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swan36_uq_edu_au/Documents/ProtocalChapter/RecentEdit/Chapter3/ReviewComments/"/>
    </mc:Choice>
  </mc:AlternateContent>
  <xr:revisionPtr revIDLastSave="53" documentId="8_{F3EF0C91-2D50-4818-BEAC-10D7D3B4E0F4}" xr6:coauthVersionLast="47" xr6:coauthVersionMax="47" xr10:uidLastSave="{99B13BEE-6E47-4596-9C58-EF90EC5784FD}"/>
  <bookViews>
    <workbookView xWindow="-120" yWindow="-120" windowWidth="29040" windowHeight="15720" tabRatio="658" xr2:uid="{35C1FF4D-4B89-4401-A116-4C22537CAA2B}"/>
  </bookViews>
  <sheets>
    <sheet name="Time series calculation" sheetId="11" r:id="rId1"/>
    <sheet name="N2O Emission- Bottom Aeration" sheetId="1" r:id="rId2"/>
    <sheet name="N2O Emission - Surface Aeration" sheetId="5" r:id="rId3"/>
    <sheet name="Aeration Field Size" sheetId="6" r:id="rId4"/>
  </sheets>
  <externalReferences>
    <externalReference r:id="rId5"/>
    <externalReference r:id="rId6"/>
  </externalReferences>
  <definedNames>
    <definedName name="Aerfield" localSheetId="3">'[1]N2O Emission- Bottom Aeration'!$F$19</definedName>
    <definedName name="Aerfield" localSheetId="2">'[2]N2O Emission- Bottom Aeration'!$F$19</definedName>
    <definedName name="Aerfield">'N2O Emission- Bottom Aeration'!$F$21</definedName>
    <definedName name="Airfield">'N2O Emission- Bottom Aeration'!$F$21</definedName>
    <definedName name="alpha" localSheetId="2">'N2O Emission - Surface Aeration'!$F$22</definedName>
    <definedName name="alpha">'[2]N2O Emission - Surface Aera (2)'!$F$22</definedName>
    <definedName name="AOTR" localSheetId="2">'N2O Emission - Surface Aeration'!$F$33</definedName>
    <definedName name="AOTR">'[2]N2O Emission - Surface Aera (2)'!$F$33</definedName>
    <definedName name="Beta" localSheetId="2">'N2O Emission - Surface Aeration'!$F$23</definedName>
    <definedName name="Beta">'[2]N2O Emission - Surface Aera (2)'!$F$23</definedName>
    <definedName name="C_N2O_proc_nonaerated" localSheetId="2">'N2O Emission - Surface Aeration'!#REF!</definedName>
    <definedName name="C_N2O_proc_nonaerated">'[2]N2O Emission - Surface Aera (2)'!#REF!</definedName>
    <definedName name="C_N2P_process" localSheetId="2">'N2O Emission - Surface Aeration'!$F$13</definedName>
    <definedName name="C_N2P_process">'[2]N2O Emission - Surface Aera (2)'!$F$13</definedName>
    <definedName name="C_O2_Process" localSheetId="2">'N2O Emission - Surface Aeration'!$F$27</definedName>
    <definedName name="C_O2_Process">'[2]N2O Emission - Surface Aera (2)'!$F$27</definedName>
    <definedName name="C_O2_sat_Tproc" localSheetId="2">'N2O Emission - Surface Aeration'!$F$29</definedName>
    <definedName name="C_O2_sat_Tproc">'[2]N2O Emission - Surface Aera (2)'!$F$29</definedName>
    <definedName name="C_O2_sat20" localSheetId="2">'N2O Emission - Surface Aeration'!$F$28</definedName>
    <definedName name="C_O2_sat20">'[2]N2O Emission - Surface Aera (2)'!$F$28</definedName>
    <definedName name="CN2O" localSheetId="3">'[1]N2O Emission- Bottom Aeration'!$F$9</definedName>
    <definedName name="CN2O" localSheetId="2">'[2]N2O Emission- Bottom Aeration'!$F$9</definedName>
    <definedName name="CN2O">'N2O Emission- Bottom Aeration'!$F$10</definedName>
    <definedName name="constR" localSheetId="3">'[1]N2O Emission- Bottom Aeration'!$F$10</definedName>
    <definedName name="constR" localSheetId="2">'[2]N2O Emission- Bottom Aeration'!$F$10</definedName>
    <definedName name="constR">'N2O Emission- Bottom Aeration'!$F$11</definedName>
    <definedName name="convertatm">'N2O Emission- Bottom Aeration'!#REF!</definedName>
    <definedName name="D_N2O" localSheetId="2">'N2O Emission - Surface Aeration'!$F$25</definedName>
    <definedName name="D_N2O">'[2]N2O Emission - Surface Aera (2)'!$F$25</definedName>
    <definedName name="D_O2" localSheetId="2">'N2O Emission - Surface Aeration'!$F$26</definedName>
    <definedName name="D_O2">'[2]N2O Emission - Surface Aera (2)'!$F$26</definedName>
    <definedName name="delta" localSheetId="3">'[1]N2O Emission- Bottom Aeration'!$F$8</definedName>
    <definedName name="delta" localSheetId="2">'[2]N2O Emission- Bottom Aeration'!$F$8</definedName>
    <definedName name="delta">'N2O Emission- Bottom Aeration'!$F$9</definedName>
    <definedName name="DR" localSheetId="3">'[1]N2O Emission- Bottom Aeration'!$F$20</definedName>
    <definedName name="DR" localSheetId="2">'[2]N2O Emission- Bottom Aeration'!$F$20</definedName>
    <definedName name="DR">'N2O Emission- Bottom Aeration'!$F$22</definedName>
    <definedName name="Drnon">'N2O Emission- Bottom Aeration'!$F$27</definedName>
    <definedName name="Emission_aerated">'[2]N2O Emission- Bottom Aeration'!$F$37</definedName>
    <definedName name="Emission_no" localSheetId="3">#REF!</definedName>
    <definedName name="Emission_no">'N2O Emission - Surface Aeration'!$F$41</definedName>
    <definedName name="Emission_nonaerated">'[2]N2O Emission- Bottom Aeration'!$F$42</definedName>
    <definedName name="Emission_surface" localSheetId="3">#REF!</definedName>
    <definedName name="Emission_surface">'N2O Emission - Surface Aeration'!$F$37</definedName>
    <definedName name="F" localSheetId="2">'N2O Emission - Surface Aeration'!$F$24</definedName>
    <definedName name="F">'[2]N2O Emission - Surface Aera (2)'!$F$24</definedName>
    <definedName name="HN2O" localSheetId="3">'[1]N2O Emission- Bottom Aeration'!$F$30</definedName>
    <definedName name="HN2O" localSheetId="2">'[2]N2O Emission- Bottom Aeration'!$F$30</definedName>
    <definedName name="HN2O">'N2O Emission- Bottom Aeration'!$F$32</definedName>
    <definedName name="KH" localSheetId="3">'[1]N2O Emission- Bottom Aeration'!$F$29</definedName>
    <definedName name="KH" localSheetId="2">'[2]N2O Emission- Bottom Aeration'!$F$29</definedName>
    <definedName name="KH">'N2O Emission- Bottom Aeration'!$F$31</definedName>
    <definedName name="KHprocess" localSheetId="3">'[1]N2O Emission- Bottom Aeration'!$F$7</definedName>
    <definedName name="KHprocess" localSheetId="2">'[2]N2O Emission- Bottom Aeration'!$F$7</definedName>
    <definedName name="KHprocess">'N2O Emission- Bottom Aeration'!$F$8</definedName>
    <definedName name="KLa_N2O_Tproc" localSheetId="2">'N2O Emission - Surface Aeration'!$F$35</definedName>
    <definedName name="KLa_N2O_Tproc">'[2]N2O Emission - Surface Aera (2)'!$F$35</definedName>
    <definedName name="kLa_nonaerated" localSheetId="2">'N2O Emission - Surface Aeration'!$F$16</definedName>
    <definedName name="KLa_nonaerated">'[2]N2O Emission - Surface Aera (2)'!#REF!</definedName>
    <definedName name="KLa_O2_proc" localSheetId="2">'N2O Emission - Surface Aeration'!$F$34</definedName>
    <definedName name="KLa_O2_proc">'[2]N2O Emission - Surface Aera (2)'!$F$34</definedName>
    <definedName name="KLAN2O20" localSheetId="3">'[1]N2O Emission- Bottom Aeration'!$F$32</definedName>
    <definedName name="KLAN2O20" localSheetId="2">'[2]N2O Emission- Bottom Aeration'!$F$32</definedName>
    <definedName name="KLAN2O20">'N2O Emission- Bottom Aeration'!$F$34</definedName>
    <definedName name="KLAnon" localSheetId="3">'[1]N2O Emission- Bottom Aeration'!$F$11</definedName>
    <definedName name="KLAnon" localSheetId="2">'[2]N2O Emission- Bottom Aeration'!$F$11</definedName>
    <definedName name="KLAnon">'N2O Emission- Bottom Aeration'!$F$12</definedName>
    <definedName name="KLaprocess" localSheetId="3">'[1]N2O Emission- Bottom Aeration'!$F$33</definedName>
    <definedName name="KLaprocess" localSheetId="2">'[2]N2O Emission- Bottom Aeration'!$F$33</definedName>
    <definedName name="KLaprocess">'N2O Emission- Bottom Aeration'!$F$35</definedName>
    <definedName name="N2O" localSheetId="3">'[1]N2O Emission- Bottom Aeration'!$F$15</definedName>
    <definedName name="N2O" localSheetId="2">'[2]N2O Emission- Bottom Aeration'!$F$15</definedName>
    <definedName name="N2O">'N2O Emission- Bottom Aeration'!$F$17</definedName>
    <definedName name="N2O_nonaerated" localSheetId="3">#REF!</definedName>
    <definedName name="N2O_nonaerated">'N2O Emission - Surface Aeration'!$F$15</definedName>
    <definedName name="nonair">'N2O Emission- Bottom Aeration'!$F$26</definedName>
    <definedName name="NonN2O" localSheetId="3">'[1]N2O Emission- Bottom Aeration'!$F$23</definedName>
    <definedName name="NonN2O" localSheetId="2">'[2]N2O Emission- Bottom Aeration'!$F$23</definedName>
    <definedName name="NonN2O">'N2O Emission- Bottom Aeration'!$F$25</definedName>
    <definedName name="NTR_aerated" localSheetId="2">'N2O Emission - Surface Aeration'!$F$36</definedName>
    <definedName name="NTR_aerated">'[2]N2O Emission - Surface Aera (2)'!$F$36</definedName>
    <definedName name="P" localSheetId="2">'N2O Emission - Surface Aeration'!$F$10</definedName>
    <definedName name="P">'[2]N2O Emission - Surface Aera (2)'!$F$10</definedName>
    <definedName name="Q_A__m3_s" localSheetId="0">'Time series calculation'!$C$13</definedName>
    <definedName name="Q_A__m3_s">#REF!</definedName>
    <definedName name="Q_A__m3s" localSheetId="0">'Time series calculation'!$C$13</definedName>
    <definedName name="Q_A__m3s">#REF!</definedName>
    <definedName name="Q_A_type" localSheetId="0">'Time series calculation'!$C$13</definedName>
    <definedName name="Q_A_type">#REF!</definedName>
    <definedName name="QA" localSheetId="3">'[1]N2O Emission- Bottom Aeration'!$F$16</definedName>
    <definedName name="QA" localSheetId="2">'[2]N2O Emission- Bottom Aeration'!$F$16</definedName>
    <definedName name="QA">'N2O Emission- Bottom Aeration'!$K$9</definedName>
    <definedName name="QAday" localSheetId="3">'[1]N2O Emission- Bottom Aeration'!$F$17</definedName>
    <definedName name="QAday" localSheetId="2">'[2]N2O Emission- Bottom Aeration'!$F$17</definedName>
    <definedName name="QAday">'N2O Emission- Bottom Aeration'!$F$18</definedName>
    <definedName name="QAs" localSheetId="3">'[1]N2O Emission- Bottom Aeration'!$F$18</definedName>
    <definedName name="QAs" localSheetId="2">'[2]N2O Emission- Bottom Aeration'!$F$18</definedName>
    <definedName name="QAs">'N2O Emission- Bottom Aeration'!$F$19</definedName>
    <definedName name="rNon" localSheetId="3">'[1]N2O Emission- Bottom Aeration'!$F$41</definedName>
    <definedName name="rNon" localSheetId="2">'[2]N2O Emission- Bottom Aeration'!$F$41</definedName>
    <definedName name="rNon">'N2O Emission- Bottom Aeration'!$F$43</definedName>
    <definedName name="rprocess" localSheetId="3">'[1]N2O Emission- Bottom Aeration'!$F$36</definedName>
    <definedName name="rprocess" localSheetId="2">'[2]N2O Emission- Bottom Aeration'!$F$36</definedName>
    <definedName name="rprocess">'N2O Emission- Bottom Aeration'!$F$38</definedName>
    <definedName name="SAE" localSheetId="2">'N2O Emission - Surface Aeration'!$F$11</definedName>
    <definedName name="SAE">'[2]N2O Emission - Surface Aera (2)'!$F$11</definedName>
    <definedName name="SOTR" localSheetId="2">'N2O Emission - Surface Aeration'!$F$32</definedName>
    <definedName name="SOTR">'[2]N2O Emission - Surface Aera (2)'!$F$32</definedName>
    <definedName name="T_process" localSheetId="2">'N2O Emission - Surface Aeration'!$F$9</definedName>
    <definedName name="T_process">'[2]N2O Emission - Surface Aera (2)'!$F$9</definedName>
    <definedName name="T_standard" localSheetId="2">'N2O Emission - Surface Aeration'!$F$21</definedName>
    <definedName name="T_standard">'[2]N2O Emission - Surface Aera (2)'!$F$21</definedName>
    <definedName name="Tnul" localSheetId="3">'[1]N2O Emission- Bottom Aeration'!$F$12</definedName>
    <definedName name="Tnul" localSheetId="2">'[2]N2O Emission- Bottom Aeration'!$F$12</definedName>
    <definedName name="Tnul">'N2O Emission- Bottom Aeration'!$F$13</definedName>
    <definedName name="Tproc">'N2O Emission- Bottom Aeration'!$F$13</definedName>
    <definedName name="Tproces" localSheetId="3">'[1]N2O Emission- Bottom Aeration'!$F$13</definedName>
    <definedName name="Tproces" localSheetId="2">'[2]N2O Emission- Bottom Aeration'!$F$13</definedName>
    <definedName name="Tproces">'N2O Emission- Bottom Aeration'!$F$14</definedName>
    <definedName name="Tstand">'N2O Emission- Bottom Aeration'!$F$13</definedName>
    <definedName name="V" localSheetId="2">'N2O Emission - Surface Aeration'!$F$12</definedName>
    <definedName name="V">'[2]N2O Emission - Surface Aera (2)'!$F$12</definedName>
    <definedName name="V_nonaerated" localSheetId="2">'N2O Emission - Surface Aeration'!$F$19</definedName>
    <definedName name="V_nonaerated">'[2]N2O Emission - Surface Aera (2)'!#REF!</definedName>
    <definedName name="VG" localSheetId="3">'[1]N2O Emission- Bottom Aeration'!$F$31</definedName>
    <definedName name="VG" localSheetId="2">'[2]N2O Emission- Bottom Aeration'!$F$31</definedName>
    <definedName name="VG">'N2O Emission- Bottom Aeration'!$F$33</definedName>
    <definedName name="VR" localSheetId="3">'[1]N2O Emission- Bottom Aeration'!$F$21</definedName>
    <definedName name="VR" localSheetId="2">'[2]N2O Emission- Bottom Aeration'!$F$21</definedName>
    <definedName name="VR">'N2O Emission- Bottom Aeration'!$F$23</definedName>
    <definedName name="Vrnon" localSheetId="3">'[1]N2O Emission- Bottom Aeration'!$F$26</definedName>
    <definedName name="Vrnon" localSheetId="2">'[2]N2O Emission- Bottom Aeration'!$F$26</definedName>
    <definedName name="Vrnon">'N2O Emission- Bottom Aeration'!$F$28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1" l="1"/>
  <c r="C8" i="11"/>
  <c r="C9" i="11"/>
  <c r="K38" i="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K1081" i="11" s="1"/>
  <c r="J1082" i="11"/>
  <c r="K1082" i="11" s="1"/>
  <c r="J1083" i="11"/>
  <c r="K1083" i="11" s="1"/>
  <c r="J1084" i="11"/>
  <c r="K1084" i="11" s="1"/>
  <c r="J1085" i="11"/>
  <c r="K1085" i="11" s="1"/>
  <c r="J1086" i="11"/>
  <c r="K1086" i="11" s="1"/>
  <c r="J1087" i="11"/>
  <c r="K1087" i="11" s="1"/>
  <c r="J1088" i="11"/>
  <c r="K1088" i="11" s="1"/>
  <c r="J1089" i="11"/>
  <c r="K1089" i="11" s="1"/>
  <c r="J1090" i="11"/>
  <c r="K1090" i="11" s="1"/>
  <c r="J1091" i="11"/>
  <c r="K1091" i="11" s="1"/>
  <c r="J1092" i="11"/>
  <c r="K1092" i="11" s="1"/>
  <c r="J1093" i="11"/>
  <c r="K1093" i="11" s="1"/>
  <c r="J1094" i="11"/>
  <c r="K1094" i="11" s="1"/>
  <c r="J1095" i="11"/>
  <c r="K1095" i="11" s="1"/>
  <c r="J1096" i="11"/>
  <c r="K1096" i="11" s="1"/>
  <c r="J1097" i="11"/>
  <c r="K1097" i="11" s="1"/>
  <c r="J1098" i="11"/>
  <c r="K1098" i="11" s="1"/>
  <c r="J1099" i="11"/>
  <c r="K1099" i="11" s="1"/>
  <c r="J1100" i="11"/>
  <c r="K1100" i="11" s="1"/>
  <c r="J1101" i="11"/>
  <c r="K1101" i="11" s="1"/>
  <c r="J1102" i="11"/>
  <c r="K1102" i="11" s="1"/>
  <c r="J1103" i="11"/>
  <c r="K1103" i="11" s="1"/>
  <c r="J1104" i="11"/>
  <c r="K1104" i="11" s="1"/>
  <c r="J1105" i="11"/>
  <c r="K1105" i="11" s="1"/>
  <c r="J1106" i="11"/>
  <c r="K1106" i="11" s="1"/>
  <c r="J1107" i="11"/>
  <c r="K1107" i="11" s="1"/>
  <c r="J1108" i="11"/>
  <c r="K1108" i="11" s="1"/>
  <c r="J1109" i="11"/>
  <c r="K1109" i="11" s="1"/>
  <c r="J1110" i="11"/>
  <c r="K1110" i="11" s="1"/>
  <c r="J1111" i="11"/>
  <c r="K1111" i="11" s="1"/>
  <c r="J1112" i="11"/>
  <c r="K1112" i="11" s="1"/>
  <c r="J1113" i="11"/>
  <c r="K1113" i="11" s="1"/>
  <c r="J1114" i="11"/>
  <c r="K1114" i="11" s="1"/>
  <c r="J1115" i="11"/>
  <c r="K1115" i="11" s="1"/>
  <c r="J1116" i="11"/>
  <c r="K1116" i="11" s="1"/>
  <c r="J1117" i="11"/>
  <c r="K1117" i="11" s="1"/>
  <c r="J1118" i="11"/>
  <c r="K1118" i="11" s="1"/>
  <c r="J1119" i="11"/>
  <c r="K1119" i="11" s="1"/>
  <c r="J1120" i="11"/>
  <c r="K1120" i="11" s="1"/>
  <c r="J1121" i="11"/>
  <c r="K1121" i="11" s="1"/>
  <c r="J1122" i="11"/>
  <c r="K1122" i="11" s="1"/>
  <c r="J1123" i="11"/>
  <c r="K1123" i="11" s="1"/>
  <c r="J1124" i="11"/>
  <c r="K1124" i="11" s="1"/>
  <c r="J1125" i="11"/>
  <c r="K1125" i="11" s="1"/>
  <c r="J1126" i="11"/>
  <c r="K1126" i="11" s="1"/>
  <c r="J1127" i="11"/>
  <c r="K1127" i="11" s="1"/>
  <c r="J1128" i="11"/>
  <c r="K1128" i="11" s="1"/>
  <c r="J1129" i="11"/>
  <c r="K1129" i="11" s="1"/>
  <c r="J1130" i="11"/>
  <c r="K1130" i="11" s="1"/>
  <c r="J1131" i="11"/>
  <c r="K1131" i="11" s="1"/>
  <c r="J1132" i="11"/>
  <c r="K1132" i="11" s="1"/>
  <c r="J1133" i="11"/>
  <c r="K1133" i="11" s="1"/>
  <c r="J1134" i="11"/>
  <c r="K1134" i="11" s="1"/>
  <c r="J1135" i="11"/>
  <c r="K1135" i="11" s="1"/>
  <c r="J1136" i="11"/>
  <c r="K1136" i="11" s="1"/>
  <c r="J1137" i="11"/>
  <c r="K1137" i="11" s="1"/>
  <c r="J1138" i="11"/>
  <c r="K1138" i="11" s="1"/>
  <c r="J1139" i="11"/>
  <c r="K1139" i="11" s="1"/>
  <c r="J1140" i="11"/>
  <c r="K1140" i="11" s="1"/>
  <c r="J1141" i="11"/>
  <c r="K1141" i="11" s="1"/>
  <c r="J1142" i="11"/>
  <c r="K1142" i="11" s="1"/>
  <c r="J1143" i="11"/>
  <c r="K1143" i="11" s="1"/>
  <c r="J1144" i="11"/>
  <c r="K1144" i="11" s="1"/>
  <c r="J1145" i="11"/>
  <c r="K1145" i="11" s="1"/>
  <c r="J1146" i="11"/>
  <c r="K1146" i="11" s="1"/>
  <c r="J1147" i="11"/>
  <c r="K1147" i="11" s="1"/>
  <c r="J1148" i="11"/>
  <c r="K1148" i="11" s="1"/>
  <c r="J1149" i="11"/>
  <c r="K1149" i="11" s="1"/>
  <c r="J1150" i="11"/>
  <c r="K1150" i="11" s="1"/>
  <c r="J1151" i="11"/>
  <c r="K1151" i="11" s="1"/>
  <c r="J1152" i="11"/>
  <c r="K1152" i="11" s="1"/>
  <c r="J1153" i="11"/>
  <c r="K1153" i="11" s="1"/>
  <c r="J1154" i="11"/>
  <c r="K1154" i="11" s="1"/>
  <c r="J1155" i="11"/>
  <c r="K1155" i="11" s="1"/>
  <c r="J1156" i="11"/>
  <c r="K1156" i="11" s="1"/>
  <c r="J1157" i="11"/>
  <c r="K1157" i="11" s="1"/>
  <c r="J1158" i="11"/>
  <c r="K1158" i="11" s="1"/>
  <c r="J1159" i="11"/>
  <c r="K1159" i="11" s="1"/>
  <c r="J1160" i="11"/>
  <c r="K1160" i="11" s="1"/>
  <c r="J1161" i="11"/>
  <c r="K1161" i="11" s="1"/>
  <c r="J1162" i="11"/>
  <c r="K1162" i="11" s="1"/>
  <c r="J1163" i="11"/>
  <c r="K1163" i="11" s="1"/>
  <c r="J1164" i="11"/>
  <c r="K1164" i="11" s="1"/>
  <c r="J1165" i="11"/>
  <c r="K1165" i="11" s="1"/>
  <c r="J1166" i="11"/>
  <c r="K1166" i="11" s="1"/>
  <c r="J1167" i="11"/>
  <c r="K1167" i="11" s="1"/>
  <c r="J1168" i="11"/>
  <c r="K1168" i="11" s="1"/>
  <c r="J1169" i="11"/>
  <c r="K1169" i="11" s="1"/>
  <c r="J1170" i="11"/>
  <c r="K1170" i="11" s="1"/>
  <c r="J1171" i="11"/>
  <c r="K1171" i="11" s="1"/>
  <c r="J1172" i="11"/>
  <c r="K1172" i="11" s="1"/>
  <c r="J1173" i="11"/>
  <c r="K1173" i="11" s="1"/>
  <c r="J1174" i="11"/>
  <c r="K1174" i="11" s="1"/>
  <c r="J1175" i="11"/>
  <c r="K1175" i="11" s="1"/>
  <c r="J1176" i="11"/>
  <c r="K1176" i="11" s="1"/>
  <c r="J1177" i="11"/>
  <c r="K1177" i="11" s="1"/>
  <c r="J1178" i="11"/>
  <c r="K1178" i="11" s="1"/>
  <c r="J1179" i="11"/>
  <c r="K1179" i="11" s="1"/>
  <c r="J1180" i="11"/>
  <c r="K1180" i="11" s="1"/>
  <c r="J1181" i="11"/>
  <c r="K1181" i="11" s="1"/>
  <c r="J1182" i="11"/>
  <c r="K1182" i="11" s="1"/>
  <c r="J1183" i="11"/>
  <c r="K1183" i="11" s="1"/>
  <c r="J1184" i="11"/>
  <c r="K1184" i="11" s="1"/>
  <c r="J1185" i="11"/>
  <c r="K1185" i="11" s="1"/>
  <c r="J1186" i="11"/>
  <c r="K1186" i="11" s="1"/>
  <c r="J1187" i="11"/>
  <c r="K1187" i="11" s="1"/>
  <c r="J1188" i="11"/>
  <c r="K1188" i="11" s="1"/>
  <c r="J1189" i="11"/>
  <c r="K1189" i="11" s="1"/>
  <c r="J1190" i="11"/>
  <c r="K1190" i="11" s="1"/>
  <c r="J1191" i="11"/>
  <c r="K1191" i="11" s="1"/>
  <c r="J1192" i="11"/>
  <c r="K1192" i="11" s="1"/>
  <c r="J1193" i="11"/>
  <c r="K1193" i="11" s="1"/>
  <c r="J1194" i="11"/>
  <c r="K1194" i="11" s="1"/>
  <c r="J1195" i="11"/>
  <c r="K1195" i="11" s="1"/>
  <c r="J1196" i="11"/>
  <c r="K1196" i="11" s="1"/>
  <c r="J1197" i="11"/>
  <c r="K1197" i="11" s="1"/>
  <c r="J1198" i="11"/>
  <c r="K1198" i="11" s="1"/>
  <c r="J1199" i="11"/>
  <c r="K1199" i="11" s="1"/>
  <c r="J1200" i="11"/>
  <c r="K1200" i="11" s="1"/>
  <c r="J1201" i="11"/>
  <c r="K1201" i="11" s="1"/>
  <c r="J1202" i="11"/>
  <c r="K1202" i="11" s="1"/>
  <c r="J1203" i="11"/>
  <c r="K1203" i="11" s="1"/>
  <c r="J1204" i="11"/>
  <c r="K1204" i="11" s="1"/>
  <c r="J1205" i="11"/>
  <c r="K1205" i="11" s="1"/>
  <c r="J1206" i="11"/>
  <c r="K1206" i="11" s="1"/>
  <c r="J1207" i="11"/>
  <c r="K1207" i="11" s="1"/>
  <c r="J1208" i="11"/>
  <c r="K1208" i="11" s="1"/>
  <c r="J1209" i="11"/>
  <c r="K1209" i="11" s="1"/>
  <c r="J1210" i="11"/>
  <c r="K1210" i="11" s="1"/>
  <c r="J1211" i="11"/>
  <c r="K1211" i="11" s="1"/>
  <c r="J1212" i="11"/>
  <c r="K1212" i="11" s="1"/>
  <c r="J1213" i="11"/>
  <c r="K1213" i="11" s="1"/>
  <c r="J1214" i="11"/>
  <c r="K1214" i="11" s="1"/>
  <c r="J1215" i="11"/>
  <c r="K1215" i="11" s="1"/>
  <c r="J1216" i="11"/>
  <c r="K1216" i="11" s="1"/>
  <c r="J1217" i="11"/>
  <c r="K1217" i="11" s="1"/>
  <c r="J1218" i="11"/>
  <c r="K1218" i="11" s="1"/>
  <c r="J1219" i="11"/>
  <c r="K1219" i="11" s="1"/>
  <c r="J1220" i="11"/>
  <c r="K1220" i="11" s="1"/>
  <c r="J1221" i="11"/>
  <c r="K1221" i="11" s="1"/>
  <c r="J1222" i="11"/>
  <c r="K1222" i="11" s="1"/>
  <c r="J1223" i="11"/>
  <c r="K1223" i="11" s="1"/>
  <c r="J1224" i="11"/>
  <c r="K1224" i="11" s="1"/>
  <c r="J1225" i="11"/>
  <c r="K1225" i="11" s="1"/>
  <c r="J1226" i="11"/>
  <c r="K1226" i="11" s="1"/>
  <c r="J1227" i="11"/>
  <c r="K1227" i="11" s="1"/>
  <c r="J1228" i="11"/>
  <c r="K1228" i="11" s="1"/>
  <c r="J1229" i="11"/>
  <c r="K1229" i="11" s="1"/>
  <c r="J1230" i="11"/>
  <c r="K1230" i="11" s="1"/>
  <c r="J1231" i="11"/>
  <c r="K1231" i="11" s="1"/>
  <c r="J1232" i="11"/>
  <c r="K1232" i="11" s="1"/>
  <c r="J1233" i="11"/>
  <c r="K1233" i="11" s="1"/>
  <c r="J1234" i="11"/>
  <c r="K1234" i="11" s="1"/>
  <c r="J1235" i="11"/>
  <c r="K1235" i="11" s="1"/>
  <c r="J1236" i="11"/>
  <c r="K1236" i="11" s="1"/>
  <c r="J1237" i="11"/>
  <c r="K1237" i="11" s="1"/>
  <c r="J1238" i="11"/>
  <c r="K1238" i="11" s="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K1515" i="11" s="1"/>
  <c r="J1516" i="11"/>
  <c r="K1516" i="11" s="1"/>
  <c r="J1517" i="11"/>
  <c r="K1517" i="11" s="1"/>
  <c r="J1518" i="11"/>
  <c r="K1518" i="11" s="1"/>
  <c r="J1519" i="11"/>
  <c r="K1519" i="11" s="1"/>
  <c r="J1520" i="11"/>
  <c r="K1520" i="11" s="1"/>
  <c r="J1521" i="11"/>
  <c r="K1521" i="11" s="1"/>
  <c r="J1522" i="11"/>
  <c r="K1522" i="11" s="1"/>
  <c r="J1523" i="11"/>
  <c r="K1523" i="11" s="1"/>
  <c r="J1524" i="11"/>
  <c r="K1524" i="11" s="1"/>
  <c r="J1525" i="11"/>
  <c r="K1525" i="11" s="1"/>
  <c r="J1526" i="11"/>
  <c r="K1526" i="11" s="1"/>
  <c r="J1527" i="11"/>
  <c r="K1527" i="11" s="1"/>
  <c r="J1528" i="11"/>
  <c r="K1528" i="11" s="1"/>
  <c r="J1529" i="11"/>
  <c r="K1529" i="11" s="1"/>
  <c r="J1530" i="11"/>
  <c r="K1530" i="11" s="1"/>
  <c r="J1531" i="11"/>
  <c r="K1531" i="11" s="1"/>
  <c r="J1532" i="11"/>
  <c r="K1532" i="11" s="1"/>
  <c r="J1533" i="11"/>
  <c r="K1533" i="11" s="1"/>
  <c r="J1534" i="11"/>
  <c r="K1534" i="11" s="1"/>
  <c r="J1535" i="11"/>
  <c r="K1535" i="11" s="1"/>
  <c r="J1536" i="11"/>
  <c r="K1536" i="11" s="1"/>
  <c r="J1537" i="11"/>
  <c r="K1537" i="11" s="1"/>
  <c r="J1538" i="11"/>
  <c r="K1538" i="11" s="1"/>
  <c r="J1539" i="11"/>
  <c r="K1539" i="11" s="1"/>
  <c r="J1540" i="11"/>
  <c r="K1540" i="11" s="1"/>
  <c r="J1541" i="11"/>
  <c r="K1541" i="11" s="1"/>
  <c r="J1542" i="11"/>
  <c r="K1542" i="11" s="1"/>
  <c r="J1543" i="11"/>
  <c r="K1543" i="11" s="1"/>
  <c r="J1544" i="11"/>
  <c r="K1544" i="11" s="1"/>
  <c r="J1545" i="11"/>
  <c r="K1545" i="11" s="1"/>
  <c r="J1546" i="11"/>
  <c r="K1546" i="11" s="1"/>
  <c r="J1547" i="11"/>
  <c r="K1547" i="11" s="1"/>
  <c r="J1548" i="11"/>
  <c r="K1548" i="11" s="1"/>
  <c r="J1549" i="11"/>
  <c r="K1549" i="11" s="1"/>
  <c r="J1550" i="11"/>
  <c r="K1550" i="11" s="1"/>
  <c r="J1551" i="11"/>
  <c r="K1551" i="11" s="1"/>
  <c r="J1552" i="11"/>
  <c r="K1552" i="11" s="1"/>
  <c r="J1553" i="11"/>
  <c r="K1553" i="11" s="1"/>
  <c r="J1554" i="11"/>
  <c r="K1554" i="11" s="1"/>
  <c r="J1555" i="11"/>
  <c r="K1555" i="11" s="1"/>
  <c r="J1556" i="11"/>
  <c r="K1556" i="11" s="1"/>
  <c r="J1557" i="11"/>
  <c r="K1557" i="11" s="1"/>
  <c r="J1558" i="11"/>
  <c r="K1558" i="11" s="1"/>
  <c r="J1559" i="11"/>
  <c r="K1559" i="11" s="1"/>
  <c r="J1560" i="11"/>
  <c r="K1560" i="11" s="1"/>
  <c r="J1561" i="11"/>
  <c r="K1561" i="11" s="1"/>
  <c r="J1562" i="11"/>
  <c r="K1562" i="11" s="1"/>
  <c r="J1563" i="11"/>
  <c r="K1563" i="11" s="1"/>
  <c r="J1564" i="11"/>
  <c r="K1564" i="11" s="1"/>
  <c r="J1565" i="11"/>
  <c r="K1565" i="11" s="1"/>
  <c r="J1566" i="11"/>
  <c r="K1566" i="11" s="1"/>
  <c r="J1567" i="11"/>
  <c r="K1567" i="11" s="1"/>
  <c r="J1568" i="11"/>
  <c r="K1568" i="11" s="1"/>
  <c r="J1569" i="11"/>
  <c r="K1569" i="11" s="1"/>
  <c r="J1570" i="11"/>
  <c r="K1570" i="11" s="1"/>
  <c r="J1571" i="11"/>
  <c r="K1571" i="11" s="1"/>
  <c r="J1572" i="11"/>
  <c r="K1572" i="11" s="1"/>
  <c r="J1573" i="11"/>
  <c r="K1573" i="11" s="1"/>
  <c r="J1574" i="11"/>
  <c r="K1574" i="11" s="1"/>
  <c r="J1575" i="11"/>
  <c r="K1575" i="11" s="1"/>
  <c r="J1576" i="11"/>
  <c r="K1576" i="11" s="1"/>
  <c r="J1577" i="11"/>
  <c r="K1577" i="11" s="1"/>
  <c r="J1578" i="11"/>
  <c r="K1578" i="11" s="1"/>
  <c r="J1579" i="11"/>
  <c r="K1579" i="11" s="1"/>
  <c r="J1580" i="11"/>
  <c r="K1580" i="11" s="1"/>
  <c r="J1581" i="11"/>
  <c r="K1581" i="11" s="1"/>
  <c r="J1582" i="11"/>
  <c r="K1582" i="11" s="1"/>
  <c r="J1583" i="11"/>
  <c r="K1583" i="11" s="1"/>
  <c r="J1584" i="11"/>
  <c r="K1584" i="11" s="1"/>
  <c r="J1585" i="11"/>
  <c r="K1585" i="11" s="1"/>
  <c r="J1586" i="11"/>
  <c r="K1586" i="11" s="1"/>
  <c r="J1587" i="11"/>
  <c r="K1587" i="11" s="1"/>
  <c r="J1588" i="11"/>
  <c r="K1588" i="11" s="1"/>
  <c r="J1589" i="11"/>
  <c r="K1589" i="11" s="1"/>
  <c r="J1590" i="11"/>
  <c r="K1590" i="11" s="1"/>
  <c r="J1591" i="11"/>
  <c r="K1591" i="11" s="1"/>
  <c r="J1592" i="11"/>
  <c r="K1592" i="11" s="1"/>
  <c r="J1593" i="11"/>
  <c r="K1593" i="11" s="1"/>
  <c r="J1594" i="11"/>
  <c r="K1594" i="11" s="1"/>
  <c r="J1595" i="11"/>
  <c r="K1595" i="11" s="1"/>
  <c r="J1596" i="11"/>
  <c r="K1596" i="11" s="1"/>
  <c r="J1597" i="11"/>
  <c r="K1597" i="11" s="1"/>
  <c r="J1598" i="11"/>
  <c r="K1598" i="11" s="1"/>
  <c r="J1599" i="11"/>
  <c r="K1599" i="11" s="1"/>
  <c r="J1600" i="11"/>
  <c r="K1600" i="11" s="1"/>
  <c r="J1601" i="11"/>
  <c r="K1601" i="11" s="1"/>
  <c r="J1602" i="11"/>
  <c r="K1602" i="11" s="1"/>
  <c r="J1603" i="11"/>
  <c r="K1603" i="11" s="1"/>
  <c r="J1604" i="11"/>
  <c r="K1604" i="11" s="1"/>
  <c r="J1605" i="11"/>
  <c r="K1605" i="11" s="1"/>
  <c r="J1606" i="11"/>
  <c r="K1606" i="11" s="1"/>
  <c r="J1607" i="11"/>
  <c r="K1607" i="11" s="1"/>
  <c r="J1608" i="11"/>
  <c r="K1608" i="11" s="1"/>
  <c r="J1609" i="11"/>
  <c r="K1609" i="11" s="1"/>
  <c r="J1610" i="11"/>
  <c r="K1610" i="11" s="1"/>
  <c r="J1611" i="11"/>
  <c r="K1611" i="11" s="1"/>
  <c r="J1612" i="11"/>
  <c r="K1612" i="11" s="1"/>
  <c r="J1613" i="11"/>
  <c r="K1613" i="11" s="1"/>
  <c r="J1614" i="11"/>
  <c r="K1614" i="11" s="1"/>
  <c r="J1615" i="11"/>
  <c r="K1615" i="11" s="1"/>
  <c r="J1616" i="11"/>
  <c r="K1616" i="11" s="1"/>
  <c r="J1617" i="11"/>
  <c r="K1617" i="11" s="1"/>
  <c r="J1618" i="11"/>
  <c r="K1618" i="11" s="1"/>
  <c r="J1619" i="11"/>
  <c r="K1619" i="11" s="1"/>
  <c r="J1620" i="11"/>
  <c r="K1620" i="11" s="1"/>
  <c r="J1621" i="11"/>
  <c r="K1621" i="11" s="1"/>
  <c r="J1622" i="11"/>
  <c r="K1622" i="11" s="1"/>
  <c r="J1623" i="11"/>
  <c r="K1623" i="11" s="1"/>
  <c r="J1624" i="11"/>
  <c r="K1624" i="11" s="1"/>
  <c r="J1625" i="11"/>
  <c r="K1625" i="11" s="1"/>
  <c r="J1626" i="11"/>
  <c r="K1626" i="11" s="1"/>
  <c r="J1627" i="11"/>
  <c r="K1627" i="11" s="1"/>
  <c r="J1628" i="11"/>
  <c r="K1628" i="11" s="1"/>
  <c r="J1629" i="11"/>
  <c r="K1629" i="11" s="1"/>
  <c r="J1630" i="11"/>
  <c r="K1630" i="11" s="1"/>
  <c r="J1631" i="11"/>
  <c r="K1631" i="11" s="1"/>
  <c r="J1632" i="11"/>
  <c r="K1632" i="11" s="1"/>
  <c r="J1633" i="11"/>
  <c r="K1633" i="11" s="1"/>
  <c r="J1634" i="11"/>
  <c r="K1634" i="11" s="1"/>
  <c r="J1635" i="11"/>
  <c r="K1635" i="11" s="1"/>
  <c r="J1636" i="11"/>
  <c r="K1636" i="11" s="1"/>
  <c r="J1637" i="11"/>
  <c r="K1637" i="11" s="1"/>
  <c r="J1638" i="11"/>
  <c r="K1638" i="11" s="1"/>
  <c r="J1639" i="11"/>
  <c r="K1639" i="11" s="1"/>
  <c r="J1640" i="11"/>
  <c r="K1640" i="11" s="1"/>
  <c r="J1641" i="11"/>
  <c r="K1641" i="11" s="1"/>
  <c r="J1642" i="11"/>
  <c r="K1642" i="11" s="1"/>
  <c r="J1643" i="11"/>
  <c r="K1643" i="11" s="1"/>
  <c r="J1644" i="11"/>
  <c r="K1644" i="11" s="1"/>
  <c r="J1645" i="11"/>
  <c r="K1645" i="11" s="1"/>
  <c r="J1646" i="11"/>
  <c r="K1646" i="11" s="1"/>
  <c r="J1647" i="11"/>
  <c r="K1647" i="11" s="1"/>
  <c r="J1648" i="11"/>
  <c r="K1648" i="11" s="1"/>
  <c r="J1649" i="11"/>
  <c r="K1649" i="11" s="1"/>
  <c r="J1650" i="11"/>
  <c r="K1650" i="11" s="1"/>
  <c r="J1651" i="11"/>
  <c r="K1651" i="11" s="1"/>
  <c r="J1652" i="11"/>
  <c r="K1652" i="11" s="1"/>
  <c r="J1653" i="11"/>
  <c r="K1653" i="11" s="1"/>
  <c r="J1654" i="11"/>
  <c r="K1654" i="11" s="1"/>
  <c r="J1655" i="11"/>
  <c r="K1655" i="11" s="1"/>
  <c r="J1656" i="11"/>
  <c r="K1656" i="11" s="1"/>
  <c r="J1657" i="11"/>
  <c r="K1657" i="11" s="1"/>
  <c r="J1658" i="11"/>
  <c r="K1658" i="11" s="1"/>
  <c r="J1659" i="11"/>
  <c r="K1659" i="11" s="1"/>
  <c r="J1660" i="11"/>
  <c r="K1660" i="11" s="1"/>
  <c r="J1661" i="11"/>
  <c r="K1661" i="11" s="1"/>
  <c r="J1662" i="11"/>
  <c r="K1662" i="11" s="1"/>
  <c r="J1663" i="11"/>
  <c r="K1663" i="11" s="1"/>
  <c r="J1664" i="11"/>
  <c r="K1664" i="11" s="1"/>
  <c r="J1665" i="11"/>
  <c r="K1665" i="11" s="1"/>
  <c r="J1666" i="11"/>
  <c r="K1666" i="11" s="1"/>
  <c r="J1667" i="11"/>
  <c r="K1667" i="11" s="1"/>
  <c r="J1668" i="11"/>
  <c r="K1668" i="11" s="1"/>
  <c r="J1669" i="11"/>
  <c r="K1669" i="11" s="1"/>
  <c r="J1670" i="11"/>
  <c r="K1670" i="11" s="1"/>
  <c r="J1671" i="11"/>
  <c r="K1671" i="11" s="1"/>
  <c r="J1672" i="11"/>
  <c r="K1672" i="11" s="1"/>
  <c r="J1673" i="11"/>
  <c r="K1673" i="11" s="1"/>
  <c r="J1674" i="11"/>
  <c r="K1674" i="11" s="1"/>
  <c r="J1675" i="11"/>
  <c r="K1675" i="11" s="1"/>
  <c r="J1676" i="11"/>
  <c r="K1676" i="11" s="1"/>
  <c r="J1677" i="11"/>
  <c r="K1677" i="11" s="1"/>
  <c r="J1678" i="11"/>
  <c r="K1678" i="11" s="1"/>
  <c r="J1679" i="11"/>
  <c r="K1679" i="11" s="1"/>
  <c r="J1680" i="11"/>
  <c r="K1680" i="11" s="1"/>
  <c r="J1681" i="11"/>
  <c r="K1681" i="11" s="1"/>
  <c r="J1682" i="11"/>
  <c r="K1682" i="11" s="1"/>
  <c r="J1683" i="11"/>
  <c r="K1683" i="11" s="1"/>
  <c r="J1684" i="11"/>
  <c r="K1684" i="11" s="1"/>
  <c r="J1685" i="11"/>
  <c r="K1685" i="11" s="1"/>
  <c r="J1686" i="11"/>
  <c r="K1686" i="11" s="1"/>
  <c r="J1687" i="11"/>
  <c r="K1687" i="11" s="1"/>
  <c r="J1688" i="11"/>
  <c r="K1688" i="11" s="1"/>
  <c r="J1689" i="11"/>
  <c r="K1689" i="11" s="1"/>
  <c r="J1690" i="11"/>
  <c r="K1690" i="11" s="1"/>
  <c r="J1691" i="11"/>
  <c r="K1691" i="11" s="1"/>
  <c r="J1692" i="11"/>
  <c r="K1692" i="11" s="1"/>
  <c r="J1693" i="11"/>
  <c r="K1693" i="11" s="1"/>
  <c r="J1694" i="11"/>
  <c r="K1694" i="11" s="1"/>
  <c r="J1695" i="11"/>
  <c r="K1695" i="11" s="1"/>
  <c r="J1696" i="11"/>
  <c r="K1696" i="11" s="1"/>
  <c r="J1697" i="11"/>
  <c r="K1697" i="11" s="1"/>
  <c r="J1698" i="11"/>
  <c r="K1698" i="11" s="1"/>
  <c r="J1699" i="11"/>
  <c r="K1699" i="11" s="1"/>
  <c r="J1700" i="11"/>
  <c r="K1700" i="11" s="1"/>
  <c r="J1701" i="11"/>
  <c r="K1701" i="11" s="1"/>
  <c r="J1702" i="11"/>
  <c r="K1702" i="11" s="1"/>
  <c r="J1703" i="11"/>
  <c r="K1703" i="11" s="1"/>
  <c r="J1704" i="11"/>
  <c r="K1704" i="11" s="1"/>
  <c r="J1705" i="11"/>
  <c r="K1705" i="11" s="1"/>
  <c r="J1706" i="11"/>
  <c r="K1706" i="11" s="1"/>
  <c r="J1707" i="11"/>
  <c r="K1707" i="11" s="1"/>
  <c r="J1708" i="11"/>
  <c r="K1708" i="11" s="1"/>
  <c r="J1709" i="11"/>
  <c r="K1709" i="11" s="1"/>
  <c r="J1710" i="11"/>
  <c r="K1710" i="11" s="1"/>
  <c r="J1711" i="11"/>
  <c r="K1711" i="11" s="1"/>
  <c r="J1712" i="11"/>
  <c r="K1712" i="11" s="1"/>
  <c r="J1713" i="11"/>
  <c r="K1713" i="11" s="1"/>
  <c r="J1714" i="11"/>
  <c r="K1714" i="11" s="1"/>
  <c r="J1715" i="11"/>
  <c r="K1715" i="11" s="1"/>
  <c r="J1716" i="11"/>
  <c r="K1716" i="11" s="1"/>
  <c r="J1717" i="11"/>
  <c r="K1717" i="11" s="1"/>
  <c r="J1718" i="11"/>
  <c r="K1718" i="11" s="1"/>
  <c r="J1719" i="11"/>
  <c r="K1719" i="11" s="1"/>
  <c r="J1720" i="11"/>
  <c r="K1720" i="11" s="1"/>
  <c r="J1721" i="11"/>
  <c r="K1721" i="11" s="1"/>
  <c r="J1722" i="11"/>
  <c r="K1722" i="11" s="1"/>
  <c r="J1723" i="11"/>
  <c r="K1723" i="11" s="1"/>
  <c r="J1724" i="11"/>
  <c r="K1724" i="11" s="1"/>
  <c r="J1725" i="11"/>
  <c r="K1725" i="11" s="1"/>
  <c r="J1726" i="11"/>
  <c r="K1726" i="11" s="1"/>
  <c r="J1727" i="11"/>
  <c r="K1727" i="11" s="1"/>
  <c r="J1728" i="11"/>
  <c r="K1728" i="11" s="1"/>
  <c r="J1729" i="11"/>
  <c r="K1729" i="11" s="1"/>
  <c r="J1730" i="11"/>
  <c r="K1730" i="11" s="1"/>
  <c r="J1731" i="11"/>
  <c r="K1731" i="11" s="1"/>
  <c r="J1732" i="11"/>
  <c r="K1732" i="11" s="1"/>
  <c r="J1733" i="11"/>
  <c r="K1733" i="11" s="1"/>
  <c r="J1734" i="11"/>
  <c r="K1734" i="11" s="1"/>
  <c r="J1735" i="11"/>
  <c r="K1735" i="11" s="1"/>
  <c r="J1736" i="11"/>
  <c r="K1736" i="11" s="1"/>
  <c r="J1737" i="11"/>
  <c r="K1737" i="11" s="1"/>
  <c r="J1738" i="11"/>
  <c r="K1738" i="11" s="1"/>
  <c r="J1739" i="11"/>
  <c r="K1739" i="11" s="1"/>
  <c r="J1740" i="11"/>
  <c r="K1740" i="11" s="1"/>
  <c r="J1741" i="11"/>
  <c r="K1741" i="11" s="1"/>
  <c r="J1742" i="11"/>
  <c r="K1742" i="11" s="1"/>
  <c r="J1743" i="11"/>
  <c r="K1743" i="11" s="1"/>
  <c r="J1744" i="11"/>
  <c r="K1744" i="11" s="1"/>
  <c r="J1745" i="11"/>
  <c r="K1745" i="11" s="1"/>
  <c r="J1746" i="11"/>
  <c r="K1746" i="11" s="1"/>
  <c r="J1747" i="11"/>
  <c r="K1747" i="11" s="1"/>
  <c r="J1748" i="11"/>
  <c r="K1748" i="11" s="1"/>
  <c r="J1749" i="11"/>
  <c r="K1749" i="11" s="1"/>
  <c r="J1750" i="11"/>
  <c r="K1750" i="11" s="1"/>
  <c r="J1751" i="11"/>
  <c r="K1751" i="11" s="1"/>
  <c r="J1752" i="11"/>
  <c r="K1752" i="11" s="1"/>
  <c r="J1753" i="11"/>
  <c r="K1753" i="11" s="1"/>
  <c r="J1754" i="11"/>
  <c r="K1754" i="11" s="1"/>
  <c r="J1755" i="11"/>
  <c r="K1755" i="11" s="1"/>
  <c r="J1756" i="11"/>
  <c r="K1756" i="11" s="1"/>
  <c r="J1757" i="11"/>
  <c r="K1757" i="11" s="1"/>
  <c r="J1758" i="11"/>
  <c r="K1758" i="11" s="1"/>
  <c r="J1759" i="11"/>
  <c r="K1759" i="11" s="1"/>
  <c r="J1760" i="11"/>
  <c r="K1760" i="11" s="1"/>
  <c r="J1761" i="11"/>
  <c r="K1761" i="11" s="1"/>
  <c r="J1762" i="11"/>
  <c r="K1762" i="11" s="1"/>
  <c r="J1763" i="11"/>
  <c r="K1763" i="11" s="1"/>
  <c r="J1764" i="11"/>
  <c r="K1764" i="11" s="1"/>
  <c r="J1765" i="11"/>
  <c r="K1765" i="11" s="1"/>
  <c r="J1766" i="11"/>
  <c r="K1766" i="11" s="1"/>
  <c r="J1767" i="11"/>
  <c r="K1767" i="11" s="1"/>
  <c r="J1768" i="11"/>
  <c r="K1768" i="11" s="1"/>
  <c r="J1769" i="11"/>
  <c r="K1769" i="11" s="1"/>
  <c r="J1770" i="11"/>
  <c r="K1770" i="11" s="1"/>
  <c r="J1771" i="11"/>
  <c r="K1771" i="11" s="1"/>
  <c r="J1772" i="11"/>
  <c r="K1772" i="11" s="1"/>
  <c r="J1773" i="11"/>
  <c r="K1773" i="11" s="1"/>
  <c r="J1774" i="11"/>
  <c r="K1774" i="11" s="1"/>
  <c r="J1775" i="11"/>
  <c r="K1775" i="11" s="1"/>
  <c r="J1776" i="11"/>
  <c r="K1776" i="11" s="1"/>
  <c r="J1777" i="11"/>
  <c r="K1777" i="11" s="1"/>
  <c r="J1778" i="11"/>
  <c r="K1778" i="11" s="1"/>
  <c r="J1779" i="11"/>
  <c r="K1779" i="11" s="1"/>
  <c r="J1780" i="11"/>
  <c r="K1780" i="11" s="1"/>
  <c r="J1781" i="11"/>
  <c r="K1781" i="11" s="1"/>
  <c r="J1782" i="11"/>
  <c r="K1782" i="11" s="1"/>
  <c r="J1783" i="11"/>
  <c r="K1783" i="11" s="1"/>
  <c r="J1784" i="11"/>
  <c r="K1784" i="11" s="1"/>
  <c r="J1785" i="11"/>
  <c r="K1785" i="11" s="1"/>
  <c r="J1786" i="11"/>
  <c r="K1786" i="11" s="1"/>
  <c r="J1787" i="11"/>
  <c r="K1787" i="11" s="1"/>
  <c r="J1788" i="11"/>
  <c r="K1788" i="11" s="1"/>
  <c r="J1789" i="11"/>
  <c r="K1789" i="11" s="1"/>
  <c r="J1790" i="11"/>
  <c r="K1790" i="11" s="1"/>
  <c r="J1791" i="11"/>
  <c r="K1791" i="11" s="1"/>
  <c r="J1792" i="11"/>
  <c r="K1792" i="11" s="1"/>
  <c r="J1793" i="11"/>
  <c r="K1793" i="11" s="1"/>
  <c r="J1794" i="11"/>
  <c r="K1794" i="11" s="1"/>
  <c r="J1795" i="11"/>
  <c r="K1795" i="11" s="1"/>
  <c r="J1796" i="11"/>
  <c r="K1796" i="11" s="1"/>
  <c r="J1797" i="11"/>
  <c r="K1797" i="11" s="1"/>
  <c r="J1798" i="11"/>
  <c r="K1798" i="11" s="1"/>
  <c r="J1799" i="11"/>
  <c r="K1799" i="11" s="1"/>
  <c r="J1800" i="11"/>
  <c r="K1800" i="11" s="1"/>
  <c r="J1801" i="11"/>
  <c r="K1801" i="11" s="1"/>
  <c r="J1802" i="11"/>
  <c r="K1802" i="11" s="1"/>
  <c r="J1803" i="11"/>
  <c r="K1803" i="11" s="1"/>
  <c r="J1804" i="11"/>
  <c r="K1804" i="11" s="1"/>
  <c r="J1805" i="11"/>
  <c r="K1805" i="11" s="1"/>
  <c r="J1806" i="11"/>
  <c r="K1806" i="11" s="1"/>
  <c r="J1807" i="11"/>
  <c r="K1807" i="11" s="1"/>
  <c r="J1808" i="11"/>
  <c r="K1808" i="11" s="1"/>
  <c r="J1809" i="11"/>
  <c r="K1809" i="11" s="1"/>
  <c r="J1810" i="11"/>
  <c r="K1810" i="11" s="1"/>
  <c r="J1811" i="11"/>
  <c r="K1811" i="11" s="1"/>
  <c r="J1812" i="11"/>
  <c r="K1812" i="11" s="1"/>
  <c r="J1813" i="11"/>
  <c r="K1813" i="11" s="1"/>
  <c r="J1814" i="11"/>
  <c r="K1814" i="11" s="1"/>
  <c r="J1815" i="11"/>
  <c r="K1815" i="11" s="1"/>
  <c r="J1816" i="11"/>
  <c r="K1816" i="11" s="1"/>
  <c r="J1817" i="11"/>
  <c r="K1817" i="11" s="1"/>
  <c r="J1818" i="11"/>
  <c r="K1818" i="11" s="1"/>
  <c r="J1819" i="11"/>
  <c r="K1819" i="11" s="1"/>
  <c r="J1820" i="11"/>
  <c r="K1820" i="11" s="1"/>
  <c r="J1821" i="11"/>
  <c r="K1821" i="11" s="1"/>
  <c r="J1822" i="11"/>
  <c r="K1822" i="11" s="1"/>
  <c r="J1823" i="11"/>
  <c r="K1823" i="11" s="1"/>
  <c r="J1824" i="11"/>
  <c r="K1824" i="11" s="1"/>
  <c r="J1825" i="11"/>
  <c r="K1825" i="11" s="1"/>
  <c r="J1826" i="11"/>
  <c r="K1826" i="11" s="1"/>
  <c r="J1827" i="11"/>
  <c r="K1827" i="11" s="1"/>
  <c r="J1828" i="11"/>
  <c r="K1828" i="11" s="1"/>
  <c r="J1829" i="11"/>
  <c r="K1829" i="11" s="1"/>
  <c r="J1830" i="11"/>
  <c r="K1830" i="11" s="1"/>
  <c r="J1831" i="11"/>
  <c r="K1831" i="11" s="1"/>
  <c r="J1832" i="11"/>
  <c r="K1832" i="11" s="1"/>
  <c r="J1833" i="11"/>
  <c r="K1833" i="11" s="1"/>
  <c r="J1834" i="11"/>
  <c r="K1834" i="11" s="1"/>
  <c r="J1835" i="11"/>
  <c r="K1835" i="11" s="1"/>
  <c r="J1836" i="11"/>
  <c r="K1836" i="11" s="1"/>
  <c r="J1837" i="11"/>
  <c r="K1837" i="11" s="1"/>
  <c r="J1838" i="11"/>
  <c r="K1838" i="11" s="1"/>
  <c r="J1839" i="11"/>
  <c r="K1839" i="11" s="1"/>
  <c r="J1840" i="11"/>
  <c r="K1840" i="11" s="1"/>
  <c r="J1841" i="11"/>
  <c r="K1841" i="11" s="1"/>
  <c r="J1842" i="11"/>
  <c r="K1842" i="11" s="1"/>
  <c r="J1843" i="11"/>
  <c r="K1843" i="11" s="1"/>
  <c r="J1844" i="11"/>
  <c r="K1844" i="11" s="1"/>
  <c r="J1845" i="11"/>
  <c r="K1845" i="11" s="1"/>
  <c r="J1846" i="11"/>
  <c r="K1846" i="11" s="1"/>
  <c r="J1847" i="11"/>
  <c r="K1847" i="11" s="1"/>
  <c r="J1848" i="11"/>
  <c r="K1848" i="11" s="1"/>
  <c r="J1849" i="11"/>
  <c r="K1849" i="11" s="1"/>
  <c r="J1850" i="11"/>
  <c r="K1850" i="11" s="1"/>
  <c r="J1851" i="11"/>
  <c r="K1851" i="11" s="1"/>
  <c r="J1852" i="11"/>
  <c r="K1852" i="11" s="1"/>
  <c r="J1853" i="11"/>
  <c r="K1853" i="11" s="1"/>
  <c r="J1854" i="11"/>
  <c r="K1854" i="11" s="1"/>
  <c r="J1855" i="11"/>
  <c r="K1855" i="11" s="1"/>
  <c r="J1856" i="11"/>
  <c r="K1856" i="11" s="1"/>
  <c r="J1857" i="11"/>
  <c r="K1857" i="11" s="1"/>
  <c r="J1858" i="11"/>
  <c r="K1858" i="11" s="1"/>
  <c r="J1859" i="11"/>
  <c r="K1859" i="11" s="1"/>
  <c r="J1860" i="11"/>
  <c r="K1860" i="11" s="1"/>
  <c r="J1861" i="11"/>
  <c r="K1861" i="11" s="1"/>
  <c r="J1862" i="11"/>
  <c r="K1862" i="11" s="1"/>
  <c r="J1863" i="11"/>
  <c r="K1863" i="11" s="1"/>
  <c r="J1864" i="11"/>
  <c r="K1864" i="11" s="1"/>
  <c r="J1865" i="11"/>
  <c r="K1865" i="11" s="1"/>
  <c r="J1866" i="11"/>
  <c r="K1866" i="11" s="1"/>
  <c r="J1867" i="11"/>
  <c r="K1867" i="11" s="1"/>
  <c r="J1868" i="11"/>
  <c r="K1868" i="11" s="1"/>
  <c r="J1869" i="11"/>
  <c r="K1869" i="11" s="1"/>
  <c r="J1870" i="11"/>
  <c r="K1870" i="11" s="1"/>
  <c r="J1871" i="11"/>
  <c r="K1871" i="11" s="1"/>
  <c r="J1872" i="11"/>
  <c r="K1872" i="11" s="1"/>
  <c r="J1873" i="11"/>
  <c r="K1873" i="11" s="1"/>
  <c r="J1874" i="11"/>
  <c r="K1874" i="11" s="1"/>
  <c r="J1875" i="11"/>
  <c r="K1875" i="11" s="1"/>
  <c r="J1876" i="11"/>
  <c r="K1876" i="11" s="1"/>
  <c r="J1877" i="11"/>
  <c r="K1877" i="11" s="1"/>
  <c r="J1878" i="11"/>
  <c r="K1878" i="11" s="1"/>
  <c r="J1879" i="11"/>
  <c r="K1879" i="11" s="1"/>
  <c r="J1880" i="11"/>
  <c r="K1880" i="11" s="1"/>
  <c r="J1881" i="11"/>
  <c r="K1881" i="11" s="1"/>
  <c r="J1882" i="11"/>
  <c r="K1882" i="11" s="1"/>
  <c r="J1883" i="11"/>
  <c r="K1883" i="11" s="1"/>
  <c r="J1884" i="11"/>
  <c r="K1884" i="11" s="1"/>
  <c r="J1885" i="11"/>
  <c r="K1885" i="11" s="1"/>
  <c r="J1886" i="11"/>
  <c r="K1886" i="11" s="1"/>
  <c r="J1887" i="11"/>
  <c r="K1887" i="11" s="1"/>
  <c r="J1888" i="11"/>
  <c r="K1888" i="11" s="1"/>
  <c r="J1889" i="11"/>
  <c r="K1889" i="11" s="1"/>
  <c r="J1890" i="11"/>
  <c r="K1890" i="11" s="1"/>
  <c r="J1891" i="11"/>
  <c r="K1891" i="11" s="1"/>
  <c r="J1892" i="11"/>
  <c r="K1892" i="11" s="1"/>
  <c r="J1893" i="11"/>
  <c r="K1893" i="11" s="1"/>
  <c r="J1894" i="11"/>
  <c r="K1894" i="11" s="1"/>
  <c r="J1895" i="11"/>
  <c r="K1895" i="11" s="1"/>
  <c r="J1896" i="11"/>
  <c r="K1896" i="11" s="1"/>
  <c r="J1897" i="11"/>
  <c r="K1897" i="11" s="1"/>
  <c r="J1898" i="11"/>
  <c r="K1898" i="11" s="1"/>
  <c r="J1899" i="11"/>
  <c r="K1899" i="11" s="1"/>
  <c r="J1900" i="11"/>
  <c r="K1900" i="11" s="1"/>
  <c r="J1901" i="11"/>
  <c r="K1901" i="11" s="1"/>
  <c r="J1902" i="11"/>
  <c r="K1902" i="11" s="1"/>
  <c r="J1903" i="11"/>
  <c r="K1903" i="11" s="1"/>
  <c r="J1904" i="11"/>
  <c r="K1904" i="11" s="1"/>
  <c r="J1905" i="11"/>
  <c r="K1905" i="11" s="1"/>
  <c r="J1906" i="11"/>
  <c r="K1906" i="11" s="1"/>
  <c r="J1907" i="11"/>
  <c r="K1907" i="11" s="1"/>
  <c r="J1908" i="11"/>
  <c r="K1908" i="11" s="1"/>
  <c r="J1909" i="11"/>
  <c r="K1909" i="11" s="1"/>
  <c r="J1910" i="11"/>
  <c r="K1910" i="11" s="1"/>
  <c r="J1911" i="11"/>
  <c r="K1911" i="11" s="1"/>
  <c r="J1912" i="11"/>
  <c r="K1912" i="11" s="1"/>
  <c r="J1913" i="11"/>
  <c r="K1913" i="11" s="1"/>
  <c r="J1914" i="11"/>
  <c r="K1914" i="11" s="1"/>
  <c r="J1915" i="11"/>
  <c r="K1915" i="11" s="1"/>
  <c r="J1916" i="11"/>
  <c r="K1916" i="11" s="1"/>
  <c r="J1917" i="11"/>
  <c r="K1917" i="11" s="1"/>
  <c r="J1918" i="11"/>
  <c r="K1918" i="11" s="1"/>
  <c r="J1919" i="11"/>
  <c r="K1919" i="11" s="1"/>
  <c r="J1920" i="11"/>
  <c r="K1920" i="11" s="1"/>
  <c r="J1921" i="11"/>
  <c r="K1921" i="11" s="1"/>
  <c r="J1922" i="11"/>
  <c r="K1922" i="11" s="1"/>
  <c r="J1923" i="11"/>
  <c r="K1923" i="11" s="1"/>
  <c r="J1924" i="11"/>
  <c r="K1924" i="11" s="1"/>
  <c r="J1925" i="11"/>
  <c r="K1925" i="11" s="1"/>
  <c r="J1926" i="11"/>
  <c r="K1926" i="11" s="1"/>
  <c r="J1927" i="11"/>
  <c r="K1927" i="11" s="1"/>
  <c r="J1928" i="11"/>
  <c r="K1928" i="11" s="1"/>
  <c r="J1929" i="11"/>
  <c r="K1929" i="11" s="1"/>
  <c r="J1930" i="11"/>
  <c r="K1930" i="11" s="1"/>
  <c r="J1931" i="11"/>
  <c r="K1931" i="11" s="1"/>
  <c r="J1932" i="11"/>
  <c r="K1932" i="11" s="1"/>
  <c r="J1933" i="11"/>
  <c r="K1933" i="11" s="1"/>
  <c r="J1934" i="11"/>
  <c r="K1934" i="11" s="1"/>
  <c r="J1935" i="11"/>
  <c r="K1935" i="11" s="1"/>
  <c r="J1936" i="11"/>
  <c r="K1936" i="11" s="1"/>
  <c r="J1937" i="11"/>
  <c r="K1937" i="11" s="1"/>
  <c r="J1938" i="11"/>
  <c r="K1938" i="11" s="1"/>
  <c r="J1939" i="11"/>
  <c r="K1939" i="11" s="1"/>
  <c r="J1940" i="11"/>
  <c r="K1940" i="11" s="1"/>
  <c r="J1941" i="11"/>
  <c r="K1941" i="11" s="1"/>
  <c r="J1942" i="11"/>
  <c r="K1942" i="11" s="1"/>
  <c r="J1943" i="11"/>
  <c r="K1943" i="11" s="1"/>
  <c r="J1944" i="11"/>
  <c r="K1944" i="11" s="1"/>
  <c r="J1945" i="11"/>
  <c r="K1945" i="11" s="1"/>
  <c r="J1946" i="11"/>
  <c r="K1946" i="11" s="1"/>
  <c r="J1947" i="11"/>
  <c r="K1947" i="11" s="1"/>
  <c r="J1948" i="11"/>
  <c r="K1948" i="11" s="1"/>
  <c r="J1949" i="11"/>
  <c r="K1949" i="11" s="1"/>
  <c r="J1950" i="11"/>
  <c r="K1950" i="11" s="1"/>
  <c r="J1951" i="11"/>
  <c r="K1951" i="11" s="1"/>
  <c r="J1952" i="11"/>
  <c r="K1952" i="11" s="1"/>
  <c r="J1953" i="11"/>
  <c r="K1953" i="11" s="1"/>
  <c r="J1954" i="11"/>
  <c r="K1954" i="11" s="1"/>
  <c r="J1955" i="11"/>
  <c r="K1955" i="11" s="1"/>
  <c r="J1956" i="11"/>
  <c r="K1956" i="11" s="1"/>
  <c r="J1957" i="11"/>
  <c r="K1957" i="11" s="1"/>
  <c r="J1958" i="11"/>
  <c r="K1958" i="11" s="1"/>
  <c r="J1959" i="11"/>
  <c r="K1959" i="11" s="1"/>
  <c r="J1960" i="11"/>
  <c r="K1960" i="11" s="1"/>
  <c r="J1961" i="11"/>
  <c r="K1961" i="11" s="1"/>
  <c r="J1962" i="11"/>
  <c r="K1962" i="11" s="1"/>
  <c r="J1963" i="11"/>
  <c r="K1963" i="11" s="1"/>
  <c r="J1964" i="11"/>
  <c r="K1964" i="11" s="1"/>
  <c r="J1965" i="11"/>
  <c r="K1965" i="11" s="1"/>
  <c r="J1966" i="11"/>
  <c r="K1966" i="11" s="1"/>
  <c r="J1967" i="11"/>
  <c r="K1967" i="11" s="1"/>
  <c r="J1968" i="11"/>
  <c r="K1968" i="11" s="1"/>
  <c r="J1969" i="11"/>
  <c r="K1969" i="11" s="1"/>
  <c r="J1970" i="11"/>
  <c r="K1970" i="11" s="1"/>
  <c r="J1971" i="11"/>
  <c r="K1971" i="11" s="1"/>
  <c r="J1972" i="11"/>
  <c r="K1972" i="11" s="1"/>
  <c r="J1973" i="11"/>
  <c r="K1973" i="11" s="1"/>
  <c r="J1974" i="11"/>
  <c r="K1974" i="11" s="1"/>
  <c r="J1975" i="11"/>
  <c r="K1975" i="11" s="1"/>
  <c r="J1976" i="11"/>
  <c r="K1976" i="11" s="1"/>
  <c r="J1977" i="11"/>
  <c r="K1977" i="11" s="1"/>
  <c r="J1978" i="11"/>
  <c r="K1978" i="11" s="1"/>
  <c r="J1979" i="11"/>
  <c r="K1979" i="11" s="1"/>
  <c r="J1980" i="11"/>
  <c r="K1980" i="11" s="1"/>
  <c r="J1981" i="11"/>
  <c r="K1981" i="11" s="1"/>
  <c r="J1982" i="11"/>
  <c r="K1982" i="11" s="1"/>
  <c r="J1983" i="11"/>
  <c r="K1983" i="11" s="1"/>
  <c r="J1984" i="11"/>
  <c r="K1984" i="11" s="1"/>
  <c r="J1985" i="11"/>
  <c r="K1985" i="11" s="1"/>
  <c r="J1986" i="11"/>
  <c r="K1986" i="11" s="1"/>
  <c r="J1987" i="11"/>
  <c r="K1987" i="11" s="1"/>
  <c r="J1988" i="11"/>
  <c r="K1988" i="11" s="1"/>
  <c r="J1989" i="11"/>
  <c r="K1989" i="11" s="1"/>
  <c r="J1990" i="11"/>
  <c r="K1990" i="11" s="1"/>
  <c r="J1991" i="11"/>
  <c r="K1991" i="11" s="1"/>
  <c r="J1992" i="11"/>
  <c r="K1992" i="11" s="1"/>
  <c r="J1993" i="11"/>
  <c r="K1993" i="11" s="1"/>
  <c r="J1994" i="11"/>
  <c r="K1994" i="11" s="1"/>
  <c r="J1995" i="11"/>
  <c r="K1995" i="11" s="1"/>
  <c r="J1996" i="11"/>
  <c r="K1996" i="11" s="1"/>
  <c r="J1997" i="11"/>
  <c r="K1997" i="11" s="1"/>
  <c r="J1998" i="11"/>
  <c r="K1998" i="11" s="1"/>
  <c r="J1999" i="11"/>
  <c r="K1999" i="11" s="1"/>
  <c r="J2000" i="11"/>
  <c r="K2000" i="11" s="1"/>
  <c r="J2001" i="11"/>
  <c r="K2001" i="11" s="1"/>
  <c r="J2002" i="11"/>
  <c r="K2002" i="11" s="1"/>
  <c r="J2003" i="11"/>
  <c r="K2003" i="11" s="1"/>
  <c r="J2004" i="11"/>
  <c r="K2004" i="11" s="1"/>
  <c r="J2005" i="11"/>
  <c r="K2005" i="11" s="1"/>
  <c r="J2006" i="11"/>
  <c r="K2006" i="11" s="1"/>
  <c r="J2007" i="11"/>
  <c r="K2007" i="11" s="1"/>
  <c r="J2008" i="11"/>
  <c r="K2008" i="11" s="1"/>
  <c r="J2009" i="11"/>
  <c r="K2009" i="11" s="1"/>
  <c r="J2010" i="11"/>
  <c r="K2010" i="11" s="1"/>
  <c r="J2011" i="11"/>
  <c r="K2011" i="11" s="1"/>
  <c r="J2012" i="11"/>
  <c r="K2012" i="11" s="1"/>
  <c r="J2013" i="11"/>
  <c r="K2013" i="11" s="1"/>
  <c r="J2014" i="11"/>
  <c r="K2014" i="11" s="1"/>
  <c r="J2015" i="11"/>
  <c r="K2015" i="11" s="1"/>
  <c r="J2016" i="11"/>
  <c r="K2016" i="11" s="1"/>
  <c r="J2017" i="11"/>
  <c r="K2017" i="11" s="1"/>
  <c r="J2018" i="11"/>
  <c r="K2018" i="11" s="1"/>
  <c r="J2019" i="11"/>
  <c r="K2019" i="11" s="1"/>
  <c r="J2020" i="11"/>
  <c r="K2020" i="11" s="1"/>
  <c r="J2021" i="11"/>
  <c r="K2021" i="11" s="1"/>
  <c r="J2022" i="11"/>
  <c r="K2022" i="11" s="1"/>
  <c r="J2023" i="11"/>
  <c r="K2023" i="11" s="1"/>
  <c r="J2024" i="11"/>
  <c r="K2024" i="11" s="1"/>
  <c r="J2025" i="11"/>
  <c r="K2025" i="11" s="1"/>
  <c r="J2026" i="11"/>
  <c r="K2026" i="11" s="1"/>
  <c r="J2027" i="11"/>
  <c r="K2027" i="11" s="1"/>
  <c r="J2028" i="11"/>
  <c r="K2028" i="11" s="1"/>
  <c r="J2029" i="11"/>
  <c r="K2029" i="11" s="1"/>
  <c r="J2030" i="11"/>
  <c r="K2030" i="11" s="1"/>
  <c r="J2031" i="11"/>
  <c r="K2031" i="11" s="1"/>
  <c r="J2032" i="11"/>
  <c r="K2032" i="11" s="1"/>
  <c r="J2033" i="11"/>
  <c r="K2033" i="11" s="1"/>
  <c r="J2034" i="11"/>
  <c r="K2034" i="11" s="1"/>
  <c r="J2035" i="11"/>
  <c r="K2035" i="11" s="1"/>
  <c r="J2036" i="11"/>
  <c r="K2036" i="11" s="1"/>
  <c r="J2037" i="11"/>
  <c r="K2037" i="11" s="1"/>
  <c r="J2038" i="11"/>
  <c r="K2038" i="11" s="1"/>
  <c r="J2039" i="11"/>
  <c r="K2039" i="11" s="1"/>
  <c r="J2040" i="11"/>
  <c r="K2040" i="11" s="1"/>
  <c r="J2041" i="11"/>
  <c r="K2041" i="11" s="1"/>
  <c r="J2042" i="11"/>
  <c r="K2042" i="11" s="1"/>
  <c r="J2043" i="11"/>
  <c r="K2043" i="11" s="1"/>
  <c r="J2044" i="11"/>
  <c r="K2044" i="11" s="1"/>
  <c r="J2045" i="11"/>
  <c r="K2045" i="11" s="1"/>
  <c r="J2046" i="11"/>
  <c r="K2046" i="11" s="1"/>
  <c r="J2047" i="11"/>
  <c r="K2047" i="11" s="1"/>
  <c r="J2048" i="11"/>
  <c r="K2048" i="11" s="1"/>
  <c r="J2049" i="11"/>
  <c r="K2049" i="11" s="1"/>
  <c r="J2050" i="11"/>
  <c r="K2050" i="11" s="1"/>
  <c r="J2051" i="11"/>
  <c r="K2051" i="11" s="1"/>
  <c r="J2052" i="11"/>
  <c r="K2052" i="11" s="1"/>
  <c r="J2053" i="11"/>
  <c r="K2053" i="11" s="1"/>
  <c r="J2054" i="11"/>
  <c r="K2054" i="11" s="1"/>
  <c r="J2055" i="11"/>
  <c r="K2055" i="11" s="1"/>
  <c r="J2056" i="11"/>
  <c r="K2056" i="11" s="1"/>
  <c r="J2057" i="11"/>
  <c r="K2057" i="11" s="1"/>
  <c r="J2058" i="11"/>
  <c r="K2058" i="11" s="1"/>
  <c r="J2059" i="11"/>
  <c r="K2059" i="11" s="1"/>
  <c r="J2060" i="11"/>
  <c r="K2060" i="11" s="1"/>
  <c r="J2061" i="11"/>
  <c r="K2061" i="11" s="1"/>
  <c r="J2062" i="11"/>
  <c r="K2062" i="11" s="1"/>
  <c r="J2063" i="11"/>
  <c r="K2063" i="11" s="1"/>
  <c r="J2064" i="11"/>
  <c r="K2064" i="11" s="1"/>
  <c r="J2065" i="11"/>
  <c r="K2065" i="11" s="1"/>
  <c r="J2066" i="11"/>
  <c r="K2066" i="11" s="1"/>
  <c r="J2067" i="11"/>
  <c r="K2067" i="11" s="1"/>
  <c r="J2068" i="11"/>
  <c r="K2068" i="11" s="1"/>
  <c r="J2069" i="11"/>
  <c r="K2069" i="11" s="1"/>
  <c r="J2070" i="11"/>
  <c r="K2070" i="11" s="1"/>
  <c r="J2071" i="11"/>
  <c r="K2071" i="11" s="1"/>
  <c r="J2072" i="11"/>
  <c r="K2072" i="11" s="1"/>
  <c r="J2073" i="11"/>
  <c r="K2073" i="11" s="1"/>
  <c r="J2074" i="11"/>
  <c r="K2074" i="11" s="1"/>
  <c r="J2075" i="11"/>
  <c r="K2075" i="11" s="1"/>
  <c r="J2076" i="11"/>
  <c r="K2076" i="11" s="1"/>
  <c r="J2077" i="11"/>
  <c r="K2077" i="11" s="1"/>
  <c r="J2078" i="11"/>
  <c r="K2078" i="11" s="1"/>
  <c r="J2079" i="11"/>
  <c r="K2079" i="11" s="1"/>
  <c r="J2080" i="11"/>
  <c r="K2080" i="11" s="1"/>
  <c r="J2081" i="11"/>
  <c r="K2081" i="11" s="1"/>
  <c r="J2082" i="11"/>
  <c r="K2082" i="11" s="1"/>
  <c r="J2083" i="11"/>
  <c r="K2083" i="11" s="1"/>
  <c r="J2084" i="11"/>
  <c r="K2084" i="11" s="1"/>
  <c r="J2085" i="11"/>
  <c r="K2085" i="11" s="1"/>
  <c r="J2086" i="11"/>
  <c r="K2086" i="11" s="1"/>
  <c r="J2087" i="11"/>
  <c r="K2087" i="11" s="1"/>
  <c r="J2088" i="11"/>
  <c r="K2088" i="11" s="1"/>
  <c r="J2089" i="11"/>
  <c r="K2089" i="11" s="1"/>
  <c r="J2090" i="11"/>
  <c r="K2090" i="11" s="1"/>
  <c r="J2091" i="11"/>
  <c r="K2091" i="11" s="1"/>
  <c r="J2092" i="11"/>
  <c r="K2092" i="11" s="1"/>
  <c r="J2093" i="11"/>
  <c r="K2093" i="11" s="1"/>
  <c r="J2094" i="11"/>
  <c r="K2094" i="11" s="1"/>
  <c r="J2095" i="11"/>
  <c r="K2095" i="11" s="1"/>
  <c r="J2096" i="11"/>
  <c r="K2096" i="11" s="1"/>
  <c r="J2097" i="11"/>
  <c r="K2097" i="11" s="1"/>
  <c r="J2098" i="11"/>
  <c r="K2098" i="11" s="1"/>
  <c r="J2099" i="11"/>
  <c r="K2099" i="11" s="1"/>
  <c r="J2100" i="11"/>
  <c r="K2100" i="11" s="1"/>
  <c r="J2101" i="11"/>
  <c r="K2101" i="11" s="1"/>
  <c r="J2102" i="11"/>
  <c r="K2102" i="11" s="1"/>
  <c r="J2103" i="11"/>
  <c r="K2103" i="11" s="1"/>
  <c r="J2104" i="11"/>
  <c r="K2104" i="11" s="1"/>
  <c r="J2105" i="11"/>
  <c r="K2105" i="11" s="1"/>
  <c r="J2106" i="11"/>
  <c r="K2106" i="11" s="1"/>
  <c r="J2107" i="11"/>
  <c r="K2107" i="11" s="1"/>
  <c r="J2108" i="11"/>
  <c r="K2108" i="11" s="1"/>
  <c r="J2109" i="11"/>
  <c r="K2109" i="11" s="1"/>
  <c r="J2110" i="11"/>
  <c r="K2110" i="11" s="1"/>
  <c r="J2111" i="11"/>
  <c r="K2111" i="11" s="1"/>
  <c r="J2112" i="11"/>
  <c r="K2112" i="11" s="1"/>
  <c r="J2113" i="11"/>
  <c r="K2113" i="11" s="1"/>
  <c r="J2114" i="11"/>
  <c r="K2114" i="11" s="1"/>
  <c r="J2115" i="11"/>
  <c r="K2115" i="11" s="1"/>
  <c r="J2116" i="11"/>
  <c r="K2116" i="11" s="1"/>
  <c r="J2117" i="11"/>
  <c r="K2117" i="11" s="1"/>
  <c r="J2118" i="11"/>
  <c r="K2118" i="11" s="1"/>
  <c r="J2119" i="11"/>
  <c r="K2119" i="11" s="1"/>
  <c r="J2120" i="11"/>
  <c r="K2120" i="11" s="1"/>
  <c r="J2121" i="11"/>
  <c r="K2121" i="11" s="1"/>
  <c r="J2122" i="11"/>
  <c r="K2122" i="11" s="1"/>
  <c r="J2123" i="11"/>
  <c r="K2123" i="11" s="1"/>
  <c r="J2124" i="11"/>
  <c r="K2124" i="11" s="1"/>
  <c r="J2125" i="11"/>
  <c r="K2125" i="11" s="1"/>
  <c r="J2126" i="11"/>
  <c r="K2126" i="11" s="1"/>
  <c r="J2127" i="11"/>
  <c r="K2127" i="11" s="1"/>
  <c r="J2128" i="11"/>
  <c r="K2128" i="11" s="1"/>
  <c r="J2129" i="11"/>
  <c r="K2129" i="11" s="1"/>
  <c r="J2130" i="11"/>
  <c r="K2130" i="11" s="1"/>
  <c r="J2131" i="11"/>
  <c r="K2131" i="11" s="1"/>
  <c r="J2132" i="11"/>
  <c r="K2132" i="11" s="1"/>
  <c r="J2133" i="11"/>
  <c r="K2133" i="11" s="1"/>
  <c r="J2134" i="11"/>
  <c r="K2134" i="11" s="1"/>
  <c r="J2135" i="11"/>
  <c r="K2135" i="11" s="1"/>
  <c r="J2136" i="11"/>
  <c r="K2136" i="11" s="1"/>
  <c r="J2137" i="11"/>
  <c r="K2137" i="11" s="1"/>
  <c r="J2138" i="11"/>
  <c r="K2138" i="11" s="1"/>
  <c r="J2139" i="11"/>
  <c r="K2139" i="11" s="1"/>
  <c r="J2140" i="11"/>
  <c r="K2140" i="11" s="1"/>
  <c r="J2141" i="11"/>
  <c r="K2141" i="11" s="1"/>
  <c r="J2142" i="11"/>
  <c r="K2142" i="11" s="1"/>
  <c r="J2143" i="11"/>
  <c r="K2143" i="11" s="1"/>
  <c r="J2144" i="11"/>
  <c r="K2144" i="11" s="1"/>
  <c r="J2145" i="11"/>
  <c r="K2145" i="11" s="1"/>
  <c r="J2146" i="11"/>
  <c r="K2146" i="11" s="1"/>
  <c r="J2147" i="11"/>
  <c r="K2147" i="11" s="1"/>
  <c r="J2148" i="11"/>
  <c r="K2148" i="11" s="1"/>
  <c r="J2149" i="11"/>
  <c r="K2149" i="11" s="1"/>
  <c r="J2150" i="11"/>
  <c r="K2150" i="11" s="1"/>
  <c r="J2151" i="11"/>
  <c r="K2151" i="11" s="1"/>
  <c r="J2152" i="11"/>
  <c r="K2152" i="11" s="1"/>
  <c r="J2153" i="11"/>
  <c r="K2153" i="11" s="1"/>
  <c r="J2154" i="11"/>
  <c r="K2154" i="11" s="1"/>
  <c r="J2155" i="11"/>
  <c r="K2155" i="11" s="1"/>
  <c r="J2156" i="11"/>
  <c r="K2156" i="11" s="1"/>
  <c r="J2157" i="11"/>
  <c r="K2157" i="11" s="1"/>
  <c r="J2158" i="11"/>
  <c r="K2158" i="11" s="1"/>
  <c r="J2159" i="11"/>
  <c r="K2159" i="11" s="1"/>
  <c r="J2160" i="11"/>
  <c r="K2160" i="11" s="1"/>
  <c r="J2161" i="11"/>
  <c r="K2161" i="11" s="1"/>
  <c r="J2162" i="11"/>
  <c r="K2162" i="11" s="1"/>
  <c r="J2163" i="11"/>
  <c r="K2163" i="11" s="1"/>
  <c r="J2164" i="11"/>
  <c r="K2164" i="11" s="1"/>
  <c r="J2165" i="11"/>
  <c r="K2165" i="11" s="1"/>
  <c r="J2166" i="11"/>
  <c r="K2166" i="11" s="1"/>
  <c r="J2167" i="11"/>
  <c r="K2167" i="11" s="1"/>
  <c r="J2168" i="11"/>
  <c r="K2168" i="11" s="1"/>
  <c r="J2169" i="11"/>
  <c r="K2169" i="11" s="1"/>
  <c r="J2170" i="11"/>
  <c r="K2170" i="11" s="1"/>
  <c r="J2171" i="11"/>
  <c r="K2171" i="11" s="1"/>
  <c r="J2172" i="11"/>
  <c r="K2172" i="11" s="1"/>
  <c r="J2173" i="11"/>
  <c r="K2173" i="11" s="1"/>
  <c r="J2174" i="11"/>
  <c r="K2174" i="11" s="1"/>
  <c r="J2175" i="11"/>
  <c r="K2175" i="11" s="1"/>
  <c r="J2176" i="11"/>
  <c r="K2176" i="11" s="1"/>
  <c r="J2177" i="11"/>
  <c r="K2177" i="11" s="1"/>
  <c r="J2178" i="11"/>
  <c r="K2178" i="11" s="1"/>
  <c r="J2179" i="11"/>
  <c r="K2179" i="11" s="1"/>
  <c r="J2180" i="11"/>
  <c r="K2180" i="11" s="1"/>
  <c r="J2181" i="11"/>
  <c r="K2181" i="11" s="1"/>
  <c r="J2182" i="11"/>
  <c r="K2182" i="11" s="1"/>
  <c r="J2183" i="11"/>
  <c r="K2183" i="11" s="1"/>
  <c r="J2184" i="11"/>
  <c r="K2184" i="11" s="1"/>
  <c r="J2185" i="11"/>
  <c r="K2185" i="11" s="1"/>
  <c r="J2186" i="11"/>
  <c r="K2186" i="11" s="1"/>
  <c r="J2187" i="11"/>
  <c r="K2187" i="11" s="1"/>
  <c r="J2188" i="11"/>
  <c r="K2188" i="11" s="1"/>
  <c r="J2189" i="11"/>
  <c r="K2189" i="11" s="1"/>
  <c r="J2190" i="11"/>
  <c r="K2190" i="11" s="1"/>
  <c r="J2191" i="11"/>
  <c r="K2191" i="11" s="1"/>
  <c r="J2192" i="11"/>
  <c r="K2192" i="11" s="1"/>
  <c r="J2193" i="11"/>
  <c r="K2193" i="11" s="1"/>
  <c r="J2194" i="11"/>
  <c r="K2194" i="11" s="1"/>
  <c r="J2195" i="11"/>
  <c r="K2195" i="11" s="1"/>
  <c r="J2196" i="11"/>
  <c r="K2196" i="11" s="1"/>
  <c r="J2197" i="11"/>
  <c r="K2197" i="11" s="1"/>
  <c r="J2198" i="11"/>
  <c r="K2198" i="11" s="1"/>
  <c r="J2199" i="11"/>
  <c r="K2199" i="11" s="1"/>
  <c r="J2200" i="11"/>
  <c r="K2200" i="11" s="1"/>
  <c r="J2201" i="11"/>
  <c r="K2201" i="11" s="1"/>
  <c r="J2202" i="11"/>
  <c r="K2202" i="11" s="1"/>
  <c r="J2203" i="11"/>
  <c r="K2203" i="11" s="1"/>
  <c r="J2204" i="11"/>
  <c r="K2204" i="11" s="1"/>
  <c r="J2205" i="11"/>
  <c r="K2205" i="11" s="1"/>
  <c r="J2206" i="11"/>
  <c r="K2206" i="11" s="1"/>
  <c r="J2207" i="11"/>
  <c r="K2207" i="11" s="1"/>
  <c r="J2208" i="11"/>
  <c r="K2208" i="11" s="1"/>
  <c r="J2209" i="11"/>
  <c r="K2209" i="11" s="1"/>
  <c r="J2210" i="11"/>
  <c r="K2210" i="11" s="1"/>
  <c r="J2211" i="11"/>
  <c r="K2211" i="11" s="1"/>
  <c r="J2212" i="11"/>
  <c r="K2212" i="11" s="1"/>
  <c r="J2213" i="11"/>
  <c r="K2213" i="11" s="1"/>
  <c r="J2214" i="11"/>
  <c r="K2214" i="11" s="1"/>
  <c r="J2215" i="11"/>
  <c r="K2215" i="11" s="1"/>
  <c r="J2216" i="11"/>
  <c r="K2216" i="11" s="1"/>
  <c r="J2217" i="11"/>
  <c r="K2217" i="11" s="1"/>
  <c r="J2218" i="11"/>
  <c r="K2218" i="11" s="1"/>
  <c r="J2219" i="11"/>
  <c r="K2219" i="11" s="1"/>
  <c r="J2220" i="11"/>
  <c r="K2220" i="11" s="1"/>
  <c r="J2221" i="11"/>
  <c r="K2221" i="11" s="1"/>
  <c r="J2222" i="11"/>
  <c r="K2222" i="11" s="1"/>
  <c r="J2223" i="11"/>
  <c r="K2223" i="11" s="1"/>
  <c r="J2224" i="11"/>
  <c r="K2224" i="11" s="1"/>
  <c r="J2225" i="11"/>
  <c r="K2225" i="11" s="1"/>
  <c r="J2226" i="11"/>
  <c r="K2226" i="11" s="1"/>
  <c r="J2227" i="11"/>
  <c r="K2227" i="11" s="1"/>
  <c r="J2228" i="11"/>
  <c r="K2228" i="11" s="1"/>
  <c r="J2229" i="11"/>
  <c r="K2229" i="11" s="1"/>
  <c r="J2230" i="11"/>
  <c r="K2230" i="11" s="1"/>
  <c r="J2231" i="11"/>
  <c r="K2231" i="11" s="1"/>
  <c r="J2232" i="11"/>
  <c r="K2232" i="11" s="1"/>
  <c r="J2233" i="11"/>
  <c r="K2233" i="11" s="1"/>
  <c r="J2234" i="11"/>
  <c r="K2234" i="11" s="1"/>
  <c r="J2235" i="11"/>
  <c r="K2235" i="11" s="1"/>
  <c r="J2236" i="11"/>
  <c r="K2236" i="11" s="1"/>
  <c r="J2237" i="11"/>
  <c r="K2237" i="11" s="1"/>
  <c r="J2238" i="11"/>
  <c r="K2238" i="11" s="1"/>
  <c r="J2239" i="11"/>
  <c r="K2239" i="11" s="1"/>
  <c r="J2240" i="11"/>
  <c r="K2240" i="11" s="1"/>
  <c r="J2241" i="11"/>
  <c r="K2241" i="11" s="1"/>
  <c r="J2242" i="11"/>
  <c r="K2242" i="11" s="1"/>
  <c r="J2243" i="11"/>
  <c r="K2243" i="11" s="1"/>
  <c r="J2244" i="11"/>
  <c r="K2244" i="11" s="1"/>
  <c r="J2245" i="11"/>
  <c r="K2245" i="11" s="1"/>
  <c r="J2246" i="11"/>
  <c r="K2246" i="11" s="1"/>
  <c r="J2247" i="11"/>
  <c r="K2247" i="11" s="1"/>
  <c r="J2248" i="11"/>
  <c r="K2248" i="11" s="1"/>
  <c r="J2249" i="11"/>
  <c r="K2249" i="11" s="1"/>
  <c r="J2250" i="11"/>
  <c r="K2250" i="11" s="1"/>
  <c r="J2251" i="11"/>
  <c r="K2251" i="11" s="1"/>
  <c r="J2252" i="11"/>
  <c r="K2252" i="11" s="1"/>
  <c r="J2253" i="11"/>
  <c r="K2253" i="11" s="1"/>
  <c r="J2254" i="11"/>
  <c r="K2254" i="11" s="1"/>
  <c r="J2255" i="11"/>
  <c r="K2255" i="11" s="1"/>
  <c r="J2256" i="11"/>
  <c r="K2256" i="11" s="1"/>
  <c r="J2257" i="11"/>
  <c r="K2257" i="11" s="1"/>
  <c r="J2258" i="11"/>
  <c r="K2258" i="11" s="1"/>
  <c r="J2259" i="11"/>
  <c r="K2259" i="11" s="1"/>
  <c r="J2260" i="11"/>
  <c r="K2260" i="11" s="1"/>
  <c r="J2261" i="11"/>
  <c r="K2261" i="11" s="1"/>
  <c r="J2262" i="11"/>
  <c r="K2262" i="11" s="1"/>
  <c r="J2263" i="11"/>
  <c r="K2263" i="11" s="1"/>
  <c r="J2264" i="11"/>
  <c r="K2264" i="11" s="1"/>
  <c r="J2265" i="11"/>
  <c r="K2265" i="11" s="1"/>
  <c r="J2266" i="11"/>
  <c r="K2266" i="11" s="1"/>
  <c r="J2267" i="11"/>
  <c r="K2267" i="11" s="1"/>
  <c r="J2268" i="11"/>
  <c r="K2268" i="11" s="1"/>
  <c r="J2269" i="11"/>
  <c r="K2269" i="11" s="1"/>
  <c r="J2270" i="11"/>
  <c r="K2270" i="11" s="1"/>
  <c r="J2271" i="11"/>
  <c r="K2271" i="11" s="1"/>
  <c r="J2272" i="11"/>
  <c r="K2272" i="11" s="1"/>
  <c r="J2273" i="11"/>
  <c r="K2273" i="11" s="1"/>
  <c r="J2274" i="11"/>
  <c r="K2274" i="11" s="1"/>
  <c r="J2275" i="11"/>
  <c r="K2275" i="11" s="1"/>
  <c r="J2276" i="11"/>
  <c r="K2276" i="11" s="1"/>
  <c r="J2277" i="11"/>
  <c r="K2277" i="11" s="1"/>
  <c r="J2278" i="11"/>
  <c r="K2278" i="11" s="1"/>
  <c r="J2279" i="11"/>
  <c r="K2279" i="11" s="1"/>
  <c r="J2280" i="11"/>
  <c r="K2280" i="11" s="1"/>
  <c r="J2281" i="11"/>
  <c r="K2281" i="11" s="1"/>
  <c r="J2282" i="11"/>
  <c r="K2282" i="11" s="1"/>
  <c r="J2283" i="11"/>
  <c r="K2283" i="11" s="1"/>
  <c r="J2284" i="11"/>
  <c r="K2284" i="11" s="1"/>
  <c r="J2285" i="11"/>
  <c r="K2285" i="11" s="1"/>
  <c r="J2286" i="11"/>
  <c r="K2286" i="11" s="1"/>
  <c r="J2287" i="11"/>
  <c r="K2287" i="11" s="1"/>
  <c r="J2288" i="11"/>
  <c r="K2288" i="11" s="1"/>
  <c r="J2289" i="11"/>
  <c r="K2289" i="11" s="1"/>
  <c r="J2290" i="11"/>
  <c r="K2290" i="11" s="1"/>
  <c r="J2291" i="11"/>
  <c r="K2291" i="11" s="1"/>
  <c r="J2292" i="11"/>
  <c r="K2292" i="11" s="1"/>
  <c r="J2293" i="11"/>
  <c r="K2293" i="11" s="1"/>
  <c r="J2294" i="11"/>
  <c r="K2294" i="11" s="1"/>
  <c r="J2295" i="11"/>
  <c r="K2295" i="11" s="1"/>
  <c r="J2296" i="11"/>
  <c r="K2296" i="11" s="1"/>
  <c r="J2297" i="11"/>
  <c r="K2297" i="11" s="1"/>
  <c r="J2298" i="11"/>
  <c r="K2298" i="11" s="1"/>
  <c r="J2299" i="11"/>
  <c r="K2299" i="11" s="1"/>
  <c r="J2300" i="11"/>
  <c r="K2300" i="11" s="1"/>
  <c r="J2301" i="11"/>
  <c r="K2301" i="11" s="1"/>
  <c r="J2302" i="11"/>
  <c r="K2302" i="11" s="1"/>
  <c r="J2303" i="11"/>
  <c r="K2303" i="11" s="1"/>
  <c r="J2304" i="11"/>
  <c r="K2304" i="11" s="1"/>
  <c r="J2305" i="11"/>
  <c r="K2305" i="11" s="1"/>
  <c r="J2306" i="11"/>
  <c r="K2306" i="11" s="1"/>
  <c r="J2307" i="11"/>
  <c r="K2307" i="11" s="1"/>
  <c r="J2308" i="11"/>
  <c r="K2308" i="11" s="1"/>
  <c r="J2309" i="11"/>
  <c r="K2309" i="11" s="1"/>
  <c r="J2310" i="11"/>
  <c r="K2310" i="11" s="1"/>
  <c r="J2311" i="11"/>
  <c r="K2311" i="11" s="1"/>
  <c r="J2312" i="11"/>
  <c r="K2312" i="11" s="1"/>
  <c r="J2313" i="11"/>
  <c r="K2313" i="11" s="1"/>
  <c r="J2314" i="11"/>
  <c r="K2314" i="11" s="1"/>
  <c r="J2315" i="11"/>
  <c r="K2315" i="11" s="1"/>
  <c r="J2316" i="11"/>
  <c r="K2316" i="11" s="1"/>
  <c r="J2317" i="11"/>
  <c r="K2317" i="11" s="1"/>
  <c r="J2318" i="11"/>
  <c r="K2318" i="11" s="1"/>
  <c r="J2319" i="11"/>
  <c r="K2319" i="11" s="1"/>
  <c r="J2320" i="11"/>
  <c r="K2320" i="11" s="1"/>
  <c r="J2321" i="11"/>
  <c r="K2321" i="11" s="1"/>
  <c r="J2322" i="11"/>
  <c r="K2322" i="11" s="1"/>
  <c r="J2323" i="11"/>
  <c r="K2323" i="11" s="1"/>
  <c r="J2324" i="11"/>
  <c r="K2324" i="11" s="1"/>
  <c r="J2325" i="11"/>
  <c r="K2325" i="11" s="1"/>
  <c r="J2326" i="11"/>
  <c r="K2326" i="11" s="1"/>
  <c r="J2327" i="11"/>
  <c r="K2327" i="11" s="1"/>
  <c r="J2328" i="11"/>
  <c r="K2328" i="11" s="1"/>
  <c r="J2329" i="11"/>
  <c r="K2329" i="11" s="1"/>
  <c r="J2330" i="11"/>
  <c r="K2330" i="11" s="1"/>
  <c r="J2331" i="11"/>
  <c r="K2331" i="11" s="1"/>
  <c r="J2332" i="11"/>
  <c r="K2332" i="11" s="1"/>
  <c r="J2333" i="11"/>
  <c r="K2333" i="11" s="1"/>
  <c r="J2334" i="11"/>
  <c r="K2334" i="11" s="1"/>
  <c r="J2335" i="11"/>
  <c r="K2335" i="11" s="1"/>
  <c r="J2336" i="11"/>
  <c r="K2336" i="11" s="1"/>
  <c r="J2337" i="11"/>
  <c r="K2337" i="11" s="1"/>
  <c r="J2338" i="11"/>
  <c r="K2338" i="11" s="1"/>
  <c r="J2339" i="11"/>
  <c r="K2339" i="11" s="1"/>
  <c r="J2340" i="11"/>
  <c r="K2340" i="11" s="1"/>
  <c r="J2341" i="11"/>
  <c r="K2341" i="11" s="1"/>
  <c r="J2342" i="11"/>
  <c r="K2342" i="11" s="1"/>
  <c r="J2343" i="11"/>
  <c r="K2343" i="11" s="1"/>
  <c r="J2344" i="11"/>
  <c r="K2344" i="11" s="1"/>
  <c r="J2345" i="11"/>
  <c r="K2345" i="11" s="1"/>
  <c r="J2346" i="11"/>
  <c r="K2346" i="11" s="1"/>
  <c r="J2347" i="11"/>
  <c r="K2347" i="11" s="1"/>
  <c r="J2348" i="11"/>
  <c r="K2348" i="11" s="1"/>
  <c r="J2349" i="11"/>
  <c r="K2349" i="11" s="1"/>
  <c r="J2350" i="11"/>
  <c r="K2350" i="11" s="1"/>
  <c r="J2351" i="11"/>
  <c r="K2351" i="11" s="1"/>
  <c r="J2352" i="11"/>
  <c r="K2352" i="11" s="1"/>
  <c r="J2353" i="11"/>
  <c r="K2353" i="11" s="1"/>
  <c r="J2354" i="11"/>
  <c r="K2354" i="11" s="1"/>
  <c r="J2355" i="11"/>
  <c r="K2355" i="11" s="1"/>
  <c r="J2356" i="11"/>
  <c r="K2356" i="11" s="1"/>
  <c r="J2357" i="11"/>
  <c r="K2357" i="11" s="1"/>
  <c r="J2358" i="11"/>
  <c r="K2358" i="11" s="1"/>
  <c r="J2359" i="11"/>
  <c r="K2359" i="11" s="1"/>
  <c r="J2360" i="11"/>
  <c r="K2360" i="11" s="1"/>
  <c r="J2361" i="11"/>
  <c r="K2361" i="11" s="1"/>
  <c r="J2362" i="11"/>
  <c r="K2362" i="11" s="1"/>
  <c r="J2363" i="11"/>
  <c r="K2363" i="11" s="1"/>
  <c r="J2364" i="11"/>
  <c r="K2364" i="11" s="1"/>
  <c r="J2365" i="11"/>
  <c r="K2365" i="11" s="1"/>
  <c r="J2366" i="11"/>
  <c r="K2366" i="11" s="1"/>
  <c r="J2367" i="11"/>
  <c r="K2367" i="11" s="1"/>
  <c r="J2368" i="11"/>
  <c r="K2368" i="11" s="1"/>
  <c r="J2369" i="11"/>
  <c r="K2369" i="11" s="1"/>
  <c r="J2370" i="11"/>
  <c r="K2370" i="11" s="1"/>
  <c r="J2371" i="11"/>
  <c r="K2371" i="11" s="1"/>
  <c r="J2372" i="11"/>
  <c r="K2372" i="11" s="1"/>
  <c r="J2373" i="11"/>
  <c r="K2373" i="11" s="1"/>
  <c r="J2374" i="11"/>
  <c r="K2374" i="11" s="1"/>
  <c r="J2375" i="11"/>
  <c r="K2375" i="11" s="1"/>
  <c r="J2376" i="11"/>
  <c r="K2376" i="11" s="1"/>
  <c r="J2377" i="11"/>
  <c r="K2377" i="11" s="1"/>
  <c r="J2378" i="11"/>
  <c r="K2378" i="11" s="1"/>
  <c r="J2379" i="11"/>
  <c r="K2379" i="11" s="1"/>
  <c r="J2380" i="11"/>
  <c r="K2380" i="11" s="1"/>
  <c r="J2381" i="11"/>
  <c r="K2381" i="11" s="1"/>
  <c r="J2382" i="11"/>
  <c r="K2382" i="11" s="1"/>
  <c r="J2383" i="11"/>
  <c r="K2383" i="11" s="1"/>
  <c r="J2384" i="11"/>
  <c r="K2384" i="11" s="1"/>
  <c r="J2385" i="11"/>
  <c r="K2385" i="11" s="1"/>
  <c r="J2386" i="11"/>
  <c r="K2386" i="11" s="1"/>
  <c r="J2387" i="11"/>
  <c r="K2387" i="11" s="1"/>
  <c r="J2388" i="11"/>
  <c r="K2388" i="11" s="1"/>
  <c r="J2389" i="11"/>
  <c r="K2389" i="11" s="1"/>
  <c r="J2390" i="11"/>
  <c r="K2390" i="11" s="1"/>
  <c r="J2391" i="11"/>
  <c r="K2391" i="11" s="1"/>
  <c r="J2392" i="11"/>
  <c r="K2392" i="11" s="1"/>
  <c r="J2393" i="11"/>
  <c r="K2393" i="11" s="1"/>
  <c r="J2394" i="11"/>
  <c r="K2394" i="11" s="1"/>
  <c r="J2395" i="11"/>
  <c r="K2395" i="11" s="1"/>
  <c r="J2396" i="11"/>
  <c r="K2396" i="11" s="1"/>
  <c r="J2397" i="11"/>
  <c r="K2397" i="11" s="1"/>
  <c r="J2398" i="11"/>
  <c r="K2398" i="11" s="1"/>
  <c r="J2399" i="11"/>
  <c r="K2399" i="11" s="1"/>
  <c r="J2400" i="11"/>
  <c r="K2400" i="11" s="1"/>
  <c r="J2401" i="11"/>
  <c r="K2401" i="11" s="1"/>
  <c r="J2402" i="11"/>
  <c r="K2402" i="11" s="1"/>
  <c r="J2403" i="11"/>
  <c r="K2403" i="11" s="1"/>
  <c r="J2404" i="11"/>
  <c r="K2404" i="11" s="1"/>
  <c r="J2405" i="11"/>
  <c r="K2405" i="11" s="1"/>
  <c r="J2406" i="11"/>
  <c r="K2406" i="11" s="1"/>
  <c r="J2407" i="11"/>
  <c r="K2407" i="11" s="1"/>
  <c r="J2408" i="11"/>
  <c r="K2408" i="11" s="1"/>
  <c r="J2409" i="11"/>
  <c r="K2409" i="11" s="1"/>
  <c r="J2410" i="11"/>
  <c r="K2410" i="11" s="1"/>
  <c r="J2411" i="11"/>
  <c r="K2411" i="11" s="1"/>
  <c r="J2412" i="11"/>
  <c r="K2412" i="11" s="1"/>
  <c r="J2413" i="11"/>
  <c r="K2413" i="11" s="1"/>
  <c r="J2414" i="11"/>
  <c r="K2414" i="11" s="1"/>
  <c r="J2415" i="11"/>
  <c r="K2415" i="11" s="1"/>
  <c r="J2416" i="11"/>
  <c r="K2416" i="11" s="1"/>
  <c r="J2417" i="11"/>
  <c r="K2417" i="11" s="1"/>
  <c r="J2418" i="11"/>
  <c r="K2418" i="11" s="1"/>
  <c r="J2419" i="11"/>
  <c r="K2419" i="11" s="1"/>
  <c r="J2420" i="11"/>
  <c r="K2420" i="11" s="1"/>
  <c r="J2421" i="11"/>
  <c r="K2421" i="11" s="1"/>
  <c r="J2422" i="11"/>
  <c r="K2422" i="11" s="1"/>
  <c r="J2423" i="11"/>
  <c r="K2423" i="11" s="1"/>
  <c r="J2424" i="11"/>
  <c r="K2424" i="11" s="1"/>
  <c r="J2425" i="11"/>
  <c r="K2425" i="11" s="1"/>
  <c r="J2426" i="11"/>
  <c r="K2426" i="11" s="1"/>
  <c r="J2427" i="11"/>
  <c r="K2427" i="11" s="1"/>
  <c r="J2428" i="11"/>
  <c r="K2428" i="11" s="1"/>
  <c r="J2429" i="11"/>
  <c r="K2429" i="11" s="1"/>
  <c r="J2430" i="11"/>
  <c r="K2430" i="11" s="1"/>
  <c r="J2431" i="11"/>
  <c r="K2431" i="11" s="1"/>
  <c r="J2432" i="11"/>
  <c r="K2432" i="11" s="1"/>
  <c r="J2433" i="11"/>
  <c r="K2433" i="11" s="1"/>
  <c r="J2434" i="11"/>
  <c r="K2434" i="11" s="1"/>
  <c r="J2435" i="11"/>
  <c r="K2435" i="11" s="1"/>
  <c r="J2436" i="11"/>
  <c r="K2436" i="11" s="1"/>
  <c r="J2437" i="11"/>
  <c r="K2437" i="11" s="1"/>
  <c r="J2438" i="11"/>
  <c r="K2438" i="11" s="1"/>
  <c r="J2439" i="11"/>
  <c r="K2439" i="11" s="1"/>
  <c r="J2440" i="11"/>
  <c r="K2440" i="11" s="1"/>
  <c r="J2441" i="11"/>
  <c r="K2441" i="11" s="1"/>
  <c r="J2442" i="11"/>
  <c r="K2442" i="11" s="1"/>
  <c r="J2443" i="11"/>
  <c r="K2443" i="11" s="1"/>
  <c r="J2444" i="11"/>
  <c r="K2444" i="11" s="1"/>
  <c r="J2445" i="11"/>
  <c r="K2445" i="11" s="1"/>
  <c r="J2446" i="11"/>
  <c r="K2446" i="11" s="1"/>
  <c r="J2447" i="11"/>
  <c r="K2447" i="11" s="1"/>
  <c r="J2448" i="11"/>
  <c r="K2448" i="11" s="1"/>
  <c r="J2449" i="11"/>
  <c r="K2449" i="11" s="1"/>
  <c r="J2450" i="11"/>
  <c r="K2450" i="11" s="1"/>
  <c r="J2451" i="11"/>
  <c r="K2451" i="11" s="1"/>
  <c r="J2452" i="11"/>
  <c r="K2452" i="11" s="1"/>
  <c r="J2453" i="11"/>
  <c r="K2453" i="11" s="1"/>
  <c r="J2454" i="11"/>
  <c r="K2454" i="11" s="1"/>
  <c r="J2455" i="11"/>
  <c r="K2455" i="11" s="1"/>
  <c r="J2456" i="11"/>
  <c r="K2456" i="11" s="1"/>
  <c r="J2457" i="11"/>
  <c r="K2457" i="11" s="1"/>
  <c r="J2458" i="11"/>
  <c r="K2458" i="11" s="1"/>
  <c r="J2459" i="11"/>
  <c r="K2459" i="11" s="1"/>
  <c r="J2460" i="11"/>
  <c r="K2460" i="11" s="1"/>
  <c r="J2461" i="11"/>
  <c r="K2461" i="11" s="1"/>
  <c r="J2462" i="11"/>
  <c r="K2462" i="11" s="1"/>
  <c r="J2463" i="11"/>
  <c r="K2463" i="11" s="1"/>
  <c r="J2464" i="11"/>
  <c r="K2464" i="11" s="1"/>
  <c r="J2465" i="11"/>
  <c r="K2465" i="11" s="1"/>
  <c r="J2466" i="11"/>
  <c r="K2466" i="11" s="1"/>
  <c r="J2467" i="11"/>
  <c r="K2467" i="11" s="1"/>
  <c r="J2468" i="11"/>
  <c r="K2468" i="11" s="1"/>
  <c r="J2469" i="11"/>
  <c r="K2469" i="11" s="1"/>
  <c r="J2470" i="11"/>
  <c r="K2470" i="11" s="1"/>
  <c r="J2471" i="11"/>
  <c r="K2471" i="11" s="1"/>
  <c r="J2472" i="11"/>
  <c r="K2472" i="11" s="1"/>
  <c r="J2473" i="11"/>
  <c r="K2473" i="11" s="1"/>
  <c r="J2474" i="11"/>
  <c r="K2474" i="11" s="1"/>
  <c r="J2475" i="11"/>
  <c r="K2475" i="11" s="1"/>
  <c r="J2476" i="11"/>
  <c r="K2476" i="11" s="1"/>
  <c r="J2477" i="11"/>
  <c r="K2477" i="11" s="1"/>
  <c r="J2478" i="11"/>
  <c r="K2478" i="11" s="1"/>
  <c r="J2479" i="11"/>
  <c r="K2479" i="11" s="1"/>
  <c r="J2480" i="11"/>
  <c r="K2480" i="11" s="1"/>
  <c r="J2481" i="11"/>
  <c r="K2481" i="11" s="1"/>
  <c r="J2482" i="11"/>
  <c r="K2482" i="11" s="1"/>
  <c r="J2483" i="11"/>
  <c r="K2483" i="11" s="1"/>
  <c r="J2484" i="11"/>
  <c r="K2484" i="11" s="1"/>
  <c r="J2485" i="11"/>
  <c r="K2485" i="11" s="1"/>
  <c r="J2486" i="11"/>
  <c r="K2486" i="11" s="1"/>
  <c r="J2487" i="11"/>
  <c r="K2487" i="11" s="1"/>
  <c r="J2488" i="11"/>
  <c r="K2488" i="11" s="1"/>
  <c r="J2489" i="11"/>
  <c r="K2489" i="11" s="1"/>
  <c r="J2490" i="11"/>
  <c r="K2490" i="11" s="1"/>
  <c r="J2491" i="11"/>
  <c r="K2491" i="11" s="1"/>
  <c r="J2492" i="11"/>
  <c r="K2492" i="11" s="1"/>
  <c r="J2493" i="11"/>
  <c r="K2493" i="11" s="1"/>
  <c r="J2494" i="11"/>
  <c r="K2494" i="11" s="1"/>
  <c r="J2495" i="11"/>
  <c r="K2495" i="11" s="1"/>
  <c r="J2496" i="11"/>
  <c r="K2496" i="11" s="1"/>
  <c r="J2497" i="11"/>
  <c r="K2497" i="11" s="1"/>
  <c r="J2498" i="11"/>
  <c r="K2498" i="11" s="1"/>
  <c r="J2499" i="11"/>
  <c r="K2499" i="11" s="1"/>
  <c r="J2500" i="11"/>
  <c r="K2500" i="11" s="1"/>
  <c r="J2501" i="11"/>
  <c r="K2501" i="11" s="1"/>
  <c r="J2502" i="11"/>
  <c r="K2502" i="11" s="1"/>
  <c r="J2503" i="11"/>
  <c r="K2503" i="11" s="1"/>
  <c r="J2504" i="11"/>
  <c r="K2504" i="11" s="1"/>
  <c r="J2505" i="11"/>
  <c r="K2505" i="11" s="1"/>
  <c r="J2506" i="11"/>
  <c r="K2506" i="11" s="1"/>
  <c r="J2507" i="11"/>
  <c r="K2507" i="11" s="1"/>
  <c r="J2508" i="11"/>
  <c r="K2508" i="11" s="1"/>
  <c r="J2509" i="11"/>
  <c r="K2509" i="11" s="1"/>
  <c r="J2510" i="11"/>
  <c r="K2510" i="11" s="1"/>
  <c r="J2511" i="11"/>
  <c r="K2511" i="11" s="1"/>
  <c r="J2512" i="11"/>
  <c r="K2512" i="11" s="1"/>
  <c r="J2513" i="11"/>
  <c r="K2513" i="11" s="1"/>
  <c r="J2514" i="11"/>
  <c r="K2514" i="11" s="1"/>
  <c r="J2515" i="11"/>
  <c r="K2515" i="11" s="1"/>
  <c r="J2516" i="11"/>
  <c r="K2516" i="11" s="1"/>
  <c r="J2517" i="11"/>
  <c r="K2517" i="11" s="1"/>
  <c r="J2518" i="11"/>
  <c r="K2518" i="11" s="1"/>
  <c r="J2519" i="11"/>
  <c r="K2519" i="11" s="1"/>
  <c r="J2520" i="11"/>
  <c r="K2520" i="11" s="1"/>
  <c r="J2521" i="11"/>
  <c r="K2521" i="11" s="1"/>
  <c r="J2522" i="11"/>
  <c r="K2522" i="11" s="1"/>
  <c r="J2523" i="11"/>
  <c r="K2523" i="11" s="1"/>
  <c r="J2524" i="11"/>
  <c r="K2524" i="11" s="1"/>
  <c r="J2525" i="11"/>
  <c r="K2525" i="11" s="1"/>
  <c r="J2526" i="11"/>
  <c r="K2526" i="11" s="1"/>
  <c r="J2527" i="11"/>
  <c r="K2527" i="11" s="1"/>
  <c r="J2528" i="11"/>
  <c r="K2528" i="11" s="1"/>
  <c r="J2529" i="11"/>
  <c r="K2529" i="11" s="1"/>
  <c r="J2530" i="11"/>
  <c r="K2530" i="11" s="1"/>
  <c r="J2531" i="11"/>
  <c r="K2531" i="11" s="1"/>
  <c r="J2532" i="11"/>
  <c r="K2532" i="11" s="1"/>
  <c r="J2533" i="11"/>
  <c r="K2533" i="11" s="1"/>
  <c r="J2534" i="11"/>
  <c r="K2534" i="11" s="1"/>
  <c r="J2535" i="11"/>
  <c r="K2535" i="11" s="1"/>
  <c r="J2536" i="11"/>
  <c r="K2536" i="11" s="1"/>
  <c r="J2537" i="11"/>
  <c r="K2537" i="11" s="1"/>
  <c r="J2538" i="11"/>
  <c r="K2538" i="11" s="1"/>
  <c r="J2539" i="11"/>
  <c r="K2539" i="11" s="1"/>
  <c r="J2540" i="11"/>
  <c r="K2540" i="11" s="1"/>
  <c r="J2541" i="11"/>
  <c r="K2541" i="11" s="1"/>
  <c r="J2542" i="11"/>
  <c r="K2542" i="11" s="1"/>
  <c r="J2543" i="11"/>
  <c r="K2543" i="11" s="1"/>
  <c r="J2544" i="11"/>
  <c r="K2544" i="11" s="1"/>
  <c r="J2545" i="11"/>
  <c r="K2545" i="11" s="1"/>
  <c r="J2546" i="11"/>
  <c r="K2546" i="11" s="1"/>
  <c r="J2547" i="11"/>
  <c r="K2547" i="11" s="1"/>
  <c r="J2548" i="11"/>
  <c r="K2548" i="11" s="1"/>
  <c r="J2549" i="11"/>
  <c r="K2549" i="11" s="1"/>
  <c r="J2550" i="11"/>
  <c r="K2550" i="11" s="1"/>
  <c r="J2551" i="11"/>
  <c r="K2551" i="11" s="1"/>
  <c r="J2552" i="11"/>
  <c r="K2552" i="11" s="1"/>
  <c r="J2553" i="11"/>
  <c r="K2553" i="11" s="1"/>
  <c r="J2554" i="11"/>
  <c r="K2554" i="11" s="1"/>
  <c r="J2555" i="11"/>
  <c r="K2555" i="11" s="1"/>
  <c r="J2556" i="11"/>
  <c r="K2556" i="11" s="1"/>
  <c r="J2557" i="11"/>
  <c r="K2557" i="11" s="1"/>
  <c r="J2558" i="11"/>
  <c r="K2558" i="11" s="1"/>
  <c r="J2559" i="11"/>
  <c r="K2559" i="11" s="1"/>
  <c r="J2560" i="11"/>
  <c r="K2560" i="11" s="1"/>
  <c r="J2561" i="11"/>
  <c r="K2561" i="11" s="1"/>
  <c r="J2562" i="11"/>
  <c r="K2562" i="11" s="1"/>
  <c r="J2563" i="11"/>
  <c r="K2563" i="11" s="1"/>
  <c r="J2564" i="11"/>
  <c r="K2564" i="11" s="1"/>
  <c r="J2565" i="11"/>
  <c r="K2565" i="11" s="1"/>
  <c r="J2566" i="11"/>
  <c r="K2566" i="11" s="1"/>
  <c r="J2567" i="11"/>
  <c r="K2567" i="11" s="1"/>
  <c r="J2568" i="11"/>
  <c r="K2568" i="11" s="1"/>
  <c r="J2569" i="11"/>
  <c r="K2569" i="11" s="1"/>
  <c r="J2570" i="11"/>
  <c r="K2570" i="11" s="1"/>
  <c r="J2571" i="11"/>
  <c r="K2571" i="11" s="1"/>
  <c r="J2572" i="11"/>
  <c r="K2572" i="11" s="1"/>
  <c r="J2573" i="11"/>
  <c r="K2573" i="11" s="1"/>
  <c r="J2574" i="11"/>
  <c r="K2574" i="11" s="1"/>
  <c r="J2575" i="11"/>
  <c r="K2575" i="11" s="1"/>
  <c r="J2576" i="11"/>
  <c r="K2576" i="11" s="1"/>
  <c r="J2577" i="11"/>
  <c r="K2577" i="11" s="1"/>
  <c r="J2578" i="11"/>
  <c r="K2578" i="11" s="1"/>
  <c r="J2579" i="11"/>
  <c r="K2579" i="11" s="1"/>
  <c r="J2580" i="11"/>
  <c r="K2580" i="11" s="1"/>
  <c r="J2581" i="11"/>
  <c r="K2581" i="11" s="1"/>
  <c r="J2582" i="11"/>
  <c r="K2582" i="11" s="1"/>
  <c r="J2583" i="11"/>
  <c r="K2583" i="11" s="1"/>
  <c r="J2584" i="11"/>
  <c r="K2584" i="11" s="1"/>
  <c r="J2585" i="11"/>
  <c r="K2585" i="11" s="1"/>
  <c r="J2586" i="11"/>
  <c r="K2586" i="11" s="1"/>
  <c r="J2587" i="11"/>
  <c r="K2587" i="11" s="1"/>
  <c r="J2588" i="11"/>
  <c r="K2588" i="11" s="1"/>
  <c r="J2589" i="11"/>
  <c r="K2589" i="11" s="1"/>
  <c r="J2590" i="11"/>
  <c r="K2590" i="11" s="1"/>
  <c r="J2591" i="11"/>
  <c r="K2591" i="11" s="1"/>
  <c r="J2592" i="11"/>
  <c r="K2592" i="11" s="1"/>
  <c r="J2593" i="11"/>
  <c r="K2593" i="11" s="1"/>
  <c r="J2594" i="11"/>
  <c r="K2594" i="11" s="1"/>
  <c r="J2595" i="11"/>
  <c r="K2595" i="11" s="1"/>
  <c r="J2596" i="11"/>
  <c r="K2596" i="11" s="1"/>
  <c r="J2597" i="11"/>
  <c r="K2597" i="11" s="1"/>
  <c r="J2598" i="11"/>
  <c r="K2598" i="11" s="1"/>
  <c r="J2599" i="11"/>
  <c r="K2599" i="11" s="1"/>
  <c r="J2600" i="11"/>
  <c r="K2600" i="11" s="1"/>
  <c r="J2601" i="11"/>
  <c r="K2601" i="11" s="1"/>
  <c r="J2602" i="11"/>
  <c r="K2602" i="11" s="1"/>
  <c r="J2603" i="11"/>
  <c r="K2603" i="11" s="1"/>
  <c r="J2604" i="11"/>
  <c r="K2604" i="11" s="1"/>
  <c r="J2605" i="11"/>
  <c r="K2605" i="11" s="1"/>
  <c r="J2606" i="11"/>
  <c r="K2606" i="11" s="1"/>
  <c r="J2607" i="11"/>
  <c r="K2607" i="11" s="1"/>
  <c r="J2608" i="11"/>
  <c r="K2608" i="11" s="1"/>
  <c r="J2609" i="11"/>
  <c r="K2609" i="11" s="1"/>
  <c r="J2610" i="11"/>
  <c r="K2610" i="11" s="1"/>
  <c r="J2611" i="11"/>
  <c r="K2611" i="11" s="1"/>
  <c r="J2612" i="11"/>
  <c r="K2612" i="11" s="1"/>
  <c r="J2613" i="11"/>
  <c r="K2613" i="11" s="1"/>
  <c r="J2614" i="11"/>
  <c r="K2614" i="11" s="1"/>
  <c r="J2615" i="11"/>
  <c r="K2615" i="11" s="1"/>
  <c r="J2616" i="11"/>
  <c r="K2616" i="11" s="1"/>
  <c r="J2617" i="11"/>
  <c r="K2617" i="11" s="1"/>
  <c r="J2618" i="11"/>
  <c r="K2618" i="11" s="1"/>
  <c r="J2619" i="11"/>
  <c r="K2619" i="11" s="1"/>
  <c r="J2620" i="11"/>
  <c r="K2620" i="11" s="1"/>
  <c r="J2621" i="11"/>
  <c r="K2621" i="11" s="1"/>
  <c r="J2622" i="11"/>
  <c r="K2622" i="11" s="1"/>
  <c r="J2623" i="11"/>
  <c r="K2623" i="11" s="1"/>
  <c r="J2624" i="11"/>
  <c r="K2624" i="11" s="1"/>
  <c r="J2625" i="11"/>
  <c r="K2625" i="11" s="1"/>
  <c r="J2626" i="11"/>
  <c r="K2626" i="11" s="1"/>
  <c r="J2627" i="11"/>
  <c r="K2627" i="11" s="1"/>
  <c r="J2628" i="11"/>
  <c r="K2628" i="11" s="1"/>
  <c r="J2629" i="11"/>
  <c r="K2629" i="11" s="1"/>
  <c r="J2630" i="11"/>
  <c r="K2630" i="11" s="1"/>
  <c r="J2631" i="11"/>
  <c r="K2631" i="11" s="1"/>
  <c r="J2632" i="11"/>
  <c r="K2632" i="11" s="1"/>
  <c r="J2633" i="11"/>
  <c r="K2633" i="11" s="1"/>
  <c r="J2634" i="11"/>
  <c r="K2634" i="11" s="1"/>
  <c r="J2635" i="11"/>
  <c r="K2635" i="11" s="1"/>
  <c r="J2636" i="11"/>
  <c r="K2636" i="11" s="1"/>
  <c r="J2637" i="11"/>
  <c r="K2637" i="11" s="1"/>
  <c r="J2638" i="11"/>
  <c r="K2638" i="11" s="1"/>
  <c r="J2639" i="11"/>
  <c r="K2639" i="11" s="1"/>
  <c r="J2640" i="11"/>
  <c r="K2640" i="11" s="1"/>
  <c r="J2641" i="11"/>
  <c r="K2641" i="11" s="1"/>
  <c r="J2642" i="11"/>
  <c r="K2642" i="11" s="1"/>
  <c r="J2643" i="11"/>
  <c r="K2643" i="11" s="1"/>
  <c r="J2644" i="11"/>
  <c r="K2644" i="11" s="1"/>
  <c r="J2645" i="11"/>
  <c r="K2645" i="11" s="1"/>
  <c r="J2646" i="11"/>
  <c r="K2646" i="11" s="1"/>
  <c r="J2647" i="11"/>
  <c r="K2647" i="11" s="1"/>
  <c r="J2648" i="11"/>
  <c r="K2648" i="11" s="1"/>
  <c r="J2649" i="11"/>
  <c r="K2649" i="11" s="1"/>
  <c r="J2650" i="11"/>
  <c r="K2650" i="11" s="1"/>
  <c r="J2651" i="11"/>
  <c r="K2651" i="11" s="1"/>
  <c r="J2652" i="11"/>
  <c r="K2652" i="11" s="1"/>
  <c r="J2653" i="11"/>
  <c r="K2653" i="11" s="1"/>
  <c r="J2654" i="11"/>
  <c r="K2654" i="11" s="1"/>
  <c r="J2655" i="11"/>
  <c r="K2655" i="11" s="1"/>
  <c r="J2656" i="11"/>
  <c r="K2656" i="11" s="1"/>
  <c r="J2657" i="11"/>
  <c r="K2657" i="11" s="1"/>
  <c r="J2658" i="11"/>
  <c r="K2658" i="11" s="1"/>
  <c r="J2659" i="11"/>
  <c r="K2659" i="11" s="1"/>
  <c r="J2660" i="11"/>
  <c r="K2660" i="11" s="1"/>
  <c r="J2661" i="11"/>
  <c r="K2661" i="11" s="1"/>
  <c r="J2662" i="11"/>
  <c r="K2662" i="11" s="1"/>
  <c r="J2663" i="11"/>
  <c r="K2663" i="11" s="1"/>
  <c r="J2664" i="11"/>
  <c r="K2664" i="11" s="1"/>
  <c r="J2665" i="11"/>
  <c r="K2665" i="11" s="1"/>
  <c r="J2666" i="11"/>
  <c r="K2666" i="11" s="1"/>
  <c r="J2667" i="11"/>
  <c r="K2667" i="11" s="1"/>
  <c r="J2668" i="11"/>
  <c r="K2668" i="11" s="1"/>
  <c r="J2669" i="11"/>
  <c r="K2669" i="11" s="1"/>
  <c r="J2670" i="11"/>
  <c r="K2670" i="11" s="1"/>
  <c r="J2671" i="11"/>
  <c r="K2671" i="11" s="1"/>
  <c r="J2672" i="11"/>
  <c r="K2672" i="11" s="1"/>
  <c r="J2673" i="11"/>
  <c r="K2673" i="11" s="1"/>
  <c r="J2674" i="11"/>
  <c r="K2674" i="11" s="1"/>
  <c r="J2675" i="11"/>
  <c r="K2675" i="11" s="1"/>
  <c r="J2676" i="11"/>
  <c r="K2676" i="11" s="1"/>
  <c r="J2677" i="11"/>
  <c r="K2677" i="11" s="1"/>
  <c r="J2678" i="11"/>
  <c r="K2678" i="11" s="1"/>
  <c r="J2679" i="11"/>
  <c r="K2679" i="11" s="1"/>
  <c r="J2680" i="11"/>
  <c r="K2680" i="11" s="1"/>
  <c r="J2681" i="11"/>
  <c r="K2681" i="11" s="1"/>
  <c r="J2682" i="11"/>
  <c r="K2682" i="11" s="1"/>
  <c r="J2683" i="11"/>
  <c r="K2683" i="11" s="1"/>
  <c r="J2684" i="11"/>
  <c r="K2684" i="11" s="1"/>
  <c r="J2685" i="11"/>
  <c r="K2685" i="11" s="1"/>
  <c r="J2686" i="11"/>
  <c r="K2686" i="11" s="1"/>
  <c r="J2687" i="11"/>
  <c r="K2687" i="11" s="1"/>
  <c r="J2688" i="11"/>
  <c r="K2688" i="11" s="1"/>
  <c r="J2689" i="11"/>
  <c r="K2689" i="11" s="1"/>
  <c r="J2690" i="11"/>
  <c r="K2690" i="11" s="1"/>
  <c r="J2691" i="11"/>
  <c r="K2691" i="11" s="1"/>
  <c r="J2692" i="11"/>
  <c r="K2692" i="11" s="1"/>
  <c r="J2693" i="11"/>
  <c r="K2693" i="11" s="1"/>
  <c r="J2694" i="11"/>
  <c r="K2694" i="11" s="1"/>
  <c r="J2695" i="11"/>
  <c r="K2695" i="11" s="1"/>
  <c r="J2696" i="11"/>
  <c r="K2696" i="11" s="1"/>
  <c r="J2697" i="11"/>
  <c r="K2697" i="11" s="1"/>
  <c r="J2698" i="11"/>
  <c r="K2698" i="11" s="1"/>
  <c r="J2699" i="11"/>
  <c r="K2699" i="11" s="1"/>
  <c r="J2700" i="11"/>
  <c r="K2700" i="11" s="1"/>
  <c r="J2701" i="11"/>
  <c r="K2701" i="11" s="1"/>
  <c r="J2702" i="11"/>
  <c r="K2702" i="11" s="1"/>
  <c r="J2703" i="11"/>
  <c r="K2703" i="11" s="1"/>
  <c r="J2704" i="11"/>
  <c r="K2704" i="11" s="1"/>
  <c r="J2705" i="11"/>
  <c r="K2705" i="11" s="1"/>
  <c r="J2706" i="11"/>
  <c r="K2706" i="11" s="1"/>
  <c r="J2707" i="11"/>
  <c r="K2707" i="11" s="1"/>
  <c r="J2708" i="11"/>
  <c r="K2708" i="11" s="1"/>
  <c r="J2709" i="11"/>
  <c r="K2709" i="11" s="1"/>
  <c r="J2710" i="11"/>
  <c r="K2710" i="11" s="1"/>
  <c r="J2711" i="11"/>
  <c r="K2711" i="11" s="1"/>
  <c r="J2712" i="11"/>
  <c r="K2712" i="11" s="1"/>
  <c r="J2713" i="11"/>
  <c r="K2713" i="11" s="1"/>
  <c r="J2714" i="11"/>
  <c r="K2714" i="11" s="1"/>
  <c r="J2715" i="11"/>
  <c r="K2715" i="11" s="1"/>
  <c r="J2716" i="11"/>
  <c r="K2716" i="11" s="1"/>
  <c r="J2717" i="11"/>
  <c r="K2717" i="11" s="1"/>
  <c r="J2718" i="11"/>
  <c r="K2718" i="11" s="1"/>
  <c r="J2719" i="11"/>
  <c r="K2719" i="11" s="1"/>
  <c r="J2720" i="11"/>
  <c r="K2720" i="11" s="1"/>
  <c r="J2721" i="11"/>
  <c r="K2721" i="11" s="1"/>
  <c r="J2722" i="11"/>
  <c r="K2722" i="11" s="1"/>
  <c r="J2723" i="11"/>
  <c r="K2723" i="11" s="1"/>
  <c r="J2724" i="11"/>
  <c r="K2724" i="11" s="1"/>
  <c r="J2725" i="11"/>
  <c r="K2725" i="11" s="1"/>
  <c r="J2726" i="11"/>
  <c r="K2726" i="11" s="1"/>
  <c r="J2727" i="11"/>
  <c r="K2727" i="11" s="1"/>
  <c r="J2728" i="11"/>
  <c r="K2728" i="11" s="1"/>
  <c r="J2729" i="11"/>
  <c r="K2729" i="11" s="1"/>
  <c r="J2730" i="11"/>
  <c r="K2730" i="11" s="1"/>
  <c r="J2731" i="11"/>
  <c r="K2731" i="11" s="1"/>
  <c r="J2732" i="11"/>
  <c r="K2732" i="11" s="1"/>
  <c r="J2733" i="11"/>
  <c r="K2733" i="11" s="1"/>
  <c r="J2734" i="11"/>
  <c r="K2734" i="11" s="1"/>
  <c r="J2735" i="11"/>
  <c r="K2735" i="11" s="1"/>
  <c r="J2736" i="11"/>
  <c r="K2736" i="11" s="1"/>
  <c r="J2737" i="11"/>
  <c r="K2737" i="11" s="1"/>
  <c r="J2738" i="11"/>
  <c r="K2738" i="11" s="1"/>
  <c r="J2739" i="11"/>
  <c r="K2739" i="11" s="1"/>
  <c r="J2740" i="11"/>
  <c r="K2740" i="11" s="1"/>
  <c r="J2741" i="11"/>
  <c r="K2741" i="11" s="1"/>
  <c r="J2742" i="11"/>
  <c r="K2742" i="11" s="1"/>
  <c r="J2743" i="11"/>
  <c r="K2743" i="11" s="1"/>
  <c r="J2744" i="11"/>
  <c r="K2744" i="11" s="1"/>
  <c r="J2745" i="11"/>
  <c r="K2745" i="11" s="1"/>
  <c r="J2746" i="11"/>
  <c r="K2746" i="11" s="1"/>
  <c r="J2747" i="11"/>
  <c r="K2747" i="11" s="1"/>
  <c r="J2748" i="11"/>
  <c r="K2748" i="11" s="1"/>
  <c r="J2749" i="11"/>
  <c r="K2749" i="11" s="1"/>
  <c r="J2750" i="11"/>
  <c r="K2750" i="11" s="1"/>
  <c r="J2751" i="11"/>
  <c r="K2751" i="11" s="1"/>
  <c r="J2752" i="11"/>
  <c r="K2752" i="11" s="1"/>
  <c r="J2753" i="11"/>
  <c r="K2753" i="11" s="1"/>
  <c r="J2754" i="11"/>
  <c r="K2754" i="11" s="1"/>
  <c r="J2755" i="11"/>
  <c r="K2755" i="11" s="1"/>
  <c r="J2756" i="11"/>
  <c r="K2756" i="11" s="1"/>
  <c r="J2757" i="11"/>
  <c r="K2757" i="11" s="1"/>
  <c r="J2758" i="11"/>
  <c r="K2758" i="11" s="1"/>
  <c r="J2759" i="11"/>
  <c r="K2759" i="11" s="1"/>
  <c r="J2760" i="11"/>
  <c r="K2760" i="11" s="1"/>
  <c r="J2761" i="11"/>
  <c r="K2761" i="11" s="1"/>
  <c r="J2762" i="11"/>
  <c r="K2762" i="11" s="1"/>
  <c r="J2763" i="11"/>
  <c r="K2763" i="11" s="1"/>
  <c r="J2764" i="11"/>
  <c r="K2764" i="11" s="1"/>
  <c r="J2765" i="11"/>
  <c r="K2765" i="11" s="1"/>
  <c r="J2766" i="11"/>
  <c r="K2766" i="11" s="1"/>
  <c r="J2767" i="11"/>
  <c r="K2767" i="11" s="1"/>
  <c r="J2768" i="11"/>
  <c r="K2768" i="11" s="1"/>
  <c r="J2769" i="11"/>
  <c r="K2769" i="11" s="1"/>
  <c r="J2770" i="11"/>
  <c r="K2770" i="11" s="1"/>
  <c r="J2771" i="11"/>
  <c r="K2771" i="11" s="1"/>
  <c r="J2772" i="11"/>
  <c r="K2772" i="11" s="1"/>
  <c r="J2773" i="11"/>
  <c r="K2773" i="11" s="1"/>
  <c r="J2774" i="11"/>
  <c r="K2774" i="11" s="1"/>
  <c r="J2775" i="11"/>
  <c r="K2775" i="11" s="1"/>
  <c r="J2776" i="11"/>
  <c r="K2776" i="11" s="1"/>
  <c r="J2777" i="11"/>
  <c r="K2777" i="11" s="1"/>
  <c r="J2778" i="11"/>
  <c r="K2778" i="11" s="1"/>
  <c r="J2779" i="11"/>
  <c r="K2779" i="11" s="1"/>
  <c r="J2780" i="11"/>
  <c r="K2780" i="11" s="1"/>
  <c r="J2781" i="11"/>
  <c r="K2781" i="11" s="1"/>
  <c r="J2782" i="11"/>
  <c r="K2782" i="11" s="1"/>
  <c r="J2783" i="11"/>
  <c r="K2783" i="11" s="1"/>
  <c r="J2784" i="11"/>
  <c r="K2784" i="11" s="1"/>
  <c r="J2785" i="11"/>
  <c r="K2785" i="11" s="1"/>
  <c r="J2786" i="11"/>
  <c r="K2786" i="11" s="1"/>
  <c r="J2787" i="11"/>
  <c r="K2787" i="11" s="1"/>
  <c r="J2788" i="11"/>
  <c r="K2788" i="11" s="1"/>
  <c r="J2789" i="11"/>
  <c r="K2789" i="11" s="1"/>
  <c r="J2790" i="11"/>
  <c r="K2790" i="11" s="1"/>
  <c r="J2791" i="11"/>
  <c r="K2791" i="11" s="1"/>
  <c r="J2792" i="11"/>
  <c r="K2792" i="11" s="1"/>
  <c r="J2793" i="11"/>
  <c r="K2793" i="11" s="1"/>
  <c r="J2794" i="11"/>
  <c r="K2794" i="11" s="1"/>
  <c r="J2795" i="11"/>
  <c r="K2795" i="11" s="1"/>
  <c r="J2796" i="11"/>
  <c r="K2796" i="11" s="1"/>
  <c r="J2797" i="11"/>
  <c r="K2797" i="11" s="1"/>
  <c r="J2798" i="11"/>
  <c r="K2798" i="11" s="1"/>
  <c r="J2799" i="11"/>
  <c r="K2799" i="11" s="1"/>
  <c r="J2800" i="11"/>
  <c r="K2800" i="11" s="1"/>
  <c r="J2801" i="11"/>
  <c r="K2801" i="11" s="1"/>
  <c r="J2802" i="11"/>
  <c r="K2802" i="11" s="1"/>
  <c r="J2803" i="11"/>
  <c r="K2803" i="11" s="1"/>
  <c r="J2804" i="11"/>
  <c r="K2804" i="11" s="1"/>
  <c r="J2805" i="11"/>
  <c r="K2805" i="11" s="1"/>
  <c r="J2806" i="11"/>
  <c r="K2806" i="11" s="1"/>
  <c r="J2807" i="11"/>
  <c r="K2807" i="11" s="1"/>
  <c r="J2808" i="11"/>
  <c r="K2808" i="11" s="1"/>
  <c r="J2809" i="11"/>
  <c r="K2809" i="11" s="1"/>
  <c r="J2810" i="11"/>
  <c r="K2810" i="11" s="1"/>
  <c r="J2811" i="11"/>
  <c r="K2811" i="11" s="1"/>
  <c r="J2812" i="11"/>
  <c r="K2812" i="11" s="1"/>
  <c r="J2813" i="11"/>
  <c r="K2813" i="11" s="1"/>
  <c r="J2814" i="11"/>
  <c r="K2814" i="11" s="1"/>
  <c r="J2815" i="11"/>
  <c r="K2815" i="11" s="1"/>
  <c r="J2816" i="11"/>
  <c r="K2816" i="11" s="1"/>
  <c r="J2817" i="11"/>
  <c r="K2817" i="11" s="1"/>
  <c r="J2818" i="11"/>
  <c r="K2818" i="11" s="1"/>
  <c r="J2819" i="11"/>
  <c r="K2819" i="11" s="1"/>
  <c r="J2820" i="11"/>
  <c r="K2820" i="11" s="1"/>
  <c r="J2821" i="11"/>
  <c r="K2821" i="11" s="1"/>
  <c r="J2822" i="11"/>
  <c r="K2822" i="11" s="1"/>
  <c r="J2823" i="11"/>
  <c r="K2823" i="11" s="1"/>
  <c r="J2824" i="11"/>
  <c r="K2824" i="11" s="1"/>
  <c r="J2825" i="11"/>
  <c r="K2825" i="11" s="1"/>
  <c r="J2826" i="11"/>
  <c r="K2826" i="11" s="1"/>
  <c r="J2827" i="11"/>
  <c r="K2827" i="11" s="1"/>
  <c r="J2828" i="11"/>
  <c r="K2828" i="11" s="1"/>
  <c r="J2829" i="11"/>
  <c r="K2829" i="11" s="1"/>
  <c r="J2830" i="11"/>
  <c r="K2830" i="11" s="1"/>
  <c r="J2831" i="11"/>
  <c r="K2831" i="11" s="1"/>
  <c r="J2832" i="11"/>
  <c r="K2832" i="11" s="1"/>
  <c r="J2833" i="11"/>
  <c r="K2833" i="11" s="1"/>
  <c r="J2834" i="11"/>
  <c r="K2834" i="11" s="1"/>
  <c r="J2835" i="11"/>
  <c r="K2835" i="11" s="1"/>
  <c r="J2836" i="11"/>
  <c r="K2836" i="11" s="1"/>
  <c r="J2837" i="11"/>
  <c r="K2837" i="11" s="1"/>
  <c r="J2838" i="11"/>
  <c r="K2838" i="11" s="1"/>
  <c r="J2839" i="11"/>
  <c r="K2839" i="11" s="1"/>
  <c r="J2840" i="11"/>
  <c r="K2840" i="11" s="1"/>
  <c r="J2841" i="11"/>
  <c r="K2841" i="11" s="1"/>
  <c r="J2842" i="11"/>
  <c r="K2842" i="11" s="1"/>
  <c r="J2843" i="11"/>
  <c r="K2843" i="11" s="1"/>
  <c r="J2844" i="11"/>
  <c r="K2844" i="11" s="1"/>
  <c r="J2845" i="11"/>
  <c r="K2845" i="11" s="1"/>
  <c r="J2846" i="11"/>
  <c r="K2846" i="11" s="1"/>
  <c r="J2847" i="11"/>
  <c r="K2847" i="11" s="1"/>
  <c r="J2848" i="11"/>
  <c r="K2848" i="11" s="1"/>
  <c r="J2849" i="11"/>
  <c r="K2849" i="11" s="1"/>
  <c r="J2850" i="11"/>
  <c r="K2850" i="11" s="1"/>
  <c r="J2851" i="11"/>
  <c r="K2851" i="11" s="1"/>
  <c r="J2852" i="11"/>
  <c r="K2852" i="11" s="1"/>
  <c r="J2853" i="11"/>
  <c r="K2853" i="11" s="1"/>
  <c r="J2854" i="11"/>
  <c r="K2854" i="11" s="1"/>
  <c r="J2855" i="11"/>
  <c r="K2855" i="11" s="1"/>
  <c r="J2856" i="11"/>
  <c r="K2856" i="11" s="1"/>
  <c r="J2857" i="11"/>
  <c r="K2857" i="11" s="1"/>
  <c r="J2858" i="11"/>
  <c r="K2858" i="11" s="1"/>
  <c r="J2859" i="11"/>
  <c r="K2859" i="11" s="1"/>
  <c r="J2860" i="11"/>
  <c r="K2860" i="11" s="1"/>
  <c r="J2861" i="11"/>
  <c r="K2861" i="11" s="1"/>
  <c r="J2862" i="11"/>
  <c r="K2862" i="11" s="1"/>
  <c r="J2863" i="11"/>
  <c r="K2863" i="11" s="1"/>
  <c r="J2864" i="11"/>
  <c r="K2864" i="11" s="1"/>
  <c r="J2865" i="11"/>
  <c r="K2865" i="11" s="1"/>
  <c r="J2866" i="11"/>
  <c r="K2866" i="11" s="1"/>
  <c r="J2867" i="11"/>
  <c r="K2867" i="11" s="1"/>
  <c r="J2868" i="11"/>
  <c r="K2868" i="11" s="1"/>
  <c r="J2869" i="11"/>
  <c r="K2869" i="11" s="1"/>
  <c r="J2870" i="11"/>
  <c r="K2870" i="11" s="1"/>
  <c r="J2871" i="11"/>
  <c r="K2871" i="11" s="1"/>
  <c r="J2872" i="11"/>
  <c r="K2872" i="11" s="1"/>
  <c r="J2873" i="11"/>
  <c r="K2873" i="11" s="1"/>
  <c r="J2874" i="11"/>
  <c r="K2874" i="11" s="1"/>
  <c r="J2875" i="11"/>
  <c r="K2875" i="11" s="1"/>
  <c r="J2876" i="11"/>
  <c r="K2876" i="11" s="1"/>
  <c r="J2877" i="11"/>
  <c r="K2877" i="11" s="1"/>
  <c r="J2878" i="11"/>
  <c r="K2878" i="11" s="1"/>
  <c r="J2879" i="11"/>
  <c r="K2879" i="11" s="1"/>
  <c r="J2880" i="11"/>
  <c r="K2880" i="11" s="1"/>
  <c r="J2881" i="11"/>
  <c r="K2881" i="11" s="1"/>
  <c r="J2882" i="11"/>
  <c r="K2882" i="11" s="1"/>
  <c r="J2883" i="11"/>
  <c r="K2883" i="11" s="1"/>
  <c r="J2884" i="11"/>
  <c r="K2884" i="11" s="1"/>
  <c r="J2885" i="11"/>
  <c r="K2885" i="11" s="1"/>
  <c r="J2886" i="11"/>
  <c r="K2886" i="11" s="1"/>
  <c r="J2887" i="11"/>
  <c r="K2887" i="11" s="1"/>
  <c r="J2888" i="11"/>
  <c r="K2888" i="11" s="1"/>
  <c r="J2889" i="11"/>
  <c r="K2889" i="11" s="1"/>
  <c r="J2890" i="11"/>
  <c r="K2890" i="11" s="1"/>
  <c r="J2891" i="11"/>
  <c r="K2891" i="11" s="1"/>
  <c r="J2892" i="11"/>
  <c r="K2892" i="11" s="1"/>
  <c r="J2893" i="11"/>
  <c r="K2893" i="11" s="1"/>
  <c r="J2894" i="11"/>
  <c r="K2894" i="11" s="1"/>
  <c r="J2895" i="11"/>
  <c r="K2895" i="11" s="1"/>
  <c r="J16" i="11"/>
  <c r="K16" i="11" s="1"/>
  <c r="F17" i="11"/>
  <c r="C17" i="11" s="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C32" i="11" s="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C750" i="11" s="1"/>
  <c r="G750" i="11" s="1"/>
  <c r="H750" i="11" s="1"/>
  <c r="L750" i="11" s="1"/>
  <c r="M750" i="11" s="1"/>
  <c r="F751" i="11"/>
  <c r="C751" i="11" s="1"/>
  <c r="G751" i="11" s="1"/>
  <c r="H751" i="11" s="1"/>
  <c r="L751" i="11" s="1"/>
  <c r="M751" i="11" s="1"/>
  <c r="F752" i="11"/>
  <c r="C752" i="11" s="1"/>
  <c r="G752" i="11" s="1"/>
  <c r="H752" i="11" s="1"/>
  <c r="L752" i="11" s="1"/>
  <c r="M752" i="11" s="1"/>
  <c r="F753" i="11"/>
  <c r="C753" i="11" s="1"/>
  <c r="G753" i="11" s="1"/>
  <c r="H753" i="11" s="1"/>
  <c r="L753" i="11" s="1"/>
  <c r="M753" i="11" s="1"/>
  <c r="F754" i="11"/>
  <c r="C754" i="11" s="1"/>
  <c r="G754" i="11" s="1"/>
  <c r="H754" i="11" s="1"/>
  <c r="L754" i="11" s="1"/>
  <c r="M754" i="11" s="1"/>
  <c r="F755" i="11"/>
  <c r="C755" i="11" s="1"/>
  <c r="G755" i="11" s="1"/>
  <c r="H755" i="11" s="1"/>
  <c r="L755" i="11" s="1"/>
  <c r="M755" i="11" s="1"/>
  <c r="F756" i="11"/>
  <c r="C756" i="11" s="1"/>
  <c r="G756" i="11" s="1"/>
  <c r="H756" i="11" s="1"/>
  <c r="L756" i="11" s="1"/>
  <c r="M756" i="11" s="1"/>
  <c r="F757" i="11"/>
  <c r="C757" i="11" s="1"/>
  <c r="G757" i="11" s="1"/>
  <c r="H757" i="11" s="1"/>
  <c r="L757" i="11" s="1"/>
  <c r="M757" i="11" s="1"/>
  <c r="F758" i="11"/>
  <c r="C758" i="11" s="1"/>
  <c r="G758" i="11" s="1"/>
  <c r="H758" i="11" s="1"/>
  <c r="L758" i="11" s="1"/>
  <c r="M758" i="11" s="1"/>
  <c r="F759" i="11"/>
  <c r="C759" i="11" s="1"/>
  <c r="G759" i="11" s="1"/>
  <c r="H759" i="11" s="1"/>
  <c r="L759" i="11" s="1"/>
  <c r="M759" i="11" s="1"/>
  <c r="F760" i="11"/>
  <c r="C760" i="11" s="1"/>
  <c r="G760" i="11" s="1"/>
  <c r="H760" i="11" s="1"/>
  <c r="L760" i="11" s="1"/>
  <c r="M760" i="11" s="1"/>
  <c r="F761" i="11"/>
  <c r="C761" i="11" s="1"/>
  <c r="G761" i="11" s="1"/>
  <c r="H761" i="11" s="1"/>
  <c r="L761" i="11" s="1"/>
  <c r="M761" i="11" s="1"/>
  <c r="F762" i="11"/>
  <c r="C762" i="11" s="1"/>
  <c r="G762" i="11" s="1"/>
  <c r="H762" i="11" s="1"/>
  <c r="L762" i="11" s="1"/>
  <c r="M762" i="11" s="1"/>
  <c r="F763" i="11"/>
  <c r="C763" i="11" s="1"/>
  <c r="G763" i="11" s="1"/>
  <c r="H763" i="11" s="1"/>
  <c r="L763" i="11" s="1"/>
  <c r="M763" i="11" s="1"/>
  <c r="F764" i="11"/>
  <c r="C764" i="11" s="1"/>
  <c r="G764" i="11" s="1"/>
  <c r="H764" i="11" s="1"/>
  <c r="L764" i="11" s="1"/>
  <c r="M764" i="11" s="1"/>
  <c r="F765" i="11"/>
  <c r="C765" i="11" s="1"/>
  <c r="G765" i="11" s="1"/>
  <c r="H765" i="11" s="1"/>
  <c r="L765" i="11" s="1"/>
  <c r="M765" i="11" s="1"/>
  <c r="F766" i="11"/>
  <c r="C766" i="11" s="1"/>
  <c r="G766" i="11" s="1"/>
  <c r="H766" i="11" s="1"/>
  <c r="L766" i="11" s="1"/>
  <c r="M766" i="11" s="1"/>
  <c r="F767" i="11"/>
  <c r="C767" i="11" s="1"/>
  <c r="G767" i="11" s="1"/>
  <c r="H767" i="11" s="1"/>
  <c r="L767" i="11" s="1"/>
  <c r="M767" i="11" s="1"/>
  <c r="F768" i="11"/>
  <c r="C768" i="11" s="1"/>
  <c r="G768" i="11" s="1"/>
  <c r="H768" i="11" s="1"/>
  <c r="L768" i="11" s="1"/>
  <c r="M768" i="11" s="1"/>
  <c r="F769" i="11"/>
  <c r="C769" i="11" s="1"/>
  <c r="G769" i="11" s="1"/>
  <c r="H769" i="11" s="1"/>
  <c r="L769" i="11" s="1"/>
  <c r="M769" i="11" s="1"/>
  <c r="F770" i="11"/>
  <c r="C770" i="11" s="1"/>
  <c r="G770" i="11" s="1"/>
  <c r="H770" i="11" s="1"/>
  <c r="L770" i="11" s="1"/>
  <c r="M770" i="11" s="1"/>
  <c r="F771" i="11"/>
  <c r="C771" i="11" s="1"/>
  <c r="G771" i="11" s="1"/>
  <c r="H771" i="11" s="1"/>
  <c r="L771" i="11" s="1"/>
  <c r="M771" i="11" s="1"/>
  <c r="F772" i="11"/>
  <c r="C772" i="11" s="1"/>
  <c r="G772" i="11" s="1"/>
  <c r="H772" i="11" s="1"/>
  <c r="L772" i="11" s="1"/>
  <c r="M772" i="11" s="1"/>
  <c r="F773" i="11"/>
  <c r="C773" i="11" s="1"/>
  <c r="G773" i="11" s="1"/>
  <c r="H773" i="11" s="1"/>
  <c r="L773" i="11" s="1"/>
  <c r="M773" i="11" s="1"/>
  <c r="F774" i="11"/>
  <c r="C774" i="11" s="1"/>
  <c r="G774" i="11" s="1"/>
  <c r="H774" i="11" s="1"/>
  <c r="L774" i="11" s="1"/>
  <c r="M774" i="11" s="1"/>
  <c r="F775" i="11"/>
  <c r="C775" i="11" s="1"/>
  <c r="G775" i="11" s="1"/>
  <c r="H775" i="11" s="1"/>
  <c r="L775" i="11" s="1"/>
  <c r="M775" i="11" s="1"/>
  <c r="F776" i="11"/>
  <c r="C776" i="11" s="1"/>
  <c r="G776" i="11" s="1"/>
  <c r="H776" i="11" s="1"/>
  <c r="L776" i="11" s="1"/>
  <c r="M776" i="11" s="1"/>
  <c r="F777" i="11"/>
  <c r="C777" i="11" s="1"/>
  <c r="G777" i="11" s="1"/>
  <c r="H777" i="11" s="1"/>
  <c r="L777" i="11" s="1"/>
  <c r="M777" i="11" s="1"/>
  <c r="F778" i="11"/>
  <c r="C778" i="11" s="1"/>
  <c r="G778" i="11" s="1"/>
  <c r="H778" i="11" s="1"/>
  <c r="L778" i="11" s="1"/>
  <c r="M778" i="11" s="1"/>
  <c r="F779" i="11"/>
  <c r="C779" i="11" s="1"/>
  <c r="G779" i="11" s="1"/>
  <c r="H779" i="11" s="1"/>
  <c r="L779" i="11" s="1"/>
  <c r="M779" i="11" s="1"/>
  <c r="F780" i="11"/>
  <c r="C780" i="11" s="1"/>
  <c r="G780" i="11" s="1"/>
  <c r="H780" i="11" s="1"/>
  <c r="L780" i="11" s="1"/>
  <c r="M780" i="11" s="1"/>
  <c r="F781" i="11"/>
  <c r="C781" i="11" s="1"/>
  <c r="G781" i="11" s="1"/>
  <c r="H781" i="11" s="1"/>
  <c r="L781" i="11" s="1"/>
  <c r="M781" i="11" s="1"/>
  <c r="F782" i="11"/>
  <c r="C782" i="11" s="1"/>
  <c r="G782" i="11" s="1"/>
  <c r="H782" i="11" s="1"/>
  <c r="L782" i="11" s="1"/>
  <c r="M782" i="11" s="1"/>
  <c r="F783" i="11"/>
  <c r="C783" i="11" s="1"/>
  <c r="G783" i="11" s="1"/>
  <c r="H783" i="11" s="1"/>
  <c r="L783" i="11" s="1"/>
  <c r="M783" i="11" s="1"/>
  <c r="F784" i="11"/>
  <c r="C784" i="11" s="1"/>
  <c r="G784" i="11" s="1"/>
  <c r="H784" i="11" s="1"/>
  <c r="L784" i="11" s="1"/>
  <c r="M784" i="11" s="1"/>
  <c r="F785" i="11"/>
  <c r="C785" i="11" s="1"/>
  <c r="G785" i="11" s="1"/>
  <c r="H785" i="11" s="1"/>
  <c r="L785" i="11" s="1"/>
  <c r="M785" i="11" s="1"/>
  <c r="F786" i="11"/>
  <c r="C786" i="11" s="1"/>
  <c r="G786" i="11" s="1"/>
  <c r="H786" i="11" s="1"/>
  <c r="L786" i="11" s="1"/>
  <c r="M786" i="11" s="1"/>
  <c r="F787" i="11"/>
  <c r="C787" i="11" s="1"/>
  <c r="G787" i="11" s="1"/>
  <c r="H787" i="11" s="1"/>
  <c r="L787" i="11" s="1"/>
  <c r="M787" i="11" s="1"/>
  <c r="F788" i="11"/>
  <c r="C788" i="11" s="1"/>
  <c r="G788" i="11" s="1"/>
  <c r="H788" i="11" s="1"/>
  <c r="L788" i="11" s="1"/>
  <c r="M788" i="11" s="1"/>
  <c r="F789" i="11"/>
  <c r="C789" i="11" s="1"/>
  <c r="G789" i="11" s="1"/>
  <c r="H789" i="11" s="1"/>
  <c r="L789" i="11" s="1"/>
  <c r="M789" i="11" s="1"/>
  <c r="F790" i="11"/>
  <c r="C790" i="11" s="1"/>
  <c r="G790" i="11" s="1"/>
  <c r="H790" i="11" s="1"/>
  <c r="L790" i="11" s="1"/>
  <c r="M790" i="11" s="1"/>
  <c r="F791" i="11"/>
  <c r="C791" i="11" s="1"/>
  <c r="G791" i="11" s="1"/>
  <c r="H791" i="11" s="1"/>
  <c r="L791" i="11" s="1"/>
  <c r="M791" i="11" s="1"/>
  <c r="F792" i="11"/>
  <c r="C792" i="11" s="1"/>
  <c r="G792" i="11" s="1"/>
  <c r="H792" i="11" s="1"/>
  <c r="L792" i="11" s="1"/>
  <c r="M792" i="11" s="1"/>
  <c r="F793" i="11"/>
  <c r="C793" i="11" s="1"/>
  <c r="G793" i="11" s="1"/>
  <c r="H793" i="11" s="1"/>
  <c r="L793" i="11" s="1"/>
  <c r="M793" i="11" s="1"/>
  <c r="F794" i="11"/>
  <c r="C794" i="11" s="1"/>
  <c r="G794" i="11" s="1"/>
  <c r="H794" i="11" s="1"/>
  <c r="L794" i="11" s="1"/>
  <c r="M794" i="11" s="1"/>
  <c r="F795" i="11"/>
  <c r="C795" i="11" s="1"/>
  <c r="G795" i="11" s="1"/>
  <c r="H795" i="11" s="1"/>
  <c r="L795" i="11" s="1"/>
  <c r="M795" i="11" s="1"/>
  <c r="F796" i="11"/>
  <c r="C796" i="11" s="1"/>
  <c r="G796" i="11" s="1"/>
  <c r="H796" i="11" s="1"/>
  <c r="L796" i="11" s="1"/>
  <c r="M796" i="11" s="1"/>
  <c r="F797" i="11"/>
  <c r="C797" i="11" s="1"/>
  <c r="G797" i="11" s="1"/>
  <c r="H797" i="11" s="1"/>
  <c r="L797" i="11" s="1"/>
  <c r="M797" i="11" s="1"/>
  <c r="F798" i="11"/>
  <c r="C798" i="11" s="1"/>
  <c r="G798" i="11" s="1"/>
  <c r="H798" i="11" s="1"/>
  <c r="L798" i="11" s="1"/>
  <c r="M798" i="11" s="1"/>
  <c r="F799" i="11"/>
  <c r="C799" i="11" s="1"/>
  <c r="G799" i="11" s="1"/>
  <c r="H799" i="11" s="1"/>
  <c r="L799" i="11" s="1"/>
  <c r="M799" i="11" s="1"/>
  <c r="F800" i="11"/>
  <c r="C800" i="11" s="1"/>
  <c r="G800" i="11" s="1"/>
  <c r="H800" i="11" s="1"/>
  <c r="L800" i="11" s="1"/>
  <c r="M800" i="11" s="1"/>
  <c r="F801" i="11"/>
  <c r="C801" i="11" s="1"/>
  <c r="G801" i="11" s="1"/>
  <c r="H801" i="11" s="1"/>
  <c r="L801" i="11" s="1"/>
  <c r="M801" i="11" s="1"/>
  <c r="F802" i="11"/>
  <c r="C802" i="11" s="1"/>
  <c r="G802" i="11" s="1"/>
  <c r="H802" i="11" s="1"/>
  <c r="L802" i="11" s="1"/>
  <c r="M802" i="11" s="1"/>
  <c r="F803" i="11"/>
  <c r="C803" i="11" s="1"/>
  <c r="G803" i="11" s="1"/>
  <c r="H803" i="11" s="1"/>
  <c r="L803" i="11" s="1"/>
  <c r="M803" i="11" s="1"/>
  <c r="F804" i="11"/>
  <c r="C804" i="11" s="1"/>
  <c r="G804" i="11" s="1"/>
  <c r="H804" i="11" s="1"/>
  <c r="L804" i="11" s="1"/>
  <c r="M804" i="11" s="1"/>
  <c r="F805" i="11"/>
  <c r="C805" i="11" s="1"/>
  <c r="G805" i="11" s="1"/>
  <c r="H805" i="11" s="1"/>
  <c r="L805" i="11" s="1"/>
  <c r="M805" i="11" s="1"/>
  <c r="F806" i="11"/>
  <c r="C806" i="11" s="1"/>
  <c r="G806" i="11" s="1"/>
  <c r="H806" i="11" s="1"/>
  <c r="L806" i="11" s="1"/>
  <c r="M806" i="11" s="1"/>
  <c r="F807" i="11"/>
  <c r="C807" i="11" s="1"/>
  <c r="G807" i="11" s="1"/>
  <c r="H807" i="11" s="1"/>
  <c r="L807" i="11" s="1"/>
  <c r="M807" i="11" s="1"/>
  <c r="F808" i="11"/>
  <c r="C808" i="11" s="1"/>
  <c r="G808" i="11" s="1"/>
  <c r="H808" i="11" s="1"/>
  <c r="L808" i="11" s="1"/>
  <c r="M808" i="11" s="1"/>
  <c r="F809" i="11"/>
  <c r="C809" i="11" s="1"/>
  <c r="G809" i="11" s="1"/>
  <c r="H809" i="11" s="1"/>
  <c r="L809" i="11" s="1"/>
  <c r="M809" i="11" s="1"/>
  <c r="F810" i="11"/>
  <c r="C810" i="11" s="1"/>
  <c r="G810" i="11" s="1"/>
  <c r="H810" i="11" s="1"/>
  <c r="L810" i="11" s="1"/>
  <c r="M810" i="11" s="1"/>
  <c r="F811" i="11"/>
  <c r="C811" i="11" s="1"/>
  <c r="G811" i="11" s="1"/>
  <c r="H811" i="11" s="1"/>
  <c r="L811" i="11" s="1"/>
  <c r="M811" i="11" s="1"/>
  <c r="F812" i="11"/>
  <c r="C812" i="11" s="1"/>
  <c r="G812" i="11" s="1"/>
  <c r="H812" i="11" s="1"/>
  <c r="L812" i="11" s="1"/>
  <c r="M812" i="11" s="1"/>
  <c r="F813" i="11"/>
  <c r="C813" i="11" s="1"/>
  <c r="G813" i="11" s="1"/>
  <c r="H813" i="11" s="1"/>
  <c r="L813" i="11" s="1"/>
  <c r="M813" i="11" s="1"/>
  <c r="F814" i="11"/>
  <c r="C814" i="11" s="1"/>
  <c r="G814" i="11" s="1"/>
  <c r="H814" i="11" s="1"/>
  <c r="L814" i="11" s="1"/>
  <c r="M814" i="11" s="1"/>
  <c r="F815" i="11"/>
  <c r="C815" i="11" s="1"/>
  <c r="G815" i="11" s="1"/>
  <c r="H815" i="11" s="1"/>
  <c r="L815" i="11" s="1"/>
  <c r="M815" i="11" s="1"/>
  <c r="F816" i="11"/>
  <c r="C816" i="11" s="1"/>
  <c r="G816" i="11" s="1"/>
  <c r="H816" i="11" s="1"/>
  <c r="L816" i="11" s="1"/>
  <c r="M816" i="11" s="1"/>
  <c r="F817" i="11"/>
  <c r="C817" i="11" s="1"/>
  <c r="G817" i="11" s="1"/>
  <c r="H817" i="11" s="1"/>
  <c r="L817" i="11" s="1"/>
  <c r="M817" i="11" s="1"/>
  <c r="F818" i="11"/>
  <c r="C818" i="11" s="1"/>
  <c r="G818" i="11" s="1"/>
  <c r="H818" i="11" s="1"/>
  <c r="L818" i="11" s="1"/>
  <c r="M818" i="11" s="1"/>
  <c r="F819" i="11"/>
  <c r="C819" i="11" s="1"/>
  <c r="G819" i="11" s="1"/>
  <c r="H819" i="11" s="1"/>
  <c r="L819" i="11" s="1"/>
  <c r="M819" i="11" s="1"/>
  <c r="F820" i="11"/>
  <c r="C820" i="11" s="1"/>
  <c r="G820" i="11" s="1"/>
  <c r="H820" i="11" s="1"/>
  <c r="L820" i="11" s="1"/>
  <c r="M820" i="11" s="1"/>
  <c r="F821" i="11"/>
  <c r="C821" i="11" s="1"/>
  <c r="G821" i="11" s="1"/>
  <c r="H821" i="11" s="1"/>
  <c r="L821" i="11" s="1"/>
  <c r="M821" i="11" s="1"/>
  <c r="F822" i="11"/>
  <c r="C822" i="11" s="1"/>
  <c r="G822" i="11" s="1"/>
  <c r="H822" i="11" s="1"/>
  <c r="L822" i="11" s="1"/>
  <c r="M822" i="11" s="1"/>
  <c r="F823" i="11"/>
  <c r="C823" i="11" s="1"/>
  <c r="G823" i="11" s="1"/>
  <c r="H823" i="11" s="1"/>
  <c r="L823" i="11" s="1"/>
  <c r="M823" i="11" s="1"/>
  <c r="F824" i="11"/>
  <c r="C824" i="11" s="1"/>
  <c r="G824" i="11" s="1"/>
  <c r="H824" i="11" s="1"/>
  <c r="L824" i="11" s="1"/>
  <c r="M824" i="11" s="1"/>
  <c r="F825" i="11"/>
  <c r="C825" i="11" s="1"/>
  <c r="G825" i="11" s="1"/>
  <c r="H825" i="11" s="1"/>
  <c r="L825" i="11" s="1"/>
  <c r="M825" i="11" s="1"/>
  <c r="F826" i="11"/>
  <c r="C826" i="11" s="1"/>
  <c r="G826" i="11" s="1"/>
  <c r="H826" i="11" s="1"/>
  <c r="L826" i="11" s="1"/>
  <c r="M826" i="11" s="1"/>
  <c r="F827" i="11"/>
  <c r="C827" i="11" s="1"/>
  <c r="G827" i="11" s="1"/>
  <c r="H827" i="11" s="1"/>
  <c r="L827" i="11" s="1"/>
  <c r="M827" i="11" s="1"/>
  <c r="F828" i="11"/>
  <c r="C828" i="11" s="1"/>
  <c r="G828" i="11" s="1"/>
  <c r="H828" i="11" s="1"/>
  <c r="L828" i="11" s="1"/>
  <c r="M828" i="11" s="1"/>
  <c r="F829" i="11"/>
  <c r="C829" i="11" s="1"/>
  <c r="G829" i="11" s="1"/>
  <c r="H829" i="11" s="1"/>
  <c r="L829" i="11" s="1"/>
  <c r="M829" i="11" s="1"/>
  <c r="F830" i="11"/>
  <c r="C830" i="11" s="1"/>
  <c r="G830" i="11" s="1"/>
  <c r="H830" i="11" s="1"/>
  <c r="L830" i="11" s="1"/>
  <c r="M830" i="11" s="1"/>
  <c r="F831" i="11"/>
  <c r="C831" i="11" s="1"/>
  <c r="G831" i="11" s="1"/>
  <c r="H831" i="11" s="1"/>
  <c r="L831" i="11" s="1"/>
  <c r="M831" i="11" s="1"/>
  <c r="F832" i="11"/>
  <c r="C832" i="11" s="1"/>
  <c r="G832" i="11" s="1"/>
  <c r="H832" i="11" s="1"/>
  <c r="L832" i="11" s="1"/>
  <c r="M832" i="11" s="1"/>
  <c r="F833" i="11"/>
  <c r="C833" i="11" s="1"/>
  <c r="G833" i="11" s="1"/>
  <c r="H833" i="11" s="1"/>
  <c r="L833" i="11" s="1"/>
  <c r="M833" i="11" s="1"/>
  <c r="F834" i="11"/>
  <c r="C834" i="11" s="1"/>
  <c r="G834" i="11" s="1"/>
  <c r="H834" i="11" s="1"/>
  <c r="L834" i="11" s="1"/>
  <c r="M834" i="11" s="1"/>
  <c r="F835" i="11"/>
  <c r="C835" i="11" s="1"/>
  <c r="G835" i="11" s="1"/>
  <c r="H835" i="11" s="1"/>
  <c r="L835" i="11" s="1"/>
  <c r="M835" i="11" s="1"/>
  <c r="F836" i="11"/>
  <c r="C836" i="11" s="1"/>
  <c r="G836" i="11" s="1"/>
  <c r="H836" i="11" s="1"/>
  <c r="L836" i="11" s="1"/>
  <c r="M836" i="11" s="1"/>
  <c r="F837" i="11"/>
  <c r="C837" i="11" s="1"/>
  <c r="G837" i="11" s="1"/>
  <c r="H837" i="11" s="1"/>
  <c r="L837" i="11" s="1"/>
  <c r="M837" i="11" s="1"/>
  <c r="F838" i="11"/>
  <c r="C838" i="11" s="1"/>
  <c r="G838" i="11" s="1"/>
  <c r="H838" i="11" s="1"/>
  <c r="L838" i="11" s="1"/>
  <c r="M838" i="11" s="1"/>
  <c r="F839" i="11"/>
  <c r="C839" i="11" s="1"/>
  <c r="G839" i="11" s="1"/>
  <c r="H839" i="11" s="1"/>
  <c r="L839" i="11" s="1"/>
  <c r="M839" i="11" s="1"/>
  <c r="F840" i="11"/>
  <c r="C840" i="11" s="1"/>
  <c r="G840" i="11" s="1"/>
  <c r="H840" i="11" s="1"/>
  <c r="L840" i="11" s="1"/>
  <c r="M840" i="11" s="1"/>
  <c r="F841" i="11"/>
  <c r="C841" i="11" s="1"/>
  <c r="G841" i="11" s="1"/>
  <c r="H841" i="11" s="1"/>
  <c r="L841" i="11" s="1"/>
  <c r="M841" i="11" s="1"/>
  <c r="F842" i="11"/>
  <c r="C842" i="11" s="1"/>
  <c r="G842" i="11" s="1"/>
  <c r="H842" i="11" s="1"/>
  <c r="L842" i="11" s="1"/>
  <c r="M842" i="11" s="1"/>
  <c r="F843" i="11"/>
  <c r="C843" i="11" s="1"/>
  <c r="G843" i="11" s="1"/>
  <c r="H843" i="11" s="1"/>
  <c r="L843" i="11" s="1"/>
  <c r="M843" i="11" s="1"/>
  <c r="F844" i="11"/>
  <c r="C844" i="11" s="1"/>
  <c r="G844" i="11" s="1"/>
  <c r="H844" i="11" s="1"/>
  <c r="L844" i="11" s="1"/>
  <c r="M844" i="11" s="1"/>
  <c r="F845" i="11"/>
  <c r="C845" i="11" s="1"/>
  <c r="G845" i="11" s="1"/>
  <c r="H845" i="11" s="1"/>
  <c r="L845" i="11" s="1"/>
  <c r="M845" i="11" s="1"/>
  <c r="F846" i="11"/>
  <c r="C846" i="11" s="1"/>
  <c r="G846" i="11" s="1"/>
  <c r="H846" i="11" s="1"/>
  <c r="L846" i="11" s="1"/>
  <c r="M846" i="11" s="1"/>
  <c r="F847" i="11"/>
  <c r="C847" i="11" s="1"/>
  <c r="G847" i="11" s="1"/>
  <c r="H847" i="11" s="1"/>
  <c r="L847" i="11" s="1"/>
  <c r="M847" i="11" s="1"/>
  <c r="F848" i="11"/>
  <c r="C848" i="11" s="1"/>
  <c r="G848" i="11" s="1"/>
  <c r="H848" i="11" s="1"/>
  <c r="L848" i="11" s="1"/>
  <c r="M848" i="11" s="1"/>
  <c r="F849" i="11"/>
  <c r="C849" i="11" s="1"/>
  <c r="G849" i="11" s="1"/>
  <c r="H849" i="11" s="1"/>
  <c r="L849" i="11" s="1"/>
  <c r="M849" i="11" s="1"/>
  <c r="F850" i="11"/>
  <c r="C850" i="11" s="1"/>
  <c r="G850" i="11" s="1"/>
  <c r="H850" i="11" s="1"/>
  <c r="L850" i="11" s="1"/>
  <c r="M850" i="11" s="1"/>
  <c r="F851" i="11"/>
  <c r="C851" i="11" s="1"/>
  <c r="G851" i="11" s="1"/>
  <c r="H851" i="11" s="1"/>
  <c r="L851" i="11" s="1"/>
  <c r="M851" i="11" s="1"/>
  <c r="F852" i="11"/>
  <c r="C852" i="11" s="1"/>
  <c r="G852" i="11" s="1"/>
  <c r="H852" i="11" s="1"/>
  <c r="L852" i="11" s="1"/>
  <c r="M852" i="11" s="1"/>
  <c r="F853" i="11"/>
  <c r="C853" i="11" s="1"/>
  <c r="G853" i="11" s="1"/>
  <c r="H853" i="11" s="1"/>
  <c r="L853" i="11" s="1"/>
  <c r="M853" i="11" s="1"/>
  <c r="F854" i="11"/>
  <c r="C854" i="11" s="1"/>
  <c r="G854" i="11" s="1"/>
  <c r="H854" i="11" s="1"/>
  <c r="L854" i="11" s="1"/>
  <c r="M854" i="11" s="1"/>
  <c r="F855" i="11"/>
  <c r="C855" i="11" s="1"/>
  <c r="G855" i="11" s="1"/>
  <c r="H855" i="11" s="1"/>
  <c r="L855" i="11" s="1"/>
  <c r="M855" i="11" s="1"/>
  <c r="F856" i="11"/>
  <c r="C856" i="11" s="1"/>
  <c r="G856" i="11" s="1"/>
  <c r="H856" i="11" s="1"/>
  <c r="L856" i="11" s="1"/>
  <c r="M856" i="11" s="1"/>
  <c r="F857" i="11"/>
  <c r="C857" i="11" s="1"/>
  <c r="G857" i="11" s="1"/>
  <c r="H857" i="11" s="1"/>
  <c r="L857" i="11" s="1"/>
  <c r="M857" i="11" s="1"/>
  <c r="F858" i="11"/>
  <c r="C858" i="11" s="1"/>
  <c r="G858" i="11" s="1"/>
  <c r="H858" i="11" s="1"/>
  <c r="L858" i="11" s="1"/>
  <c r="M858" i="11" s="1"/>
  <c r="F859" i="11"/>
  <c r="C859" i="11" s="1"/>
  <c r="G859" i="11" s="1"/>
  <c r="H859" i="11" s="1"/>
  <c r="L859" i="11" s="1"/>
  <c r="M859" i="11" s="1"/>
  <c r="F860" i="11"/>
  <c r="C860" i="11" s="1"/>
  <c r="G860" i="11" s="1"/>
  <c r="H860" i="11" s="1"/>
  <c r="L860" i="11" s="1"/>
  <c r="M860" i="11" s="1"/>
  <c r="F861" i="11"/>
  <c r="C861" i="11" s="1"/>
  <c r="G861" i="11" s="1"/>
  <c r="H861" i="11" s="1"/>
  <c r="L861" i="11" s="1"/>
  <c r="M861" i="11" s="1"/>
  <c r="F862" i="11"/>
  <c r="C862" i="11" s="1"/>
  <c r="G862" i="11" s="1"/>
  <c r="H862" i="11" s="1"/>
  <c r="L862" i="11" s="1"/>
  <c r="M862" i="11" s="1"/>
  <c r="F863" i="11"/>
  <c r="C863" i="11" s="1"/>
  <c r="G863" i="11" s="1"/>
  <c r="H863" i="11" s="1"/>
  <c r="L863" i="11" s="1"/>
  <c r="M863" i="11" s="1"/>
  <c r="F864" i="11"/>
  <c r="C864" i="11" s="1"/>
  <c r="G864" i="11" s="1"/>
  <c r="H864" i="11" s="1"/>
  <c r="L864" i="11" s="1"/>
  <c r="M864" i="11" s="1"/>
  <c r="F865" i="11"/>
  <c r="C865" i="11" s="1"/>
  <c r="G865" i="11" s="1"/>
  <c r="H865" i="11" s="1"/>
  <c r="L865" i="11" s="1"/>
  <c r="M865" i="11" s="1"/>
  <c r="F866" i="11"/>
  <c r="C866" i="11" s="1"/>
  <c r="G866" i="11" s="1"/>
  <c r="H866" i="11" s="1"/>
  <c r="L866" i="11" s="1"/>
  <c r="M866" i="11" s="1"/>
  <c r="F867" i="11"/>
  <c r="C867" i="11" s="1"/>
  <c r="G867" i="11" s="1"/>
  <c r="H867" i="11" s="1"/>
  <c r="L867" i="11" s="1"/>
  <c r="M867" i="11" s="1"/>
  <c r="F868" i="11"/>
  <c r="C868" i="11" s="1"/>
  <c r="G868" i="11" s="1"/>
  <c r="H868" i="11" s="1"/>
  <c r="L868" i="11" s="1"/>
  <c r="M868" i="11" s="1"/>
  <c r="F869" i="11"/>
  <c r="C869" i="11" s="1"/>
  <c r="G869" i="11" s="1"/>
  <c r="H869" i="11" s="1"/>
  <c r="L869" i="11" s="1"/>
  <c r="M869" i="11" s="1"/>
  <c r="F870" i="11"/>
  <c r="C870" i="11" s="1"/>
  <c r="G870" i="11" s="1"/>
  <c r="H870" i="11" s="1"/>
  <c r="L870" i="11" s="1"/>
  <c r="M870" i="11" s="1"/>
  <c r="F871" i="11"/>
  <c r="C871" i="11" s="1"/>
  <c r="G871" i="11" s="1"/>
  <c r="H871" i="11" s="1"/>
  <c r="L871" i="11" s="1"/>
  <c r="M871" i="11" s="1"/>
  <c r="F872" i="11"/>
  <c r="C872" i="11" s="1"/>
  <c r="G872" i="11" s="1"/>
  <c r="H872" i="11" s="1"/>
  <c r="L872" i="11" s="1"/>
  <c r="M872" i="11" s="1"/>
  <c r="F873" i="11"/>
  <c r="C873" i="11" s="1"/>
  <c r="G873" i="11" s="1"/>
  <c r="H873" i="11" s="1"/>
  <c r="L873" i="11" s="1"/>
  <c r="M873" i="11" s="1"/>
  <c r="F874" i="11"/>
  <c r="C874" i="11" s="1"/>
  <c r="G874" i="11" s="1"/>
  <c r="H874" i="11" s="1"/>
  <c r="L874" i="11" s="1"/>
  <c r="M874" i="11" s="1"/>
  <c r="F875" i="11"/>
  <c r="C875" i="11" s="1"/>
  <c r="G875" i="11" s="1"/>
  <c r="H875" i="11" s="1"/>
  <c r="L875" i="11" s="1"/>
  <c r="M875" i="11" s="1"/>
  <c r="F876" i="11"/>
  <c r="C876" i="11" s="1"/>
  <c r="G876" i="11" s="1"/>
  <c r="H876" i="11" s="1"/>
  <c r="L876" i="11" s="1"/>
  <c r="M876" i="11" s="1"/>
  <c r="F877" i="11"/>
  <c r="C877" i="11" s="1"/>
  <c r="G877" i="11" s="1"/>
  <c r="H877" i="11" s="1"/>
  <c r="L877" i="11" s="1"/>
  <c r="M877" i="11" s="1"/>
  <c r="F878" i="11"/>
  <c r="C878" i="11" s="1"/>
  <c r="G878" i="11" s="1"/>
  <c r="H878" i="11" s="1"/>
  <c r="L878" i="11" s="1"/>
  <c r="M878" i="11" s="1"/>
  <c r="F879" i="11"/>
  <c r="C879" i="11" s="1"/>
  <c r="G879" i="11" s="1"/>
  <c r="H879" i="11" s="1"/>
  <c r="L879" i="11" s="1"/>
  <c r="M879" i="11" s="1"/>
  <c r="F880" i="11"/>
  <c r="C880" i="11" s="1"/>
  <c r="G880" i="11" s="1"/>
  <c r="H880" i="11" s="1"/>
  <c r="L880" i="11" s="1"/>
  <c r="M880" i="11" s="1"/>
  <c r="F881" i="11"/>
  <c r="C881" i="11" s="1"/>
  <c r="G881" i="11" s="1"/>
  <c r="H881" i="11" s="1"/>
  <c r="L881" i="11" s="1"/>
  <c r="M881" i="11" s="1"/>
  <c r="F882" i="11"/>
  <c r="C882" i="11" s="1"/>
  <c r="G882" i="11" s="1"/>
  <c r="H882" i="11" s="1"/>
  <c r="L882" i="11" s="1"/>
  <c r="M882" i="11" s="1"/>
  <c r="F883" i="11"/>
  <c r="C883" i="11" s="1"/>
  <c r="G883" i="11" s="1"/>
  <c r="H883" i="11" s="1"/>
  <c r="L883" i="11" s="1"/>
  <c r="M883" i="11" s="1"/>
  <c r="F884" i="11"/>
  <c r="C884" i="11" s="1"/>
  <c r="G884" i="11" s="1"/>
  <c r="H884" i="11" s="1"/>
  <c r="L884" i="11" s="1"/>
  <c r="M884" i="11" s="1"/>
  <c r="F885" i="11"/>
  <c r="C885" i="11" s="1"/>
  <c r="G885" i="11" s="1"/>
  <c r="H885" i="11" s="1"/>
  <c r="L885" i="11" s="1"/>
  <c r="M885" i="11" s="1"/>
  <c r="F886" i="11"/>
  <c r="C886" i="11" s="1"/>
  <c r="G886" i="11" s="1"/>
  <c r="H886" i="11" s="1"/>
  <c r="L886" i="11" s="1"/>
  <c r="M886" i="11" s="1"/>
  <c r="F887" i="11"/>
  <c r="C887" i="11" s="1"/>
  <c r="G887" i="11" s="1"/>
  <c r="H887" i="11" s="1"/>
  <c r="L887" i="11" s="1"/>
  <c r="M887" i="11" s="1"/>
  <c r="F888" i="11"/>
  <c r="C888" i="11" s="1"/>
  <c r="G888" i="11" s="1"/>
  <c r="H888" i="11" s="1"/>
  <c r="L888" i="11" s="1"/>
  <c r="M888" i="11" s="1"/>
  <c r="F889" i="11"/>
  <c r="C889" i="11" s="1"/>
  <c r="G889" i="11" s="1"/>
  <c r="H889" i="11" s="1"/>
  <c r="L889" i="11" s="1"/>
  <c r="M889" i="11" s="1"/>
  <c r="F890" i="11"/>
  <c r="C890" i="11" s="1"/>
  <c r="G890" i="11" s="1"/>
  <c r="H890" i="11" s="1"/>
  <c r="L890" i="11" s="1"/>
  <c r="M890" i="11" s="1"/>
  <c r="F891" i="11"/>
  <c r="C891" i="11" s="1"/>
  <c r="G891" i="11" s="1"/>
  <c r="H891" i="11" s="1"/>
  <c r="L891" i="11" s="1"/>
  <c r="M891" i="11" s="1"/>
  <c r="F892" i="11"/>
  <c r="C892" i="11" s="1"/>
  <c r="G892" i="11" s="1"/>
  <c r="H892" i="11" s="1"/>
  <c r="L892" i="11" s="1"/>
  <c r="M892" i="11" s="1"/>
  <c r="F893" i="11"/>
  <c r="C893" i="11" s="1"/>
  <c r="G893" i="11" s="1"/>
  <c r="H893" i="11" s="1"/>
  <c r="L893" i="11" s="1"/>
  <c r="M893" i="11" s="1"/>
  <c r="F894" i="11"/>
  <c r="C894" i="11" s="1"/>
  <c r="G894" i="11" s="1"/>
  <c r="H894" i="11" s="1"/>
  <c r="L894" i="11" s="1"/>
  <c r="M894" i="11" s="1"/>
  <c r="F895" i="11"/>
  <c r="C895" i="11" s="1"/>
  <c r="G895" i="11" s="1"/>
  <c r="H895" i="11" s="1"/>
  <c r="L895" i="11" s="1"/>
  <c r="M895" i="11" s="1"/>
  <c r="F896" i="11"/>
  <c r="C896" i="11" s="1"/>
  <c r="G896" i="11" s="1"/>
  <c r="H896" i="11" s="1"/>
  <c r="L896" i="11" s="1"/>
  <c r="M896" i="11" s="1"/>
  <c r="F897" i="11"/>
  <c r="C897" i="11" s="1"/>
  <c r="G897" i="11" s="1"/>
  <c r="H897" i="11" s="1"/>
  <c r="L897" i="11" s="1"/>
  <c r="M897" i="11" s="1"/>
  <c r="F898" i="11"/>
  <c r="C898" i="11" s="1"/>
  <c r="G898" i="11" s="1"/>
  <c r="H898" i="11" s="1"/>
  <c r="L898" i="11" s="1"/>
  <c r="M898" i="11" s="1"/>
  <c r="F899" i="11"/>
  <c r="C899" i="11" s="1"/>
  <c r="G899" i="11" s="1"/>
  <c r="H899" i="11" s="1"/>
  <c r="L899" i="11" s="1"/>
  <c r="M899" i="11" s="1"/>
  <c r="F900" i="11"/>
  <c r="C900" i="11" s="1"/>
  <c r="G900" i="11" s="1"/>
  <c r="H900" i="11" s="1"/>
  <c r="L900" i="11" s="1"/>
  <c r="M900" i="11" s="1"/>
  <c r="F901" i="11"/>
  <c r="C901" i="11" s="1"/>
  <c r="G901" i="11" s="1"/>
  <c r="H901" i="11" s="1"/>
  <c r="L901" i="11" s="1"/>
  <c r="M901" i="11" s="1"/>
  <c r="F902" i="11"/>
  <c r="C902" i="11" s="1"/>
  <c r="G902" i="11" s="1"/>
  <c r="H902" i="11" s="1"/>
  <c r="L902" i="11" s="1"/>
  <c r="M902" i="11" s="1"/>
  <c r="F903" i="11"/>
  <c r="C903" i="11" s="1"/>
  <c r="G903" i="11" s="1"/>
  <c r="H903" i="11" s="1"/>
  <c r="L903" i="11" s="1"/>
  <c r="M903" i="11" s="1"/>
  <c r="F904" i="11"/>
  <c r="C904" i="11" s="1"/>
  <c r="G904" i="11" s="1"/>
  <c r="H904" i="11" s="1"/>
  <c r="L904" i="11" s="1"/>
  <c r="M904" i="11" s="1"/>
  <c r="F905" i="11"/>
  <c r="C905" i="11" s="1"/>
  <c r="G905" i="11" s="1"/>
  <c r="H905" i="11" s="1"/>
  <c r="L905" i="11" s="1"/>
  <c r="M905" i="11" s="1"/>
  <c r="F906" i="11"/>
  <c r="C906" i="11" s="1"/>
  <c r="G906" i="11" s="1"/>
  <c r="H906" i="11" s="1"/>
  <c r="L906" i="11" s="1"/>
  <c r="M906" i="11" s="1"/>
  <c r="F907" i="11"/>
  <c r="C907" i="11" s="1"/>
  <c r="G907" i="11" s="1"/>
  <c r="H907" i="11" s="1"/>
  <c r="L907" i="11" s="1"/>
  <c r="M907" i="11" s="1"/>
  <c r="F908" i="11"/>
  <c r="C908" i="11" s="1"/>
  <c r="G908" i="11" s="1"/>
  <c r="H908" i="11" s="1"/>
  <c r="L908" i="11" s="1"/>
  <c r="M908" i="11" s="1"/>
  <c r="F909" i="11"/>
  <c r="C909" i="11" s="1"/>
  <c r="G909" i="11" s="1"/>
  <c r="H909" i="11" s="1"/>
  <c r="L909" i="11" s="1"/>
  <c r="M909" i="11" s="1"/>
  <c r="F910" i="11"/>
  <c r="C910" i="11" s="1"/>
  <c r="G910" i="11" s="1"/>
  <c r="H910" i="11" s="1"/>
  <c r="L910" i="11" s="1"/>
  <c r="M910" i="11" s="1"/>
  <c r="F911" i="11"/>
  <c r="C911" i="11" s="1"/>
  <c r="G911" i="11" s="1"/>
  <c r="H911" i="11" s="1"/>
  <c r="L911" i="11" s="1"/>
  <c r="M911" i="11" s="1"/>
  <c r="F912" i="11"/>
  <c r="C912" i="11" s="1"/>
  <c r="G912" i="11" s="1"/>
  <c r="H912" i="11" s="1"/>
  <c r="L912" i="11" s="1"/>
  <c r="M912" i="11" s="1"/>
  <c r="F913" i="11"/>
  <c r="C913" i="11" s="1"/>
  <c r="G913" i="11" s="1"/>
  <c r="H913" i="11" s="1"/>
  <c r="L913" i="11" s="1"/>
  <c r="M913" i="11" s="1"/>
  <c r="F914" i="11"/>
  <c r="C914" i="11" s="1"/>
  <c r="G914" i="11" s="1"/>
  <c r="H914" i="11" s="1"/>
  <c r="L914" i="11" s="1"/>
  <c r="M914" i="11" s="1"/>
  <c r="F915" i="11"/>
  <c r="C915" i="11" s="1"/>
  <c r="G915" i="11" s="1"/>
  <c r="H915" i="11" s="1"/>
  <c r="L915" i="11" s="1"/>
  <c r="M915" i="11" s="1"/>
  <c r="F916" i="11"/>
  <c r="C916" i="11" s="1"/>
  <c r="G916" i="11" s="1"/>
  <c r="H916" i="11" s="1"/>
  <c r="L916" i="11" s="1"/>
  <c r="M916" i="11" s="1"/>
  <c r="F917" i="11"/>
  <c r="C917" i="11" s="1"/>
  <c r="G917" i="11" s="1"/>
  <c r="H917" i="11" s="1"/>
  <c r="L917" i="11" s="1"/>
  <c r="M917" i="11" s="1"/>
  <c r="F918" i="11"/>
  <c r="C918" i="11" s="1"/>
  <c r="G918" i="11" s="1"/>
  <c r="H918" i="11" s="1"/>
  <c r="L918" i="11" s="1"/>
  <c r="M918" i="11" s="1"/>
  <c r="F919" i="11"/>
  <c r="C919" i="11" s="1"/>
  <c r="G919" i="11" s="1"/>
  <c r="H919" i="11" s="1"/>
  <c r="L919" i="11" s="1"/>
  <c r="M919" i="11" s="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C1654" i="11" s="1"/>
  <c r="F1655" i="11"/>
  <c r="C1655" i="11" s="1"/>
  <c r="F1656" i="11"/>
  <c r="C1656" i="11" s="1"/>
  <c r="F1657" i="11"/>
  <c r="C1657" i="11" s="1"/>
  <c r="F1658" i="11"/>
  <c r="C1658" i="11" s="1"/>
  <c r="F1659" i="11"/>
  <c r="C1659" i="11" s="1"/>
  <c r="F1660" i="11"/>
  <c r="C1660" i="11" s="1"/>
  <c r="F1661" i="11"/>
  <c r="C1661" i="11" s="1"/>
  <c r="F1662" i="11"/>
  <c r="C1662" i="11" s="1"/>
  <c r="F1663" i="11"/>
  <c r="C1663" i="11" s="1"/>
  <c r="F1664" i="11"/>
  <c r="C1664" i="11" s="1"/>
  <c r="F1665" i="11"/>
  <c r="C1665" i="11" s="1"/>
  <c r="F1666" i="11"/>
  <c r="C1666" i="11" s="1"/>
  <c r="F1667" i="11"/>
  <c r="C1667" i="11" s="1"/>
  <c r="F1668" i="11"/>
  <c r="C1668" i="11" s="1"/>
  <c r="F1669" i="11"/>
  <c r="C1669" i="11" s="1"/>
  <c r="F1670" i="11"/>
  <c r="C1670" i="11" s="1"/>
  <c r="F1671" i="11"/>
  <c r="C1671" i="11" s="1"/>
  <c r="F1672" i="11"/>
  <c r="C1672" i="11" s="1"/>
  <c r="F1673" i="11"/>
  <c r="C1673" i="11" s="1"/>
  <c r="F1674" i="11"/>
  <c r="C1674" i="11" s="1"/>
  <c r="F1675" i="11"/>
  <c r="C1675" i="11" s="1"/>
  <c r="F1676" i="11"/>
  <c r="C1676" i="11" s="1"/>
  <c r="F1677" i="11"/>
  <c r="C1677" i="11" s="1"/>
  <c r="F1678" i="11"/>
  <c r="C1678" i="11" s="1"/>
  <c r="F1679" i="11"/>
  <c r="C1679" i="11" s="1"/>
  <c r="F1680" i="11"/>
  <c r="C1680" i="11" s="1"/>
  <c r="F1681" i="11"/>
  <c r="C1681" i="11" s="1"/>
  <c r="F1682" i="11"/>
  <c r="C1682" i="11" s="1"/>
  <c r="F1683" i="11"/>
  <c r="C1683" i="11" s="1"/>
  <c r="F1684" i="11"/>
  <c r="C1684" i="11" s="1"/>
  <c r="F1685" i="11"/>
  <c r="C1685" i="11" s="1"/>
  <c r="F1686" i="11"/>
  <c r="C1686" i="11" s="1"/>
  <c r="F1687" i="11"/>
  <c r="C1687" i="11" s="1"/>
  <c r="F1688" i="11"/>
  <c r="C1688" i="11" s="1"/>
  <c r="F1689" i="11"/>
  <c r="C1689" i="11" s="1"/>
  <c r="F1690" i="11"/>
  <c r="C1690" i="11" s="1"/>
  <c r="F1691" i="11"/>
  <c r="C1691" i="11" s="1"/>
  <c r="F1692" i="11"/>
  <c r="C1692" i="11" s="1"/>
  <c r="F1693" i="11"/>
  <c r="C1693" i="11" s="1"/>
  <c r="F1694" i="11"/>
  <c r="C1694" i="11" s="1"/>
  <c r="F1695" i="11"/>
  <c r="C1695" i="11" s="1"/>
  <c r="F1696" i="11"/>
  <c r="C1696" i="11" s="1"/>
  <c r="F1697" i="11"/>
  <c r="C1697" i="11" s="1"/>
  <c r="F1698" i="11"/>
  <c r="C1698" i="11" s="1"/>
  <c r="F1699" i="11"/>
  <c r="C1699" i="11" s="1"/>
  <c r="F1700" i="11"/>
  <c r="C1700" i="11" s="1"/>
  <c r="F1701" i="11"/>
  <c r="C1701" i="11" s="1"/>
  <c r="F1702" i="11"/>
  <c r="C1702" i="11" s="1"/>
  <c r="F1703" i="11"/>
  <c r="C1703" i="11" s="1"/>
  <c r="F1704" i="11"/>
  <c r="C1704" i="11" s="1"/>
  <c r="F1705" i="11"/>
  <c r="C1705" i="11" s="1"/>
  <c r="F1706" i="11"/>
  <c r="C1706" i="11" s="1"/>
  <c r="F1707" i="11"/>
  <c r="C1707" i="11" s="1"/>
  <c r="F1708" i="11"/>
  <c r="C1708" i="11" s="1"/>
  <c r="F1709" i="11"/>
  <c r="C1709" i="11" s="1"/>
  <c r="F1710" i="11"/>
  <c r="C1710" i="11" s="1"/>
  <c r="F1711" i="11"/>
  <c r="C1711" i="11" s="1"/>
  <c r="F1712" i="11"/>
  <c r="C1712" i="11" s="1"/>
  <c r="F1713" i="11"/>
  <c r="C1713" i="11" s="1"/>
  <c r="F1714" i="11"/>
  <c r="C1714" i="11" s="1"/>
  <c r="F1715" i="11"/>
  <c r="C1715" i="11" s="1"/>
  <c r="F1716" i="11"/>
  <c r="C1716" i="11" s="1"/>
  <c r="F1717" i="11"/>
  <c r="C1717" i="11" s="1"/>
  <c r="F1718" i="11"/>
  <c r="C1718" i="11" s="1"/>
  <c r="F1719" i="11"/>
  <c r="C1719" i="11" s="1"/>
  <c r="F1720" i="11"/>
  <c r="C1720" i="11" s="1"/>
  <c r="F1721" i="11"/>
  <c r="C1721" i="11" s="1"/>
  <c r="F1722" i="11"/>
  <c r="C1722" i="11" s="1"/>
  <c r="F1723" i="11"/>
  <c r="C1723" i="11" s="1"/>
  <c r="F1724" i="11"/>
  <c r="C1724" i="11" s="1"/>
  <c r="F1725" i="11"/>
  <c r="C1725" i="11" s="1"/>
  <c r="F1726" i="11"/>
  <c r="C1726" i="11" s="1"/>
  <c r="F1727" i="11"/>
  <c r="C1727" i="11" s="1"/>
  <c r="F1728" i="11"/>
  <c r="C1728" i="11" s="1"/>
  <c r="F1729" i="11"/>
  <c r="C1729" i="11" s="1"/>
  <c r="F1730" i="11"/>
  <c r="C1730" i="11" s="1"/>
  <c r="F1731" i="11"/>
  <c r="C1731" i="11" s="1"/>
  <c r="F1732" i="11"/>
  <c r="C1732" i="11" s="1"/>
  <c r="F1733" i="11"/>
  <c r="C1733" i="11" s="1"/>
  <c r="F1734" i="11"/>
  <c r="C1734" i="11" s="1"/>
  <c r="F1735" i="11"/>
  <c r="C1735" i="11" s="1"/>
  <c r="F1736" i="11"/>
  <c r="C1736" i="11" s="1"/>
  <c r="F1737" i="11"/>
  <c r="C1737" i="11" s="1"/>
  <c r="F1738" i="11"/>
  <c r="C1738" i="11" s="1"/>
  <c r="F1739" i="11"/>
  <c r="C1739" i="11" s="1"/>
  <c r="F1740" i="11"/>
  <c r="C1740" i="11" s="1"/>
  <c r="F1741" i="11"/>
  <c r="C1741" i="11" s="1"/>
  <c r="F1742" i="11"/>
  <c r="C1742" i="11" s="1"/>
  <c r="F1743" i="11"/>
  <c r="C1743" i="11" s="1"/>
  <c r="F1744" i="11"/>
  <c r="C1744" i="11" s="1"/>
  <c r="F1745" i="11"/>
  <c r="C1745" i="11" s="1"/>
  <c r="F1746" i="11"/>
  <c r="C1746" i="11" s="1"/>
  <c r="F1747" i="11"/>
  <c r="C1747" i="11" s="1"/>
  <c r="F1748" i="11"/>
  <c r="C1748" i="11" s="1"/>
  <c r="F1749" i="11"/>
  <c r="C1749" i="11" s="1"/>
  <c r="F1750" i="11"/>
  <c r="C1750" i="11" s="1"/>
  <c r="F1751" i="11"/>
  <c r="C1751" i="11" s="1"/>
  <c r="F1752" i="11"/>
  <c r="C1752" i="11" s="1"/>
  <c r="F1753" i="11"/>
  <c r="C1753" i="11" s="1"/>
  <c r="F1754" i="11"/>
  <c r="C1754" i="11" s="1"/>
  <c r="F1755" i="11"/>
  <c r="C1755" i="11" s="1"/>
  <c r="F1756" i="11"/>
  <c r="C1756" i="11" s="1"/>
  <c r="F1757" i="11"/>
  <c r="C1757" i="11" s="1"/>
  <c r="F1758" i="11"/>
  <c r="C1758" i="11" s="1"/>
  <c r="F1759" i="11"/>
  <c r="C1759" i="11" s="1"/>
  <c r="F1760" i="11"/>
  <c r="C1760" i="11" s="1"/>
  <c r="F1761" i="11"/>
  <c r="C1761" i="11" s="1"/>
  <c r="F1762" i="11"/>
  <c r="C1762" i="11" s="1"/>
  <c r="F1763" i="11"/>
  <c r="C1763" i="11" s="1"/>
  <c r="F1764" i="11"/>
  <c r="C1764" i="11" s="1"/>
  <c r="F1765" i="11"/>
  <c r="C1765" i="11" s="1"/>
  <c r="F1766" i="11"/>
  <c r="C1766" i="11" s="1"/>
  <c r="F1767" i="11"/>
  <c r="C1767" i="11" s="1"/>
  <c r="F1768" i="11"/>
  <c r="C1768" i="11" s="1"/>
  <c r="F1769" i="11"/>
  <c r="C1769" i="11" s="1"/>
  <c r="F1770" i="11"/>
  <c r="C1770" i="11" s="1"/>
  <c r="F1771" i="11"/>
  <c r="C1771" i="11" s="1"/>
  <c r="F1772" i="11"/>
  <c r="C1772" i="11" s="1"/>
  <c r="F1773" i="11"/>
  <c r="C1773" i="11" s="1"/>
  <c r="F1774" i="11"/>
  <c r="C1774" i="11" s="1"/>
  <c r="F1775" i="11"/>
  <c r="C1775" i="11" s="1"/>
  <c r="F1776" i="11"/>
  <c r="C1776" i="11" s="1"/>
  <c r="F1777" i="11"/>
  <c r="C1777" i="11" s="1"/>
  <c r="F1778" i="11"/>
  <c r="C1778" i="11" s="1"/>
  <c r="F1779" i="11"/>
  <c r="C1779" i="11" s="1"/>
  <c r="F1780" i="11"/>
  <c r="C1780" i="11" s="1"/>
  <c r="F1781" i="11"/>
  <c r="C1781" i="11" s="1"/>
  <c r="F1782" i="11"/>
  <c r="C1782" i="11" s="1"/>
  <c r="F1783" i="11"/>
  <c r="C1783" i="11" s="1"/>
  <c r="F1784" i="11"/>
  <c r="C1784" i="11" s="1"/>
  <c r="F1785" i="11"/>
  <c r="C1785" i="11" s="1"/>
  <c r="F1786" i="11"/>
  <c r="C1786" i="11" s="1"/>
  <c r="F1787" i="11"/>
  <c r="C1787" i="11" s="1"/>
  <c r="F1788" i="11"/>
  <c r="C1788" i="11" s="1"/>
  <c r="F1789" i="11"/>
  <c r="C1789" i="11" s="1"/>
  <c r="F1790" i="11"/>
  <c r="C1790" i="11" s="1"/>
  <c r="F1791" i="11"/>
  <c r="C1791" i="11" s="1"/>
  <c r="F1792" i="11"/>
  <c r="C1792" i="11" s="1"/>
  <c r="F1793" i="11"/>
  <c r="C1793" i="11" s="1"/>
  <c r="F1794" i="11"/>
  <c r="C1794" i="11" s="1"/>
  <c r="F1795" i="11"/>
  <c r="C1795" i="11" s="1"/>
  <c r="F1796" i="11"/>
  <c r="C1796" i="11" s="1"/>
  <c r="F1797" i="11"/>
  <c r="C1797" i="11" s="1"/>
  <c r="F1798" i="11"/>
  <c r="C1798" i="11" s="1"/>
  <c r="F1799" i="11"/>
  <c r="C1799" i="11" s="1"/>
  <c r="F1800" i="11"/>
  <c r="C1800" i="11" s="1"/>
  <c r="F1801" i="11"/>
  <c r="C1801" i="11" s="1"/>
  <c r="F1802" i="11"/>
  <c r="C1802" i="11" s="1"/>
  <c r="F1803" i="11"/>
  <c r="C1803" i="11" s="1"/>
  <c r="F1804" i="11"/>
  <c r="C1804" i="11" s="1"/>
  <c r="F1805" i="11"/>
  <c r="C1805" i="11" s="1"/>
  <c r="F1806" i="11"/>
  <c r="C1806" i="11" s="1"/>
  <c r="F1807" i="11"/>
  <c r="C1807" i="11" s="1"/>
  <c r="F1808" i="11"/>
  <c r="C1808" i="11" s="1"/>
  <c r="F1809" i="11"/>
  <c r="C1809" i="11" s="1"/>
  <c r="F1810" i="11"/>
  <c r="C1810" i="11" s="1"/>
  <c r="F1811" i="11"/>
  <c r="C1811" i="11" s="1"/>
  <c r="F1812" i="11"/>
  <c r="C1812" i="11" s="1"/>
  <c r="F1813" i="11"/>
  <c r="C1813" i="11" s="1"/>
  <c r="F1814" i="11"/>
  <c r="C1814" i="11" s="1"/>
  <c r="F1815" i="11"/>
  <c r="C1815" i="11" s="1"/>
  <c r="F1816" i="11"/>
  <c r="C1816" i="11" s="1"/>
  <c r="F1817" i="11"/>
  <c r="C1817" i="11" s="1"/>
  <c r="F1818" i="11"/>
  <c r="C1818" i="11" s="1"/>
  <c r="F1819" i="11"/>
  <c r="C1819" i="11" s="1"/>
  <c r="F1820" i="11"/>
  <c r="C1820" i="11" s="1"/>
  <c r="F1821" i="11"/>
  <c r="C1821" i="11" s="1"/>
  <c r="F1822" i="11"/>
  <c r="C1822" i="11" s="1"/>
  <c r="F1823" i="11"/>
  <c r="C1823" i="11" s="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C2558" i="11" s="1"/>
  <c r="I2558" i="11" s="1"/>
  <c r="F2559" i="11"/>
  <c r="C2559" i="11" s="1"/>
  <c r="I2559" i="11" s="1"/>
  <c r="F2560" i="11"/>
  <c r="C2560" i="11" s="1"/>
  <c r="I2560" i="11" s="1"/>
  <c r="F2561" i="11"/>
  <c r="C2561" i="11" s="1"/>
  <c r="I2561" i="11" s="1"/>
  <c r="F2562" i="11"/>
  <c r="C2562" i="11" s="1"/>
  <c r="I2562" i="11" s="1"/>
  <c r="F2563" i="11"/>
  <c r="C2563" i="11" s="1"/>
  <c r="I2563" i="11" s="1"/>
  <c r="F2564" i="11"/>
  <c r="C2564" i="11" s="1"/>
  <c r="I2564" i="11" s="1"/>
  <c r="F2565" i="11"/>
  <c r="C2565" i="11" s="1"/>
  <c r="I2565" i="11" s="1"/>
  <c r="F2566" i="11"/>
  <c r="C2566" i="11" s="1"/>
  <c r="I2566" i="11" s="1"/>
  <c r="F2567" i="11"/>
  <c r="C2567" i="11" s="1"/>
  <c r="I2567" i="11" s="1"/>
  <c r="F2568" i="11"/>
  <c r="C2568" i="11" s="1"/>
  <c r="I2568" i="11" s="1"/>
  <c r="F2569" i="11"/>
  <c r="C2569" i="11" s="1"/>
  <c r="I2569" i="11" s="1"/>
  <c r="F2570" i="11"/>
  <c r="C2570" i="11" s="1"/>
  <c r="I2570" i="11" s="1"/>
  <c r="F2571" i="11"/>
  <c r="C2571" i="11" s="1"/>
  <c r="I2571" i="11" s="1"/>
  <c r="F2572" i="11"/>
  <c r="C2572" i="11" s="1"/>
  <c r="I2572" i="11" s="1"/>
  <c r="F2573" i="11"/>
  <c r="C2573" i="11" s="1"/>
  <c r="I2573" i="11" s="1"/>
  <c r="F2574" i="11"/>
  <c r="C2574" i="11" s="1"/>
  <c r="I2574" i="11" s="1"/>
  <c r="F2575" i="11"/>
  <c r="C2575" i="11" s="1"/>
  <c r="I2575" i="11" s="1"/>
  <c r="F2576" i="11"/>
  <c r="C2576" i="11" s="1"/>
  <c r="I2576" i="11" s="1"/>
  <c r="F2577" i="11"/>
  <c r="C2577" i="11" s="1"/>
  <c r="I2577" i="11" s="1"/>
  <c r="F2578" i="11"/>
  <c r="C2578" i="11" s="1"/>
  <c r="I2578" i="11" s="1"/>
  <c r="F2579" i="11"/>
  <c r="C2579" i="11" s="1"/>
  <c r="I2579" i="11" s="1"/>
  <c r="F2580" i="11"/>
  <c r="C2580" i="11" s="1"/>
  <c r="I2580" i="11" s="1"/>
  <c r="F2581" i="11"/>
  <c r="C2581" i="11" s="1"/>
  <c r="I2581" i="11" s="1"/>
  <c r="F2582" i="11"/>
  <c r="C2582" i="11" s="1"/>
  <c r="I2582" i="11" s="1"/>
  <c r="F2583" i="11"/>
  <c r="C2583" i="11" s="1"/>
  <c r="I2583" i="11" s="1"/>
  <c r="F2584" i="11"/>
  <c r="C2584" i="11" s="1"/>
  <c r="I2584" i="11" s="1"/>
  <c r="F2585" i="11"/>
  <c r="C2585" i="11" s="1"/>
  <c r="I2585" i="11" s="1"/>
  <c r="F2586" i="11"/>
  <c r="C2586" i="11" s="1"/>
  <c r="I2586" i="11" s="1"/>
  <c r="F2587" i="11"/>
  <c r="C2587" i="11" s="1"/>
  <c r="I2587" i="11" s="1"/>
  <c r="F2588" i="11"/>
  <c r="C2588" i="11" s="1"/>
  <c r="I2588" i="11" s="1"/>
  <c r="F2589" i="11"/>
  <c r="C2589" i="11" s="1"/>
  <c r="I2589" i="11" s="1"/>
  <c r="F2590" i="11"/>
  <c r="C2590" i="11" s="1"/>
  <c r="I2590" i="11" s="1"/>
  <c r="F2591" i="11"/>
  <c r="C2591" i="11" s="1"/>
  <c r="I2591" i="11" s="1"/>
  <c r="F2592" i="11"/>
  <c r="C2592" i="11" s="1"/>
  <c r="I2592" i="11" s="1"/>
  <c r="F2593" i="11"/>
  <c r="C2593" i="11" s="1"/>
  <c r="I2593" i="11" s="1"/>
  <c r="F2594" i="11"/>
  <c r="C2594" i="11" s="1"/>
  <c r="I2594" i="11" s="1"/>
  <c r="F2595" i="11"/>
  <c r="C2595" i="11" s="1"/>
  <c r="I2595" i="11" s="1"/>
  <c r="F2596" i="11"/>
  <c r="C2596" i="11" s="1"/>
  <c r="I2596" i="11" s="1"/>
  <c r="F2597" i="11"/>
  <c r="C2597" i="11" s="1"/>
  <c r="I2597" i="11" s="1"/>
  <c r="F2598" i="11"/>
  <c r="C2598" i="11" s="1"/>
  <c r="I2598" i="11" s="1"/>
  <c r="F2599" i="11"/>
  <c r="C2599" i="11" s="1"/>
  <c r="I2599" i="11" s="1"/>
  <c r="F2600" i="11"/>
  <c r="C2600" i="11" s="1"/>
  <c r="I2600" i="11" s="1"/>
  <c r="F2601" i="11"/>
  <c r="C2601" i="11" s="1"/>
  <c r="I2601" i="11" s="1"/>
  <c r="F2602" i="11"/>
  <c r="C2602" i="11" s="1"/>
  <c r="I2602" i="11" s="1"/>
  <c r="F2603" i="11"/>
  <c r="C2603" i="11" s="1"/>
  <c r="I2603" i="11" s="1"/>
  <c r="F2604" i="11"/>
  <c r="C2604" i="11" s="1"/>
  <c r="I2604" i="11" s="1"/>
  <c r="F2605" i="11"/>
  <c r="C2605" i="11" s="1"/>
  <c r="I2605" i="11" s="1"/>
  <c r="F2606" i="11"/>
  <c r="C2606" i="11" s="1"/>
  <c r="I2606" i="11" s="1"/>
  <c r="F2607" i="11"/>
  <c r="C2607" i="11" s="1"/>
  <c r="I2607" i="11" s="1"/>
  <c r="F2608" i="11"/>
  <c r="C2608" i="11" s="1"/>
  <c r="I2608" i="11" s="1"/>
  <c r="F2609" i="11"/>
  <c r="C2609" i="11" s="1"/>
  <c r="I2609" i="11" s="1"/>
  <c r="F2610" i="11"/>
  <c r="C2610" i="11" s="1"/>
  <c r="I2610" i="11" s="1"/>
  <c r="F2611" i="11"/>
  <c r="C2611" i="11" s="1"/>
  <c r="I2611" i="11" s="1"/>
  <c r="F2612" i="11"/>
  <c r="C2612" i="11" s="1"/>
  <c r="I2612" i="11" s="1"/>
  <c r="F2613" i="11"/>
  <c r="C2613" i="11" s="1"/>
  <c r="I2613" i="11" s="1"/>
  <c r="F2614" i="11"/>
  <c r="C2614" i="11" s="1"/>
  <c r="I2614" i="11" s="1"/>
  <c r="F2615" i="11"/>
  <c r="C2615" i="11" s="1"/>
  <c r="I2615" i="11" s="1"/>
  <c r="F2616" i="11"/>
  <c r="C2616" i="11" s="1"/>
  <c r="I2616" i="11" s="1"/>
  <c r="F2617" i="11"/>
  <c r="C2617" i="11" s="1"/>
  <c r="I2617" i="11" s="1"/>
  <c r="F2618" i="11"/>
  <c r="C2618" i="11" s="1"/>
  <c r="I2618" i="11" s="1"/>
  <c r="F2619" i="11"/>
  <c r="C2619" i="11" s="1"/>
  <c r="I2619" i="11" s="1"/>
  <c r="F2620" i="11"/>
  <c r="C2620" i="11" s="1"/>
  <c r="I2620" i="11" s="1"/>
  <c r="F2621" i="11"/>
  <c r="C2621" i="11" s="1"/>
  <c r="I2621" i="11" s="1"/>
  <c r="F2622" i="11"/>
  <c r="C2622" i="11" s="1"/>
  <c r="I2622" i="11" s="1"/>
  <c r="F2623" i="11"/>
  <c r="C2623" i="11" s="1"/>
  <c r="I2623" i="11" s="1"/>
  <c r="F2624" i="11"/>
  <c r="C2624" i="11" s="1"/>
  <c r="I2624" i="11" s="1"/>
  <c r="F2625" i="11"/>
  <c r="C2625" i="11" s="1"/>
  <c r="I2625" i="11" s="1"/>
  <c r="F2626" i="11"/>
  <c r="C2626" i="11" s="1"/>
  <c r="I2626" i="11" s="1"/>
  <c r="F2627" i="11"/>
  <c r="C2627" i="11" s="1"/>
  <c r="I2627" i="11" s="1"/>
  <c r="F2628" i="11"/>
  <c r="C2628" i="11" s="1"/>
  <c r="I2628" i="11" s="1"/>
  <c r="F2629" i="11"/>
  <c r="C2629" i="11" s="1"/>
  <c r="I2629" i="11" s="1"/>
  <c r="F2630" i="11"/>
  <c r="C2630" i="11" s="1"/>
  <c r="I2630" i="11" s="1"/>
  <c r="F2631" i="11"/>
  <c r="C2631" i="11" s="1"/>
  <c r="I2631" i="11" s="1"/>
  <c r="F2632" i="11"/>
  <c r="C2632" i="11" s="1"/>
  <c r="I2632" i="11" s="1"/>
  <c r="F2633" i="11"/>
  <c r="C2633" i="11" s="1"/>
  <c r="I2633" i="11" s="1"/>
  <c r="F2634" i="11"/>
  <c r="C2634" i="11" s="1"/>
  <c r="I2634" i="11" s="1"/>
  <c r="F2635" i="11"/>
  <c r="C2635" i="11" s="1"/>
  <c r="I2635" i="11" s="1"/>
  <c r="F2636" i="11"/>
  <c r="C2636" i="11" s="1"/>
  <c r="I2636" i="11" s="1"/>
  <c r="F2637" i="11"/>
  <c r="C2637" i="11" s="1"/>
  <c r="I2637" i="11" s="1"/>
  <c r="F2638" i="11"/>
  <c r="C2638" i="11" s="1"/>
  <c r="I2638" i="11" s="1"/>
  <c r="F2639" i="11"/>
  <c r="C2639" i="11" s="1"/>
  <c r="I2639" i="11" s="1"/>
  <c r="F2640" i="11"/>
  <c r="C2640" i="11" s="1"/>
  <c r="I2640" i="11" s="1"/>
  <c r="F2641" i="11"/>
  <c r="C2641" i="11" s="1"/>
  <c r="I2641" i="11" s="1"/>
  <c r="F2642" i="11"/>
  <c r="C2642" i="11" s="1"/>
  <c r="I2642" i="11" s="1"/>
  <c r="F2643" i="11"/>
  <c r="C2643" i="11" s="1"/>
  <c r="I2643" i="11" s="1"/>
  <c r="F2644" i="11"/>
  <c r="C2644" i="11" s="1"/>
  <c r="I2644" i="11" s="1"/>
  <c r="F2645" i="11"/>
  <c r="C2645" i="11" s="1"/>
  <c r="I2645" i="11" s="1"/>
  <c r="F2646" i="11"/>
  <c r="C2646" i="11" s="1"/>
  <c r="I2646" i="11" s="1"/>
  <c r="F2647" i="11"/>
  <c r="C2647" i="11" s="1"/>
  <c r="I2647" i="11" s="1"/>
  <c r="F2648" i="11"/>
  <c r="C2648" i="11" s="1"/>
  <c r="I2648" i="11" s="1"/>
  <c r="F2649" i="11"/>
  <c r="C2649" i="11" s="1"/>
  <c r="I2649" i="11" s="1"/>
  <c r="F2650" i="11"/>
  <c r="C2650" i="11" s="1"/>
  <c r="I2650" i="11" s="1"/>
  <c r="F2651" i="11"/>
  <c r="C2651" i="11" s="1"/>
  <c r="I2651" i="11" s="1"/>
  <c r="F2652" i="11"/>
  <c r="C2652" i="11" s="1"/>
  <c r="I2652" i="11" s="1"/>
  <c r="F2653" i="11"/>
  <c r="C2653" i="11" s="1"/>
  <c r="I2653" i="11" s="1"/>
  <c r="F2654" i="11"/>
  <c r="C2654" i="11" s="1"/>
  <c r="I2654" i="11" s="1"/>
  <c r="F2655" i="11"/>
  <c r="C2655" i="11" s="1"/>
  <c r="I2655" i="11" s="1"/>
  <c r="F2656" i="11"/>
  <c r="C2656" i="11" s="1"/>
  <c r="I2656" i="11" s="1"/>
  <c r="F2657" i="11"/>
  <c r="C2657" i="11" s="1"/>
  <c r="I2657" i="11" s="1"/>
  <c r="F2658" i="11"/>
  <c r="C2658" i="11" s="1"/>
  <c r="I2658" i="11" s="1"/>
  <c r="F2659" i="11"/>
  <c r="C2659" i="11" s="1"/>
  <c r="I2659" i="11" s="1"/>
  <c r="F2660" i="11"/>
  <c r="C2660" i="11" s="1"/>
  <c r="I2660" i="11" s="1"/>
  <c r="F2661" i="11"/>
  <c r="C2661" i="11" s="1"/>
  <c r="I2661" i="11" s="1"/>
  <c r="F2662" i="11"/>
  <c r="C2662" i="11" s="1"/>
  <c r="I2662" i="11" s="1"/>
  <c r="F2663" i="11"/>
  <c r="C2663" i="11" s="1"/>
  <c r="I2663" i="11" s="1"/>
  <c r="F2664" i="11"/>
  <c r="C2664" i="11" s="1"/>
  <c r="I2664" i="11" s="1"/>
  <c r="F2665" i="11"/>
  <c r="C2665" i="11" s="1"/>
  <c r="I2665" i="11" s="1"/>
  <c r="F2666" i="11"/>
  <c r="C2666" i="11" s="1"/>
  <c r="I2666" i="11" s="1"/>
  <c r="F2667" i="11"/>
  <c r="C2667" i="11" s="1"/>
  <c r="I2667" i="11" s="1"/>
  <c r="F2668" i="11"/>
  <c r="C2668" i="11" s="1"/>
  <c r="I2668" i="11" s="1"/>
  <c r="F2669" i="11"/>
  <c r="C2669" i="11" s="1"/>
  <c r="I2669" i="11" s="1"/>
  <c r="F2670" i="11"/>
  <c r="C2670" i="11" s="1"/>
  <c r="I2670" i="11" s="1"/>
  <c r="F2671" i="11"/>
  <c r="C2671" i="11" s="1"/>
  <c r="I2671" i="11" s="1"/>
  <c r="F2672" i="11"/>
  <c r="C2672" i="11" s="1"/>
  <c r="I2672" i="11" s="1"/>
  <c r="F2673" i="11"/>
  <c r="C2673" i="11" s="1"/>
  <c r="I2673" i="11" s="1"/>
  <c r="F2674" i="11"/>
  <c r="C2674" i="11" s="1"/>
  <c r="I2674" i="11" s="1"/>
  <c r="F2675" i="11"/>
  <c r="C2675" i="11" s="1"/>
  <c r="I2675" i="11" s="1"/>
  <c r="F2676" i="11"/>
  <c r="C2676" i="11" s="1"/>
  <c r="I2676" i="11" s="1"/>
  <c r="F2677" i="11"/>
  <c r="C2677" i="11" s="1"/>
  <c r="I2677" i="11" s="1"/>
  <c r="F2678" i="11"/>
  <c r="C2678" i="11" s="1"/>
  <c r="I2678" i="11" s="1"/>
  <c r="F2679" i="11"/>
  <c r="C2679" i="11" s="1"/>
  <c r="I2679" i="11" s="1"/>
  <c r="F2680" i="11"/>
  <c r="C2680" i="11" s="1"/>
  <c r="I2680" i="11" s="1"/>
  <c r="F2681" i="11"/>
  <c r="C2681" i="11" s="1"/>
  <c r="I2681" i="11" s="1"/>
  <c r="F2682" i="11"/>
  <c r="C2682" i="11" s="1"/>
  <c r="I2682" i="11" s="1"/>
  <c r="F2683" i="11"/>
  <c r="C2683" i="11" s="1"/>
  <c r="I2683" i="11" s="1"/>
  <c r="F2684" i="11"/>
  <c r="C2684" i="11" s="1"/>
  <c r="I2684" i="11" s="1"/>
  <c r="F2685" i="11"/>
  <c r="C2685" i="11" s="1"/>
  <c r="I2685" i="11" s="1"/>
  <c r="F2686" i="11"/>
  <c r="C2686" i="11" s="1"/>
  <c r="I2686" i="11" s="1"/>
  <c r="F2687" i="11"/>
  <c r="C2687" i="11" s="1"/>
  <c r="I2687" i="11" s="1"/>
  <c r="F2688" i="11"/>
  <c r="C2688" i="11" s="1"/>
  <c r="I2688" i="11" s="1"/>
  <c r="F2689" i="11"/>
  <c r="C2689" i="11" s="1"/>
  <c r="I2689" i="11" s="1"/>
  <c r="F2690" i="11"/>
  <c r="C2690" i="11" s="1"/>
  <c r="I2690" i="11" s="1"/>
  <c r="F2691" i="11"/>
  <c r="C2691" i="11" s="1"/>
  <c r="I2691" i="11" s="1"/>
  <c r="F2692" i="11"/>
  <c r="C2692" i="11" s="1"/>
  <c r="I2692" i="11" s="1"/>
  <c r="F2693" i="11"/>
  <c r="C2693" i="11" s="1"/>
  <c r="I2693" i="11" s="1"/>
  <c r="F2694" i="11"/>
  <c r="C2694" i="11" s="1"/>
  <c r="I2694" i="11" s="1"/>
  <c r="F2695" i="11"/>
  <c r="C2695" i="11" s="1"/>
  <c r="I2695" i="11" s="1"/>
  <c r="F2696" i="11"/>
  <c r="C2696" i="11" s="1"/>
  <c r="I2696" i="11" s="1"/>
  <c r="F2697" i="11"/>
  <c r="C2697" i="11" s="1"/>
  <c r="I2697" i="11" s="1"/>
  <c r="F2698" i="11"/>
  <c r="C2698" i="11" s="1"/>
  <c r="I2698" i="11" s="1"/>
  <c r="F2699" i="11"/>
  <c r="C2699" i="11" s="1"/>
  <c r="I2699" i="11" s="1"/>
  <c r="F2700" i="11"/>
  <c r="C2700" i="11" s="1"/>
  <c r="I2700" i="11" s="1"/>
  <c r="F2701" i="11"/>
  <c r="C2701" i="11" s="1"/>
  <c r="I2701" i="11" s="1"/>
  <c r="F2702" i="11"/>
  <c r="C2702" i="11" s="1"/>
  <c r="I2702" i="11" s="1"/>
  <c r="F2703" i="11"/>
  <c r="C2703" i="11" s="1"/>
  <c r="I2703" i="11" s="1"/>
  <c r="F2704" i="11"/>
  <c r="C2704" i="11" s="1"/>
  <c r="I2704" i="11" s="1"/>
  <c r="F2705" i="11"/>
  <c r="C2705" i="11" s="1"/>
  <c r="I2705" i="11" s="1"/>
  <c r="F2706" i="11"/>
  <c r="C2706" i="11" s="1"/>
  <c r="I2706" i="11" s="1"/>
  <c r="F2707" i="11"/>
  <c r="C2707" i="11" s="1"/>
  <c r="I2707" i="11" s="1"/>
  <c r="F2708" i="11"/>
  <c r="C2708" i="11" s="1"/>
  <c r="I2708" i="11" s="1"/>
  <c r="F2709" i="11"/>
  <c r="C2709" i="11" s="1"/>
  <c r="I2709" i="11" s="1"/>
  <c r="F2710" i="11"/>
  <c r="C2710" i="11" s="1"/>
  <c r="I2710" i="11" s="1"/>
  <c r="F2711" i="11"/>
  <c r="C2711" i="11" s="1"/>
  <c r="I2711" i="11" s="1"/>
  <c r="F2712" i="11"/>
  <c r="C2712" i="11" s="1"/>
  <c r="I2712" i="11" s="1"/>
  <c r="F2713" i="11"/>
  <c r="C2713" i="11" s="1"/>
  <c r="I2713" i="11" s="1"/>
  <c r="F2714" i="11"/>
  <c r="C2714" i="11" s="1"/>
  <c r="I2714" i="11" s="1"/>
  <c r="F2715" i="11"/>
  <c r="C2715" i="11" s="1"/>
  <c r="I2715" i="11" s="1"/>
  <c r="F2716" i="11"/>
  <c r="C2716" i="11" s="1"/>
  <c r="I2716" i="11" s="1"/>
  <c r="F2717" i="11"/>
  <c r="C2717" i="11" s="1"/>
  <c r="I2717" i="11" s="1"/>
  <c r="F2718" i="11"/>
  <c r="C2718" i="11" s="1"/>
  <c r="I2718" i="11" s="1"/>
  <c r="F2719" i="11"/>
  <c r="C2719" i="11" s="1"/>
  <c r="I2719" i="11" s="1"/>
  <c r="F2720" i="11"/>
  <c r="C2720" i="11" s="1"/>
  <c r="I2720" i="11" s="1"/>
  <c r="F2721" i="11"/>
  <c r="C2721" i="11" s="1"/>
  <c r="I2721" i="11" s="1"/>
  <c r="F2722" i="11"/>
  <c r="C2722" i="11" s="1"/>
  <c r="I2722" i="11" s="1"/>
  <c r="F2723" i="11"/>
  <c r="C2723" i="11" s="1"/>
  <c r="I2723" i="11" s="1"/>
  <c r="F2724" i="11"/>
  <c r="C2724" i="11" s="1"/>
  <c r="I2724" i="11" s="1"/>
  <c r="F2725" i="11"/>
  <c r="C2725" i="11" s="1"/>
  <c r="I2725" i="11" s="1"/>
  <c r="F2726" i="11"/>
  <c r="C2726" i="11" s="1"/>
  <c r="I2726" i="11" s="1"/>
  <c r="F2727" i="11"/>
  <c r="C2727" i="11" s="1"/>
  <c r="I2727" i="11" s="1"/>
  <c r="F2728" i="11"/>
  <c r="F2729" i="11"/>
  <c r="F2730" i="11"/>
  <c r="F2731" i="11"/>
  <c r="F2732" i="11"/>
  <c r="F2733" i="11"/>
  <c r="F2734" i="11"/>
  <c r="F2735" i="11"/>
  <c r="F2736" i="11"/>
  <c r="F2737" i="11"/>
  <c r="F2738" i="11"/>
  <c r="F2739" i="11"/>
  <c r="F2740" i="11"/>
  <c r="F2741" i="11"/>
  <c r="F2742" i="11"/>
  <c r="F2743" i="11"/>
  <c r="F2744" i="11"/>
  <c r="F2745" i="11"/>
  <c r="F2746" i="11"/>
  <c r="F2747" i="11"/>
  <c r="F2748" i="11"/>
  <c r="F2749" i="11"/>
  <c r="F2750" i="11"/>
  <c r="F2751" i="11"/>
  <c r="F2752" i="11"/>
  <c r="F2753" i="11"/>
  <c r="F2754" i="11"/>
  <c r="F2755" i="11"/>
  <c r="F2756" i="11"/>
  <c r="F2757" i="11"/>
  <c r="F2758" i="11"/>
  <c r="F2759" i="11"/>
  <c r="F2760" i="11"/>
  <c r="F2761" i="11"/>
  <c r="F2762" i="11"/>
  <c r="F2763" i="11"/>
  <c r="F2764" i="11"/>
  <c r="F2765" i="11"/>
  <c r="F2766" i="11"/>
  <c r="F2767" i="11"/>
  <c r="F2768" i="11"/>
  <c r="F2769" i="11"/>
  <c r="F2770" i="11"/>
  <c r="F2771" i="11"/>
  <c r="F2772" i="11"/>
  <c r="F2773" i="11"/>
  <c r="F2774" i="11"/>
  <c r="F2775" i="11"/>
  <c r="F2776" i="11"/>
  <c r="F2777" i="11"/>
  <c r="F2778" i="11"/>
  <c r="F2779" i="11"/>
  <c r="F2780" i="11"/>
  <c r="F2781" i="11"/>
  <c r="F2782" i="11"/>
  <c r="F2783" i="11"/>
  <c r="F2784" i="11"/>
  <c r="F2785" i="11"/>
  <c r="F2786" i="11"/>
  <c r="F2787" i="11"/>
  <c r="F2788" i="11"/>
  <c r="F2789" i="11"/>
  <c r="F2790" i="11"/>
  <c r="F2791" i="11"/>
  <c r="F2792" i="11"/>
  <c r="F2793" i="11"/>
  <c r="F2794" i="11"/>
  <c r="F2795" i="11"/>
  <c r="F2796" i="11"/>
  <c r="F2797" i="11"/>
  <c r="F2798" i="11"/>
  <c r="F2799" i="11"/>
  <c r="F2800" i="11"/>
  <c r="F2801" i="11"/>
  <c r="F2802" i="11"/>
  <c r="F2803" i="11"/>
  <c r="F2804" i="11"/>
  <c r="F2805" i="11"/>
  <c r="F2806" i="11"/>
  <c r="F2807" i="11"/>
  <c r="F2808" i="11"/>
  <c r="F2809" i="11"/>
  <c r="F2810" i="11"/>
  <c r="F2811" i="11"/>
  <c r="F2812" i="11"/>
  <c r="F2813" i="11"/>
  <c r="F2814" i="11"/>
  <c r="F2815" i="11"/>
  <c r="F2816" i="11"/>
  <c r="F2817" i="11"/>
  <c r="F2818" i="11"/>
  <c r="F2819" i="11"/>
  <c r="F2820" i="11"/>
  <c r="F2821" i="11"/>
  <c r="F2822" i="11"/>
  <c r="F2823" i="11"/>
  <c r="F2824" i="11"/>
  <c r="F2825" i="11"/>
  <c r="F2826" i="11"/>
  <c r="F2827" i="11"/>
  <c r="F2828" i="11"/>
  <c r="F2829" i="11"/>
  <c r="F2830" i="11"/>
  <c r="F2831" i="11"/>
  <c r="F2832" i="11"/>
  <c r="F2833" i="11"/>
  <c r="F2834" i="11"/>
  <c r="F2835" i="11"/>
  <c r="F2836" i="11"/>
  <c r="F2837" i="11"/>
  <c r="F2838" i="11"/>
  <c r="F2839" i="11"/>
  <c r="F2840" i="11"/>
  <c r="F2841" i="11"/>
  <c r="F2842" i="11"/>
  <c r="F2843" i="11"/>
  <c r="F2844" i="11"/>
  <c r="F2845" i="11"/>
  <c r="F2846" i="11"/>
  <c r="F2847" i="11"/>
  <c r="F2848" i="11"/>
  <c r="F2849" i="11"/>
  <c r="F2850" i="11"/>
  <c r="F2851" i="11"/>
  <c r="F2852" i="11"/>
  <c r="F2853" i="11"/>
  <c r="F2854" i="11"/>
  <c r="F2855" i="11"/>
  <c r="F2856" i="11"/>
  <c r="F2857" i="11"/>
  <c r="F2858" i="11"/>
  <c r="F2859" i="11"/>
  <c r="F2860" i="11"/>
  <c r="F2861" i="11"/>
  <c r="F2862" i="11"/>
  <c r="F2863" i="11"/>
  <c r="F2864" i="11"/>
  <c r="F2865" i="11"/>
  <c r="F2866" i="11"/>
  <c r="F2867" i="11"/>
  <c r="F2868" i="11"/>
  <c r="F2869" i="11"/>
  <c r="F2870" i="11"/>
  <c r="F2871" i="11"/>
  <c r="F2872" i="11"/>
  <c r="F2873" i="11"/>
  <c r="F2874" i="11"/>
  <c r="F2875" i="11"/>
  <c r="F2876" i="11"/>
  <c r="F2877" i="11"/>
  <c r="F2878" i="11"/>
  <c r="C2878" i="11" s="1"/>
  <c r="I2878" i="11" s="1"/>
  <c r="F2879" i="11"/>
  <c r="C2879" i="11" s="1"/>
  <c r="I2879" i="11" s="1"/>
  <c r="F2880" i="11"/>
  <c r="C2880" i="11" s="1"/>
  <c r="I2880" i="11" s="1"/>
  <c r="F2881" i="11"/>
  <c r="C2881" i="11" s="1"/>
  <c r="I2881" i="11" s="1"/>
  <c r="F2882" i="11"/>
  <c r="C2882" i="11" s="1"/>
  <c r="I2882" i="11" s="1"/>
  <c r="F2883" i="11"/>
  <c r="C2883" i="11" s="1"/>
  <c r="I2883" i="11" s="1"/>
  <c r="F2884" i="11"/>
  <c r="C2884" i="11" s="1"/>
  <c r="I2884" i="11" s="1"/>
  <c r="F2885" i="11"/>
  <c r="C2885" i="11" s="1"/>
  <c r="I2885" i="11" s="1"/>
  <c r="F2886" i="11"/>
  <c r="C2886" i="11" s="1"/>
  <c r="I2886" i="11" s="1"/>
  <c r="F2887" i="11"/>
  <c r="C2887" i="11" s="1"/>
  <c r="I2887" i="11" s="1"/>
  <c r="F2888" i="11"/>
  <c r="C2888" i="11" s="1"/>
  <c r="I2888" i="11" s="1"/>
  <c r="F2889" i="11"/>
  <c r="C2889" i="11" s="1"/>
  <c r="I2889" i="11" s="1"/>
  <c r="F2890" i="11"/>
  <c r="C2890" i="11" s="1"/>
  <c r="I2890" i="11" s="1"/>
  <c r="F2891" i="11"/>
  <c r="C2891" i="11" s="1"/>
  <c r="I2891" i="11" s="1"/>
  <c r="F2892" i="11"/>
  <c r="C2892" i="11" s="1"/>
  <c r="I2892" i="11" s="1"/>
  <c r="F2893" i="11"/>
  <c r="C2893" i="11" s="1"/>
  <c r="I2893" i="11" s="1"/>
  <c r="F2894" i="11"/>
  <c r="C2894" i="11" s="1"/>
  <c r="I2894" i="11" s="1"/>
  <c r="F2895" i="11"/>
  <c r="C2895" i="11" s="1"/>
  <c r="I2895" i="11" s="1"/>
  <c r="C16" i="11"/>
  <c r="C18" i="11"/>
  <c r="G18" i="11" s="1"/>
  <c r="H18" i="11" s="1"/>
  <c r="L18" i="11" s="1"/>
  <c r="M18" i="11" s="1"/>
  <c r="C19" i="11"/>
  <c r="G19" i="11" s="1"/>
  <c r="H19" i="11" s="1"/>
  <c r="L19" i="11" s="1"/>
  <c r="M19" i="11" s="1"/>
  <c r="C20" i="11"/>
  <c r="G20" i="11" s="1"/>
  <c r="H20" i="11" s="1"/>
  <c r="L20" i="11" s="1"/>
  <c r="M20" i="11" s="1"/>
  <c r="C21" i="11"/>
  <c r="G21" i="11" s="1"/>
  <c r="H21" i="11" s="1"/>
  <c r="L21" i="11" s="1"/>
  <c r="M21" i="11" s="1"/>
  <c r="C22" i="11"/>
  <c r="G22" i="11" s="1"/>
  <c r="H22" i="11" s="1"/>
  <c r="L22" i="11" s="1"/>
  <c r="M22" i="11" s="1"/>
  <c r="C23" i="11"/>
  <c r="G23" i="11" s="1"/>
  <c r="H23" i="11" s="1"/>
  <c r="L23" i="11" s="1"/>
  <c r="M23" i="11" s="1"/>
  <c r="C24" i="11"/>
  <c r="G24" i="11" s="1"/>
  <c r="H24" i="11" s="1"/>
  <c r="L24" i="11" s="1"/>
  <c r="M24" i="11" s="1"/>
  <c r="C25" i="11"/>
  <c r="G25" i="11" s="1"/>
  <c r="H25" i="11" s="1"/>
  <c r="L25" i="11" s="1"/>
  <c r="M25" i="11" s="1"/>
  <c r="C26" i="11"/>
  <c r="G26" i="11" s="1"/>
  <c r="H26" i="11" s="1"/>
  <c r="L26" i="11" s="1"/>
  <c r="M26" i="11" s="1"/>
  <c r="C27" i="11"/>
  <c r="G27" i="11" s="1"/>
  <c r="H27" i="11" s="1"/>
  <c r="L27" i="11" s="1"/>
  <c r="M27" i="11" s="1"/>
  <c r="C28" i="11"/>
  <c r="G28" i="11" s="1"/>
  <c r="H28" i="11" s="1"/>
  <c r="L28" i="11" s="1"/>
  <c r="M28" i="11" s="1"/>
  <c r="C29" i="11"/>
  <c r="G29" i="11" s="1"/>
  <c r="H29" i="11" s="1"/>
  <c r="L29" i="11" s="1"/>
  <c r="M29" i="11" s="1"/>
  <c r="C30" i="11"/>
  <c r="G30" i="11" s="1"/>
  <c r="H30" i="11" s="1"/>
  <c r="L30" i="11" s="1"/>
  <c r="M30" i="11" s="1"/>
  <c r="C31" i="11"/>
  <c r="G31" i="11" s="1"/>
  <c r="H31" i="11" s="1"/>
  <c r="L31" i="11" s="1"/>
  <c r="M31" i="11" s="1"/>
  <c r="C33" i="11"/>
  <c r="G33" i="11" s="1"/>
  <c r="H33" i="11" s="1"/>
  <c r="L33" i="11" s="1"/>
  <c r="M33" i="11" s="1"/>
  <c r="C34" i="11"/>
  <c r="G34" i="11" s="1"/>
  <c r="H34" i="11" s="1"/>
  <c r="L34" i="11" s="1"/>
  <c r="M34" i="11" s="1"/>
  <c r="C35" i="11"/>
  <c r="G35" i="11" s="1"/>
  <c r="H35" i="11" s="1"/>
  <c r="L35" i="11" s="1"/>
  <c r="M35" i="11" s="1"/>
  <c r="C36" i="11"/>
  <c r="G36" i="11" s="1"/>
  <c r="H36" i="11" s="1"/>
  <c r="L36" i="11" s="1"/>
  <c r="M36" i="11" s="1"/>
  <c r="C37" i="11"/>
  <c r="G37" i="11" s="1"/>
  <c r="H37" i="11" s="1"/>
  <c r="L37" i="11" s="1"/>
  <c r="M37" i="11" s="1"/>
  <c r="C38" i="11"/>
  <c r="G38" i="11" s="1"/>
  <c r="H38" i="11" s="1"/>
  <c r="L38" i="11" s="1"/>
  <c r="M38" i="11" s="1"/>
  <c r="C39" i="11"/>
  <c r="G39" i="11" s="1"/>
  <c r="H39" i="11" s="1"/>
  <c r="L39" i="11" s="1"/>
  <c r="M39" i="11" s="1"/>
  <c r="C40" i="11"/>
  <c r="G40" i="11" s="1"/>
  <c r="H40" i="11" s="1"/>
  <c r="L40" i="11" s="1"/>
  <c r="M40" i="11" s="1"/>
  <c r="C41" i="11"/>
  <c r="G41" i="11" s="1"/>
  <c r="H41" i="11" s="1"/>
  <c r="L41" i="11" s="1"/>
  <c r="M41" i="11" s="1"/>
  <c r="C42" i="11"/>
  <c r="G42" i="11" s="1"/>
  <c r="H42" i="11" s="1"/>
  <c r="L42" i="11" s="1"/>
  <c r="M42" i="11" s="1"/>
  <c r="C43" i="11"/>
  <c r="G43" i="11" s="1"/>
  <c r="H43" i="11" s="1"/>
  <c r="L43" i="11" s="1"/>
  <c r="M43" i="11" s="1"/>
  <c r="C44" i="11"/>
  <c r="G44" i="11" s="1"/>
  <c r="H44" i="11" s="1"/>
  <c r="L44" i="11" s="1"/>
  <c r="M44" i="11" s="1"/>
  <c r="C45" i="11"/>
  <c r="G45" i="11" s="1"/>
  <c r="H45" i="11" s="1"/>
  <c r="L45" i="11" s="1"/>
  <c r="M45" i="11" s="1"/>
  <c r="C46" i="11"/>
  <c r="G46" i="11" s="1"/>
  <c r="H46" i="11" s="1"/>
  <c r="L46" i="11" s="1"/>
  <c r="M46" i="11" s="1"/>
  <c r="C47" i="11"/>
  <c r="G47" i="11" s="1"/>
  <c r="H47" i="11" s="1"/>
  <c r="L47" i="11" s="1"/>
  <c r="M47" i="11" s="1"/>
  <c r="C48" i="11"/>
  <c r="G48" i="11" s="1"/>
  <c r="H48" i="11" s="1"/>
  <c r="L48" i="11" s="1"/>
  <c r="M48" i="11" s="1"/>
  <c r="C49" i="11"/>
  <c r="G49" i="11" s="1"/>
  <c r="H49" i="11" s="1"/>
  <c r="L49" i="11" s="1"/>
  <c r="M49" i="11" s="1"/>
  <c r="C50" i="11"/>
  <c r="G50" i="11" s="1"/>
  <c r="H50" i="11" s="1"/>
  <c r="L50" i="11" s="1"/>
  <c r="M50" i="11" s="1"/>
  <c r="C51" i="11"/>
  <c r="G51" i="11" s="1"/>
  <c r="H51" i="11" s="1"/>
  <c r="L51" i="11" s="1"/>
  <c r="M51" i="11" s="1"/>
  <c r="C52" i="11"/>
  <c r="G52" i="11" s="1"/>
  <c r="H52" i="11" s="1"/>
  <c r="L52" i="11" s="1"/>
  <c r="M52" i="11" s="1"/>
  <c r="C53" i="11"/>
  <c r="G53" i="11" s="1"/>
  <c r="H53" i="11" s="1"/>
  <c r="L53" i="11" s="1"/>
  <c r="M53" i="11" s="1"/>
  <c r="C54" i="11"/>
  <c r="G54" i="11" s="1"/>
  <c r="H54" i="11" s="1"/>
  <c r="L54" i="11" s="1"/>
  <c r="M54" i="11" s="1"/>
  <c r="C55" i="11"/>
  <c r="G55" i="11" s="1"/>
  <c r="H55" i="11" s="1"/>
  <c r="L55" i="11" s="1"/>
  <c r="M55" i="11" s="1"/>
  <c r="C56" i="11"/>
  <c r="G56" i="11" s="1"/>
  <c r="H56" i="11" s="1"/>
  <c r="L56" i="11" s="1"/>
  <c r="M56" i="11" s="1"/>
  <c r="C57" i="11"/>
  <c r="G57" i="11" s="1"/>
  <c r="H57" i="11" s="1"/>
  <c r="L57" i="11" s="1"/>
  <c r="M57" i="11" s="1"/>
  <c r="C58" i="11"/>
  <c r="G58" i="11" s="1"/>
  <c r="H58" i="11" s="1"/>
  <c r="L58" i="11" s="1"/>
  <c r="M58" i="11" s="1"/>
  <c r="C59" i="11"/>
  <c r="G59" i="11" s="1"/>
  <c r="H59" i="11" s="1"/>
  <c r="L59" i="11" s="1"/>
  <c r="M59" i="11" s="1"/>
  <c r="C60" i="11"/>
  <c r="G60" i="11" s="1"/>
  <c r="H60" i="11" s="1"/>
  <c r="L60" i="11" s="1"/>
  <c r="M60" i="11" s="1"/>
  <c r="C61" i="11"/>
  <c r="G61" i="11" s="1"/>
  <c r="H61" i="11" s="1"/>
  <c r="L61" i="11" s="1"/>
  <c r="M61" i="11" s="1"/>
  <c r="C62" i="11"/>
  <c r="G62" i="11" s="1"/>
  <c r="H62" i="11" s="1"/>
  <c r="L62" i="11" s="1"/>
  <c r="M62" i="11" s="1"/>
  <c r="C63" i="11"/>
  <c r="G63" i="11" s="1"/>
  <c r="H63" i="11" s="1"/>
  <c r="L63" i="11" s="1"/>
  <c r="M63" i="11" s="1"/>
  <c r="C64" i="11"/>
  <c r="G64" i="11" s="1"/>
  <c r="H64" i="11" s="1"/>
  <c r="L64" i="11" s="1"/>
  <c r="M64" i="11" s="1"/>
  <c r="C65" i="11"/>
  <c r="G65" i="11" s="1"/>
  <c r="H65" i="11" s="1"/>
  <c r="L65" i="11" s="1"/>
  <c r="M65" i="11" s="1"/>
  <c r="C66" i="11"/>
  <c r="G66" i="11" s="1"/>
  <c r="H66" i="11" s="1"/>
  <c r="L66" i="11" s="1"/>
  <c r="M66" i="11" s="1"/>
  <c r="C67" i="11"/>
  <c r="G67" i="11" s="1"/>
  <c r="H67" i="11" s="1"/>
  <c r="L67" i="11" s="1"/>
  <c r="M67" i="11" s="1"/>
  <c r="C68" i="11"/>
  <c r="G68" i="11" s="1"/>
  <c r="H68" i="11" s="1"/>
  <c r="L68" i="11" s="1"/>
  <c r="M68" i="11" s="1"/>
  <c r="C69" i="11"/>
  <c r="G69" i="11" s="1"/>
  <c r="H69" i="11" s="1"/>
  <c r="L69" i="11" s="1"/>
  <c r="M69" i="11" s="1"/>
  <c r="C70" i="11"/>
  <c r="G70" i="11" s="1"/>
  <c r="H70" i="11" s="1"/>
  <c r="L70" i="11" s="1"/>
  <c r="M70" i="11" s="1"/>
  <c r="C71" i="11"/>
  <c r="G71" i="11" s="1"/>
  <c r="H71" i="11" s="1"/>
  <c r="L71" i="11" s="1"/>
  <c r="M71" i="11" s="1"/>
  <c r="C72" i="11"/>
  <c r="G72" i="11" s="1"/>
  <c r="H72" i="11" s="1"/>
  <c r="L72" i="11" s="1"/>
  <c r="M72" i="11" s="1"/>
  <c r="C73" i="11"/>
  <c r="G73" i="11" s="1"/>
  <c r="H73" i="11" s="1"/>
  <c r="L73" i="11" s="1"/>
  <c r="M73" i="11" s="1"/>
  <c r="C74" i="11"/>
  <c r="G74" i="11" s="1"/>
  <c r="H74" i="11" s="1"/>
  <c r="L74" i="11" s="1"/>
  <c r="M74" i="11" s="1"/>
  <c r="C75" i="11"/>
  <c r="G75" i="11" s="1"/>
  <c r="H75" i="11" s="1"/>
  <c r="L75" i="11" s="1"/>
  <c r="M75" i="11" s="1"/>
  <c r="C76" i="11"/>
  <c r="G76" i="11" s="1"/>
  <c r="H76" i="11" s="1"/>
  <c r="L76" i="11" s="1"/>
  <c r="M76" i="11" s="1"/>
  <c r="C77" i="11"/>
  <c r="G77" i="11" s="1"/>
  <c r="H77" i="11" s="1"/>
  <c r="L77" i="11" s="1"/>
  <c r="M77" i="11" s="1"/>
  <c r="C78" i="11"/>
  <c r="G78" i="11" s="1"/>
  <c r="H78" i="11" s="1"/>
  <c r="L78" i="11" s="1"/>
  <c r="M78" i="11" s="1"/>
  <c r="C79" i="11"/>
  <c r="G79" i="11" s="1"/>
  <c r="H79" i="11" s="1"/>
  <c r="L79" i="11" s="1"/>
  <c r="M79" i="11" s="1"/>
  <c r="C80" i="11"/>
  <c r="G80" i="11" s="1"/>
  <c r="H80" i="11" s="1"/>
  <c r="L80" i="11" s="1"/>
  <c r="M80" i="11" s="1"/>
  <c r="C81" i="11"/>
  <c r="G81" i="11" s="1"/>
  <c r="H81" i="11" s="1"/>
  <c r="L81" i="11" s="1"/>
  <c r="M81" i="11" s="1"/>
  <c r="C82" i="11"/>
  <c r="G82" i="11" s="1"/>
  <c r="H82" i="11" s="1"/>
  <c r="L82" i="11" s="1"/>
  <c r="M82" i="11" s="1"/>
  <c r="C83" i="11"/>
  <c r="G83" i="11" s="1"/>
  <c r="H83" i="11" s="1"/>
  <c r="L83" i="11" s="1"/>
  <c r="M83" i="11" s="1"/>
  <c r="C84" i="11"/>
  <c r="G84" i="11" s="1"/>
  <c r="H84" i="11" s="1"/>
  <c r="L84" i="11" s="1"/>
  <c r="M84" i="11" s="1"/>
  <c r="C85" i="11"/>
  <c r="G85" i="11" s="1"/>
  <c r="H85" i="11" s="1"/>
  <c r="L85" i="11" s="1"/>
  <c r="M85" i="11" s="1"/>
  <c r="C86" i="11"/>
  <c r="G86" i="11" s="1"/>
  <c r="H86" i="11" s="1"/>
  <c r="L86" i="11" s="1"/>
  <c r="M86" i="11" s="1"/>
  <c r="C87" i="11"/>
  <c r="G87" i="11" s="1"/>
  <c r="H87" i="11" s="1"/>
  <c r="L87" i="11" s="1"/>
  <c r="M87" i="11" s="1"/>
  <c r="C88" i="11"/>
  <c r="G88" i="11" s="1"/>
  <c r="H88" i="11" s="1"/>
  <c r="L88" i="11" s="1"/>
  <c r="M88" i="11" s="1"/>
  <c r="C89" i="11"/>
  <c r="G89" i="11" s="1"/>
  <c r="H89" i="11" s="1"/>
  <c r="L89" i="11" s="1"/>
  <c r="M89" i="11" s="1"/>
  <c r="C90" i="11"/>
  <c r="G90" i="11" s="1"/>
  <c r="H90" i="11" s="1"/>
  <c r="L90" i="11" s="1"/>
  <c r="M90" i="11" s="1"/>
  <c r="C91" i="11"/>
  <c r="G91" i="11" s="1"/>
  <c r="H91" i="11" s="1"/>
  <c r="L91" i="11" s="1"/>
  <c r="M91" i="11" s="1"/>
  <c r="C92" i="11"/>
  <c r="G92" i="11" s="1"/>
  <c r="H92" i="11" s="1"/>
  <c r="L92" i="11" s="1"/>
  <c r="M92" i="11" s="1"/>
  <c r="C93" i="11"/>
  <c r="G93" i="11" s="1"/>
  <c r="H93" i="11" s="1"/>
  <c r="L93" i="11" s="1"/>
  <c r="M93" i="11" s="1"/>
  <c r="C94" i="11"/>
  <c r="G94" i="11" s="1"/>
  <c r="H94" i="11" s="1"/>
  <c r="L94" i="11" s="1"/>
  <c r="M94" i="11" s="1"/>
  <c r="C95" i="11"/>
  <c r="G95" i="11" s="1"/>
  <c r="H95" i="11" s="1"/>
  <c r="L95" i="11" s="1"/>
  <c r="M95" i="11" s="1"/>
  <c r="C96" i="11"/>
  <c r="G96" i="11" s="1"/>
  <c r="H96" i="11" s="1"/>
  <c r="L96" i="11" s="1"/>
  <c r="M96" i="11" s="1"/>
  <c r="C97" i="11"/>
  <c r="G97" i="11" s="1"/>
  <c r="H97" i="11" s="1"/>
  <c r="L97" i="11" s="1"/>
  <c r="M97" i="11" s="1"/>
  <c r="C98" i="11"/>
  <c r="G98" i="11" s="1"/>
  <c r="H98" i="11" s="1"/>
  <c r="L98" i="11" s="1"/>
  <c r="M98" i="11" s="1"/>
  <c r="C99" i="11"/>
  <c r="G99" i="11" s="1"/>
  <c r="H99" i="11" s="1"/>
  <c r="L99" i="11" s="1"/>
  <c r="M99" i="11" s="1"/>
  <c r="C100" i="11"/>
  <c r="G100" i="11" s="1"/>
  <c r="H100" i="11" s="1"/>
  <c r="L100" i="11" s="1"/>
  <c r="M100" i="11" s="1"/>
  <c r="C101" i="11"/>
  <c r="G101" i="11" s="1"/>
  <c r="H101" i="11" s="1"/>
  <c r="L101" i="11" s="1"/>
  <c r="M101" i="11" s="1"/>
  <c r="C102" i="11"/>
  <c r="G102" i="11" s="1"/>
  <c r="H102" i="11" s="1"/>
  <c r="L102" i="11" s="1"/>
  <c r="M102" i="11" s="1"/>
  <c r="C103" i="11"/>
  <c r="G103" i="11" s="1"/>
  <c r="H103" i="11" s="1"/>
  <c r="L103" i="11" s="1"/>
  <c r="M103" i="11" s="1"/>
  <c r="C104" i="11"/>
  <c r="G104" i="11" s="1"/>
  <c r="H104" i="11" s="1"/>
  <c r="L104" i="11" s="1"/>
  <c r="M104" i="11" s="1"/>
  <c r="C105" i="11"/>
  <c r="G105" i="11" s="1"/>
  <c r="H105" i="11" s="1"/>
  <c r="L105" i="11" s="1"/>
  <c r="M105" i="11" s="1"/>
  <c r="C106" i="11"/>
  <c r="G106" i="11" s="1"/>
  <c r="H106" i="11" s="1"/>
  <c r="L106" i="11" s="1"/>
  <c r="M106" i="11" s="1"/>
  <c r="C107" i="11"/>
  <c r="G107" i="11" s="1"/>
  <c r="H107" i="11" s="1"/>
  <c r="L107" i="11" s="1"/>
  <c r="M107" i="11" s="1"/>
  <c r="C108" i="11"/>
  <c r="G108" i="11" s="1"/>
  <c r="H108" i="11" s="1"/>
  <c r="L108" i="11" s="1"/>
  <c r="M108" i="11" s="1"/>
  <c r="C109" i="11"/>
  <c r="G109" i="11" s="1"/>
  <c r="H109" i="11" s="1"/>
  <c r="L109" i="11" s="1"/>
  <c r="M109" i="11" s="1"/>
  <c r="C110" i="11"/>
  <c r="G110" i="11" s="1"/>
  <c r="H110" i="11" s="1"/>
  <c r="L110" i="11" s="1"/>
  <c r="M110" i="11" s="1"/>
  <c r="C111" i="11"/>
  <c r="G111" i="11" s="1"/>
  <c r="H111" i="11" s="1"/>
  <c r="L111" i="11" s="1"/>
  <c r="M111" i="11" s="1"/>
  <c r="C112" i="11"/>
  <c r="G112" i="11" s="1"/>
  <c r="H112" i="11" s="1"/>
  <c r="L112" i="11" s="1"/>
  <c r="M112" i="11" s="1"/>
  <c r="C113" i="11"/>
  <c r="G113" i="11" s="1"/>
  <c r="H113" i="11" s="1"/>
  <c r="L113" i="11" s="1"/>
  <c r="M113" i="11" s="1"/>
  <c r="C114" i="11"/>
  <c r="G114" i="11" s="1"/>
  <c r="H114" i="11" s="1"/>
  <c r="L114" i="11" s="1"/>
  <c r="M114" i="11" s="1"/>
  <c r="C115" i="11"/>
  <c r="G115" i="11" s="1"/>
  <c r="H115" i="11" s="1"/>
  <c r="L115" i="11" s="1"/>
  <c r="M115" i="11" s="1"/>
  <c r="C116" i="11"/>
  <c r="G116" i="11" s="1"/>
  <c r="H116" i="11" s="1"/>
  <c r="L116" i="11" s="1"/>
  <c r="M116" i="11" s="1"/>
  <c r="C117" i="11"/>
  <c r="G117" i="11" s="1"/>
  <c r="H117" i="11" s="1"/>
  <c r="L117" i="11" s="1"/>
  <c r="M117" i="11" s="1"/>
  <c r="C118" i="11"/>
  <c r="G118" i="11" s="1"/>
  <c r="H118" i="11" s="1"/>
  <c r="L118" i="11" s="1"/>
  <c r="M118" i="11" s="1"/>
  <c r="C119" i="11"/>
  <c r="G119" i="11" s="1"/>
  <c r="H119" i="11" s="1"/>
  <c r="L119" i="11" s="1"/>
  <c r="M119" i="11" s="1"/>
  <c r="C120" i="11"/>
  <c r="G120" i="11" s="1"/>
  <c r="H120" i="11" s="1"/>
  <c r="L120" i="11" s="1"/>
  <c r="M120" i="11" s="1"/>
  <c r="C121" i="11"/>
  <c r="G121" i="11" s="1"/>
  <c r="H121" i="11" s="1"/>
  <c r="L121" i="11" s="1"/>
  <c r="M121" i="11" s="1"/>
  <c r="C122" i="11"/>
  <c r="G122" i="11" s="1"/>
  <c r="H122" i="11" s="1"/>
  <c r="L122" i="11" s="1"/>
  <c r="M122" i="11" s="1"/>
  <c r="C123" i="11"/>
  <c r="G123" i="11" s="1"/>
  <c r="H123" i="11" s="1"/>
  <c r="L123" i="11" s="1"/>
  <c r="M123" i="11" s="1"/>
  <c r="C124" i="11"/>
  <c r="G124" i="11" s="1"/>
  <c r="H124" i="11" s="1"/>
  <c r="L124" i="11" s="1"/>
  <c r="M124" i="11" s="1"/>
  <c r="C125" i="11"/>
  <c r="G125" i="11" s="1"/>
  <c r="H125" i="11" s="1"/>
  <c r="L125" i="11" s="1"/>
  <c r="M125" i="11" s="1"/>
  <c r="C126" i="11"/>
  <c r="G126" i="11" s="1"/>
  <c r="H126" i="11" s="1"/>
  <c r="L126" i="11" s="1"/>
  <c r="M126" i="11" s="1"/>
  <c r="C127" i="11"/>
  <c r="G127" i="11" s="1"/>
  <c r="H127" i="11" s="1"/>
  <c r="L127" i="11" s="1"/>
  <c r="M127" i="11" s="1"/>
  <c r="C128" i="11"/>
  <c r="G128" i="11" s="1"/>
  <c r="H128" i="11" s="1"/>
  <c r="L128" i="11" s="1"/>
  <c r="M128" i="11" s="1"/>
  <c r="C129" i="11"/>
  <c r="G129" i="11" s="1"/>
  <c r="H129" i="11" s="1"/>
  <c r="L129" i="11" s="1"/>
  <c r="M129" i="11" s="1"/>
  <c r="C130" i="11"/>
  <c r="G130" i="11" s="1"/>
  <c r="H130" i="11" s="1"/>
  <c r="L130" i="11" s="1"/>
  <c r="M130" i="11" s="1"/>
  <c r="C131" i="11"/>
  <c r="G131" i="11" s="1"/>
  <c r="H131" i="11" s="1"/>
  <c r="L131" i="11" s="1"/>
  <c r="M131" i="11" s="1"/>
  <c r="C132" i="11"/>
  <c r="G132" i="11" s="1"/>
  <c r="H132" i="11" s="1"/>
  <c r="L132" i="11" s="1"/>
  <c r="M132" i="11" s="1"/>
  <c r="C133" i="11"/>
  <c r="G133" i="11" s="1"/>
  <c r="H133" i="11" s="1"/>
  <c r="L133" i="11" s="1"/>
  <c r="M133" i="11" s="1"/>
  <c r="C134" i="11"/>
  <c r="G134" i="11" s="1"/>
  <c r="H134" i="11" s="1"/>
  <c r="L134" i="11" s="1"/>
  <c r="M134" i="11" s="1"/>
  <c r="C135" i="11"/>
  <c r="G135" i="11" s="1"/>
  <c r="H135" i="11" s="1"/>
  <c r="L135" i="11" s="1"/>
  <c r="M135" i="11" s="1"/>
  <c r="C136" i="11"/>
  <c r="G136" i="11" s="1"/>
  <c r="H136" i="11" s="1"/>
  <c r="L136" i="11" s="1"/>
  <c r="M136" i="11" s="1"/>
  <c r="C137" i="11"/>
  <c r="G137" i="11" s="1"/>
  <c r="H137" i="11" s="1"/>
  <c r="L137" i="11" s="1"/>
  <c r="M137" i="11" s="1"/>
  <c r="C138" i="11"/>
  <c r="G138" i="11" s="1"/>
  <c r="H138" i="11" s="1"/>
  <c r="L138" i="11" s="1"/>
  <c r="M138" i="11" s="1"/>
  <c r="C139" i="11"/>
  <c r="G139" i="11" s="1"/>
  <c r="H139" i="11" s="1"/>
  <c r="L139" i="11" s="1"/>
  <c r="M139" i="11" s="1"/>
  <c r="C140" i="11"/>
  <c r="G140" i="11" s="1"/>
  <c r="H140" i="11" s="1"/>
  <c r="L140" i="11" s="1"/>
  <c r="M140" i="11" s="1"/>
  <c r="C141" i="11"/>
  <c r="G141" i="11" s="1"/>
  <c r="H141" i="11" s="1"/>
  <c r="L141" i="11" s="1"/>
  <c r="M141" i="11" s="1"/>
  <c r="C142" i="11"/>
  <c r="G142" i="11" s="1"/>
  <c r="H142" i="11" s="1"/>
  <c r="L142" i="11" s="1"/>
  <c r="M142" i="11" s="1"/>
  <c r="C143" i="11"/>
  <c r="G143" i="11" s="1"/>
  <c r="H143" i="11" s="1"/>
  <c r="L143" i="11" s="1"/>
  <c r="M143" i="11" s="1"/>
  <c r="C144" i="11"/>
  <c r="G144" i="11" s="1"/>
  <c r="H144" i="11" s="1"/>
  <c r="L144" i="11" s="1"/>
  <c r="M144" i="11" s="1"/>
  <c r="C145" i="11"/>
  <c r="G145" i="11" s="1"/>
  <c r="H145" i="11" s="1"/>
  <c r="L145" i="11" s="1"/>
  <c r="M145" i="11" s="1"/>
  <c r="C146" i="11"/>
  <c r="G146" i="11" s="1"/>
  <c r="H146" i="11" s="1"/>
  <c r="L146" i="11" s="1"/>
  <c r="M146" i="11" s="1"/>
  <c r="C147" i="11"/>
  <c r="G147" i="11" s="1"/>
  <c r="H147" i="11" s="1"/>
  <c r="L147" i="11" s="1"/>
  <c r="M147" i="11" s="1"/>
  <c r="C148" i="11"/>
  <c r="G148" i="11" s="1"/>
  <c r="H148" i="11" s="1"/>
  <c r="L148" i="11" s="1"/>
  <c r="M148" i="11" s="1"/>
  <c r="C149" i="11"/>
  <c r="G149" i="11" s="1"/>
  <c r="H149" i="11" s="1"/>
  <c r="L149" i="11" s="1"/>
  <c r="M149" i="11" s="1"/>
  <c r="C150" i="11"/>
  <c r="G150" i="11" s="1"/>
  <c r="H150" i="11" s="1"/>
  <c r="L150" i="11" s="1"/>
  <c r="M150" i="11" s="1"/>
  <c r="C151" i="11"/>
  <c r="G151" i="11" s="1"/>
  <c r="H151" i="11" s="1"/>
  <c r="L151" i="11" s="1"/>
  <c r="M151" i="11" s="1"/>
  <c r="C152" i="11"/>
  <c r="G152" i="11" s="1"/>
  <c r="H152" i="11" s="1"/>
  <c r="L152" i="11" s="1"/>
  <c r="M152" i="11" s="1"/>
  <c r="C153" i="11"/>
  <c r="G153" i="11" s="1"/>
  <c r="H153" i="11" s="1"/>
  <c r="L153" i="11" s="1"/>
  <c r="M153" i="11" s="1"/>
  <c r="C154" i="11"/>
  <c r="G154" i="11" s="1"/>
  <c r="H154" i="11" s="1"/>
  <c r="L154" i="11" s="1"/>
  <c r="M154" i="11" s="1"/>
  <c r="C155" i="11"/>
  <c r="G155" i="11" s="1"/>
  <c r="H155" i="11" s="1"/>
  <c r="L155" i="11" s="1"/>
  <c r="M155" i="11" s="1"/>
  <c r="C156" i="11"/>
  <c r="G156" i="11" s="1"/>
  <c r="H156" i="11" s="1"/>
  <c r="L156" i="11" s="1"/>
  <c r="M156" i="11" s="1"/>
  <c r="C157" i="11"/>
  <c r="G157" i="11" s="1"/>
  <c r="H157" i="11" s="1"/>
  <c r="L157" i="11" s="1"/>
  <c r="M157" i="11" s="1"/>
  <c r="C158" i="11"/>
  <c r="G158" i="11" s="1"/>
  <c r="H158" i="11" s="1"/>
  <c r="L158" i="11" s="1"/>
  <c r="M158" i="11" s="1"/>
  <c r="C159" i="11"/>
  <c r="G159" i="11" s="1"/>
  <c r="H159" i="11" s="1"/>
  <c r="L159" i="11" s="1"/>
  <c r="M159" i="11" s="1"/>
  <c r="C160" i="11"/>
  <c r="G160" i="11" s="1"/>
  <c r="H160" i="11" s="1"/>
  <c r="L160" i="11" s="1"/>
  <c r="M160" i="11" s="1"/>
  <c r="C161" i="11"/>
  <c r="G161" i="11" s="1"/>
  <c r="H161" i="11" s="1"/>
  <c r="L161" i="11" s="1"/>
  <c r="M161" i="11" s="1"/>
  <c r="C162" i="11"/>
  <c r="G162" i="11" s="1"/>
  <c r="H162" i="11" s="1"/>
  <c r="L162" i="11" s="1"/>
  <c r="M162" i="11" s="1"/>
  <c r="C163" i="11"/>
  <c r="G163" i="11" s="1"/>
  <c r="H163" i="11" s="1"/>
  <c r="L163" i="11" s="1"/>
  <c r="M163" i="11" s="1"/>
  <c r="C164" i="11"/>
  <c r="G164" i="11" s="1"/>
  <c r="H164" i="11" s="1"/>
  <c r="L164" i="11" s="1"/>
  <c r="M164" i="11" s="1"/>
  <c r="C165" i="11"/>
  <c r="G165" i="11" s="1"/>
  <c r="H165" i="11" s="1"/>
  <c r="L165" i="11" s="1"/>
  <c r="M165" i="11" s="1"/>
  <c r="C166" i="11"/>
  <c r="G166" i="11" s="1"/>
  <c r="H166" i="11" s="1"/>
  <c r="L166" i="11" s="1"/>
  <c r="M166" i="11" s="1"/>
  <c r="C167" i="11"/>
  <c r="G167" i="11" s="1"/>
  <c r="H167" i="11" s="1"/>
  <c r="L167" i="11" s="1"/>
  <c r="M167" i="11" s="1"/>
  <c r="C168" i="11"/>
  <c r="G168" i="11" s="1"/>
  <c r="H168" i="11" s="1"/>
  <c r="L168" i="11" s="1"/>
  <c r="M168" i="11" s="1"/>
  <c r="C169" i="11"/>
  <c r="G169" i="11" s="1"/>
  <c r="H169" i="11" s="1"/>
  <c r="L169" i="11" s="1"/>
  <c r="M169" i="11" s="1"/>
  <c r="C170" i="11"/>
  <c r="G170" i="11" s="1"/>
  <c r="H170" i="11" s="1"/>
  <c r="L170" i="11" s="1"/>
  <c r="M170" i="11" s="1"/>
  <c r="C171" i="11"/>
  <c r="G171" i="11" s="1"/>
  <c r="H171" i="11" s="1"/>
  <c r="L171" i="11" s="1"/>
  <c r="M171" i="11" s="1"/>
  <c r="C172" i="11"/>
  <c r="G172" i="11" s="1"/>
  <c r="H172" i="11" s="1"/>
  <c r="L172" i="11" s="1"/>
  <c r="M172" i="11" s="1"/>
  <c r="C173" i="11"/>
  <c r="G173" i="11" s="1"/>
  <c r="H173" i="11" s="1"/>
  <c r="L173" i="11" s="1"/>
  <c r="M173" i="11" s="1"/>
  <c r="C174" i="11"/>
  <c r="G174" i="11" s="1"/>
  <c r="H174" i="11" s="1"/>
  <c r="L174" i="11" s="1"/>
  <c r="M174" i="11" s="1"/>
  <c r="C175" i="11"/>
  <c r="G175" i="11" s="1"/>
  <c r="H175" i="11" s="1"/>
  <c r="L175" i="11" s="1"/>
  <c r="M175" i="11" s="1"/>
  <c r="C176" i="11"/>
  <c r="G176" i="11" s="1"/>
  <c r="H176" i="11" s="1"/>
  <c r="L176" i="11" s="1"/>
  <c r="M176" i="11" s="1"/>
  <c r="C177" i="11"/>
  <c r="G177" i="11" s="1"/>
  <c r="H177" i="11" s="1"/>
  <c r="L177" i="11" s="1"/>
  <c r="M177" i="11" s="1"/>
  <c r="C178" i="11"/>
  <c r="G178" i="11" s="1"/>
  <c r="H178" i="11" s="1"/>
  <c r="L178" i="11" s="1"/>
  <c r="M178" i="11" s="1"/>
  <c r="C179" i="11"/>
  <c r="G179" i="11" s="1"/>
  <c r="H179" i="11" s="1"/>
  <c r="L179" i="11" s="1"/>
  <c r="M179" i="11" s="1"/>
  <c r="C180" i="11"/>
  <c r="G180" i="11" s="1"/>
  <c r="H180" i="11" s="1"/>
  <c r="L180" i="11" s="1"/>
  <c r="M180" i="11" s="1"/>
  <c r="C181" i="11"/>
  <c r="G181" i="11" s="1"/>
  <c r="H181" i="11" s="1"/>
  <c r="L181" i="11" s="1"/>
  <c r="M181" i="11" s="1"/>
  <c r="C182" i="11"/>
  <c r="G182" i="11" s="1"/>
  <c r="H182" i="11" s="1"/>
  <c r="L182" i="11" s="1"/>
  <c r="M182" i="11" s="1"/>
  <c r="C183" i="11"/>
  <c r="G183" i="11" s="1"/>
  <c r="H183" i="11" s="1"/>
  <c r="L183" i="11" s="1"/>
  <c r="M183" i="11" s="1"/>
  <c r="C184" i="11"/>
  <c r="G184" i="11" s="1"/>
  <c r="H184" i="11" s="1"/>
  <c r="L184" i="11" s="1"/>
  <c r="M184" i="11" s="1"/>
  <c r="C185" i="11"/>
  <c r="G185" i="11" s="1"/>
  <c r="H185" i="11" s="1"/>
  <c r="L185" i="11" s="1"/>
  <c r="M185" i="11" s="1"/>
  <c r="C186" i="11"/>
  <c r="G186" i="11" s="1"/>
  <c r="H186" i="11" s="1"/>
  <c r="L186" i="11" s="1"/>
  <c r="M186" i="11" s="1"/>
  <c r="C187" i="11"/>
  <c r="G187" i="11" s="1"/>
  <c r="H187" i="11" s="1"/>
  <c r="L187" i="11" s="1"/>
  <c r="M187" i="11" s="1"/>
  <c r="C188" i="11"/>
  <c r="G188" i="11" s="1"/>
  <c r="H188" i="11" s="1"/>
  <c r="L188" i="11" s="1"/>
  <c r="M188" i="11" s="1"/>
  <c r="C189" i="11"/>
  <c r="G189" i="11" s="1"/>
  <c r="H189" i="11" s="1"/>
  <c r="L189" i="11" s="1"/>
  <c r="M189" i="11" s="1"/>
  <c r="C190" i="11"/>
  <c r="G190" i="11" s="1"/>
  <c r="H190" i="11" s="1"/>
  <c r="L190" i="11" s="1"/>
  <c r="M190" i="11" s="1"/>
  <c r="C191" i="11"/>
  <c r="G191" i="11" s="1"/>
  <c r="H191" i="11" s="1"/>
  <c r="L191" i="11" s="1"/>
  <c r="M191" i="11" s="1"/>
  <c r="C192" i="11"/>
  <c r="G192" i="11" s="1"/>
  <c r="H192" i="11" s="1"/>
  <c r="L192" i="11" s="1"/>
  <c r="M192" i="11" s="1"/>
  <c r="C193" i="11"/>
  <c r="G193" i="11" s="1"/>
  <c r="H193" i="11" s="1"/>
  <c r="L193" i="11" s="1"/>
  <c r="M193" i="11" s="1"/>
  <c r="C194" i="11"/>
  <c r="G194" i="11" s="1"/>
  <c r="H194" i="11" s="1"/>
  <c r="L194" i="11" s="1"/>
  <c r="M194" i="11" s="1"/>
  <c r="C195" i="11"/>
  <c r="G195" i="11" s="1"/>
  <c r="H195" i="11" s="1"/>
  <c r="L195" i="11" s="1"/>
  <c r="M195" i="11" s="1"/>
  <c r="C196" i="11"/>
  <c r="G196" i="11" s="1"/>
  <c r="H196" i="11" s="1"/>
  <c r="L196" i="11" s="1"/>
  <c r="M196" i="11" s="1"/>
  <c r="C197" i="11"/>
  <c r="G197" i="11" s="1"/>
  <c r="H197" i="11" s="1"/>
  <c r="L197" i="11" s="1"/>
  <c r="M197" i="11" s="1"/>
  <c r="C198" i="11"/>
  <c r="G198" i="11" s="1"/>
  <c r="H198" i="11" s="1"/>
  <c r="L198" i="11" s="1"/>
  <c r="M198" i="11" s="1"/>
  <c r="C199" i="11"/>
  <c r="G199" i="11" s="1"/>
  <c r="H199" i="11" s="1"/>
  <c r="L199" i="11" s="1"/>
  <c r="M199" i="11" s="1"/>
  <c r="C200" i="11"/>
  <c r="G200" i="11" s="1"/>
  <c r="H200" i="11" s="1"/>
  <c r="L200" i="11" s="1"/>
  <c r="M200" i="11" s="1"/>
  <c r="C201" i="11"/>
  <c r="G201" i="11" s="1"/>
  <c r="H201" i="11" s="1"/>
  <c r="L201" i="11" s="1"/>
  <c r="M201" i="11" s="1"/>
  <c r="C202" i="11"/>
  <c r="G202" i="11" s="1"/>
  <c r="H202" i="11" s="1"/>
  <c r="L202" i="11" s="1"/>
  <c r="M202" i="11" s="1"/>
  <c r="C203" i="11"/>
  <c r="G203" i="11" s="1"/>
  <c r="H203" i="11" s="1"/>
  <c r="L203" i="11" s="1"/>
  <c r="M203" i="11" s="1"/>
  <c r="C204" i="11"/>
  <c r="G204" i="11" s="1"/>
  <c r="H204" i="11" s="1"/>
  <c r="L204" i="11" s="1"/>
  <c r="M204" i="11" s="1"/>
  <c r="C205" i="11"/>
  <c r="G205" i="11" s="1"/>
  <c r="H205" i="11" s="1"/>
  <c r="L205" i="11" s="1"/>
  <c r="M205" i="11" s="1"/>
  <c r="C206" i="11"/>
  <c r="G206" i="11" s="1"/>
  <c r="H206" i="11" s="1"/>
  <c r="L206" i="11" s="1"/>
  <c r="M206" i="11" s="1"/>
  <c r="C207" i="11"/>
  <c r="G207" i="11" s="1"/>
  <c r="H207" i="11" s="1"/>
  <c r="L207" i="11" s="1"/>
  <c r="M207" i="11" s="1"/>
  <c r="C208" i="11"/>
  <c r="G208" i="11" s="1"/>
  <c r="H208" i="11" s="1"/>
  <c r="L208" i="11" s="1"/>
  <c r="M208" i="11" s="1"/>
  <c r="C209" i="11"/>
  <c r="G209" i="11" s="1"/>
  <c r="H209" i="11" s="1"/>
  <c r="L209" i="11" s="1"/>
  <c r="M209" i="11" s="1"/>
  <c r="C210" i="11"/>
  <c r="G210" i="11" s="1"/>
  <c r="H210" i="11" s="1"/>
  <c r="L210" i="11" s="1"/>
  <c r="M210" i="11" s="1"/>
  <c r="C211" i="11"/>
  <c r="G211" i="11" s="1"/>
  <c r="H211" i="11" s="1"/>
  <c r="L211" i="11" s="1"/>
  <c r="M211" i="11" s="1"/>
  <c r="C212" i="11"/>
  <c r="G212" i="11" s="1"/>
  <c r="H212" i="11" s="1"/>
  <c r="L212" i="11" s="1"/>
  <c r="M212" i="11" s="1"/>
  <c r="C213" i="11"/>
  <c r="G213" i="11" s="1"/>
  <c r="H213" i="11" s="1"/>
  <c r="L213" i="11" s="1"/>
  <c r="M213" i="11" s="1"/>
  <c r="C214" i="11"/>
  <c r="G214" i="11" s="1"/>
  <c r="H214" i="11" s="1"/>
  <c r="L214" i="11" s="1"/>
  <c r="M214" i="11" s="1"/>
  <c r="C215" i="11"/>
  <c r="G215" i="11" s="1"/>
  <c r="H215" i="11" s="1"/>
  <c r="L215" i="11" s="1"/>
  <c r="M215" i="11" s="1"/>
  <c r="C216" i="11"/>
  <c r="G216" i="11" s="1"/>
  <c r="H216" i="11" s="1"/>
  <c r="L216" i="11" s="1"/>
  <c r="M216" i="11" s="1"/>
  <c r="C217" i="11"/>
  <c r="G217" i="11" s="1"/>
  <c r="H217" i="11" s="1"/>
  <c r="L217" i="11" s="1"/>
  <c r="M217" i="11" s="1"/>
  <c r="C218" i="11"/>
  <c r="G218" i="11" s="1"/>
  <c r="H218" i="11" s="1"/>
  <c r="L218" i="11" s="1"/>
  <c r="M218" i="11" s="1"/>
  <c r="C219" i="11"/>
  <c r="G219" i="11" s="1"/>
  <c r="H219" i="11" s="1"/>
  <c r="L219" i="11" s="1"/>
  <c r="M219" i="11" s="1"/>
  <c r="C220" i="11"/>
  <c r="G220" i="11" s="1"/>
  <c r="H220" i="11" s="1"/>
  <c r="L220" i="11" s="1"/>
  <c r="M220" i="11" s="1"/>
  <c r="C221" i="11"/>
  <c r="G221" i="11" s="1"/>
  <c r="H221" i="11" s="1"/>
  <c r="L221" i="11" s="1"/>
  <c r="M221" i="11" s="1"/>
  <c r="C222" i="11"/>
  <c r="G222" i="11" s="1"/>
  <c r="H222" i="11" s="1"/>
  <c r="L222" i="11" s="1"/>
  <c r="M222" i="11" s="1"/>
  <c r="C223" i="11"/>
  <c r="G223" i="11" s="1"/>
  <c r="H223" i="11" s="1"/>
  <c r="L223" i="11" s="1"/>
  <c r="M223" i="11" s="1"/>
  <c r="C224" i="11"/>
  <c r="G224" i="11" s="1"/>
  <c r="H224" i="11" s="1"/>
  <c r="L224" i="11" s="1"/>
  <c r="M224" i="11" s="1"/>
  <c r="C225" i="11"/>
  <c r="G225" i="11" s="1"/>
  <c r="H225" i="11" s="1"/>
  <c r="L225" i="11" s="1"/>
  <c r="M225" i="11" s="1"/>
  <c r="C226" i="11"/>
  <c r="G226" i="11" s="1"/>
  <c r="H226" i="11" s="1"/>
  <c r="L226" i="11" s="1"/>
  <c r="M226" i="11" s="1"/>
  <c r="C227" i="11"/>
  <c r="G227" i="11" s="1"/>
  <c r="H227" i="11" s="1"/>
  <c r="L227" i="11" s="1"/>
  <c r="M227" i="11" s="1"/>
  <c r="C228" i="11"/>
  <c r="G228" i="11" s="1"/>
  <c r="H228" i="11" s="1"/>
  <c r="L228" i="11" s="1"/>
  <c r="M228" i="11" s="1"/>
  <c r="C229" i="11"/>
  <c r="G229" i="11" s="1"/>
  <c r="H229" i="11" s="1"/>
  <c r="L229" i="11" s="1"/>
  <c r="M229" i="11" s="1"/>
  <c r="C230" i="11"/>
  <c r="G230" i="11" s="1"/>
  <c r="H230" i="11" s="1"/>
  <c r="L230" i="11" s="1"/>
  <c r="M230" i="11" s="1"/>
  <c r="C231" i="11"/>
  <c r="G231" i="11" s="1"/>
  <c r="H231" i="11" s="1"/>
  <c r="L231" i="11" s="1"/>
  <c r="M231" i="11" s="1"/>
  <c r="C232" i="11"/>
  <c r="G232" i="11" s="1"/>
  <c r="H232" i="11" s="1"/>
  <c r="L232" i="11" s="1"/>
  <c r="M232" i="11" s="1"/>
  <c r="C233" i="11"/>
  <c r="G233" i="11" s="1"/>
  <c r="H233" i="11" s="1"/>
  <c r="L233" i="11" s="1"/>
  <c r="M233" i="11" s="1"/>
  <c r="C234" i="11"/>
  <c r="G234" i="11" s="1"/>
  <c r="H234" i="11" s="1"/>
  <c r="L234" i="11" s="1"/>
  <c r="M234" i="11" s="1"/>
  <c r="C235" i="11"/>
  <c r="G235" i="11" s="1"/>
  <c r="H235" i="11" s="1"/>
  <c r="L235" i="11" s="1"/>
  <c r="M235" i="11" s="1"/>
  <c r="C236" i="11"/>
  <c r="G236" i="11" s="1"/>
  <c r="H236" i="11" s="1"/>
  <c r="L236" i="11" s="1"/>
  <c r="M236" i="11" s="1"/>
  <c r="C237" i="11"/>
  <c r="G237" i="11" s="1"/>
  <c r="H237" i="11" s="1"/>
  <c r="L237" i="11" s="1"/>
  <c r="M237" i="11" s="1"/>
  <c r="C238" i="11"/>
  <c r="G238" i="11" s="1"/>
  <c r="H238" i="11" s="1"/>
  <c r="L238" i="11" s="1"/>
  <c r="M238" i="11" s="1"/>
  <c r="C239" i="11"/>
  <c r="G239" i="11" s="1"/>
  <c r="H239" i="11" s="1"/>
  <c r="L239" i="11" s="1"/>
  <c r="M239" i="11" s="1"/>
  <c r="C240" i="11"/>
  <c r="G240" i="11" s="1"/>
  <c r="H240" i="11" s="1"/>
  <c r="L240" i="11" s="1"/>
  <c r="M240" i="11" s="1"/>
  <c r="C241" i="11"/>
  <c r="G241" i="11" s="1"/>
  <c r="H241" i="11" s="1"/>
  <c r="L241" i="11" s="1"/>
  <c r="M241" i="11" s="1"/>
  <c r="C242" i="11"/>
  <c r="G242" i="11" s="1"/>
  <c r="H242" i="11" s="1"/>
  <c r="L242" i="11" s="1"/>
  <c r="M242" i="11" s="1"/>
  <c r="C243" i="11"/>
  <c r="G243" i="11" s="1"/>
  <c r="H243" i="11" s="1"/>
  <c r="L243" i="11" s="1"/>
  <c r="M243" i="11" s="1"/>
  <c r="C244" i="11"/>
  <c r="G244" i="11" s="1"/>
  <c r="H244" i="11" s="1"/>
  <c r="L244" i="11" s="1"/>
  <c r="M244" i="11" s="1"/>
  <c r="C245" i="11"/>
  <c r="G245" i="11" s="1"/>
  <c r="H245" i="11" s="1"/>
  <c r="L245" i="11" s="1"/>
  <c r="M245" i="11" s="1"/>
  <c r="C246" i="11"/>
  <c r="G246" i="11" s="1"/>
  <c r="H246" i="11" s="1"/>
  <c r="L246" i="11" s="1"/>
  <c r="M246" i="11" s="1"/>
  <c r="C247" i="11"/>
  <c r="G247" i="11" s="1"/>
  <c r="H247" i="11" s="1"/>
  <c r="L247" i="11" s="1"/>
  <c r="M247" i="11" s="1"/>
  <c r="C248" i="11"/>
  <c r="G248" i="11" s="1"/>
  <c r="H248" i="11" s="1"/>
  <c r="L248" i="11" s="1"/>
  <c r="M248" i="11" s="1"/>
  <c r="C249" i="11"/>
  <c r="G249" i="11" s="1"/>
  <c r="H249" i="11" s="1"/>
  <c r="L249" i="11" s="1"/>
  <c r="M249" i="11" s="1"/>
  <c r="C250" i="11"/>
  <c r="G250" i="11" s="1"/>
  <c r="H250" i="11" s="1"/>
  <c r="L250" i="11" s="1"/>
  <c r="M250" i="11" s="1"/>
  <c r="C251" i="11"/>
  <c r="G251" i="11" s="1"/>
  <c r="H251" i="11" s="1"/>
  <c r="L251" i="11" s="1"/>
  <c r="M251" i="11" s="1"/>
  <c r="C252" i="11"/>
  <c r="G252" i="11" s="1"/>
  <c r="H252" i="11" s="1"/>
  <c r="L252" i="11" s="1"/>
  <c r="M252" i="11" s="1"/>
  <c r="C253" i="11"/>
  <c r="G253" i="11" s="1"/>
  <c r="H253" i="11" s="1"/>
  <c r="L253" i="11" s="1"/>
  <c r="M253" i="11" s="1"/>
  <c r="C254" i="11"/>
  <c r="G254" i="11" s="1"/>
  <c r="H254" i="11" s="1"/>
  <c r="L254" i="11" s="1"/>
  <c r="M254" i="11" s="1"/>
  <c r="C255" i="11"/>
  <c r="G255" i="11" s="1"/>
  <c r="H255" i="11" s="1"/>
  <c r="L255" i="11" s="1"/>
  <c r="M255" i="11" s="1"/>
  <c r="C256" i="11"/>
  <c r="G256" i="11" s="1"/>
  <c r="H256" i="11" s="1"/>
  <c r="L256" i="11" s="1"/>
  <c r="M256" i="11" s="1"/>
  <c r="C257" i="11"/>
  <c r="G257" i="11" s="1"/>
  <c r="H257" i="11" s="1"/>
  <c r="L257" i="11" s="1"/>
  <c r="M257" i="11" s="1"/>
  <c r="C258" i="11"/>
  <c r="G258" i="11" s="1"/>
  <c r="H258" i="11" s="1"/>
  <c r="L258" i="11" s="1"/>
  <c r="M258" i="11" s="1"/>
  <c r="C259" i="11"/>
  <c r="G259" i="11" s="1"/>
  <c r="H259" i="11" s="1"/>
  <c r="L259" i="11" s="1"/>
  <c r="M259" i="11" s="1"/>
  <c r="C260" i="11"/>
  <c r="G260" i="11" s="1"/>
  <c r="H260" i="11" s="1"/>
  <c r="L260" i="11" s="1"/>
  <c r="M260" i="11" s="1"/>
  <c r="C261" i="11"/>
  <c r="G261" i="11" s="1"/>
  <c r="H261" i="11" s="1"/>
  <c r="L261" i="11" s="1"/>
  <c r="M261" i="11" s="1"/>
  <c r="C262" i="11"/>
  <c r="G262" i="11" s="1"/>
  <c r="H262" i="11" s="1"/>
  <c r="L262" i="11" s="1"/>
  <c r="M262" i="11" s="1"/>
  <c r="C263" i="11"/>
  <c r="G263" i="11" s="1"/>
  <c r="H263" i="11" s="1"/>
  <c r="L263" i="11" s="1"/>
  <c r="M263" i="11" s="1"/>
  <c r="C264" i="11"/>
  <c r="G264" i="11" s="1"/>
  <c r="H264" i="11" s="1"/>
  <c r="L264" i="11" s="1"/>
  <c r="M264" i="11" s="1"/>
  <c r="C265" i="11"/>
  <c r="G265" i="11" s="1"/>
  <c r="H265" i="11" s="1"/>
  <c r="L265" i="11" s="1"/>
  <c r="M265" i="11" s="1"/>
  <c r="C266" i="11"/>
  <c r="G266" i="11" s="1"/>
  <c r="H266" i="11" s="1"/>
  <c r="L266" i="11" s="1"/>
  <c r="M266" i="11" s="1"/>
  <c r="C267" i="11"/>
  <c r="G267" i="11" s="1"/>
  <c r="H267" i="11" s="1"/>
  <c r="L267" i="11" s="1"/>
  <c r="M267" i="11" s="1"/>
  <c r="C268" i="11"/>
  <c r="G268" i="11" s="1"/>
  <c r="H268" i="11" s="1"/>
  <c r="L268" i="11" s="1"/>
  <c r="M268" i="11" s="1"/>
  <c r="C269" i="11"/>
  <c r="G269" i="11" s="1"/>
  <c r="H269" i="11" s="1"/>
  <c r="L269" i="11" s="1"/>
  <c r="M269" i="11" s="1"/>
  <c r="C270" i="11"/>
  <c r="G270" i="11" s="1"/>
  <c r="H270" i="11" s="1"/>
  <c r="L270" i="11" s="1"/>
  <c r="M270" i="11" s="1"/>
  <c r="C271" i="11"/>
  <c r="G271" i="11" s="1"/>
  <c r="H271" i="11" s="1"/>
  <c r="L271" i="11" s="1"/>
  <c r="M271" i="11" s="1"/>
  <c r="C272" i="11"/>
  <c r="G272" i="11" s="1"/>
  <c r="H272" i="11" s="1"/>
  <c r="L272" i="11" s="1"/>
  <c r="M272" i="11" s="1"/>
  <c r="C273" i="11"/>
  <c r="G273" i="11" s="1"/>
  <c r="H273" i="11" s="1"/>
  <c r="L273" i="11" s="1"/>
  <c r="M273" i="11" s="1"/>
  <c r="C274" i="11"/>
  <c r="G274" i="11" s="1"/>
  <c r="H274" i="11" s="1"/>
  <c r="L274" i="11" s="1"/>
  <c r="M274" i="11" s="1"/>
  <c r="C275" i="11"/>
  <c r="G275" i="11" s="1"/>
  <c r="H275" i="11" s="1"/>
  <c r="L275" i="11" s="1"/>
  <c r="M275" i="11" s="1"/>
  <c r="C276" i="11"/>
  <c r="G276" i="11" s="1"/>
  <c r="H276" i="11" s="1"/>
  <c r="L276" i="11" s="1"/>
  <c r="M276" i="11" s="1"/>
  <c r="C277" i="11"/>
  <c r="G277" i="11" s="1"/>
  <c r="H277" i="11" s="1"/>
  <c r="L277" i="11" s="1"/>
  <c r="M277" i="11" s="1"/>
  <c r="C278" i="11"/>
  <c r="G278" i="11" s="1"/>
  <c r="H278" i="11" s="1"/>
  <c r="L278" i="11" s="1"/>
  <c r="M278" i="11" s="1"/>
  <c r="C279" i="11"/>
  <c r="G279" i="11" s="1"/>
  <c r="H279" i="11" s="1"/>
  <c r="L279" i="11" s="1"/>
  <c r="M279" i="11" s="1"/>
  <c r="C280" i="11"/>
  <c r="G280" i="11" s="1"/>
  <c r="H280" i="11" s="1"/>
  <c r="L280" i="11" s="1"/>
  <c r="M280" i="11" s="1"/>
  <c r="C281" i="11"/>
  <c r="G281" i="11" s="1"/>
  <c r="H281" i="11" s="1"/>
  <c r="L281" i="11" s="1"/>
  <c r="M281" i="11" s="1"/>
  <c r="C282" i="11"/>
  <c r="G282" i="11" s="1"/>
  <c r="H282" i="11" s="1"/>
  <c r="L282" i="11" s="1"/>
  <c r="M282" i="11" s="1"/>
  <c r="C283" i="11"/>
  <c r="G283" i="11" s="1"/>
  <c r="H283" i="11" s="1"/>
  <c r="L283" i="11" s="1"/>
  <c r="M283" i="11" s="1"/>
  <c r="C284" i="11"/>
  <c r="G284" i="11" s="1"/>
  <c r="H284" i="11" s="1"/>
  <c r="L284" i="11" s="1"/>
  <c r="M284" i="11" s="1"/>
  <c r="C285" i="11"/>
  <c r="G285" i="11" s="1"/>
  <c r="H285" i="11" s="1"/>
  <c r="L285" i="11" s="1"/>
  <c r="M285" i="11" s="1"/>
  <c r="C286" i="11"/>
  <c r="G286" i="11" s="1"/>
  <c r="H286" i="11" s="1"/>
  <c r="L286" i="11" s="1"/>
  <c r="M286" i="11" s="1"/>
  <c r="C287" i="11"/>
  <c r="G287" i="11" s="1"/>
  <c r="H287" i="11" s="1"/>
  <c r="L287" i="11" s="1"/>
  <c r="M287" i="11" s="1"/>
  <c r="C288" i="11"/>
  <c r="G288" i="11" s="1"/>
  <c r="H288" i="11" s="1"/>
  <c r="L288" i="11" s="1"/>
  <c r="M288" i="11" s="1"/>
  <c r="C289" i="11"/>
  <c r="G289" i="11" s="1"/>
  <c r="H289" i="11" s="1"/>
  <c r="L289" i="11" s="1"/>
  <c r="M289" i="11" s="1"/>
  <c r="C290" i="11"/>
  <c r="G290" i="11" s="1"/>
  <c r="H290" i="11" s="1"/>
  <c r="L290" i="11" s="1"/>
  <c r="M290" i="11" s="1"/>
  <c r="C291" i="11"/>
  <c r="G291" i="11" s="1"/>
  <c r="H291" i="11" s="1"/>
  <c r="L291" i="11" s="1"/>
  <c r="M291" i="11" s="1"/>
  <c r="C292" i="11"/>
  <c r="G292" i="11" s="1"/>
  <c r="H292" i="11" s="1"/>
  <c r="L292" i="11" s="1"/>
  <c r="M292" i="11" s="1"/>
  <c r="C293" i="11"/>
  <c r="G293" i="11" s="1"/>
  <c r="H293" i="11" s="1"/>
  <c r="L293" i="11" s="1"/>
  <c r="M293" i="11" s="1"/>
  <c r="C294" i="11"/>
  <c r="G294" i="11" s="1"/>
  <c r="H294" i="11" s="1"/>
  <c r="L294" i="11" s="1"/>
  <c r="M294" i="11" s="1"/>
  <c r="C295" i="11"/>
  <c r="G295" i="11" s="1"/>
  <c r="H295" i="11" s="1"/>
  <c r="L295" i="11" s="1"/>
  <c r="M295" i="11" s="1"/>
  <c r="C296" i="11"/>
  <c r="G296" i="11" s="1"/>
  <c r="H296" i="11" s="1"/>
  <c r="L296" i="11" s="1"/>
  <c r="M296" i="11" s="1"/>
  <c r="C297" i="11"/>
  <c r="G297" i="11" s="1"/>
  <c r="H297" i="11" s="1"/>
  <c r="L297" i="11" s="1"/>
  <c r="M297" i="11" s="1"/>
  <c r="C298" i="11"/>
  <c r="G298" i="11" s="1"/>
  <c r="H298" i="11" s="1"/>
  <c r="L298" i="11" s="1"/>
  <c r="M298" i="11" s="1"/>
  <c r="C299" i="11"/>
  <c r="G299" i="11" s="1"/>
  <c r="H299" i="11" s="1"/>
  <c r="L299" i="11" s="1"/>
  <c r="M299" i="11" s="1"/>
  <c r="C300" i="11"/>
  <c r="G300" i="11" s="1"/>
  <c r="H300" i="11" s="1"/>
  <c r="L300" i="11" s="1"/>
  <c r="M300" i="11" s="1"/>
  <c r="C301" i="11"/>
  <c r="G301" i="11" s="1"/>
  <c r="H301" i="11" s="1"/>
  <c r="L301" i="11" s="1"/>
  <c r="M301" i="11" s="1"/>
  <c r="C302" i="11"/>
  <c r="G302" i="11" s="1"/>
  <c r="H302" i="11" s="1"/>
  <c r="L302" i="11" s="1"/>
  <c r="M302" i="11" s="1"/>
  <c r="C303" i="11"/>
  <c r="G303" i="11" s="1"/>
  <c r="H303" i="11" s="1"/>
  <c r="L303" i="11" s="1"/>
  <c r="M303" i="11" s="1"/>
  <c r="C304" i="11"/>
  <c r="G304" i="11" s="1"/>
  <c r="H304" i="11" s="1"/>
  <c r="L304" i="11" s="1"/>
  <c r="M304" i="11" s="1"/>
  <c r="C305" i="11"/>
  <c r="G305" i="11" s="1"/>
  <c r="H305" i="11" s="1"/>
  <c r="L305" i="11" s="1"/>
  <c r="M305" i="11" s="1"/>
  <c r="C306" i="11"/>
  <c r="G306" i="11" s="1"/>
  <c r="H306" i="11" s="1"/>
  <c r="L306" i="11" s="1"/>
  <c r="M306" i="11" s="1"/>
  <c r="C307" i="11"/>
  <c r="G307" i="11" s="1"/>
  <c r="H307" i="11" s="1"/>
  <c r="L307" i="11" s="1"/>
  <c r="M307" i="11" s="1"/>
  <c r="C308" i="11"/>
  <c r="G308" i="11" s="1"/>
  <c r="H308" i="11" s="1"/>
  <c r="L308" i="11" s="1"/>
  <c r="M308" i="11" s="1"/>
  <c r="C309" i="11"/>
  <c r="G309" i="11" s="1"/>
  <c r="H309" i="11" s="1"/>
  <c r="L309" i="11" s="1"/>
  <c r="M309" i="11" s="1"/>
  <c r="C310" i="11"/>
  <c r="G310" i="11" s="1"/>
  <c r="H310" i="11" s="1"/>
  <c r="L310" i="11" s="1"/>
  <c r="M310" i="11" s="1"/>
  <c r="C311" i="11"/>
  <c r="G311" i="11" s="1"/>
  <c r="H311" i="11" s="1"/>
  <c r="L311" i="11" s="1"/>
  <c r="M311" i="11" s="1"/>
  <c r="C312" i="11"/>
  <c r="G312" i="11" s="1"/>
  <c r="H312" i="11" s="1"/>
  <c r="L312" i="11" s="1"/>
  <c r="M312" i="11" s="1"/>
  <c r="C313" i="11"/>
  <c r="G313" i="11" s="1"/>
  <c r="H313" i="11" s="1"/>
  <c r="L313" i="11" s="1"/>
  <c r="M313" i="11" s="1"/>
  <c r="C314" i="11"/>
  <c r="G314" i="11" s="1"/>
  <c r="H314" i="11" s="1"/>
  <c r="L314" i="11" s="1"/>
  <c r="M314" i="11" s="1"/>
  <c r="C315" i="11"/>
  <c r="G315" i="11" s="1"/>
  <c r="H315" i="11" s="1"/>
  <c r="L315" i="11" s="1"/>
  <c r="M315" i="11" s="1"/>
  <c r="C316" i="11"/>
  <c r="G316" i="11" s="1"/>
  <c r="H316" i="11" s="1"/>
  <c r="L316" i="11" s="1"/>
  <c r="M316" i="11" s="1"/>
  <c r="C317" i="11"/>
  <c r="G317" i="11" s="1"/>
  <c r="H317" i="11" s="1"/>
  <c r="L317" i="11" s="1"/>
  <c r="M317" i="11" s="1"/>
  <c r="C318" i="11"/>
  <c r="G318" i="11" s="1"/>
  <c r="H318" i="11" s="1"/>
  <c r="L318" i="11" s="1"/>
  <c r="M318" i="11" s="1"/>
  <c r="C319" i="11"/>
  <c r="G319" i="11" s="1"/>
  <c r="H319" i="11" s="1"/>
  <c r="L319" i="11" s="1"/>
  <c r="M319" i="11" s="1"/>
  <c r="C320" i="11"/>
  <c r="G320" i="11" s="1"/>
  <c r="H320" i="11" s="1"/>
  <c r="L320" i="11" s="1"/>
  <c r="M320" i="11" s="1"/>
  <c r="C321" i="11"/>
  <c r="G321" i="11" s="1"/>
  <c r="H321" i="11" s="1"/>
  <c r="L321" i="11" s="1"/>
  <c r="M321" i="11" s="1"/>
  <c r="C322" i="11"/>
  <c r="G322" i="11" s="1"/>
  <c r="H322" i="11" s="1"/>
  <c r="L322" i="11" s="1"/>
  <c r="M322" i="11" s="1"/>
  <c r="C323" i="11"/>
  <c r="G323" i="11" s="1"/>
  <c r="H323" i="11" s="1"/>
  <c r="L323" i="11" s="1"/>
  <c r="M323" i="11" s="1"/>
  <c r="C324" i="11"/>
  <c r="G324" i="11" s="1"/>
  <c r="H324" i="11" s="1"/>
  <c r="L324" i="11" s="1"/>
  <c r="M324" i="11" s="1"/>
  <c r="C325" i="11"/>
  <c r="G325" i="11" s="1"/>
  <c r="H325" i="11" s="1"/>
  <c r="L325" i="11" s="1"/>
  <c r="M325" i="11" s="1"/>
  <c r="C326" i="11"/>
  <c r="G326" i="11" s="1"/>
  <c r="H326" i="11" s="1"/>
  <c r="L326" i="11" s="1"/>
  <c r="M326" i="11" s="1"/>
  <c r="C327" i="11"/>
  <c r="G327" i="11" s="1"/>
  <c r="H327" i="11" s="1"/>
  <c r="L327" i="11" s="1"/>
  <c r="M327" i="11" s="1"/>
  <c r="C328" i="11"/>
  <c r="G328" i="11" s="1"/>
  <c r="H328" i="11" s="1"/>
  <c r="L328" i="11" s="1"/>
  <c r="M328" i="11" s="1"/>
  <c r="C329" i="11"/>
  <c r="G329" i="11" s="1"/>
  <c r="H329" i="11" s="1"/>
  <c r="L329" i="11" s="1"/>
  <c r="M329" i="11" s="1"/>
  <c r="C330" i="11"/>
  <c r="G330" i="11" s="1"/>
  <c r="H330" i="11" s="1"/>
  <c r="L330" i="11" s="1"/>
  <c r="M330" i="11" s="1"/>
  <c r="C331" i="11"/>
  <c r="G331" i="11" s="1"/>
  <c r="H331" i="11" s="1"/>
  <c r="L331" i="11" s="1"/>
  <c r="M331" i="11" s="1"/>
  <c r="C332" i="11"/>
  <c r="G332" i="11" s="1"/>
  <c r="H332" i="11" s="1"/>
  <c r="L332" i="11" s="1"/>
  <c r="M332" i="11" s="1"/>
  <c r="C333" i="11"/>
  <c r="G333" i="11" s="1"/>
  <c r="H333" i="11" s="1"/>
  <c r="L333" i="11" s="1"/>
  <c r="M333" i="11" s="1"/>
  <c r="C334" i="11"/>
  <c r="G334" i="11" s="1"/>
  <c r="H334" i="11" s="1"/>
  <c r="L334" i="11" s="1"/>
  <c r="M334" i="11" s="1"/>
  <c r="C335" i="11"/>
  <c r="G335" i="11" s="1"/>
  <c r="H335" i="11" s="1"/>
  <c r="L335" i="11" s="1"/>
  <c r="M335" i="11" s="1"/>
  <c r="C336" i="11"/>
  <c r="G336" i="11" s="1"/>
  <c r="H336" i="11" s="1"/>
  <c r="L336" i="11" s="1"/>
  <c r="M336" i="11" s="1"/>
  <c r="C337" i="11"/>
  <c r="G337" i="11" s="1"/>
  <c r="H337" i="11" s="1"/>
  <c r="L337" i="11" s="1"/>
  <c r="M337" i="11" s="1"/>
  <c r="C338" i="11"/>
  <c r="G338" i="11" s="1"/>
  <c r="H338" i="11" s="1"/>
  <c r="L338" i="11" s="1"/>
  <c r="M338" i="11" s="1"/>
  <c r="C339" i="11"/>
  <c r="G339" i="11" s="1"/>
  <c r="H339" i="11" s="1"/>
  <c r="L339" i="11" s="1"/>
  <c r="M339" i="11" s="1"/>
  <c r="C340" i="11"/>
  <c r="G340" i="11" s="1"/>
  <c r="H340" i="11" s="1"/>
  <c r="L340" i="11" s="1"/>
  <c r="M340" i="11" s="1"/>
  <c r="C341" i="11"/>
  <c r="G341" i="11" s="1"/>
  <c r="H341" i="11" s="1"/>
  <c r="L341" i="11" s="1"/>
  <c r="M341" i="11" s="1"/>
  <c r="C342" i="11"/>
  <c r="G342" i="11" s="1"/>
  <c r="H342" i="11" s="1"/>
  <c r="L342" i="11" s="1"/>
  <c r="M342" i="11" s="1"/>
  <c r="C343" i="11"/>
  <c r="G343" i="11" s="1"/>
  <c r="H343" i="11" s="1"/>
  <c r="L343" i="11" s="1"/>
  <c r="M343" i="11" s="1"/>
  <c r="C344" i="11"/>
  <c r="G344" i="11" s="1"/>
  <c r="H344" i="11" s="1"/>
  <c r="L344" i="11" s="1"/>
  <c r="M344" i="11" s="1"/>
  <c r="C345" i="11"/>
  <c r="G345" i="11" s="1"/>
  <c r="H345" i="11" s="1"/>
  <c r="L345" i="11" s="1"/>
  <c r="M345" i="11" s="1"/>
  <c r="C346" i="11"/>
  <c r="G346" i="11" s="1"/>
  <c r="H346" i="11" s="1"/>
  <c r="L346" i="11" s="1"/>
  <c r="M346" i="11" s="1"/>
  <c r="C347" i="11"/>
  <c r="G347" i="11" s="1"/>
  <c r="H347" i="11" s="1"/>
  <c r="L347" i="11" s="1"/>
  <c r="M347" i="11" s="1"/>
  <c r="C348" i="11"/>
  <c r="G348" i="11" s="1"/>
  <c r="H348" i="11" s="1"/>
  <c r="L348" i="11" s="1"/>
  <c r="M348" i="11" s="1"/>
  <c r="C349" i="11"/>
  <c r="G349" i="11" s="1"/>
  <c r="H349" i="11" s="1"/>
  <c r="L349" i="11" s="1"/>
  <c r="M349" i="11" s="1"/>
  <c r="C350" i="11"/>
  <c r="G350" i="11" s="1"/>
  <c r="H350" i="11" s="1"/>
  <c r="L350" i="11" s="1"/>
  <c r="M350" i="11" s="1"/>
  <c r="C351" i="11"/>
  <c r="G351" i="11" s="1"/>
  <c r="H351" i="11" s="1"/>
  <c r="L351" i="11" s="1"/>
  <c r="M351" i="11" s="1"/>
  <c r="C352" i="11"/>
  <c r="G352" i="11" s="1"/>
  <c r="H352" i="11" s="1"/>
  <c r="L352" i="11" s="1"/>
  <c r="M352" i="11" s="1"/>
  <c r="C353" i="11"/>
  <c r="G353" i="11" s="1"/>
  <c r="H353" i="11" s="1"/>
  <c r="L353" i="11" s="1"/>
  <c r="M353" i="11" s="1"/>
  <c r="C354" i="11"/>
  <c r="G354" i="11" s="1"/>
  <c r="H354" i="11" s="1"/>
  <c r="L354" i="11" s="1"/>
  <c r="M354" i="11" s="1"/>
  <c r="C355" i="11"/>
  <c r="G355" i="11" s="1"/>
  <c r="H355" i="11" s="1"/>
  <c r="L355" i="11" s="1"/>
  <c r="M355" i="11" s="1"/>
  <c r="C356" i="11"/>
  <c r="G356" i="11" s="1"/>
  <c r="H356" i="11" s="1"/>
  <c r="L356" i="11" s="1"/>
  <c r="M356" i="11" s="1"/>
  <c r="C357" i="11"/>
  <c r="G357" i="11" s="1"/>
  <c r="H357" i="11" s="1"/>
  <c r="L357" i="11" s="1"/>
  <c r="M357" i="11" s="1"/>
  <c r="C358" i="11"/>
  <c r="G358" i="11" s="1"/>
  <c r="H358" i="11" s="1"/>
  <c r="L358" i="11" s="1"/>
  <c r="M358" i="11" s="1"/>
  <c r="C359" i="11"/>
  <c r="G359" i="11" s="1"/>
  <c r="H359" i="11" s="1"/>
  <c r="L359" i="11" s="1"/>
  <c r="M359" i="11" s="1"/>
  <c r="C360" i="11"/>
  <c r="G360" i="11" s="1"/>
  <c r="H360" i="11" s="1"/>
  <c r="L360" i="11" s="1"/>
  <c r="M360" i="11" s="1"/>
  <c r="C361" i="11"/>
  <c r="G361" i="11" s="1"/>
  <c r="H361" i="11" s="1"/>
  <c r="L361" i="11" s="1"/>
  <c r="M361" i="11" s="1"/>
  <c r="C362" i="11"/>
  <c r="G362" i="11" s="1"/>
  <c r="H362" i="11" s="1"/>
  <c r="L362" i="11" s="1"/>
  <c r="M362" i="11" s="1"/>
  <c r="C363" i="11"/>
  <c r="G363" i="11" s="1"/>
  <c r="H363" i="11" s="1"/>
  <c r="L363" i="11" s="1"/>
  <c r="M363" i="11" s="1"/>
  <c r="C364" i="11"/>
  <c r="G364" i="11" s="1"/>
  <c r="H364" i="11" s="1"/>
  <c r="L364" i="11" s="1"/>
  <c r="M364" i="11" s="1"/>
  <c r="C365" i="11"/>
  <c r="G365" i="11" s="1"/>
  <c r="H365" i="11" s="1"/>
  <c r="L365" i="11" s="1"/>
  <c r="M365" i="11" s="1"/>
  <c r="C366" i="11"/>
  <c r="G366" i="11" s="1"/>
  <c r="H366" i="11" s="1"/>
  <c r="L366" i="11" s="1"/>
  <c r="M366" i="11" s="1"/>
  <c r="C367" i="11"/>
  <c r="G367" i="11" s="1"/>
  <c r="H367" i="11" s="1"/>
  <c r="L367" i="11" s="1"/>
  <c r="M367" i="11" s="1"/>
  <c r="C368" i="11"/>
  <c r="G368" i="11" s="1"/>
  <c r="H368" i="11" s="1"/>
  <c r="L368" i="11" s="1"/>
  <c r="M368" i="11" s="1"/>
  <c r="C369" i="11"/>
  <c r="G369" i="11" s="1"/>
  <c r="H369" i="11" s="1"/>
  <c r="L369" i="11" s="1"/>
  <c r="M369" i="11" s="1"/>
  <c r="C370" i="11"/>
  <c r="G370" i="11" s="1"/>
  <c r="H370" i="11" s="1"/>
  <c r="L370" i="11" s="1"/>
  <c r="M370" i="11" s="1"/>
  <c r="C371" i="11"/>
  <c r="G371" i="11" s="1"/>
  <c r="H371" i="11" s="1"/>
  <c r="L371" i="11" s="1"/>
  <c r="M371" i="11" s="1"/>
  <c r="C372" i="11"/>
  <c r="G372" i="11" s="1"/>
  <c r="H372" i="11" s="1"/>
  <c r="L372" i="11" s="1"/>
  <c r="M372" i="11" s="1"/>
  <c r="C373" i="11"/>
  <c r="G373" i="11" s="1"/>
  <c r="H373" i="11" s="1"/>
  <c r="L373" i="11" s="1"/>
  <c r="M373" i="11" s="1"/>
  <c r="C374" i="11"/>
  <c r="G374" i="11" s="1"/>
  <c r="H374" i="11" s="1"/>
  <c r="L374" i="11" s="1"/>
  <c r="M374" i="11" s="1"/>
  <c r="C375" i="11"/>
  <c r="G375" i="11" s="1"/>
  <c r="H375" i="11" s="1"/>
  <c r="L375" i="11" s="1"/>
  <c r="M375" i="11" s="1"/>
  <c r="C376" i="11"/>
  <c r="G376" i="11" s="1"/>
  <c r="H376" i="11" s="1"/>
  <c r="L376" i="11" s="1"/>
  <c r="M376" i="11" s="1"/>
  <c r="C377" i="11"/>
  <c r="G377" i="11" s="1"/>
  <c r="H377" i="11" s="1"/>
  <c r="L377" i="11" s="1"/>
  <c r="M377" i="11" s="1"/>
  <c r="C378" i="11"/>
  <c r="G378" i="11" s="1"/>
  <c r="H378" i="11" s="1"/>
  <c r="L378" i="11" s="1"/>
  <c r="M378" i="11" s="1"/>
  <c r="C379" i="11"/>
  <c r="G379" i="11" s="1"/>
  <c r="H379" i="11" s="1"/>
  <c r="L379" i="11" s="1"/>
  <c r="M379" i="11" s="1"/>
  <c r="C380" i="11"/>
  <c r="G380" i="11" s="1"/>
  <c r="H380" i="11" s="1"/>
  <c r="L380" i="11" s="1"/>
  <c r="M380" i="11" s="1"/>
  <c r="C381" i="11"/>
  <c r="G381" i="11" s="1"/>
  <c r="H381" i="11" s="1"/>
  <c r="L381" i="11" s="1"/>
  <c r="M381" i="11" s="1"/>
  <c r="C382" i="11"/>
  <c r="G382" i="11" s="1"/>
  <c r="H382" i="11" s="1"/>
  <c r="L382" i="11" s="1"/>
  <c r="M382" i="11" s="1"/>
  <c r="C383" i="11"/>
  <c r="G383" i="11" s="1"/>
  <c r="H383" i="11" s="1"/>
  <c r="L383" i="11" s="1"/>
  <c r="M383" i="11" s="1"/>
  <c r="C384" i="11"/>
  <c r="G384" i="11" s="1"/>
  <c r="H384" i="11" s="1"/>
  <c r="L384" i="11" s="1"/>
  <c r="M384" i="11" s="1"/>
  <c r="C385" i="11"/>
  <c r="G385" i="11" s="1"/>
  <c r="H385" i="11" s="1"/>
  <c r="L385" i="11" s="1"/>
  <c r="M385" i="11" s="1"/>
  <c r="C386" i="11"/>
  <c r="G386" i="11" s="1"/>
  <c r="H386" i="11" s="1"/>
  <c r="L386" i="11" s="1"/>
  <c r="M386" i="11" s="1"/>
  <c r="C387" i="11"/>
  <c r="G387" i="11" s="1"/>
  <c r="H387" i="11" s="1"/>
  <c r="L387" i="11" s="1"/>
  <c r="M387" i="11" s="1"/>
  <c r="C388" i="11"/>
  <c r="G388" i="11" s="1"/>
  <c r="H388" i="11" s="1"/>
  <c r="L388" i="11" s="1"/>
  <c r="M388" i="11" s="1"/>
  <c r="C389" i="11"/>
  <c r="G389" i="11" s="1"/>
  <c r="H389" i="11" s="1"/>
  <c r="L389" i="11" s="1"/>
  <c r="M389" i="11" s="1"/>
  <c r="C390" i="11"/>
  <c r="G390" i="11" s="1"/>
  <c r="H390" i="11" s="1"/>
  <c r="L390" i="11" s="1"/>
  <c r="M390" i="11" s="1"/>
  <c r="C391" i="11"/>
  <c r="G391" i="11" s="1"/>
  <c r="H391" i="11" s="1"/>
  <c r="L391" i="11" s="1"/>
  <c r="M391" i="11" s="1"/>
  <c r="C392" i="11"/>
  <c r="G392" i="11" s="1"/>
  <c r="H392" i="11" s="1"/>
  <c r="L392" i="11" s="1"/>
  <c r="M392" i="11" s="1"/>
  <c r="C393" i="11"/>
  <c r="G393" i="11" s="1"/>
  <c r="H393" i="11" s="1"/>
  <c r="L393" i="11" s="1"/>
  <c r="M393" i="11" s="1"/>
  <c r="C394" i="11"/>
  <c r="G394" i="11" s="1"/>
  <c r="H394" i="11" s="1"/>
  <c r="L394" i="11" s="1"/>
  <c r="M394" i="11" s="1"/>
  <c r="C395" i="11"/>
  <c r="G395" i="11" s="1"/>
  <c r="H395" i="11" s="1"/>
  <c r="L395" i="11" s="1"/>
  <c r="M395" i="11" s="1"/>
  <c r="C396" i="11"/>
  <c r="G396" i="11" s="1"/>
  <c r="H396" i="11" s="1"/>
  <c r="L396" i="11" s="1"/>
  <c r="M396" i="11" s="1"/>
  <c r="C397" i="11"/>
  <c r="G397" i="11" s="1"/>
  <c r="H397" i="11" s="1"/>
  <c r="L397" i="11" s="1"/>
  <c r="M397" i="11" s="1"/>
  <c r="C398" i="11"/>
  <c r="G398" i="11" s="1"/>
  <c r="H398" i="11" s="1"/>
  <c r="L398" i="11" s="1"/>
  <c r="M398" i="11" s="1"/>
  <c r="C399" i="11"/>
  <c r="G399" i="11" s="1"/>
  <c r="H399" i="11" s="1"/>
  <c r="L399" i="11" s="1"/>
  <c r="M399" i="11" s="1"/>
  <c r="C400" i="11"/>
  <c r="G400" i="11" s="1"/>
  <c r="H400" i="11" s="1"/>
  <c r="L400" i="11" s="1"/>
  <c r="M400" i="11" s="1"/>
  <c r="C401" i="11"/>
  <c r="G401" i="11" s="1"/>
  <c r="H401" i="11" s="1"/>
  <c r="L401" i="11" s="1"/>
  <c r="M401" i="11" s="1"/>
  <c r="C402" i="11"/>
  <c r="G402" i="11" s="1"/>
  <c r="H402" i="11" s="1"/>
  <c r="L402" i="11" s="1"/>
  <c r="M402" i="11" s="1"/>
  <c r="C403" i="11"/>
  <c r="G403" i="11" s="1"/>
  <c r="H403" i="11" s="1"/>
  <c r="L403" i="11" s="1"/>
  <c r="M403" i="11" s="1"/>
  <c r="C404" i="11"/>
  <c r="G404" i="11" s="1"/>
  <c r="H404" i="11" s="1"/>
  <c r="L404" i="11" s="1"/>
  <c r="M404" i="11" s="1"/>
  <c r="C405" i="11"/>
  <c r="G405" i="11" s="1"/>
  <c r="H405" i="11" s="1"/>
  <c r="L405" i="11" s="1"/>
  <c r="M405" i="11" s="1"/>
  <c r="C406" i="11"/>
  <c r="G406" i="11" s="1"/>
  <c r="H406" i="11" s="1"/>
  <c r="L406" i="11" s="1"/>
  <c r="M406" i="11" s="1"/>
  <c r="C407" i="11"/>
  <c r="G407" i="11" s="1"/>
  <c r="H407" i="11" s="1"/>
  <c r="L407" i="11" s="1"/>
  <c r="M407" i="11" s="1"/>
  <c r="C408" i="11"/>
  <c r="G408" i="11" s="1"/>
  <c r="H408" i="11" s="1"/>
  <c r="L408" i="11" s="1"/>
  <c r="M408" i="11" s="1"/>
  <c r="C409" i="11"/>
  <c r="G409" i="11" s="1"/>
  <c r="H409" i="11" s="1"/>
  <c r="L409" i="11" s="1"/>
  <c r="M409" i="11" s="1"/>
  <c r="C410" i="11"/>
  <c r="G410" i="11" s="1"/>
  <c r="H410" i="11" s="1"/>
  <c r="L410" i="11" s="1"/>
  <c r="M410" i="11" s="1"/>
  <c r="C411" i="11"/>
  <c r="G411" i="11" s="1"/>
  <c r="H411" i="11" s="1"/>
  <c r="L411" i="11" s="1"/>
  <c r="M411" i="11" s="1"/>
  <c r="C412" i="11"/>
  <c r="G412" i="11" s="1"/>
  <c r="H412" i="11" s="1"/>
  <c r="L412" i="11" s="1"/>
  <c r="M412" i="11" s="1"/>
  <c r="C413" i="11"/>
  <c r="G413" i="11" s="1"/>
  <c r="H413" i="11" s="1"/>
  <c r="L413" i="11" s="1"/>
  <c r="M413" i="11" s="1"/>
  <c r="C414" i="11"/>
  <c r="G414" i="11" s="1"/>
  <c r="H414" i="11" s="1"/>
  <c r="L414" i="11" s="1"/>
  <c r="M414" i="11" s="1"/>
  <c r="C415" i="11"/>
  <c r="G415" i="11" s="1"/>
  <c r="H415" i="11" s="1"/>
  <c r="L415" i="11" s="1"/>
  <c r="M415" i="11" s="1"/>
  <c r="C416" i="11"/>
  <c r="G416" i="11" s="1"/>
  <c r="H416" i="11" s="1"/>
  <c r="L416" i="11" s="1"/>
  <c r="M416" i="11" s="1"/>
  <c r="C417" i="11"/>
  <c r="G417" i="11" s="1"/>
  <c r="H417" i="11" s="1"/>
  <c r="L417" i="11" s="1"/>
  <c r="M417" i="11" s="1"/>
  <c r="C418" i="11"/>
  <c r="G418" i="11" s="1"/>
  <c r="H418" i="11" s="1"/>
  <c r="L418" i="11" s="1"/>
  <c r="M418" i="11" s="1"/>
  <c r="C419" i="11"/>
  <c r="G419" i="11" s="1"/>
  <c r="H419" i="11" s="1"/>
  <c r="L419" i="11" s="1"/>
  <c r="M419" i="11" s="1"/>
  <c r="C420" i="11"/>
  <c r="G420" i="11" s="1"/>
  <c r="H420" i="11" s="1"/>
  <c r="L420" i="11" s="1"/>
  <c r="M420" i="11" s="1"/>
  <c r="C421" i="11"/>
  <c r="G421" i="11" s="1"/>
  <c r="H421" i="11" s="1"/>
  <c r="L421" i="11" s="1"/>
  <c r="M421" i="11" s="1"/>
  <c r="C422" i="11"/>
  <c r="G422" i="11" s="1"/>
  <c r="H422" i="11" s="1"/>
  <c r="L422" i="11" s="1"/>
  <c r="M422" i="11" s="1"/>
  <c r="C423" i="11"/>
  <c r="G423" i="11" s="1"/>
  <c r="H423" i="11" s="1"/>
  <c r="L423" i="11" s="1"/>
  <c r="M423" i="11" s="1"/>
  <c r="C424" i="11"/>
  <c r="G424" i="11" s="1"/>
  <c r="H424" i="11" s="1"/>
  <c r="L424" i="11" s="1"/>
  <c r="M424" i="11" s="1"/>
  <c r="C425" i="11"/>
  <c r="G425" i="11" s="1"/>
  <c r="H425" i="11" s="1"/>
  <c r="L425" i="11" s="1"/>
  <c r="M425" i="11" s="1"/>
  <c r="C426" i="11"/>
  <c r="G426" i="11" s="1"/>
  <c r="H426" i="11" s="1"/>
  <c r="L426" i="11" s="1"/>
  <c r="M426" i="11" s="1"/>
  <c r="C427" i="11"/>
  <c r="G427" i="11" s="1"/>
  <c r="H427" i="11" s="1"/>
  <c r="L427" i="11" s="1"/>
  <c r="M427" i="11" s="1"/>
  <c r="C428" i="11"/>
  <c r="G428" i="11" s="1"/>
  <c r="H428" i="11" s="1"/>
  <c r="L428" i="11" s="1"/>
  <c r="M428" i="11" s="1"/>
  <c r="C429" i="11"/>
  <c r="G429" i="11" s="1"/>
  <c r="H429" i="11" s="1"/>
  <c r="L429" i="11" s="1"/>
  <c r="M429" i="11" s="1"/>
  <c r="C430" i="11"/>
  <c r="G430" i="11" s="1"/>
  <c r="H430" i="11" s="1"/>
  <c r="L430" i="11" s="1"/>
  <c r="M430" i="11" s="1"/>
  <c r="C431" i="11"/>
  <c r="G431" i="11" s="1"/>
  <c r="H431" i="11" s="1"/>
  <c r="L431" i="11" s="1"/>
  <c r="M431" i="11" s="1"/>
  <c r="C432" i="11"/>
  <c r="G432" i="11" s="1"/>
  <c r="H432" i="11" s="1"/>
  <c r="L432" i="11" s="1"/>
  <c r="M432" i="11" s="1"/>
  <c r="C433" i="11"/>
  <c r="G433" i="11" s="1"/>
  <c r="H433" i="11" s="1"/>
  <c r="L433" i="11" s="1"/>
  <c r="M433" i="11" s="1"/>
  <c r="C434" i="11"/>
  <c r="G434" i="11" s="1"/>
  <c r="H434" i="11" s="1"/>
  <c r="L434" i="11" s="1"/>
  <c r="M434" i="11" s="1"/>
  <c r="C435" i="11"/>
  <c r="G435" i="11" s="1"/>
  <c r="H435" i="11" s="1"/>
  <c r="L435" i="11" s="1"/>
  <c r="M435" i="11" s="1"/>
  <c r="C436" i="11"/>
  <c r="G436" i="11" s="1"/>
  <c r="H436" i="11" s="1"/>
  <c r="L436" i="11" s="1"/>
  <c r="M436" i="11" s="1"/>
  <c r="C437" i="11"/>
  <c r="G437" i="11" s="1"/>
  <c r="H437" i="11" s="1"/>
  <c r="L437" i="11" s="1"/>
  <c r="M437" i="11" s="1"/>
  <c r="C438" i="11"/>
  <c r="G438" i="11" s="1"/>
  <c r="H438" i="11" s="1"/>
  <c r="L438" i="11" s="1"/>
  <c r="M438" i="11" s="1"/>
  <c r="C439" i="11"/>
  <c r="G439" i="11" s="1"/>
  <c r="H439" i="11" s="1"/>
  <c r="L439" i="11" s="1"/>
  <c r="M439" i="11" s="1"/>
  <c r="C440" i="11"/>
  <c r="G440" i="11" s="1"/>
  <c r="H440" i="11" s="1"/>
  <c r="L440" i="11" s="1"/>
  <c r="M440" i="11" s="1"/>
  <c r="C441" i="11"/>
  <c r="G441" i="11" s="1"/>
  <c r="H441" i="11" s="1"/>
  <c r="L441" i="11" s="1"/>
  <c r="M441" i="11" s="1"/>
  <c r="C442" i="11"/>
  <c r="G442" i="11" s="1"/>
  <c r="H442" i="11" s="1"/>
  <c r="L442" i="11" s="1"/>
  <c r="M442" i="11" s="1"/>
  <c r="C443" i="11"/>
  <c r="G443" i="11" s="1"/>
  <c r="H443" i="11" s="1"/>
  <c r="L443" i="11" s="1"/>
  <c r="M443" i="11" s="1"/>
  <c r="C444" i="11"/>
  <c r="G444" i="11" s="1"/>
  <c r="H444" i="11" s="1"/>
  <c r="L444" i="11" s="1"/>
  <c r="M444" i="11" s="1"/>
  <c r="C445" i="11"/>
  <c r="G445" i="11" s="1"/>
  <c r="H445" i="11" s="1"/>
  <c r="L445" i="11" s="1"/>
  <c r="M445" i="11" s="1"/>
  <c r="C446" i="11"/>
  <c r="G446" i="11" s="1"/>
  <c r="H446" i="11" s="1"/>
  <c r="L446" i="11" s="1"/>
  <c r="M446" i="11" s="1"/>
  <c r="C447" i="11"/>
  <c r="G447" i="11" s="1"/>
  <c r="H447" i="11" s="1"/>
  <c r="L447" i="11" s="1"/>
  <c r="M447" i="11" s="1"/>
  <c r="C448" i="11"/>
  <c r="G448" i="11" s="1"/>
  <c r="H448" i="11" s="1"/>
  <c r="L448" i="11" s="1"/>
  <c r="M448" i="11" s="1"/>
  <c r="C449" i="11"/>
  <c r="G449" i="11" s="1"/>
  <c r="H449" i="11" s="1"/>
  <c r="L449" i="11" s="1"/>
  <c r="M449" i="11" s="1"/>
  <c r="C450" i="11"/>
  <c r="G450" i="11" s="1"/>
  <c r="H450" i="11" s="1"/>
  <c r="L450" i="11" s="1"/>
  <c r="M450" i="11" s="1"/>
  <c r="C451" i="11"/>
  <c r="G451" i="11" s="1"/>
  <c r="H451" i="11" s="1"/>
  <c r="L451" i="11" s="1"/>
  <c r="M451" i="11" s="1"/>
  <c r="C452" i="11"/>
  <c r="G452" i="11" s="1"/>
  <c r="H452" i="11" s="1"/>
  <c r="L452" i="11" s="1"/>
  <c r="M452" i="11" s="1"/>
  <c r="C453" i="11"/>
  <c r="G453" i="11" s="1"/>
  <c r="H453" i="11" s="1"/>
  <c r="L453" i="11" s="1"/>
  <c r="M453" i="11" s="1"/>
  <c r="C454" i="11"/>
  <c r="G454" i="11" s="1"/>
  <c r="H454" i="11" s="1"/>
  <c r="L454" i="11" s="1"/>
  <c r="M454" i="11" s="1"/>
  <c r="C455" i="11"/>
  <c r="G455" i="11" s="1"/>
  <c r="H455" i="11" s="1"/>
  <c r="L455" i="11" s="1"/>
  <c r="M455" i="11" s="1"/>
  <c r="C456" i="11"/>
  <c r="G456" i="11" s="1"/>
  <c r="H456" i="11" s="1"/>
  <c r="L456" i="11" s="1"/>
  <c r="M456" i="11" s="1"/>
  <c r="C457" i="11"/>
  <c r="G457" i="11" s="1"/>
  <c r="H457" i="11" s="1"/>
  <c r="L457" i="11" s="1"/>
  <c r="M457" i="11" s="1"/>
  <c r="C458" i="11"/>
  <c r="G458" i="11" s="1"/>
  <c r="H458" i="11" s="1"/>
  <c r="L458" i="11" s="1"/>
  <c r="M458" i="11" s="1"/>
  <c r="C459" i="11"/>
  <c r="G459" i="11" s="1"/>
  <c r="H459" i="11" s="1"/>
  <c r="L459" i="11" s="1"/>
  <c r="M459" i="11" s="1"/>
  <c r="C460" i="11"/>
  <c r="G460" i="11" s="1"/>
  <c r="H460" i="11" s="1"/>
  <c r="L460" i="11" s="1"/>
  <c r="M460" i="11" s="1"/>
  <c r="C461" i="11"/>
  <c r="G461" i="11" s="1"/>
  <c r="H461" i="11" s="1"/>
  <c r="L461" i="11" s="1"/>
  <c r="M461" i="11" s="1"/>
  <c r="C462" i="11"/>
  <c r="G462" i="11" s="1"/>
  <c r="H462" i="11" s="1"/>
  <c r="L462" i="11" s="1"/>
  <c r="M462" i="11" s="1"/>
  <c r="C463" i="11"/>
  <c r="G463" i="11" s="1"/>
  <c r="H463" i="11" s="1"/>
  <c r="L463" i="11" s="1"/>
  <c r="M463" i="11" s="1"/>
  <c r="C464" i="11"/>
  <c r="G464" i="11" s="1"/>
  <c r="H464" i="11" s="1"/>
  <c r="L464" i="11" s="1"/>
  <c r="M464" i="11" s="1"/>
  <c r="C465" i="11"/>
  <c r="G465" i="11" s="1"/>
  <c r="H465" i="11" s="1"/>
  <c r="L465" i="11" s="1"/>
  <c r="M465" i="11" s="1"/>
  <c r="C466" i="11"/>
  <c r="G466" i="11" s="1"/>
  <c r="H466" i="11" s="1"/>
  <c r="L466" i="11" s="1"/>
  <c r="M466" i="11" s="1"/>
  <c r="C467" i="11"/>
  <c r="G467" i="11" s="1"/>
  <c r="H467" i="11" s="1"/>
  <c r="L467" i="11" s="1"/>
  <c r="M467" i="11" s="1"/>
  <c r="C468" i="11"/>
  <c r="G468" i="11" s="1"/>
  <c r="H468" i="11" s="1"/>
  <c r="L468" i="11" s="1"/>
  <c r="M468" i="11" s="1"/>
  <c r="C469" i="11"/>
  <c r="G469" i="11" s="1"/>
  <c r="H469" i="11" s="1"/>
  <c r="L469" i="11" s="1"/>
  <c r="M469" i="11" s="1"/>
  <c r="C470" i="11"/>
  <c r="G470" i="11" s="1"/>
  <c r="H470" i="11" s="1"/>
  <c r="L470" i="11" s="1"/>
  <c r="M470" i="11" s="1"/>
  <c r="C471" i="11"/>
  <c r="G471" i="11" s="1"/>
  <c r="H471" i="11" s="1"/>
  <c r="L471" i="11" s="1"/>
  <c r="M471" i="11" s="1"/>
  <c r="C472" i="11"/>
  <c r="G472" i="11" s="1"/>
  <c r="H472" i="11" s="1"/>
  <c r="L472" i="11" s="1"/>
  <c r="M472" i="11" s="1"/>
  <c r="C473" i="11"/>
  <c r="G473" i="11" s="1"/>
  <c r="H473" i="11" s="1"/>
  <c r="L473" i="11" s="1"/>
  <c r="M473" i="11" s="1"/>
  <c r="C474" i="11"/>
  <c r="G474" i="11" s="1"/>
  <c r="H474" i="11" s="1"/>
  <c r="L474" i="11" s="1"/>
  <c r="M474" i="11" s="1"/>
  <c r="C475" i="11"/>
  <c r="G475" i="11" s="1"/>
  <c r="H475" i="11" s="1"/>
  <c r="L475" i="11" s="1"/>
  <c r="M475" i="11" s="1"/>
  <c r="C476" i="11"/>
  <c r="G476" i="11" s="1"/>
  <c r="H476" i="11" s="1"/>
  <c r="L476" i="11" s="1"/>
  <c r="M476" i="11" s="1"/>
  <c r="C477" i="11"/>
  <c r="G477" i="11" s="1"/>
  <c r="H477" i="11" s="1"/>
  <c r="L477" i="11" s="1"/>
  <c r="M477" i="11" s="1"/>
  <c r="C478" i="11"/>
  <c r="G478" i="11" s="1"/>
  <c r="H478" i="11" s="1"/>
  <c r="L478" i="11" s="1"/>
  <c r="M478" i="11" s="1"/>
  <c r="C479" i="11"/>
  <c r="G479" i="11" s="1"/>
  <c r="H479" i="11" s="1"/>
  <c r="L479" i="11" s="1"/>
  <c r="M479" i="11" s="1"/>
  <c r="C480" i="11"/>
  <c r="G480" i="11" s="1"/>
  <c r="H480" i="11" s="1"/>
  <c r="L480" i="11" s="1"/>
  <c r="M480" i="11" s="1"/>
  <c r="C481" i="11"/>
  <c r="G481" i="11" s="1"/>
  <c r="H481" i="11" s="1"/>
  <c r="L481" i="11" s="1"/>
  <c r="M481" i="11" s="1"/>
  <c r="C482" i="11"/>
  <c r="G482" i="11" s="1"/>
  <c r="H482" i="11" s="1"/>
  <c r="L482" i="11" s="1"/>
  <c r="M482" i="11" s="1"/>
  <c r="C483" i="11"/>
  <c r="G483" i="11" s="1"/>
  <c r="H483" i="11" s="1"/>
  <c r="L483" i="11" s="1"/>
  <c r="M483" i="11" s="1"/>
  <c r="C484" i="11"/>
  <c r="G484" i="11" s="1"/>
  <c r="H484" i="11" s="1"/>
  <c r="L484" i="11" s="1"/>
  <c r="M484" i="11" s="1"/>
  <c r="C485" i="11"/>
  <c r="G485" i="11" s="1"/>
  <c r="H485" i="11" s="1"/>
  <c r="L485" i="11" s="1"/>
  <c r="M485" i="11" s="1"/>
  <c r="C486" i="11"/>
  <c r="G486" i="11" s="1"/>
  <c r="H486" i="11" s="1"/>
  <c r="L486" i="11" s="1"/>
  <c r="M486" i="11" s="1"/>
  <c r="C487" i="11"/>
  <c r="G487" i="11" s="1"/>
  <c r="H487" i="11" s="1"/>
  <c r="L487" i="11" s="1"/>
  <c r="M487" i="11" s="1"/>
  <c r="C488" i="11"/>
  <c r="G488" i="11" s="1"/>
  <c r="H488" i="11" s="1"/>
  <c r="L488" i="11" s="1"/>
  <c r="M488" i="11" s="1"/>
  <c r="C489" i="11"/>
  <c r="G489" i="11" s="1"/>
  <c r="H489" i="11" s="1"/>
  <c r="L489" i="11" s="1"/>
  <c r="M489" i="11" s="1"/>
  <c r="C490" i="11"/>
  <c r="G490" i="11" s="1"/>
  <c r="H490" i="11" s="1"/>
  <c r="L490" i="11" s="1"/>
  <c r="M490" i="11" s="1"/>
  <c r="C491" i="11"/>
  <c r="G491" i="11" s="1"/>
  <c r="H491" i="11" s="1"/>
  <c r="L491" i="11" s="1"/>
  <c r="M491" i="11" s="1"/>
  <c r="C492" i="11"/>
  <c r="G492" i="11" s="1"/>
  <c r="H492" i="11" s="1"/>
  <c r="L492" i="11" s="1"/>
  <c r="M492" i="11" s="1"/>
  <c r="C493" i="11"/>
  <c r="G493" i="11" s="1"/>
  <c r="H493" i="11" s="1"/>
  <c r="L493" i="11" s="1"/>
  <c r="M493" i="11" s="1"/>
  <c r="C494" i="11"/>
  <c r="G494" i="11" s="1"/>
  <c r="H494" i="11" s="1"/>
  <c r="L494" i="11" s="1"/>
  <c r="M494" i="11" s="1"/>
  <c r="C495" i="11"/>
  <c r="G495" i="11" s="1"/>
  <c r="H495" i="11" s="1"/>
  <c r="L495" i="11" s="1"/>
  <c r="M495" i="11" s="1"/>
  <c r="C496" i="11"/>
  <c r="G496" i="11" s="1"/>
  <c r="H496" i="11" s="1"/>
  <c r="L496" i="11" s="1"/>
  <c r="M496" i="11" s="1"/>
  <c r="C497" i="11"/>
  <c r="G497" i="11" s="1"/>
  <c r="H497" i="11" s="1"/>
  <c r="L497" i="11" s="1"/>
  <c r="M497" i="11" s="1"/>
  <c r="C498" i="11"/>
  <c r="G498" i="11" s="1"/>
  <c r="H498" i="11" s="1"/>
  <c r="L498" i="11" s="1"/>
  <c r="M498" i="11" s="1"/>
  <c r="C499" i="11"/>
  <c r="G499" i="11" s="1"/>
  <c r="H499" i="11" s="1"/>
  <c r="L499" i="11" s="1"/>
  <c r="M499" i="11" s="1"/>
  <c r="C500" i="11"/>
  <c r="G500" i="11" s="1"/>
  <c r="H500" i="11" s="1"/>
  <c r="L500" i="11" s="1"/>
  <c r="M500" i="11" s="1"/>
  <c r="C501" i="11"/>
  <c r="G501" i="11" s="1"/>
  <c r="H501" i="11" s="1"/>
  <c r="L501" i="11" s="1"/>
  <c r="M501" i="11" s="1"/>
  <c r="C502" i="11"/>
  <c r="G502" i="11" s="1"/>
  <c r="H502" i="11" s="1"/>
  <c r="L502" i="11" s="1"/>
  <c r="M502" i="11" s="1"/>
  <c r="C503" i="11"/>
  <c r="G503" i="11" s="1"/>
  <c r="H503" i="11" s="1"/>
  <c r="L503" i="11" s="1"/>
  <c r="M503" i="11" s="1"/>
  <c r="C504" i="11"/>
  <c r="G504" i="11" s="1"/>
  <c r="H504" i="11" s="1"/>
  <c r="L504" i="11" s="1"/>
  <c r="M504" i="11" s="1"/>
  <c r="C505" i="11"/>
  <c r="G505" i="11" s="1"/>
  <c r="H505" i="11" s="1"/>
  <c r="L505" i="11" s="1"/>
  <c r="M505" i="11" s="1"/>
  <c r="C506" i="11"/>
  <c r="G506" i="11" s="1"/>
  <c r="H506" i="11" s="1"/>
  <c r="L506" i="11" s="1"/>
  <c r="M506" i="11" s="1"/>
  <c r="C507" i="11"/>
  <c r="G507" i="11" s="1"/>
  <c r="H507" i="11" s="1"/>
  <c r="L507" i="11" s="1"/>
  <c r="M507" i="11" s="1"/>
  <c r="C508" i="11"/>
  <c r="G508" i="11" s="1"/>
  <c r="H508" i="11" s="1"/>
  <c r="L508" i="11" s="1"/>
  <c r="M508" i="11" s="1"/>
  <c r="C509" i="11"/>
  <c r="G509" i="11" s="1"/>
  <c r="H509" i="11" s="1"/>
  <c r="L509" i="11" s="1"/>
  <c r="M509" i="11" s="1"/>
  <c r="C510" i="11"/>
  <c r="G510" i="11" s="1"/>
  <c r="H510" i="11" s="1"/>
  <c r="L510" i="11" s="1"/>
  <c r="M510" i="11" s="1"/>
  <c r="C511" i="11"/>
  <c r="G511" i="11" s="1"/>
  <c r="H511" i="11" s="1"/>
  <c r="L511" i="11" s="1"/>
  <c r="M511" i="11" s="1"/>
  <c r="C512" i="11"/>
  <c r="G512" i="11" s="1"/>
  <c r="H512" i="11" s="1"/>
  <c r="L512" i="11" s="1"/>
  <c r="M512" i="11" s="1"/>
  <c r="C513" i="11"/>
  <c r="G513" i="11" s="1"/>
  <c r="H513" i="11" s="1"/>
  <c r="L513" i="11" s="1"/>
  <c r="M513" i="11" s="1"/>
  <c r="C514" i="11"/>
  <c r="G514" i="11" s="1"/>
  <c r="H514" i="11" s="1"/>
  <c r="L514" i="11" s="1"/>
  <c r="M514" i="11" s="1"/>
  <c r="C515" i="11"/>
  <c r="G515" i="11" s="1"/>
  <c r="H515" i="11" s="1"/>
  <c r="L515" i="11" s="1"/>
  <c r="M515" i="11" s="1"/>
  <c r="C516" i="11"/>
  <c r="G516" i="11" s="1"/>
  <c r="H516" i="11" s="1"/>
  <c r="L516" i="11" s="1"/>
  <c r="M516" i="11" s="1"/>
  <c r="C517" i="11"/>
  <c r="G517" i="11" s="1"/>
  <c r="H517" i="11" s="1"/>
  <c r="L517" i="11" s="1"/>
  <c r="M517" i="11" s="1"/>
  <c r="C518" i="11"/>
  <c r="G518" i="11" s="1"/>
  <c r="H518" i="11" s="1"/>
  <c r="L518" i="11" s="1"/>
  <c r="M518" i="11" s="1"/>
  <c r="C519" i="11"/>
  <c r="G519" i="11" s="1"/>
  <c r="H519" i="11" s="1"/>
  <c r="L519" i="11" s="1"/>
  <c r="M519" i="11" s="1"/>
  <c r="C520" i="11"/>
  <c r="G520" i="11" s="1"/>
  <c r="H520" i="11" s="1"/>
  <c r="L520" i="11" s="1"/>
  <c r="M520" i="11" s="1"/>
  <c r="C521" i="11"/>
  <c r="G521" i="11" s="1"/>
  <c r="H521" i="11" s="1"/>
  <c r="L521" i="11" s="1"/>
  <c r="M521" i="11" s="1"/>
  <c r="C522" i="11"/>
  <c r="G522" i="11" s="1"/>
  <c r="H522" i="11" s="1"/>
  <c r="L522" i="11" s="1"/>
  <c r="M522" i="11" s="1"/>
  <c r="C523" i="11"/>
  <c r="G523" i="11" s="1"/>
  <c r="H523" i="11" s="1"/>
  <c r="L523" i="11" s="1"/>
  <c r="M523" i="11" s="1"/>
  <c r="C524" i="11"/>
  <c r="G524" i="11" s="1"/>
  <c r="H524" i="11" s="1"/>
  <c r="L524" i="11" s="1"/>
  <c r="M524" i="11" s="1"/>
  <c r="C525" i="11"/>
  <c r="G525" i="11" s="1"/>
  <c r="H525" i="11" s="1"/>
  <c r="L525" i="11" s="1"/>
  <c r="M525" i="11" s="1"/>
  <c r="C526" i="11"/>
  <c r="G526" i="11" s="1"/>
  <c r="H526" i="11" s="1"/>
  <c r="L526" i="11" s="1"/>
  <c r="M526" i="11" s="1"/>
  <c r="C527" i="11"/>
  <c r="G527" i="11" s="1"/>
  <c r="H527" i="11" s="1"/>
  <c r="L527" i="11" s="1"/>
  <c r="M527" i="11" s="1"/>
  <c r="C528" i="11"/>
  <c r="G528" i="11" s="1"/>
  <c r="H528" i="11" s="1"/>
  <c r="L528" i="11" s="1"/>
  <c r="M528" i="11" s="1"/>
  <c r="C529" i="11"/>
  <c r="G529" i="11" s="1"/>
  <c r="H529" i="11" s="1"/>
  <c r="L529" i="11" s="1"/>
  <c r="M529" i="11" s="1"/>
  <c r="C530" i="11"/>
  <c r="G530" i="11" s="1"/>
  <c r="H530" i="11" s="1"/>
  <c r="L530" i="11" s="1"/>
  <c r="M530" i="11" s="1"/>
  <c r="C531" i="11"/>
  <c r="G531" i="11" s="1"/>
  <c r="H531" i="11" s="1"/>
  <c r="L531" i="11" s="1"/>
  <c r="M531" i="11" s="1"/>
  <c r="C532" i="11"/>
  <c r="G532" i="11" s="1"/>
  <c r="H532" i="11" s="1"/>
  <c r="L532" i="11" s="1"/>
  <c r="M532" i="11" s="1"/>
  <c r="C533" i="11"/>
  <c r="G533" i="11" s="1"/>
  <c r="H533" i="11" s="1"/>
  <c r="L533" i="11" s="1"/>
  <c r="M533" i="11" s="1"/>
  <c r="C534" i="11"/>
  <c r="G534" i="11" s="1"/>
  <c r="H534" i="11" s="1"/>
  <c r="L534" i="11" s="1"/>
  <c r="M534" i="11" s="1"/>
  <c r="C535" i="11"/>
  <c r="G535" i="11" s="1"/>
  <c r="H535" i="11" s="1"/>
  <c r="L535" i="11" s="1"/>
  <c r="M535" i="11" s="1"/>
  <c r="C536" i="11"/>
  <c r="G536" i="11" s="1"/>
  <c r="H536" i="11" s="1"/>
  <c r="L536" i="11" s="1"/>
  <c r="M536" i="11" s="1"/>
  <c r="C537" i="11"/>
  <c r="G537" i="11" s="1"/>
  <c r="H537" i="11" s="1"/>
  <c r="L537" i="11" s="1"/>
  <c r="M537" i="11" s="1"/>
  <c r="C538" i="11"/>
  <c r="G538" i="11" s="1"/>
  <c r="H538" i="11" s="1"/>
  <c r="L538" i="11" s="1"/>
  <c r="M538" i="11" s="1"/>
  <c r="C539" i="11"/>
  <c r="G539" i="11" s="1"/>
  <c r="H539" i="11" s="1"/>
  <c r="L539" i="11" s="1"/>
  <c r="M539" i="11" s="1"/>
  <c r="C540" i="11"/>
  <c r="G540" i="11" s="1"/>
  <c r="H540" i="11" s="1"/>
  <c r="L540" i="11" s="1"/>
  <c r="M540" i="11" s="1"/>
  <c r="C541" i="11"/>
  <c r="G541" i="11" s="1"/>
  <c r="H541" i="11" s="1"/>
  <c r="L541" i="11" s="1"/>
  <c r="M541" i="11" s="1"/>
  <c r="C542" i="11"/>
  <c r="G542" i="11" s="1"/>
  <c r="H542" i="11" s="1"/>
  <c r="L542" i="11" s="1"/>
  <c r="M542" i="11" s="1"/>
  <c r="C543" i="11"/>
  <c r="G543" i="11" s="1"/>
  <c r="H543" i="11" s="1"/>
  <c r="L543" i="11" s="1"/>
  <c r="M543" i="11" s="1"/>
  <c r="C544" i="11"/>
  <c r="G544" i="11" s="1"/>
  <c r="H544" i="11" s="1"/>
  <c r="L544" i="11" s="1"/>
  <c r="M544" i="11" s="1"/>
  <c r="C545" i="11"/>
  <c r="G545" i="11" s="1"/>
  <c r="H545" i="11" s="1"/>
  <c r="L545" i="11" s="1"/>
  <c r="M545" i="11" s="1"/>
  <c r="C546" i="11"/>
  <c r="G546" i="11" s="1"/>
  <c r="H546" i="11" s="1"/>
  <c r="L546" i="11" s="1"/>
  <c r="M546" i="11" s="1"/>
  <c r="C547" i="11"/>
  <c r="G547" i="11" s="1"/>
  <c r="H547" i="11" s="1"/>
  <c r="L547" i="11" s="1"/>
  <c r="M547" i="11" s="1"/>
  <c r="C548" i="11"/>
  <c r="G548" i="11" s="1"/>
  <c r="H548" i="11" s="1"/>
  <c r="L548" i="11" s="1"/>
  <c r="M548" i="11" s="1"/>
  <c r="C549" i="11"/>
  <c r="G549" i="11" s="1"/>
  <c r="H549" i="11" s="1"/>
  <c r="L549" i="11" s="1"/>
  <c r="M549" i="11" s="1"/>
  <c r="C550" i="11"/>
  <c r="G550" i="11" s="1"/>
  <c r="H550" i="11" s="1"/>
  <c r="L550" i="11" s="1"/>
  <c r="M550" i="11" s="1"/>
  <c r="C551" i="11"/>
  <c r="G551" i="11" s="1"/>
  <c r="H551" i="11" s="1"/>
  <c r="L551" i="11" s="1"/>
  <c r="M551" i="11" s="1"/>
  <c r="C552" i="11"/>
  <c r="G552" i="11" s="1"/>
  <c r="H552" i="11" s="1"/>
  <c r="L552" i="11" s="1"/>
  <c r="M552" i="11" s="1"/>
  <c r="C553" i="11"/>
  <c r="G553" i="11" s="1"/>
  <c r="H553" i="11" s="1"/>
  <c r="L553" i="11" s="1"/>
  <c r="M553" i="11" s="1"/>
  <c r="C554" i="11"/>
  <c r="G554" i="11" s="1"/>
  <c r="H554" i="11" s="1"/>
  <c r="L554" i="11" s="1"/>
  <c r="M554" i="11" s="1"/>
  <c r="C555" i="11"/>
  <c r="G555" i="11" s="1"/>
  <c r="H555" i="11" s="1"/>
  <c r="L555" i="11" s="1"/>
  <c r="M555" i="11" s="1"/>
  <c r="C556" i="11"/>
  <c r="G556" i="11" s="1"/>
  <c r="H556" i="11" s="1"/>
  <c r="L556" i="11" s="1"/>
  <c r="M556" i="11" s="1"/>
  <c r="C557" i="11"/>
  <c r="G557" i="11" s="1"/>
  <c r="H557" i="11" s="1"/>
  <c r="L557" i="11" s="1"/>
  <c r="M557" i="11" s="1"/>
  <c r="C558" i="11"/>
  <c r="G558" i="11" s="1"/>
  <c r="H558" i="11" s="1"/>
  <c r="L558" i="11" s="1"/>
  <c r="M558" i="11" s="1"/>
  <c r="C559" i="11"/>
  <c r="G559" i="11" s="1"/>
  <c r="H559" i="11" s="1"/>
  <c r="L559" i="11" s="1"/>
  <c r="M559" i="11" s="1"/>
  <c r="C560" i="11"/>
  <c r="G560" i="11" s="1"/>
  <c r="H560" i="11" s="1"/>
  <c r="L560" i="11" s="1"/>
  <c r="M560" i="11" s="1"/>
  <c r="C561" i="11"/>
  <c r="G561" i="11" s="1"/>
  <c r="H561" i="11" s="1"/>
  <c r="L561" i="11" s="1"/>
  <c r="M561" i="11" s="1"/>
  <c r="C562" i="11"/>
  <c r="G562" i="11" s="1"/>
  <c r="H562" i="11" s="1"/>
  <c r="L562" i="11" s="1"/>
  <c r="M562" i="11" s="1"/>
  <c r="C563" i="11"/>
  <c r="G563" i="11" s="1"/>
  <c r="H563" i="11" s="1"/>
  <c r="L563" i="11" s="1"/>
  <c r="M563" i="11" s="1"/>
  <c r="C564" i="11"/>
  <c r="G564" i="11" s="1"/>
  <c r="H564" i="11" s="1"/>
  <c r="L564" i="11" s="1"/>
  <c r="M564" i="11" s="1"/>
  <c r="C565" i="11"/>
  <c r="G565" i="11" s="1"/>
  <c r="H565" i="11" s="1"/>
  <c r="L565" i="11" s="1"/>
  <c r="M565" i="11" s="1"/>
  <c r="C566" i="11"/>
  <c r="G566" i="11" s="1"/>
  <c r="H566" i="11" s="1"/>
  <c r="L566" i="11" s="1"/>
  <c r="M566" i="11" s="1"/>
  <c r="C567" i="11"/>
  <c r="G567" i="11" s="1"/>
  <c r="H567" i="11" s="1"/>
  <c r="L567" i="11" s="1"/>
  <c r="M567" i="11" s="1"/>
  <c r="C568" i="11"/>
  <c r="G568" i="11" s="1"/>
  <c r="H568" i="11" s="1"/>
  <c r="L568" i="11" s="1"/>
  <c r="M568" i="11" s="1"/>
  <c r="C569" i="11"/>
  <c r="G569" i="11" s="1"/>
  <c r="H569" i="11" s="1"/>
  <c r="L569" i="11" s="1"/>
  <c r="M569" i="11" s="1"/>
  <c r="C570" i="11"/>
  <c r="G570" i="11" s="1"/>
  <c r="H570" i="11" s="1"/>
  <c r="L570" i="11" s="1"/>
  <c r="M570" i="11" s="1"/>
  <c r="C571" i="11"/>
  <c r="G571" i="11" s="1"/>
  <c r="H571" i="11" s="1"/>
  <c r="L571" i="11" s="1"/>
  <c r="M571" i="11" s="1"/>
  <c r="C572" i="11"/>
  <c r="G572" i="11" s="1"/>
  <c r="H572" i="11" s="1"/>
  <c r="L572" i="11" s="1"/>
  <c r="M572" i="11" s="1"/>
  <c r="C573" i="11"/>
  <c r="G573" i="11" s="1"/>
  <c r="H573" i="11" s="1"/>
  <c r="L573" i="11" s="1"/>
  <c r="M573" i="11" s="1"/>
  <c r="C574" i="11"/>
  <c r="G574" i="11" s="1"/>
  <c r="H574" i="11" s="1"/>
  <c r="L574" i="11" s="1"/>
  <c r="M574" i="11" s="1"/>
  <c r="C575" i="11"/>
  <c r="G575" i="11" s="1"/>
  <c r="H575" i="11" s="1"/>
  <c r="L575" i="11" s="1"/>
  <c r="M575" i="11" s="1"/>
  <c r="C576" i="11"/>
  <c r="G576" i="11" s="1"/>
  <c r="H576" i="11" s="1"/>
  <c r="L576" i="11" s="1"/>
  <c r="M576" i="11" s="1"/>
  <c r="C577" i="11"/>
  <c r="G577" i="11" s="1"/>
  <c r="H577" i="11" s="1"/>
  <c r="L577" i="11" s="1"/>
  <c r="M577" i="11" s="1"/>
  <c r="C578" i="11"/>
  <c r="G578" i="11" s="1"/>
  <c r="H578" i="11" s="1"/>
  <c r="L578" i="11" s="1"/>
  <c r="M578" i="11" s="1"/>
  <c r="C579" i="11"/>
  <c r="G579" i="11" s="1"/>
  <c r="H579" i="11" s="1"/>
  <c r="L579" i="11" s="1"/>
  <c r="M579" i="11" s="1"/>
  <c r="C580" i="11"/>
  <c r="G580" i="11" s="1"/>
  <c r="H580" i="11" s="1"/>
  <c r="L580" i="11" s="1"/>
  <c r="M580" i="11" s="1"/>
  <c r="C581" i="11"/>
  <c r="G581" i="11" s="1"/>
  <c r="H581" i="11" s="1"/>
  <c r="L581" i="11" s="1"/>
  <c r="M581" i="11" s="1"/>
  <c r="C582" i="11"/>
  <c r="G582" i="11" s="1"/>
  <c r="H582" i="11" s="1"/>
  <c r="L582" i="11" s="1"/>
  <c r="M582" i="11" s="1"/>
  <c r="C583" i="11"/>
  <c r="G583" i="11" s="1"/>
  <c r="H583" i="11" s="1"/>
  <c r="L583" i="11" s="1"/>
  <c r="M583" i="11" s="1"/>
  <c r="C584" i="11"/>
  <c r="G584" i="11" s="1"/>
  <c r="H584" i="11" s="1"/>
  <c r="L584" i="11" s="1"/>
  <c r="M584" i="11" s="1"/>
  <c r="C585" i="11"/>
  <c r="G585" i="11" s="1"/>
  <c r="H585" i="11" s="1"/>
  <c r="L585" i="11" s="1"/>
  <c r="M585" i="11" s="1"/>
  <c r="C586" i="11"/>
  <c r="G586" i="11" s="1"/>
  <c r="H586" i="11" s="1"/>
  <c r="L586" i="11" s="1"/>
  <c r="M586" i="11" s="1"/>
  <c r="C587" i="11"/>
  <c r="G587" i="11" s="1"/>
  <c r="H587" i="11" s="1"/>
  <c r="L587" i="11" s="1"/>
  <c r="M587" i="11" s="1"/>
  <c r="C588" i="11"/>
  <c r="G588" i="11" s="1"/>
  <c r="H588" i="11" s="1"/>
  <c r="L588" i="11" s="1"/>
  <c r="M588" i="11" s="1"/>
  <c r="C589" i="11"/>
  <c r="G589" i="11" s="1"/>
  <c r="H589" i="11" s="1"/>
  <c r="L589" i="11" s="1"/>
  <c r="M589" i="11" s="1"/>
  <c r="C590" i="11"/>
  <c r="G590" i="11" s="1"/>
  <c r="H590" i="11" s="1"/>
  <c r="L590" i="11" s="1"/>
  <c r="M590" i="11" s="1"/>
  <c r="C591" i="11"/>
  <c r="G591" i="11" s="1"/>
  <c r="H591" i="11" s="1"/>
  <c r="L591" i="11" s="1"/>
  <c r="M591" i="11" s="1"/>
  <c r="C592" i="11"/>
  <c r="G592" i="11" s="1"/>
  <c r="H592" i="11" s="1"/>
  <c r="L592" i="11" s="1"/>
  <c r="M592" i="11" s="1"/>
  <c r="C593" i="11"/>
  <c r="G593" i="11" s="1"/>
  <c r="H593" i="11" s="1"/>
  <c r="L593" i="11" s="1"/>
  <c r="M593" i="11" s="1"/>
  <c r="C594" i="11"/>
  <c r="G594" i="11" s="1"/>
  <c r="H594" i="11" s="1"/>
  <c r="L594" i="11" s="1"/>
  <c r="M594" i="11" s="1"/>
  <c r="C595" i="11"/>
  <c r="G595" i="11" s="1"/>
  <c r="H595" i="11" s="1"/>
  <c r="L595" i="11" s="1"/>
  <c r="M595" i="11" s="1"/>
  <c r="C596" i="11"/>
  <c r="G596" i="11" s="1"/>
  <c r="H596" i="11" s="1"/>
  <c r="L596" i="11" s="1"/>
  <c r="M596" i="11" s="1"/>
  <c r="C597" i="11"/>
  <c r="G597" i="11" s="1"/>
  <c r="H597" i="11" s="1"/>
  <c r="L597" i="11" s="1"/>
  <c r="M597" i="11" s="1"/>
  <c r="C598" i="11"/>
  <c r="G598" i="11" s="1"/>
  <c r="H598" i="11" s="1"/>
  <c r="L598" i="11" s="1"/>
  <c r="M598" i="11" s="1"/>
  <c r="C599" i="11"/>
  <c r="G599" i="11" s="1"/>
  <c r="H599" i="11" s="1"/>
  <c r="L599" i="11" s="1"/>
  <c r="M599" i="11" s="1"/>
  <c r="C600" i="11"/>
  <c r="G600" i="11" s="1"/>
  <c r="H600" i="11" s="1"/>
  <c r="L600" i="11" s="1"/>
  <c r="M600" i="11" s="1"/>
  <c r="C601" i="11"/>
  <c r="G601" i="11" s="1"/>
  <c r="H601" i="11" s="1"/>
  <c r="L601" i="11" s="1"/>
  <c r="M601" i="11" s="1"/>
  <c r="C602" i="11"/>
  <c r="G602" i="11" s="1"/>
  <c r="H602" i="11" s="1"/>
  <c r="L602" i="11" s="1"/>
  <c r="M602" i="11" s="1"/>
  <c r="C603" i="11"/>
  <c r="G603" i="11" s="1"/>
  <c r="H603" i="11" s="1"/>
  <c r="L603" i="11" s="1"/>
  <c r="M603" i="11" s="1"/>
  <c r="C604" i="11"/>
  <c r="G604" i="11" s="1"/>
  <c r="H604" i="11" s="1"/>
  <c r="L604" i="11" s="1"/>
  <c r="M604" i="11" s="1"/>
  <c r="C605" i="11"/>
  <c r="G605" i="11" s="1"/>
  <c r="H605" i="11" s="1"/>
  <c r="L605" i="11" s="1"/>
  <c r="M605" i="11" s="1"/>
  <c r="C606" i="11"/>
  <c r="G606" i="11" s="1"/>
  <c r="H606" i="11" s="1"/>
  <c r="L606" i="11" s="1"/>
  <c r="M606" i="11" s="1"/>
  <c r="C607" i="11"/>
  <c r="G607" i="11" s="1"/>
  <c r="H607" i="11" s="1"/>
  <c r="L607" i="11" s="1"/>
  <c r="M607" i="11" s="1"/>
  <c r="C608" i="11"/>
  <c r="G608" i="11" s="1"/>
  <c r="H608" i="11" s="1"/>
  <c r="L608" i="11" s="1"/>
  <c r="M608" i="11" s="1"/>
  <c r="C609" i="11"/>
  <c r="G609" i="11" s="1"/>
  <c r="H609" i="11" s="1"/>
  <c r="L609" i="11" s="1"/>
  <c r="M609" i="11" s="1"/>
  <c r="C610" i="11"/>
  <c r="G610" i="11" s="1"/>
  <c r="H610" i="11" s="1"/>
  <c r="L610" i="11" s="1"/>
  <c r="M610" i="11" s="1"/>
  <c r="C611" i="11"/>
  <c r="G611" i="11" s="1"/>
  <c r="H611" i="11" s="1"/>
  <c r="L611" i="11" s="1"/>
  <c r="M611" i="11" s="1"/>
  <c r="C612" i="11"/>
  <c r="G612" i="11" s="1"/>
  <c r="H612" i="11" s="1"/>
  <c r="L612" i="11" s="1"/>
  <c r="M612" i="11" s="1"/>
  <c r="C613" i="11"/>
  <c r="G613" i="11" s="1"/>
  <c r="H613" i="11" s="1"/>
  <c r="L613" i="11" s="1"/>
  <c r="M613" i="11" s="1"/>
  <c r="C614" i="11"/>
  <c r="G614" i="11" s="1"/>
  <c r="H614" i="11" s="1"/>
  <c r="L614" i="11" s="1"/>
  <c r="M614" i="11" s="1"/>
  <c r="C615" i="11"/>
  <c r="G615" i="11" s="1"/>
  <c r="H615" i="11" s="1"/>
  <c r="L615" i="11" s="1"/>
  <c r="M615" i="11" s="1"/>
  <c r="C616" i="11"/>
  <c r="G616" i="11" s="1"/>
  <c r="H616" i="11" s="1"/>
  <c r="L616" i="11" s="1"/>
  <c r="M616" i="11" s="1"/>
  <c r="C617" i="11"/>
  <c r="G617" i="11" s="1"/>
  <c r="H617" i="11" s="1"/>
  <c r="L617" i="11" s="1"/>
  <c r="M617" i="11" s="1"/>
  <c r="C618" i="11"/>
  <c r="G618" i="11" s="1"/>
  <c r="H618" i="11" s="1"/>
  <c r="L618" i="11" s="1"/>
  <c r="M618" i="11" s="1"/>
  <c r="C619" i="11"/>
  <c r="G619" i="11" s="1"/>
  <c r="H619" i="11" s="1"/>
  <c r="L619" i="11" s="1"/>
  <c r="M619" i="11" s="1"/>
  <c r="C620" i="11"/>
  <c r="G620" i="11" s="1"/>
  <c r="H620" i="11" s="1"/>
  <c r="L620" i="11" s="1"/>
  <c r="M620" i="11" s="1"/>
  <c r="C621" i="11"/>
  <c r="G621" i="11" s="1"/>
  <c r="H621" i="11" s="1"/>
  <c r="L621" i="11" s="1"/>
  <c r="M621" i="11" s="1"/>
  <c r="C622" i="11"/>
  <c r="G622" i="11" s="1"/>
  <c r="H622" i="11" s="1"/>
  <c r="L622" i="11" s="1"/>
  <c r="M622" i="11" s="1"/>
  <c r="C623" i="11"/>
  <c r="G623" i="11" s="1"/>
  <c r="H623" i="11" s="1"/>
  <c r="L623" i="11" s="1"/>
  <c r="M623" i="11" s="1"/>
  <c r="C624" i="11"/>
  <c r="G624" i="11" s="1"/>
  <c r="H624" i="11" s="1"/>
  <c r="L624" i="11" s="1"/>
  <c r="M624" i="11" s="1"/>
  <c r="C625" i="11"/>
  <c r="G625" i="11" s="1"/>
  <c r="H625" i="11" s="1"/>
  <c r="L625" i="11" s="1"/>
  <c r="M625" i="11" s="1"/>
  <c r="C626" i="11"/>
  <c r="G626" i="11" s="1"/>
  <c r="H626" i="11" s="1"/>
  <c r="L626" i="11" s="1"/>
  <c r="M626" i="11" s="1"/>
  <c r="C627" i="11"/>
  <c r="G627" i="11" s="1"/>
  <c r="H627" i="11" s="1"/>
  <c r="L627" i="11" s="1"/>
  <c r="M627" i="11" s="1"/>
  <c r="C628" i="11"/>
  <c r="G628" i="11" s="1"/>
  <c r="H628" i="11" s="1"/>
  <c r="L628" i="11" s="1"/>
  <c r="M628" i="11" s="1"/>
  <c r="C629" i="11"/>
  <c r="G629" i="11" s="1"/>
  <c r="H629" i="11" s="1"/>
  <c r="L629" i="11" s="1"/>
  <c r="M629" i="11" s="1"/>
  <c r="C630" i="11"/>
  <c r="G630" i="11" s="1"/>
  <c r="H630" i="11" s="1"/>
  <c r="L630" i="11" s="1"/>
  <c r="M630" i="11" s="1"/>
  <c r="C631" i="11"/>
  <c r="G631" i="11" s="1"/>
  <c r="H631" i="11" s="1"/>
  <c r="L631" i="11" s="1"/>
  <c r="M631" i="11" s="1"/>
  <c r="C632" i="11"/>
  <c r="G632" i="11" s="1"/>
  <c r="H632" i="11" s="1"/>
  <c r="L632" i="11" s="1"/>
  <c r="M632" i="11" s="1"/>
  <c r="C633" i="11"/>
  <c r="G633" i="11" s="1"/>
  <c r="H633" i="11" s="1"/>
  <c r="L633" i="11" s="1"/>
  <c r="M633" i="11" s="1"/>
  <c r="C634" i="11"/>
  <c r="G634" i="11" s="1"/>
  <c r="H634" i="11" s="1"/>
  <c r="L634" i="11" s="1"/>
  <c r="M634" i="11" s="1"/>
  <c r="C635" i="11"/>
  <c r="G635" i="11" s="1"/>
  <c r="H635" i="11" s="1"/>
  <c r="L635" i="11" s="1"/>
  <c r="M635" i="11" s="1"/>
  <c r="C636" i="11"/>
  <c r="G636" i="11" s="1"/>
  <c r="H636" i="11" s="1"/>
  <c r="L636" i="11" s="1"/>
  <c r="M636" i="11" s="1"/>
  <c r="C637" i="11"/>
  <c r="G637" i="11" s="1"/>
  <c r="H637" i="11" s="1"/>
  <c r="L637" i="11" s="1"/>
  <c r="M637" i="11" s="1"/>
  <c r="C638" i="11"/>
  <c r="G638" i="11" s="1"/>
  <c r="H638" i="11" s="1"/>
  <c r="L638" i="11" s="1"/>
  <c r="M638" i="11" s="1"/>
  <c r="C639" i="11"/>
  <c r="G639" i="11" s="1"/>
  <c r="H639" i="11" s="1"/>
  <c r="L639" i="11" s="1"/>
  <c r="M639" i="11" s="1"/>
  <c r="C640" i="11"/>
  <c r="G640" i="11" s="1"/>
  <c r="H640" i="11" s="1"/>
  <c r="L640" i="11" s="1"/>
  <c r="M640" i="11" s="1"/>
  <c r="C641" i="11"/>
  <c r="G641" i="11" s="1"/>
  <c r="H641" i="11" s="1"/>
  <c r="L641" i="11" s="1"/>
  <c r="M641" i="11" s="1"/>
  <c r="C642" i="11"/>
  <c r="G642" i="11" s="1"/>
  <c r="H642" i="11" s="1"/>
  <c r="L642" i="11" s="1"/>
  <c r="M642" i="11" s="1"/>
  <c r="C643" i="11"/>
  <c r="G643" i="11" s="1"/>
  <c r="H643" i="11" s="1"/>
  <c r="L643" i="11" s="1"/>
  <c r="M643" i="11" s="1"/>
  <c r="C644" i="11"/>
  <c r="G644" i="11" s="1"/>
  <c r="H644" i="11" s="1"/>
  <c r="L644" i="11" s="1"/>
  <c r="M644" i="11" s="1"/>
  <c r="C645" i="11"/>
  <c r="G645" i="11" s="1"/>
  <c r="H645" i="11" s="1"/>
  <c r="L645" i="11" s="1"/>
  <c r="M645" i="11" s="1"/>
  <c r="C646" i="11"/>
  <c r="G646" i="11" s="1"/>
  <c r="H646" i="11" s="1"/>
  <c r="L646" i="11" s="1"/>
  <c r="M646" i="11" s="1"/>
  <c r="C647" i="11"/>
  <c r="G647" i="11" s="1"/>
  <c r="H647" i="11" s="1"/>
  <c r="L647" i="11" s="1"/>
  <c r="M647" i="11" s="1"/>
  <c r="C648" i="11"/>
  <c r="G648" i="11" s="1"/>
  <c r="H648" i="11" s="1"/>
  <c r="L648" i="11" s="1"/>
  <c r="M648" i="11" s="1"/>
  <c r="C649" i="11"/>
  <c r="G649" i="11" s="1"/>
  <c r="H649" i="11" s="1"/>
  <c r="L649" i="11" s="1"/>
  <c r="M649" i="11" s="1"/>
  <c r="C650" i="11"/>
  <c r="G650" i="11" s="1"/>
  <c r="H650" i="11" s="1"/>
  <c r="L650" i="11" s="1"/>
  <c r="M650" i="11" s="1"/>
  <c r="C651" i="11"/>
  <c r="G651" i="11" s="1"/>
  <c r="H651" i="11" s="1"/>
  <c r="L651" i="11" s="1"/>
  <c r="M651" i="11" s="1"/>
  <c r="C652" i="11"/>
  <c r="G652" i="11" s="1"/>
  <c r="H652" i="11" s="1"/>
  <c r="L652" i="11" s="1"/>
  <c r="M652" i="11" s="1"/>
  <c r="C653" i="11"/>
  <c r="G653" i="11" s="1"/>
  <c r="H653" i="11" s="1"/>
  <c r="L653" i="11" s="1"/>
  <c r="M653" i="11" s="1"/>
  <c r="C654" i="11"/>
  <c r="G654" i="11" s="1"/>
  <c r="H654" i="11" s="1"/>
  <c r="L654" i="11" s="1"/>
  <c r="M654" i="11" s="1"/>
  <c r="C655" i="11"/>
  <c r="G655" i="11" s="1"/>
  <c r="H655" i="11" s="1"/>
  <c r="L655" i="11" s="1"/>
  <c r="M655" i="11" s="1"/>
  <c r="C656" i="11"/>
  <c r="G656" i="11" s="1"/>
  <c r="H656" i="11" s="1"/>
  <c r="L656" i="11" s="1"/>
  <c r="M656" i="11" s="1"/>
  <c r="C657" i="11"/>
  <c r="G657" i="11" s="1"/>
  <c r="H657" i="11" s="1"/>
  <c r="L657" i="11" s="1"/>
  <c r="M657" i="11" s="1"/>
  <c r="C658" i="11"/>
  <c r="G658" i="11" s="1"/>
  <c r="H658" i="11" s="1"/>
  <c r="L658" i="11" s="1"/>
  <c r="M658" i="11" s="1"/>
  <c r="C659" i="11"/>
  <c r="G659" i="11" s="1"/>
  <c r="H659" i="11" s="1"/>
  <c r="L659" i="11" s="1"/>
  <c r="M659" i="11" s="1"/>
  <c r="C660" i="11"/>
  <c r="G660" i="11" s="1"/>
  <c r="H660" i="11" s="1"/>
  <c r="L660" i="11" s="1"/>
  <c r="M660" i="11" s="1"/>
  <c r="C661" i="11"/>
  <c r="G661" i="11" s="1"/>
  <c r="H661" i="11" s="1"/>
  <c r="L661" i="11" s="1"/>
  <c r="M661" i="11" s="1"/>
  <c r="C662" i="11"/>
  <c r="G662" i="11" s="1"/>
  <c r="H662" i="11" s="1"/>
  <c r="L662" i="11" s="1"/>
  <c r="M662" i="11" s="1"/>
  <c r="C663" i="11"/>
  <c r="G663" i="11" s="1"/>
  <c r="H663" i="11" s="1"/>
  <c r="L663" i="11" s="1"/>
  <c r="M663" i="11" s="1"/>
  <c r="C664" i="11"/>
  <c r="G664" i="11" s="1"/>
  <c r="H664" i="11" s="1"/>
  <c r="L664" i="11" s="1"/>
  <c r="M664" i="11" s="1"/>
  <c r="C665" i="11"/>
  <c r="G665" i="11" s="1"/>
  <c r="H665" i="11" s="1"/>
  <c r="L665" i="11" s="1"/>
  <c r="M665" i="11" s="1"/>
  <c r="C666" i="11"/>
  <c r="G666" i="11" s="1"/>
  <c r="H666" i="11" s="1"/>
  <c r="L666" i="11" s="1"/>
  <c r="M666" i="11" s="1"/>
  <c r="C667" i="11"/>
  <c r="G667" i="11" s="1"/>
  <c r="H667" i="11" s="1"/>
  <c r="L667" i="11" s="1"/>
  <c r="M667" i="11" s="1"/>
  <c r="C668" i="11"/>
  <c r="G668" i="11" s="1"/>
  <c r="H668" i="11" s="1"/>
  <c r="L668" i="11" s="1"/>
  <c r="M668" i="11" s="1"/>
  <c r="C669" i="11"/>
  <c r="G669" i="11" s="1"/>
  <c r="H669" i="11" s="1"/>
  <c r="L669" i="11" s="1"/>
  <c r="M669" i="11" s="1"/>
  <c r="C670" i="11"/>
  <c r="G670" i="11" s="1"/>
  <c r="H670" i="11" s="1"/>
  <c r="L670" i="11" s="1"/>
  <c r="M670" i="11" s="1"/>
  <c r="C671" i="11"/>
  <c r="G671" i="11" s="1"/>
  <c r="H671" i="11" s="1"/>
  <c r="L671" i="11" s="1"/>
  <c r="M671" i="11" s="1"/>
  <c r="C672" i="11"/>
  <c r="G672" i="11" s="1"/>
  <c r="H672" i="11" s="1"/>
  <c r="L672" i="11" s="1"/>
  <c r="M672" i="11" s="1"/>
  <c r="C673" i="11"/>
  <c r="G673" i="11" s="1"/>
  <c r="H673" i="11" s="1"/>
  <c r="L673" i="11" s="1"/>
  <c r="M673" i="11" s="1"/>
  <c r="C674" i="11"/>
  <c r="G674" i="11" s="1"/>
  <c r="H674" i="11" s="1"/>
  <c r="L674" i="11" s="1"/>
  <c r="M674" i="11" s="1"/>
  <c r="C675" i="11"/>
  <c r="G675" i="11" s="1"/>
  <c r="H675" i="11" s="1"/>
  <c r="L675" i="11" s="1"/>
  <c r="M675" i="11" s="1"/>
  <c r="C676" i="11"/>
  <c r="G676" i="11" s="1"/>
  <c r="H676" i="11" s="1"/>
  <c r="L676" i="11" s="1"/>
  <c r="M676" i="11" s="1"/>
  <c r="C677" i="11"/>
  <c r="G677" i="11" s="1"/>
  <c r="H677" i="11" s="1"/>
  <c r="L677" i="11" s="1"/>
  <c r="M677" i="11" s="1"/>
  <c r="C678" i="11"/>
  <c r="G678" i="11" s="1"/>
  <c r="H678" i="11" s="1"/>
  <c r="L678" i="11" s="1"/>
  <c r="M678" i="11" s="1"/>
  <c r="C679" i="11"/>
  <c r="G679" i="11" s="1"/>
  <c r="H679" i="11" s="1"/>
  <c r="L679" i="11" s="1"/>
  <c r="M679" i="11" s="1"/>
  <c r="C680" i="11"/>
  <c r="G680" i="11" s="1"/>
  <c r="H680" i="11" s="1"/>
  <c r="L680" i="11" s="1"/>
  <c r="M680" i="11" s="1"/>
  <c r="C681" i="11"/>
  <c r="G681" i="11" s="1"/>
  <c r="H681" i="11" s="1"/>
  <c r="L681" i="11" s="1"/>
  <c r="M681" i="11" s="1"/>
  <c r="C682" i="11"/>
  <c r="G682" i="11" s="1"/>
  <c r="H682" i="11" s="1"/>
  <c r="L682" i="11" s="1"/>
  <c r="M682" i="11" s="1"/>
  <c r="C683" i="11"/>
  <c r="G683" i="11" s="1"/>
  <c r="H683" i="11" s="1"/>
  <c r="L683" i="11" s="1"/>
  <c r="M683" i="11" s="1"/>
  <c r="C684" i="11"/>
  <c r="G684" i="11" s="1"/>
  <c r="H684" i="11" s="1"/>
  <c r="L684" i="11" s="1"/>
  <c r="M684" i="11" s="1"/>
  <c r="C685" i="11"/>
  <c r="G685" i="11" s="1"/>
  <c r="H685" i="11" s="1"/>
  <c r="L685" i="11" s="1"/>
  <c r="M685" i="11" s="1"/>
  <c r="C686" i="11"/>
  <c r="G686" i="11" s="1"/>
  <c r="H686" i="11" s="1"/>
  <c r="L686" i="11" s="1"/>
  <c r="M686" i="11" s="1"/>
  <c r="C687" i="11"/>
  <c r="G687" i="11" s="1"/>
  <c r="H687" i="11" s="1"/>
  <c r="L687" i="11" s="1"/>
  <c r="M687" i="11" s="1"/>
  <c r="C688" i="11"/>
  <c r="G688" i="11" s="1"/>
  <c r="H688" i="11" s="1"/>
  <c r="L688" i="11" s="1"/>
  <c r="M688" i="11" s="1"/>
  <c r="C689" i="11"/>
  <c r="G689" i="11" s="1"/>
  <c r="H689" i="11" s="1"/>
  <c r="L689" i="11" s="1"/>
  <c r="M689" i="11" s="1"/>
  <c r="C690" i="11"/>
  <c r="G690" i="11" s="1"/>
  <c r="H690" i="11" s="1"/>
  <c r="L690" i="11" s="1"/>
  <c r="M690" i="11" s="1"/>
  <c r="C691" i="11"/>
  <c r="G691" i="11" s="1"/>
  <c r="H691" i="11" s="1"/>
  <c r="L691" i="11" s="1"/>
  <c r="M691" i="11" s="1"/>
  <c r="C692" i="11"/>
  <c r="G692" i="11" s="1"/>
  <c r="H692" i="11" s="1"/>
  <c r="L692" i="11" s="1"/>
  <c r="M692" i="11" s="1"/>
  <c r="C693" i="11"/>
  <c r="G693" i="11" s="1"/>
  <c r="H693" i="11" s="1"/>
  <c r="L693" i="11" s="1"/>
  <c r="M693" i="11" s="1"/>
  <c r="C694" i="11"/>
  <c r="G694" i="11" s="1"/>
  <c r="H694" i="11" s="1"/>
  <c r="L694" i="11" s="1"/>
  <c r="M694" i="11" s="1"/>
  <c r="C695" i="11"/>
  <c r="G695" i="11" s="1"/>
  <c r="H695" i="11" s="1"/>
  <c r="L695" i="11" s="1"/>
  <c r="M695" i="11" s="1"/>
  <c r="C696" i="11"/>
  <c r="G696" i="11" s="1"/>
  <c r="H696" i="11" s="1"/>
  <c r="L696" i="11" s="1"/>
  <c r="M696" i="11" s="1"/>
  <c r="C697" i="11"/>
  <c r="G697" i="11" s="1"/>
  <c r="H697" i="11" s="1"/>
  <c r="L697" i="11" s="1"/>
  <c r="M697" i="11" s="1"/>
  <c r="C698" i="11"/>
  <c r="G698" i="11" s="1"/>
  <c r="H698" i="11" s="1"/>
  <c r="L698" i="11" s="1"/>
  <c r="M698" i="11" s="1"/>
  <c r="C699" i="11"/>
  <c r="G699" i="11" s="1"/>
  <c r="H699" i="11" s="1"/>
  <c r="L699" i="11" s="1"/>
  <c r="M699" i="11" s="1"/>
  <c r="C700" i="11"/>
  <c r="G700" i="11" s="1"/>
  <c r="H700" i="11" s="1"/>
  <c r="L700" i="11" s="1"/>
  <c r="M700" i="11" s="1"/>
  <c r="C701" i="11"/>
  <c r="G701" i="11" s="1"/>
  <c r="H701" i="11" s="1"/>
  <c r="L701" i="11" s="1"/>
  <c r="M701" i="11" s="1"/>
  <c r="C702" i="11"/>
  <c r="G702" i="11" s="1"/>
  <c r="H702" i="11" s="1"/>
  <c r="L702" i="11" s="1"/>
  <c r="M702" i="11" s="1"/>
  <c r="C703" i="11"/>
  <c r="G703" i="11" s="1"/>
  <c r="H703" i="11" s="1"/>
  <c r="L703" i="11" s="1"/>
  <c r="M703" i="11" s="1"/>
  <c r="C704" i="11"/>
  <c r="G704" i="11" s="1"/>
  <c r="H704" i="11" s="1"/>
  <c r="L704" i="11" s="1"/>
  <c r="M704" i="11" s="1"/>
  <c r="C705" i="11"/>
  <c r="G705" i="11" s="1"/>
  <c r="H705" i="11" s="1"/>
  <c r="L705" i="11" s="1"/>
  <c r="M705" i="11" s="1"/>
  <c r="C706" i="11"/>
  <c r="G706" i="11" s="1"/>
  <c r="H706" i="11" s="1"/>
  <c r="L706" i="11" s="1"/>
  <c r="M706" i="11" s="1"/>
  <c r="C707" i="11"/>
  <c r="G707" i="11" s="1"/>
  <c r="H707" i="11" s="1"/>
  <c r="L707" i="11" s="1"/>
  <c r="M707" i="11" s="1"/>
  <c r="C708" i="11"/>
  <c r="G708" i="11" s="1"/>
  <c r="H708" i="11" s="1"/>
  <c r="L708" i="11" s="1"/>
  <c r="M708" i="11" s="1"/>
  <c r="C709" i="11"/>
  <c r="G709" i="11" s="1"/>
  <c r="H709" i="11" s="1"/>
  <c r="L709" i="11" s="1"/>
  <c r="M709" i="11" s="1"/>
  <c r="C710" i="11"/>
  <c r="G710" i="11" s="1"/>
  <c r="H710" i="11" s="1"/>
  <c r="L710" i="11" s="1"/>
  <c r="M710" i="11" s="1"/>
  <c r="C711" i="11"/>
  <c r="G711" i="11" s="1"/>
  <c r="H711" i="11" s="1"/>
  <c r="L711" i="11" s="1"/>
  <c r="M711" i="11" s="1"/>
  <c r="C712" i="11"/>
  <c r="G712" i="11" s="1"/>
  <c r="H712" i="11" s="1"/>
  <c r="L712" i="11" s="1"/>
  <c r="M712" i="11" s="1"/>
  <c r="C713" i="11"/>
  <c r="G713" i="11" s="1"/>
  <c r="H713" i="11" s="1"/>
  <c r="L713" i="11" s="1"/>
  <c r="M713" i="11" s="1"/>
  <c r="C714" i="11"/>
  <c r="G714" i="11" s="1"/>
  <c r="H714" i="11" s="1"/>
  <c r="L714" i="11" s="1"/>
  <c r="M714" i="11" s="1"/>
  <c r="C715" i="11"/>
  <c r="G715" i="11" s="1"/>
  <c r="H715" i="11" s="1"/>
  <c r="L715" i="11" s="1"/>
  <c r="M715" i="11" s="1"/>
  <c r="C716" i="11"/>
  <c r="G716" i="11" s="1"/>
  <c r="H716" i="11" s="1"/>
  <c r="L716" i="11" s="1"/>
  <c r="M716" i="11" s="1"/>
  <c r="C717" i="11"/>
  <c r="G717" i="11" s="1"/>
  <c r="H717" i="11" s="1"/>
  <c r="L717" i="11" s="1"/>
  <c r="M717" i="11" s="1"/>
  <c r="C718" i="11"/>
  <c r="G718" i="11" s="1"/>
  <c r="H718" i="11" s="1"/>
  <c r="L718" i="11" s="1"/>
  <c r="M718" i="11" s="1"/>
  <c r="C719" i="11"/>
  <c r="G719" i="11" s="1"/>
  <c r="H719" i="11" s="1"/>
  <c r="L719" i="11" s="1"/>
  <c r="M719" i="11" s="1"/>
  <c r="C720" i="11"/>
  <c r="G720" i="11" s="1"/>
  <c r="H720" i="11" s="1"/>
  <c r="L720" i="11" s="1"/>
  <c r="M720" i="11" s="1"/>
  <c r="C721" i="11"/>
  <c r="G721" i="11" s="1"/>
  <c r="H721" i="11" s="1"/>
  <c r="L721" i="11" s="1"/>
  <c r="M721" i="11" s="1"/>
  <c r="C722" i="11"/>
  <c r="G722" i="11" s="1"/>
  <c r="H722" i="11" s="1"/>
  <c r="L722" i="11" s="1"/>
  <c r="M722" i="11" s="1"/>
  <c r="C723" i="11"/>
  <c r="G723" i="11" s="1"/>
  <c r="H723" i="11" s="1"/>
  <c r="L723" i="11" s="1"/>
  <c r="M723" i="11" s="1"/>
  <c r="C724" i="11"/>
  <c r="G724" i="11" s="1"/>
  <c r="H724" i="11" s="1"/>
  <c r="L724" i="11" s="1"/>
  <c r="M724" i="11" s="1"/>
  <c r="C725" i="11"/>
  <c r="G725" i="11" s="1"/>
  <c r="H725" i="11" s="1"/>
  <c r="L725" i="11" s="1"/>
  <c r="M725" i="11" s="1"/>
  <c r="C726" i="11"/>
  <c r="G726" i="11" s="1"/>
  <c r="H726" i="11" s="1"/>
  <c r="L726" i="11" s="1"/>
  <c r="M726" i="11" s="1"/>
  <c r="C727" i="11"/>
  <c r="G727" i="11" s="1"/>
  <c r="H727" i="11" s="1"/>
  <c r="L727" i="11" s="1"/>
  <c r="M727" i="11" s="1"/>
  <c r="C728" i="11"/>
  <c r="G728" i="11" s="1"/>
  <c r="H728" i="11" s="1"/>
  <c r="L728" i="11" s="1"/>
  <c r="M728" i="11" s="1"/>
  <c r="C729" i="11"/>
  <c r="G729" i="11" s="1"/>
  <c r="H729" i="11" s="1"/>
  <c r="L729" i="11" s="1"/>
  <c r="M729" i="11" s="1"/>
  <c r="C730" i="11"/>
  <c r="G730" i="11" s="1"/>
  <c r="H730" i="11" s="1"/>
  <c r="L730" i="11" s="1"/>
  <c r="M730" i="11" s="1"/>
  <c r="C731" i="11"/>
  <c r="G731" i="11" s="1"/>
  <c r="H731" i="11" s="1"/>
  <c r="L731" i="11" s="1"/>
  <c r="M731" i="11" s="1"/>
  <c r="C732" i="11"/>
  <c r="G732" i="11" s="1"/>
  <c r="H732" i="11" s="1"/>
  <c r="L732" i="11" s="1"/>
  <c r="M732" i="11" s="1"/>
  <c r="C733" i="11"/>
  <c r="G733" i="11" s="1"/>
  <c r="H733" i="11" s="1"/>
  <c r="L733" i="11" s="1"/>
  <c r="M733" i="11" s="1"/>
  <c r="C734" i="11"/>
  <c r="G734" i="11" s="1"/>
  <c r="H734" i="11" s="1"/>
  <c r="L734" i="11" s="1"/>
  <c r="M734" i="11" s="1"/>
  <c r="C735" i="11"/>
  <c r="G735" i="11" s="1"/>
  <c r="H735" i="11" s="1"/>
  <c r="L735" i="11" s="1"/>
  <c r="M735" i="11" s="1"/>
  <c r="C736" i="11"/>
  <c r="G736" i="11" s="1"/>
  <c r="H736" i="11" s="1"/>
  <c r="L736" i="11" s="1"/>
  <c r="M736" i="11" s="1"/>
  <c r="C737" i="11"/>
  <c r="G737" i="11" s="1"/>
  <c r="H737" i="11" s="1"/>
  <c r="L737" i="11" s="1"/>
  <c r="M737" i="11" s="1"/>
  <c r="C738" i="11"/>
  <c r="G738" i="11" s="1"/>
  <c r="H738" i="11" s="1"/>
  <c r="L738" i="11" s="1"/>
  <c r="M738" i="11" s="1"/>
  <c r="C739" i="11"/>
  <c r="G739" i="11" s="1"/>
  <c r="H739" i="11" s="1"/>
  <c r="L739" i="11" s="1"/>
  <c r="M739" i="11" s="1"/>
  <c r="C740" i="11"/>
  <c r="G740" i="11" s="1"/>
  <c r="H740" i="11" s="1"/>
  <c r="L740" i="11" s="1"/>
  <c r="M740" i="11" s="1"/>
  <c r="C741" i="11"/>
  <c r="G741" i="11" s="1"/>
  <c r="H741" i="11" s="1"/>
  <c r="L741" i="11" s="1"/>
  <c r="M741" i="11" s="1"/>
  <c r="C742" i="11"/>
  <c r="G742" i="11" s="1"/>
  <c r="H742" i="11" s="1"/>
  <c r="L742" i="11" s="1"/>
  <c r="M742" i="11" s="1"/>
  <c r="C743" i="11"/>
  <c r="G743" i="11" s="1"/>
  <c r="H743" i="11" s="1"/>
  <c r="L743" i="11" s="1"/>
  <c r="M743" i="11" s="1"/>
  <c r="C744" i="11"/>
  <c r="G744" i="11" s="1"/>
  <c r="H744" i="11" s="1"/>
  <c r="L744" i="11" s="1"/>
  <c r="M744" i="11" s="1"/>
  <c r="C745" i="11"/>
  <c r="G745" i="11" s="1"/>
  <c r="H745" i="11" s="1"/>
  <c r="L745" i="11" s="1"/>
  <c r="M745" i="11" s="1"/>
  <c r="C746" i="11"/>
  <c r="G746" i="11" s="1"/>
  <c r="H746" i="11" s="1"/>
  <c r="L746" i="11" s="1"/>
  <c r="M746" i="11" s="1"/>
  <c r="C747" i="11"/>
  <c r="G747" i="11" s="1"/>
  <c r="H747" i="11" s="1"/>
  <c r="L747" i="11" s="1"/>
  <c r="M747" i="11" s="1"/>
  <c r="C748" i="11"/>
  <c r="G748" i="11" s="1"/>
  <c r="H748" i="11" s="1"/>
  <c r="L748" i="11" s="1"/>
  <c r="M748" i="11" s="1"/>
  <c r="C749" i="11"/>
  <c r="G749" i="11" s="1"/>
  <c r="H749" i="11" s="1"/>
  <c r="L749" i="11" s="1"/>
  <c r="M749" i="11" s="1"/>
  <c r="C920" i="11"/>
  <c r="G920" i="11" s="1"/>
  <c r="H920" i="11" s="1"/>
  <c r="L920" i="11" s="1"/>
  <c r="M920" i="11" s="1"/>
  <c r="C921" i="11"/>
  <c r="G921" i="11" s="1"/>
  <c r="H921" i="11" s="1"/>
  <c r="L921" i="11" s="1"/>
  <c r="M921" i="11" s="1"/>
  <c r="C922" i="11"/>
  <c r="G922" i="11" s="1"/>
  <c r="H922" i="11" s="1"/>
  <c r="L922" i="11" s="1"/>
  <c r="M922" i="11" s="1"/>
  <c r="C923" i="11"/>
  <c r="G923" i="11" s="1"/>
  <c r="H923" i="11" s="1"/>
  <c r="L923" i="11" s="1"/>
  <c r="M923" i="11" s="1"/>
  <c r="C924" i="11"/>
  <c r="G924" i="11" s="1"/>
  <c r="H924" i="11" s="1"/>
  <c r="L924" i="11" s="1"/>
  <c r="M924" i="11" s="1"/>
  <c r="C925" i="11"/>
  <c r="G925" i="11" s="1"/>
  <c r="H925" i="11" s="1"/>
  <c r="L925" i="11" s="1"/>
  <c r="M925" i="11" s="1"/>
  <c r="C926" i="11"/>
  <c r="G926" i="11" s="1"/>
  <c r="H926" i="11" s="1"/>
  <c r="L926" i="11" s="1"/>
  <c r="M926" i="11" s="1"/>
  <c r="C927" i="11"/>
  <c r="G927" i="11" s="1"/>
  <c r="H927" i="11" s="1"/>
  <c r="L927" i="11" s="1"/>
  <c r="M927" i="11" s="1"/>
  <c r="C928" i="11"/>
  <c r="G928" i="11" s="1"/>
  <c r="H928" i="11" s="1"/>
  <c r="L928" i="11" s="1"/>
  <c r="M928" i="11" s="1"/>
  <c r="C929" i="11"/>
  <c r="G929" i="11" s="1"/>
  <c r="H929" i="11" s="1"/>
  <c r="L929" i="11" s="1"/>
  <c r="M929" i="11" s="1"/>
  <c r="C930" i="11"/>
  <c r="G930" i="11" s="1"/>
  <c r="H930" i="11" s="1"/>
  <c r="L930" i="11" s="1"/>
  <c r="M930" i="11" s="1"/>
  <c r="C931" i="11"/>
  <c r="G931" i="11" s="1"/>
  <c r="H931" i="11" s="1"/>
  <c r="L931" i="11" s="1"/>
  <c r="M931" i="11" s="1"/>
  <c r="C932" i="11"/>
  <c r="G932" i="11" s="1"/>
  <c r="H932" i="11" s="1"/>
  <c r="L932" i="11" s="1"/>
  <c r="M932" i="11" s="1"/>
  <c r="C933" i="11"/>
  <c r="G933" i="11" s="1"/>
  <c r="H933" i="11" s="1"/>
  <c r="L933" i="11" s="1"/>
  <c r="M933" i="11" s="1"/>
  <c r="C934" i="11"/>
  <c r="G934" i="11" s="1"/>
  <c r="H934" i="11" s="1"/>
  <c r="L934" i="11" s="1"/>
  <c r="M934" i="11" s="1"/>
  <c r="C935" i="11"/>
  <c r="G935" i="11" s="1"/>
  <c r="H935" i="11" s="1"/>
  <c r="L935" i="11" s="1"/>
  <c r="M935" i="11" s="1"/>
  <c r="C936" i="11"/>
  <c r="G936" i="11" s="1"/>
  <c r="H936" i="11" s="1"/>
  <c r="L936" i="11" s="1"/>
  <c r="M936" i="11" s="1"/>
  <c r="C937" i="11"/>
  <c r="G937" i="11" s="1"/>
  <c r="H937" i="11" s="1"/>
  <c r="L937" i="11" s="1"/>
  <c r="M937" i="11" s="1"/>
  <c r="C938" i="11"/>
  <c r="G938" i="11" s="1"/>
  <c r="H938" i="11" s="1"/>
  <c r="L938" i="11" s="1"/>
  <c r="M938" i="11" s="1"/>
  <c r="C939" i="11"/>
  <c r="G939" i="11" s="1"/>
  <c r="H939" i="11" s="1"/>
  <c r="L939" i="11" s="1"/>
  <c r="M939" i="11" s="1"/>
  <c r="C940" i="11"/>
  <c r="G940" i="11" s="1"/>
  <c r="H940" i="11" s="1"/>
  <c r="L940" i="11" s="1"/>
  <c r="M940" i="11" s="1"/>
  <c r="C941" i="11"/>
  <c r="G941" i="11" s="1"/>
  <c r="H941" i="11" s="1"/>
  <c r="L941" i="11" s="1"/>
  <c r="M941" i="11" s="1"/>
  <c r="C942" i="11"/>
  <c r="G942" i="11" s="1"/>
  <c r="H942" i="11" s="1"/>
  <c r="L942" i="11" s="1"/>
  <c r="M942" i="11" s="1"/>
  <c r="C943" i="11"/>
  <c r="G943" i="11" s="1"/>
  <c r="H943" i="11" s="1"/>
  <c r="L943" i="11" s="1"/>
  <c r="M943" i="11" s="1"/>
  <c r="C944" i="11"/>
  <c r="G944" i="11" s="1"/>
  <c r="H944" i="11" s="1"/>
  <c r="L944" i="11" s="1"/>
  <c r="M944" i="11" s="1"/>
  <c r="C945" i="11"/>
  <c r="G945" i="11" s="1"/>
  <c r="H945" i="11" s="1"/>
  <c r="L945" i="11" s="1"/>
  <c r="M945" i="11" s="1"/>
  <c r="C946" i="11"/>
  <c r="G946" i="11" s="1"/>
  <c r="H946" i="11" s="1"/>
  <c r="L946" i="11" s="1"/>
  <c r="M946" i="11" s="1"/>
  <c r="C947" i="11"/>
  <c r="G947" i="11" s="1"/>
  <c r="H947" i="11" s="1"/>
  <c r="L947" i="11" s="1"/>
  <c r="M947" i="11" s="1"/>
  <c r="C948" i="11"/>
  <c r="G948" i="11" s="1"/>
  <c r="H948" i="11" s="1"/>
  <c r="L948" i="11" s="1"/>
  <c r="M948" i="11" s="1"/>
  <c r="C949" i="11"/>
  <c r="G949" i="11" s="1"/>
  <c r="H949" i="11" s="1"/>
  <c r="L949" i="11" s="1"/>
  <c r="M949" i="11" s="1"/>
  <c r="C950" i="11"/>
  <c r="G950" i="11" s="1"/>
  <c r="H950" i="11" s="1"/>
  <c r="L950" i="11" s="1"/>
  <c r="M950" i="11" s="1"/>
  <c r="C951" i="11"/>
  <c r="G951" i="11" s="1"/>
  <c r="H951" i="11" s="1"/>
  <c r="L951" i="11" s="1"/>
  <c r="M951" i="11" s="1"/>
  <c r="C952" i="11"/>
  <c r="G952" i="11" s="1"/>
  <c r="H952" i="11" s="1"/>
  <c r="L952" i="11" s="1"/>
  <c r="M952" i="11" s="1"/>
  <c r="C953" i="11"/>
  <c r="G953" i="11" s="1"/>
  <c r="H953" i="11" s="1"/>
  <c r="L953" i="11" s="1"/>
  <c r="M953" i="11" s="1"/>
  <c r="C954" i="11"/>
  <c r="G954" i="11" s="1"/>
  <c r="H954" i="11" s="1"/>
  <c r="L954" i="11" s="1"/>
  <c r="M954" i="11" s="1"/>
  <c r="C955" i="11"/>
  <c r="G955" i="11" s="1"/>
  <c r="H955" i="11" s="1"/>
  <c r="L955" i="11" s="1"/>
  <c r="M955" i="11" s="1"/>
  <c r="C956" i="11"/>
  <c r="G956" i="11" s="1"/>
  <c r="H956" i="11" s="1"/>
  <c r="L956" i="11" s="1"/>
  <c r="M956" i="11" s="1"/>
  <c r="C957" i="11"/>
  <c r="G957" i="11" s="1"/>
  <c r="H957" i="11" s="1"/>
  <c r="L957" i="11" s="1"/>
  <c r="M957" i="11" s="1"/>
  <c r="C958" i="11"/>
  <c r="G958" i="11" s="1"/>
  <c r="H958" i="11" s="1"/>
  <c r="L958" i="11" s="1"/>
  <c r="M958" i="11" s="1"/>
  <c r="C959" i="11"/>
  <c r="G959" i="11" s="1"/>
  <c r="H959" i="11" s="1"/>
  <c r="L959" i="11" s="1"/>
  <c r="M959" i="11" s="1"/>
  <c r="C960" i="11"/>
  <c r="G960" i="11" s="1"/>
  <c r="H960" i="11" s="1"/>
  <c r="L960" i="11" s="1"/>
  <c r="M960" i="11" s="1"/>
  <c r="C961" i="11"/>
  <c r="G961" i="11" s="1"/>
  <c r="H961" i="11" s="1"/>
  <c r="L961" i="11" s="1"/>
  <c r="M961" i="11" s="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F38" i="1"/>
  <c r="F39" i="1"/>
  <c r="F44" i="1"/>
  <c r="K10" i="1"/>
  <c r="C4" i="11"/>
  <c r="K40" i="1"/>
  <c r="F31" i="1"/>
  <c r="F32" i="1" s="1"/>
  <c r="F43" i="1" s="1"/>
  <c r="F23" i="1"/>
  <c r="F62" i="1"/>
  <c r="G16" i="11" l="1"/>
  <c r="G2885" i="11"/>
  <c r="H2885" i="11" s="1"/>
  <c r="L2885" i="11" s="1"/>
  <c r="M2885" i="11" s="1"/>
  <c r="G2719" i="11"/>
  <c r="H2719" i="11" s="1"/>
  <c r="L2719" i="11" s="1"/>
  <c r="M2719" i="11" s="1"/>
  <c r="G2703" i="11"/>
  <c r="H2703" i="11" s="1"/>
  <c r="L2703" i="11" s="1"/>
  <c r="M2703" i="11" s="1"/>
  <c r="G2687" i="11"/>
  <c r="H2687" i="11" s="1"/>
  <c r="L2687" i="11" s="1"/>
  <c r="M2687" i="11" s="1"/>
  <c r="N2687" i="11" s="1"/>
  <c r="O2687" i="11" s="1"/>
  <c r="G2671" i="11"/>
  <c r="H2671" i="11" s="1"/>
  <c r="L2671" i="11" s="1"/>
  <c r="M2671" i="11" s="1"/>
  <c r="G2655" i="11"/>
  <c r="H2655" i="11" s="1"/>
  <c r="L2655" i="11" s="1"/>
  <c r="M2655" i="11" s="1"/>
  <c r="N2655" i="11" s="1"/>
  <c r="O2655" i="11" s="1"/>
  <c r="G2639" i="11"/>
  <c r="H2639" i="11" s="1"/>
  <c r="L2639" i="11" s="1"/>
  <c r="M2639" i="11" s="1"/>
  <c r="G2623" i="11"/>
  <c r="H2623" i="11" s="1"/>
  <c r="L2623" i="11" s="1"/>
  <c r="M2623" i="11" s="1"/>
  <c r="N2623" i="11" s="1"/>
  <c r="O2623" i="11" s="1"/>
  <c r="G2607" i="11"/>
  <c r="H2607" i="11" s="1"/>
  <c r="L2607" i="11" s="1"/>
  <c r="M2607" i="11" s="1"/>
  <c r="G2591" i="11"/>
  <c r="H2591" i="11" s="1"/>
  <c r="L2591" i="11" s="1"/>
  <c r="M2591" i="11" s="1"/>
  <c r="G2575" i="11"/>
  <c r="H2575" i="11" s="1"/>
  <c r="L2575" i="11" s="1"/>
  <c r="M2575" i="11" s="1"/>
  <c r="N2575" i="11" s="1"/>
  <c r="O2575" i="11" s="1"/>
  <c r="G2559" i="11"/>
  <c r="H2559" i="11" s="1"/>
  <c r="L2559" i="11" s="1"/>
  <c r="M2559" i="11" s="1"/>
  <c r="N2559" i="11" s="1"/>
  <c r="O2559" i="11" s="1"/>
  <c r="I947" i="11"/>
  <c r="N947" i="11" s="1"/>
  <c r="O947" i="11" s="1"/>
  <c r="I931" i="11"/>
  <c r="N931" i="11" s="1"/>
  <c r="O931" i="11" s="1"/>
  <c r="I915" i="11"/>
  <c r="N915" i="11" s="1"/>
  <c r="O915" i="11" s="1"/>
  <c r="I899" i="11"/>
  <c r="N899" i="11" s="1"/>
  <c r="O899" i="11" s="1"/>
  <c r="I883" i="11"/>
  <c r="I867" i="11"/>
  <c r="I851" i="11"/>
  <c r="I835" i="11"/>
  <c r="I819" i="11"/>
  <c r="I803" i="11"/>
  <c r="I787" i="11"/>
  <c r="I771" i="11"/>
  <c r="I755" i="11"/>
  <c r="I739" i="11"/>
  <c r="I723" i="11"/>
  <c r="N723" i="11" s="1"/>
  <c r="O723" i="11" s="1"/>
  <c r="I707" i="11"/>
  <c r="N707" i="11" s="1"/>
  <c r="O707" i="11" s="1"/>
  <c r="I691" i="11"/>
  <c r="N691" i="11" s="1"/>
  <c r="O691" i="11" s="1"/>
  <c r="I675" i="11"/>
  <c r="N675" i="11" s="1"/>
  <c r="O675" i="11" s="1"/>
  <c r="I659" i="11"/>
  <c r="N659" i="11" s="1"/>
  <c r="O659" i="11" s="1"/>
  <c r="I643" i="11"/>
  <c r="N643" i="11" s="1"/>
  <c r="O643" i="11" s="1"/>
  <c r="I627" i="11"/>
  <c r="I611" i="11"/>
  <c r="I595" i="11"/>
  <c r="I579" i="11"/>
  <c r="I563" i="11"/>
  <c r="I547" i="11"/>
  <c r="I531" i="11"/>
  <c r="I515" i="11"/>
  <c r="I499" i="11"/>
  <c r="I483" i="11"/>
  <c r="I467" i="11"/>
  <c r="N467" i="11" s="1"/>
  <c r="O467" i="11" s="1"/>
  <c r="I451" i="11"/>
  <c r="N451" i="11" s="1"/>
  <c r="O451" i="11" s="1"/>
  <c r="I435" i="11"/>
  <c r="N435" i="11" s="1"/>
  <c r="O435" i="11" s="1"/>
  <c r="I419" i="11"/>
  <c r="N419" i="11" s="1"/>
  <c r="O419" i="11" s="1"/>
  <c r="I403" i="11"/>
  <c r="N403" i="11" s="1"/>
  <c r="O403" i="11" s="1"/>
  <c r="I387" i="11"/>
  <c r="N387" i="11" s="1"/>
  <c r="O387" i="11" s="1"/>
  <c r="I371" i="11"/>
  <c r="I355" i="11"/>
  <c r="I339" i="11"/>
  <c r="I323" i="11"/>
  <c r="I307" i="11"/>
  <c r="I291" i="11"/>
  <c r="I275" i="11"/>
  <c r="I259" i="11"/>
  <c r="I243" i="11"/>
  <c r="I227" i="11"/>
  <c r="I211" i="11"/>
  <c r="N211" i="11" s="1"/>
  <c r="O211" i="11" s="1"/>
  <c r="I195" i="11"/>
  <c r="N195" i="11" s="1"/>
  <c r="O195" i="11" s="1"/>
  <c r="I179" i="11"/>
  <c r="N179" i="11" s="1"/>
  <c r="O179" i="11" s="1"/>
  <c r="I163" i="11"/>
  <c r="N163" i="11" s="1"/>
  <c r="O163" i="11" s="1"/>
  <c r="I147" i="11"/>
  <c r="N147" i="11" s="1"/>
  <c r="O147" i="11" s="1"/>
  <c r="I131" i="11"/>
  <c r="N131" i="11" s="1"/>
  <c r="O131" i="11" s="1"/>
  <c r="I115" i="11"/>
  <c r="I99" i="11"/>
  <c r="I83" i="11"/>
  <c r="I67" i="11"/>
  <c r="I51" i="11"/>
  <c r="I35" i="11"/>
  <c r="I18" i="11"/>
  <c r="N18" i="11" s="1"/>
  <c r="O18" i="11" s="1"/>
  <c r="G2884" i="11"/>
  <c r="H2884" i="11" s="1"/>
  <c r="L2884" i="11" s="1"/>
  <c r="M2884" i="11" s="1"/>
  <c r="G2718" i="11"/>
  <c r="H2718" i="11" s="1"/>
  <c r="L2718" i="11" s="1"/>
  <c r="M2718" i="11" s="1"/>
  <c r="G2702" i="11"/>
  <c r="H2702" i="11" s="1"/>
  <c r="L2702" i="11" s="1"/>
  <c r="M2702" i="11" s="1"/>
  <c r="G2686" i="11"/>
  <c r="H2686" i="11" s="1"/>
  <c r="L2686" i="11" s="1"/>
  <c r="M2686" i="11" s="1"/>
  <c r="N2686" i="11" s="1"/>
  <c r="O2686" i="11" s="1"/>
  <c r="G2670" i="11"/>
  <c r="H2670" i="11" s="1"/>
  <c r="L2670" i="11" s="1"/>
  <c r="M2670" i="11" s="1"/>
  <c r="N2670" i="11" s="1"/>
  <c r="O2670" i="11" s="1"/>
  <c r="G2654" i="11"/>
  <c r="H2654" i="11" s="1"/>
  <c r="L2654" i="11" s="1"/>
  <c r="M2654" i="11" s="1"/>
  <c r="N2654" i="11" s="1"/>
  <c r="O2654" i="11" s="1"/>
  <c r="G2638" i="11"/>
  <c r="H2638" i="11" s="1"/>
  <c r="L2638" i="11" s="1"/>
  <c r="M2638" i="11" s="1"/>
  <c r="N2638" i="11" s="1"/>
  <c r="O2638" i="11" s="1"/>
  <c r="G2622" i="11"/>
  <c r="H2622" i="11" s="1"/>
  <c r="L2622" i="11" s="1"/>
  <c r="M2622" i="11" s="1"/>
  <c r="N2622" i="11" s="1"/>
  <c r="O2622" i="11" s="1"/>
  <c r="G2606" i="11"/>
  <c r="H2606" i="11" s="1"/>
  <c r="L2606" i="11" s="1"/>
  <c r="M2606" i="11" s="1"/>
  <c r="N2606" i="11" s="1"/>
  <c r="O2606" i="11" s="1"/>
  <c r="G2590" i="11"/>
  <c r="H2590" i="11" s="1"/>
  <c r="L2590" i="11" s="1"/>
  <c r="M2590" i="11" s="1"/>
  <c r="G2574" i="11"/>
  <c r="H2574" i="11" s="1"/>
  <c r="L2574" i="11" s="1"/>
  <c r="M2574" i="11" s="1"/>
  <c r="G2558" i="11"/>
  <c r="H2558" i="11" s="1"/>
  <c r="L2558" i="11" s="1"/>
  <c r="M2558" i="11" s="1"/>
  <c r="I946" i="11"/>
  <c r="I930" i="11"/>
  <c r="I914" i="11"/>
  <c r="I898" i="11"/>
  <c r="I882" i="11"/>
  <c r="I866" i="11"/>
  <c r="I850" i="11"/>
  <c r="I834" i="11"/>
  <c r="N834" i="11" s="1"/>
  <c r="O834" i="11" s="1"/>
  <c r="I818" i="11"/>
  <c r="N818" i="11" s="1"/>
  <c r="O818" i="11" s="1"/>
  <c r="I802" i="11"/>
  <c r="N802" i="11" s="1"/>
  <c r="O802" i="11" s="1"/>
  <c r="I786" i="11"/>
  <c r="N786" i="11" s="1"/>
  <c r="O786" i="11" s="1"/>
  <c r="I770" i="11"/>
  <c r="N770" i="11" s="1"/>
  <c r="O770" i="11" s="1"/>
  <c r="I754" i="11"/>
  <c r="N754" i="11" s="1"/>
  <c r="O754" i="11" s="1"/>
  <c r="I738" i="11"/>
  <c r="I722" i="11"/>
  <c r="I706" i="11"/>
  <c r="I690" i="11"/>
  <c r="N690" i="11" s="1"/>
  <c r="O690" i="11" s="1"/>
  <c r="I674" i="11"/>
  <c r="I658" i="11"/>
  <c r="I642" i="11"/>
  <c r="I626" i="11"/>
  <c r="I610" i="11"/>
  <c r="I594" i="11"/>
  <c r="I578" i="11"/>
  <c r="N578" i="11" s="1"/>
  <c r="O578" i="11" s="1"/>
  <c r="I562" i="11"/>
  <c r="N562" i="11" s="1"/>
  <c r="O562" i="11" s="1"/>
  <c r="I546" i="11"/>
  <c r="N546" i="11" s="1"/>
  <c r="O546" i="11" s="1"/>
  <c r="I530" i="11"/>
  <c r="N530" i="11" s="1"/>
  <c r="O530" i="11" s="1"/>
  <c r="I514" i="11"/>
  <c r="N514" i="11" s="1"/>
  <c r="O514" i="11" s="1"/>
  <c r="I498" i="11"/>
  <c r="N498" i="11" s="1"/>
  <c r="O498" i="11" s="1"/>
  <c r="I482" i="11"/>
  <c r="I466" i="11"/>
  <c r="I450" i="11"/>
  <c r="I434" i="11"/>
  <c r="I418" i="11"/>
  <c r="I402" i="11"/>
  <c r="I386" i="11"/>
  <c r="I370" i="11"/>
  <c r="I354" i="11"/>
  <c r="I338" i="11"/>
  <c r="I322" i="11"/>
  <c r="I306" i="11"/>
  <c r="N306" i="11" s="1"/>
  <c r="O306" i="11" s="1"/>
  <c r="I290" i="11"/>
  <c r="N290" i="11" s="1"/>
  <c r="O290" i="11" s="1"/>
  <c r="I274" i="11"/>
  <c r="N274" i="11" s="1"/>
  <c r="O274" i="11" s="1"/>
  <c r="I258" i="11"/>
  <c r="N258" i="11" s="1"/>
  <c r="O258" i="11" s="1"/>
  <c r="I242" i="11"/>
  <c r="N242" i="11" s="1"/>
  <c r="O242" i="11" s="1"/>
  <c r="I226" i="11"/>
  <c r="I210" i="11"/>
  <c r="I194" i="11"/>
  <c r="I178" i="11"/>
  <c r="I162" i="11"/>
  <c r="I146" i="11"/>
  <c r="I130" i="11"/>
  <c r="I114" i="11"/>
  <c r="I98" i="11"/>
  <c r="I82" i="11"/>
  <c r="I66" i="11"/>
  <c r="N66" i="11" s="1"/>
  <c r="O66" i="11" s="1"/>
  <c r="I50" i="11"/>
  <c r="N50" i="11" s="1"/>
  <c r="O50" i="11" s="1"/>
  <c r="I34" i="11"/>
  <c r="N34" i="11" s="1"/>
  <c r="O34" i="11" s="1"/>
  <c r="G2883" i="11"/>
  <c r="H2883" i="11" s="1"/>
  <c r="L2883" i="11" s="1"/>
  <c r="M2883" i="11" s="1"/>
  <c r="N2883" i="11" s="1"/>
  <c r="O2883" i="11" s="1"/>
  <c r="G2717" i="11"/>
  <c r="H2717" i="11" s="1"/>
  <c r="L2717" i="11" s="1"/>
  <c r="M2717" i="11" s="1"/>
  <c r="N2717" i="11" s="1"/>
  <c r="O2717" i="11" s="1"/>
  <c r="G2701" i="11"/>
  <c r="H2701" i="11" s="1"/>
  <c r="L2701" i="11" s="1"/>
  <c r="M2701" i="11" s="1"/>
  <c r="N2701" i="11" s="1"/>
  <c r="O2701" i="11" s="1"/>
  <c r="G2685" i="11"/>
  <c r="H2685" i="11" s="1"/>
  <c r="L2685" i="11" s="1"/>
  <c r="M2685" i="11" s="1"/>
  <c r="G2669" i="11"/>
  <c r="H2669" i="11" s="1"/>
  <c r="L2669" i="11" s="1"/>
  <c r="M2669" i="11" s="1"/>
  <c r="G2653" i="11"/>
  <c r="H2653" i="11" s="1"/>
  <c r="L2653" i="11" s="1"/>
  <c r="M2653" i="11" s="1"/>
  <c r="G2637" i="11"/>
  <c r="H2637" i="11" s="1"/>
  <c r="L2637" i="11" s="1"/>
  <c r="M2637" i="11" s="1"/>
  <c r="N2637" i="11" s="1"/>
  <c r="O2637" i="11" s="1"/>
  <c r="G2621" i="11"/>
  <c r="H2621" i="11" s="1"/>
  <c r="L2621" i="11" s="1"/>
  <c r="M2621" i="11" s="1"/>
  <c r="G2605" i="11"/>
  <c r="H2605" i="11" s="1"/>
  <c r="L2605" i="11" s="1"/>
  <c r="M2605" i="11" s="1"/>
  <c r="N2605" i="11" s="1"/>
  <c r="O2605" i="11" s="1"/>
  <c r="G2589" i="11"/>
  <c r="H2589" i="11" s="1"/>
  <c r="L2589" i="11" s="1"/>
  <c r="M2589" i="11" s="1"/>
  <c r="N2589" i="11" s="1"/>
  <c r="O2589" i="11" s="1"/>
  <c r="G2573" i="11"/>
  <c r="H2573" i="11" s="1"/>
  <c r="L2573" i="11" s="1"/>
  <c r="M2573" i="11" s="1"/>
  <c r="I961" i="11"/>
  <c r="I945" i="11"/>
  <c r="I929" i="11"/>
  <c r="N929" i="11" s="1"/>
  <c r="O929" i="11" s="1"/>
  <c r="I913" i="11"/>
  <c r="N913" i="11" s="1"/>
  <c r="O913" i="11" s="1"/>
  <c r="I897" i="11"/>
  <c r="N897" i="11" s="1"/>
  <c r="O897" i="11" s="1"/>
  <c r="I881" i="11"/>
  <c r="N881" i="11" s="1"/>
  <c r="O881" i="11" s="1"/>
  <c r="I865" i="11"/>
  <c r="N865" i="11" s="1"/>
  <c r="O865" i="11" s="1"/>
  <c r="I849" i="11"/>
  <c r="N849" i="11" s="1"/>
  <c r="O849" i="11" s="1"/>
  <c r="I833" i="11"/>
  <c r="I817" i="11"/>
  <c r="I801" i="11"/>
  <c r="I785" i="11"/>
  <c r="I769" i="11"/>
  <c r="I753" i="11"/>
  <c r="I737" i="11"/>
  <c r="I721" i="11"/>
  <c r="I705" i="11"/>
  <c r="I689" i="11"/>
  <c r="I673" i="11"/>
  <c r="N673" i="11" s="1"/>
  <c r="O673" i="11" s="1"/>
  <c r="I657" i="11"/>
  <c r="N657" i="11" s="1"/>
  <c r="O657" i="11" s="1"/>
  <c r="I641" i="11"/>
  <c r="N641" i="11" s="1"/>
  <c r="O641" i="11" s="1"/>
  <c r="I625" i="11"/>
  <c r="N625" i="11" s="1"/>
  <c r="O625" i="11" s="1"/>
  <c r="I609" i="11"/>
  <c r="N609" i="11" s="1"/>
  <c r="O609" i="11" s="1"/>
  <c r="I593" i="11"/>
  <c r="N593" i="11" s="1"/>
  <c r="O593" i="11" s="1"/>
  <c r="I577" i="11"/>
  <c r="I561" i="11"/>
  <c r="I545" i="11"/>
  <c r="I529" i="11"/>
  <c r="I513" i="11"/>
  <c r="I497" i="11"/>
  <c r="I481" i="11"/>
  <c r="I465" i="11"/>
  <c r="I449" i="11"/>
  <c r="I433" i="11"/>
  <c r="I417" i="11"/>
  <c r="N417" i="11" s="1"/>
  <c r="O417" i="11" s="1"/>
  <c r="I401" i="11"/>
  <c r="N401" i="11" s="1"/>
  <c r="O401" i="11" s="1"/>
  <c r="I385" i="11"/>
  <c r="N385" i="11" s="1"/>
  <c r="O385" i="11" s="1"/>
  <c r="I369" i="11"/>
  <c r="N369" i="11" s="1"/>
  <c r="O369" i="11" s="1"/>
  <c r="I353" i="11"/>
  <c r="N353" i="11" s="1"/>
  <c r="O353" i="11" s="1"/>
  <c r="I337" i="11"/>
  <c r="N337" i="11" s="1"/>
  <c r="O337" i="11" s="1"/>
  <c r="I321" i="11"/>
  <c r="I305" i="11"/>
  <c r="I289" i="11"/>
  <c r="I273" i="11"/>
  <c r="I257" i="11"/>
  <c r="I241" i="11"/>
  <c r="I225" i="11"/>
  <c r="I209" i="11"/>
  <c r="I193" i="11"/>
  <c r="I177" i="11"/>
  <c r="I161" i="11"/>
  <c r="N161" i="11" s="1"/>
  <c r="O161" i="11" s="1"/>
  <c r="I145" i="11"/>
  <c r="I129" i="11"/>
  <c r="N129" i="11" s="1"/>
  <c r="O129" i="11" s="1"/>
  <c r="I113" i="11"/>
  <c r="N113" i="11" s="1"/>
  <c r="O113" i="11" s="1"/>
  <c r="I97" i="11"/>
  <c r="N97" i="11" s="1"/>
  <c r="O97" i="11" s="1"/>
  <c r="I81" i="11"/>
  <c r="N81" i="11" s="1"/>
  <c r="O81" i="11" s="1"/>
  <c r="I65" i="11"/>
  <c r="I49" i="11"/>
  <c r="I33" i="11"/>
  <c r="G2882" i="11"/>
  <c r="H2882" i="11" s="1"/>
  <c r="L2882" i="11" s="1"/>
  <c r="M2882" i="11" s="1"/>
  <c r="N2882" i="11" s="1"/>
  <c r="O2882" i="11" s="1"/>
  <c r="G2716" i="11"/>
  <c r="H2716" i="11" s="1"/>
  <c r="L2716" i="11" s="1"/>
  <c r="M2716" i="11" s="1"/>
  <c r="G2700" i="11"/>
  <c r="H2700" i="11" s="1"/>
  <c r="L2700" i="11" s="1"/>
  <c r="M2700" i="11" s="1"/>
  <c r="N2700" i="11" s="1"/>
  <c r="O2700" i="11" s="1"/>
  <c r="G2684" i="11"/>
  <c r="H2684" i="11" s="1"/>
  <c r="L2684" i="11" s="1"/>
  <c r="M2684" i="11" s="1"/>
  <c r="N2684" i="11" s="1"/>
  <c r="O2684" i="11" s="1"/>
  <c r="G2668" i="11"/>
  <c r="H2668" i="11" s="1"/>
  <c r="L2668" i="11" s="1"/>
  <c r="M2668" i="11" s="1"/>
  <c r="G2652" i="11"/>
  <c r="H2652" i="11" s="1"/>
  <c r="L2652" i="11" s="1"/>
  <c r="M2652" i="11" s="1"/>
  <c r="G2636" i="11"/>
  <c r="H2636" i="11" s="1"/>
  <c r="L2636" i="11" s="1"/>
  <c r="M2636" i="11" s="1"/>
  <c r="G2620" i="11"/>
  <c r="H2620" i="11" s="1"/>
  <c r="L2620" i="11" s="1"/>
  <c r="M2620" i="11" s="1"/>
  <c r="N2620" i="11" s="1"/>
  <c r="O2620" i="11" s="1"/>
  <c r="G2604" i="11"/>
  <c r="H2604" i="11" s="1"/>
  <c r="L2604" i="11" s="1"/>
  <c r="M2604" i="11" s="1"/>
  <c r="N2604" i="11" s="1"/>
  <c r="O2604" i="11" s="1"/>
  <c r="G2588" i="11"/>
  <c r="H2588" i="11" s="1"/>
  <c r="L2588" i="11" s="1"/>
  <c r="M2588" i="11" s="1"/>
  <c r="N2588" i="11" s="1"/>
  <c r="O2588" i="11" s="1"/>
  <c r="G2572" i="11"/>
  <c r="H2572" i="11" s="1"/>
  <c r="L2572" i="11" s="1"/>
  <c r="M2572" i="11" s="1"/>
  <c r="N2572" i="11" s="1"/>
  <c r="O2572" i="11" s="1"/>
  <c r="I960" i="11"/>
  <c r="N960" i="11" s="1"/>
  <c r="O960" i="11" s="1"/>
  <c r="I944" i="11"/>
  <c r="N944" i="11" s="1"/>
  <c r="O944" i="11" s="1"/>
  <c r="I928" i="11"/>
  <c r="I912" i="11"/>
  <c r="I896" i="11"/>
  <c r="I880" i="11"/>
  <c r="I864" i="11"/>
  <c r="I848" i="11"/>
  <c r="I832" i="11"/>
  <c r="N832" i="11" s="1"/>
  <c r="O832" i="11" s="1"/>
  <c r="I816" i="11"/>
  <c r="N816" i="11" s="1"/>
  <c r="O816" i="11" s="1"/>
  <c r="I800" i="11"/>
  <c r="I784" i="11"/>
  <c r="I768" i="11"/>
  <c r="I752" i="11"/>
  <c r="N752" i="11" s="1"/>
  <c r="O752" i="11" s="1"/>
  <c r="I736" i="11"/>
  <c r="N736" i="11" s="1"/>
  <c r="O736" i="11" s="1"/>
  <c r="I720" i="11"/>
  <c r="N720" i="11" s="1"/>
  <c r="O720" i="11" s="1"/>
  <c r="I704" i="11"/>
  <c r="N704" i="11" s="1"/>
  <c r="O704" i="11" s="1"/>
  <c r="I688" i="11"/>
  <c r="N688" i="11" s="1"/>
  <c r="O688" i="11" s="1"/>
  <c r="I672" i="11"/>
  <c r="I656" i="11"/>
  <c r="I640" i="11"/>
  <c r="I624" i="11"/>
  <c r="I608" i="11"/>
  <c r="I592" i="11"/>
  <c r="I576" i="11"/>
  <c r="I560" i="11"/>
  <c r="I544" i="11"/>
  <c r="I528" i="11"/>
  <c r="I512" i="11"/>
  <c r="N512" i="11" s="1"/>
  <c r="O512" i="11" s="1"/>
  <c r="I496" i="11"/>
  <c r="N496" i="11" s="1"/>
  <c r="O496" i="11" s="1"/>
  <c r="I480" i="11"/>
  <c r="N480" i="11" s="1"/>
  <c r="O480" i="11" s="1"/>
  <c r="I464" i="11"/>
  <c r="N464" i="11" s="1"/>
  <c r="O464" i="11" s="1"/>
  <c r="I448" i="11"/>
  <c r="N448" i="11" s="1"/>
  <c r="O448" i="11" s="1"/>
  <c r="I432" i="11"/>
  <c r="N432" i="11" s="1"/>
  <c r="O432" i="11" s="1"/>
  <c r="I416" i="11"/>
  <c r="I400" i="11"/>
  <c r="I384" i="11"/>
  <c r="I368" i="11"/>
  <c r="I352" i="11"/>
  <c r="I336" i="11"/>
  <c r="I320" i="11"/>
  <c r="I304" i="11"/>
  <c r="I288" i="11"/>
  <c r="I272" i="11"/>
  <c r="I256" i="11"/>
  <c r="N256" i="11" s="1"/>
  <c r="O256" i="11" s="1"/>
  <c r="I240" i="11"/>
  <c r="I224" i="11"/>
  <c r="N224" i="11" s="1"/>
  <c r="O224" i="11" s="1"/>
  <c r="I208" i="11"/>
  <c r="N208" i="11" s="1"/>
  <c r="O208" i="11" s="1"/>
  <c r="I192" i="11"/>
  <c r="N192" i="11" s="1"/>
  <c r="O192" i="11" s="1"/>
  <c r="I176" i="11"/>
  <c r="N176" i="11" s="1"/>
  <c r="O176" i="11" s="1"/>
  <c r="I160" i="11"/>
  <c r="I144" i="11"/>
  <c r="I128" i="11"/>
  <c r="I112" i="11"/>
  <c r="I96" i="11"/>
  <c r="I80" i="11"/>
  <c r="I64" i="11"/>
  <c r="I48" i="11"/>
  <c r="I31" i="11"/>
  <c r="G2881" i="11"/>
  <c r="H2881" i="11" s="1"/>
  <c r="L2881" i="11" s="1"/>
  <c r="M2881" i="11" s="1"/>
  <c r="N2881" i="11" s="1"/>
  <c r="O2881" i="11" s="1"/>
  <c r="G2715" i="11"/>
  <c r="H2715" i="11" s="1"/>
  <c r="L2715" i="11" s="1"/>
  <c r="M2715" i="11" s="1"/>
  <c r="N2715" i="11" s="1"/>
  <c r="O2715" i="11" s="1"/>
  <c r="G2699" i="11"/>
  <c r="H2699" i="11" s="1"/>
  <c r="L2699" i="11" s="1"/>
  <c r="M2699" i="11" s="1"/>
  <c r="N2699" i="11" s="1"/>
  <c r="O2699" i="11" s="1"/>
  <c r="G2683" i="11"/>
  <c r="H2683" i="11" s="1"/>
  <c r="L2683" i="11" s="1"/>
  <c r="M2683" i="11" s="1"/>
  <c r="N2683" i="11" s="1"/>
  <c r="O2683" i="11" s="1"/>
  <c r="G2667" i="11"/>
  <c r="H2667" i="11" s="1"/>
  <c r="L2667" i="11" s="1"/>
  <c r="M2667" i="11" s="1"/>
  <c r="N2667" i="11" s="1"/>
  <c r="O2667" i="11" s="1"/>
  <c r="G2651" i="11"/>
  <c r="H2651" i="11" s="1"/>
  <c r="L2651" i="11" s="1"/>
  <c r="M2651" i="11" s="1"/>
  <c r="N2651" i="11" s="1"/>
  <c r="O2651" i="11" s="1"/>
  <c r="G2635" i="11"/>
  <c r="H2635" i="11" s="1"/>
  <c r="L2635" i="11" s="1"/>
  <c r="M2635" i="11" s="1"/>
  <c r="N2635" i="11" s="1"/>
  <c r="O2635" i="11" s="1"/>
  <c r="G2619" i="11"/>
  <c r="H2619" i="11" s="1"/>
  <c r="L2619" i="11" s="1"/>
  <c r="M2619" i="11" s="1"/>
  <c r="G2603" i="11"/>
  <c r="H2603" i="11" s="1"/>
  <c r="L2603" i="11" s="1"/>
  <c r="M2603" i="11" s="1"/>
  <c r="G2587" i="11"/>
  <c r="H2587" i="11" s="1"/>
  <c r="L2587" i="11" s="1"/>
  <c r="M2587" i="11" s="1"/>
  <c r="G2571" i="11"/>
  <c r="H2571" i="11" s="1"/>
  <c r="L2571" i="11" s="1"/>
  <c r="M2571" i="11" s="1"/>
  <c r="N2571" i="11" s="1"/>
  <c r="O2571" i="11" s="1"/>
  <c r="I959" i="11"/>
  <c r="I943" i="11"/>
  <c r="I927" i="11"/>
  <c r="I911" i="11"/>
  <c r="I895" i="11"/>
  <c r="I879" i="11"/>
  <c r="I863" i="11"/>
  <c r="N863" i="11" s="1"/>
  <c r="O863" i="11" s="1"/>
  <c r="I847" i="11"/>
  <c r="N847" i="11" s="1"/>
  <c r="O847" i="11" s="1"/>
  <c r="I831" i="11"/>
  <c r="N831" i="11" s="1"/>
  <c r="O831" i="11" s="1"/>
  <c r="I815" i="11"/>
  <c r="N815" i="11" s="1"/>
  <c r="O815" i="11" s="1"/>
  <c r="I799" i="11"/>
  <c r="N799" i="11" s="1"/>
  <c r="O799" i="11" s="1"/>
  <c r="I783" i="11"/>
  <c r="N783" i="11" s="1"/>
  <c r="O783" i="11" s="1"/>
  <c r="I767" i="11"/>
  <c r="I751" i="11"/>
  <c r="I735" i="11"/>
  <c r="I719" i="11"/>
  <c r="I703" i="11"/>
  <c r="I687" i="11"/>
  <c r="I671" i="11"/>
  <c r="I655" i="11"/>
  <c r="N655" i="11" s="1"/>
  <c r="O655" i="11" s="1"/>
  <c r="I639" i="11"/>
  <c r="I623" i="11"/>
  <c r="N623" i="11" s="1"/>
  <c r="O623" i="11" s="1"/>
  <c r="I607" i="11"/>
  <c r="N607" i="11" s="1"/>
  <c r="O607" i="11" s="1"/>
  <c r="I591" i="11"/>
  <c r="N591" i="11" s="1"/>
  <c r="O591" i="11" s="1"/>
  <c r="I575" i="11"/>
  <c r="N575" i="11" s="1"/>
  <c r="O575" i="11" s="1"/>
  <c r="I559" i="11"/>
  <c r="N559" i="11" s="1"/>
  <c r="O559" i="11" s="1"/>
  <c r="I543" i="11"/>
  <c r="N543" i="11" s="1"/>
  <c r="O543" i="11" s="1"/>
  <c r="I527" i="11"/>
  <c r="N527" i="11" s="1"/>
  <c r="O527" i="11" s="1"/>
  <c r="I511" i="11"/>
  <c r="I495" i="11"/>
  <c r="I479" i="11"/>
  <c r="I463" i="11"/>
  <c r="I447" i="11"/>
  <c r="I431" i="11"/>
  <c r="I415" i="11"/>
  <c r="I399" i="11"/>
  <c r="I383" i="11"/>
  <c r="I367" i="11"/>
  <c r="I351" i="11"/>
  <c r="N351" i="11" s="1"/>
  <c r="O351" i="11" s="1"/>
  <c r="I335" i="11"/>
  <c r="N335" i="11" s="1"/>
  <c r="O335" i="11" s="1"/>
  <c r="I319" i="11"/>
  <c r="N319" i="11" s="1"/>
  <c r="O319" i="11" s="1"/>
  <c r="I303" i="11"/>
  <c r="N303" i="11" s="1"/>
  <c r="O303" i="11" s="1"/>
  <c r="I287" i="11"/>
  <c r="N287" i="11" s="1"/>
  <c r="O287" i="11" s="1"/>
  <c r="I271" i="11"/>
  <c r="N271" i="11" s="1"/>
  <c r="O271" i="11" s="1"/>
  <c r="I255" i="11"/>
  <c r="I239" i="11"/>
  <c r="I223" i="11"/>
  <c r="I207" i="11"/>
  <c r="I191" i="11"/>
  <c r="I175" i="11"/>
  <c r="I159" i="11"/>
  <c r="I143" i="11"/>
  <c r="I127" i="11"/>
  <c r="I111" i="11"/>
  <c r="I95" i="11"/>
  <c r="N95" i="11" s="1"/>
  <c r="O95" i="11" s="1"/>
  <c r="I79" i="11"/>
  <c r="N79" i="11" s="1"/>
  <c r="O79" i="11" s="1"/>
  <c r="I63" i="11"/>
  <c r="N63" i="11" s="1"/>
  <c r="O63" i="11" s="1"/>
  <c r="I47" i="11"/>
  <c r="N47" i="11" s="1"/>
  <c r="O47" i="11" s="1"/>
  <c r="I30" i="11"/>
  <c r="N30" i="11" s="1"/>
  <c r="O30" i="11" s="1"/>
  <c r="G2880" i="11"/>
  <c r="H2880" i="11" s="1"/>
  <c r="L2880" i="11" s="1"/>
  <c r="M2880" i="11" s="1"/>
  <c r="N2880" i="11" s="1"/>
  <c r="O2880" i="11" s="1"/>
  <c r="G2714" i="11"/>
  <c r="H2714" i="11" s="1"/>
  <c r="L2714" i="11" s="1"/>
  <c r="M2714" i="11" s="1"/>
  <c r="G2698" i="11"/>
  <c r="H2698" i="11" s="1"/>
  <c r="L2698" i="11" s="1"/>
  <c r="M2698" i="11" s="1"/>
  <c r="G2682" i="11"/>
  <c r="H2682" i="11" s="1"/>
  <c r="L2682" i="11" s="1"/>
  <c r="M2682" i="11" s="1"/>
  <c r="G2666" i="11"/>
  <c r="H2666" i="11" s="1"/>
  <c r="L2666" i="11" s="1"/>
  <c r="M2666" i="11" s="1"/>
  <c r="N2666" i="11" s="1"/>
  <c r="O2666" i="11" s="1"/>
  <c r="G2650" i="11"/>
  <c r="H2650" i="11" s="1"/>
  <c r="L2650" i="11" s="1"/>
  <c r="M2650" i="11" s="1"/>
  <c r="G2634" i="11"/>
  <c r="H2634" i="11" s="1"/>
  <c r="L2634" i="11" s="1"/>
  <c r="M2634" i="11" s="1"/>
  <c r="N2634" i="11" s="1"/>
  <c r="O2634" i="11" s="1"/>
  <c r="G2618" i="11"/>
  <c r="H2618" i="11" s="1"/>
  <c r="L2618" i="11" s="1"/>
  <c r="M2618" i="11" s="1"/>
  <c r="N2618" i="11" s="1"/>
  <c r="O2618" i="11" s="1"/>
  <c r="G2602" i="11"/>
  <c r="H2602" i="11" s="1"/>
  <c r="L2602" i="11" s="1"/>
  <c r="M2602" i="11" s="1"/>
  <c r="G2586" i="11"/>
  <c r="H2586" i="11" s="1"/>
  <c r="L2586" i="11" s="1"/>
  <c r="M2586" i="11" s="1"/>
  <c r="G2570" i="11"/>
  <c r="H2570" i="11" s="1"/>
  <c r="L2570" i="11" s="1"/>
  <c r="M2570" i="11" s="1"/>
  <c r="I958" i="11"/>
  <c r="I942" i="11"/>
  <c r="N942" i="11" s="1"/>
  <c r="O942" i="11" s="1"/>
  <c r="I926" i="11"/>
  <c r="N926" i="11" s="1"/>
  <c r="O926" i="11" s="1"/>
  <c r="I910" i="11"/>
  <c r="N910" i="11" s="1"/>
  <c r="O910" i="11" s="1"/>
  <c r="I894" i="11"/>
  <c r="N894" i="11" s="1"/>
  <c r="O894" i="11" s="1"/>
  <c r="I878" i="11"/>
  <c r="N878" i="11" s="1"/>
  <c r="O878" i="11" s="1"/>
  <c r="I862" i="11"/>
  <c r="I846" i="11"/>
  <c r="I830" i="11"/>
  <c r="N830" i="11" s="1"/>
  <c r="O830" i="11" s="1"/>
  <c r="I814" i="11"/>
  <c r="N814" i="11" s="1"/>
  <c r="O814" i="11" s="1"/>
  <c r="I798" i="11"/>
  <c r="I782" i="11"/>
  <c r="I766" i="11"/>
  <c r="I750" i="11"/>
  <c r="I734" i="11"/>
  <c r="I718" i="11"/>
  <c r="I702" i="11"/>
  <c r="N702" i="11" s="1"/>
  <c r="O702" i="11" s="1"/>
  <c r="I686" i="11"/>
  <c r="N686" i="11" s="1"/>
  <c r="O686" i="11" s="1"/>
  <c r="I670" i="11"/>
  <c r="N670" i="11" s="1"/>
  <c r="O670" i="11" s="1"/>
  <c r="I654" i="11"/>
  <c r="N654" i="11" s="1"/>
  <c r="O654" i="11" s="1"/>
  <c r="I638" i="11"/>
  <c r="N638" i="11" s="1"/>
  <c r="O638" i="11" s="1"/>
  <c r="I622" i="11"/>
  <c r="N622" i="11" s="1"/>
  <c r="O622" i="11" s="1"/>
  <c r="I606" i="11"/>
  <c r="I590" i="11"/>
  <c r="N590" i="11" s="1"/>
  <c r="O590" i="11" s="1"/>
  <c r="I574" i="11"/>
  <c r="I558" i="11"/>
  <c r="I542" i="11"/>
  <c r="I526" i="11"/>
  <c r="I510" i="11"/>
  <c r="I494" i="11"/>
  <c r="I478" i="11"/>
  <c r="I462" i="11"/>
  <c r="I446" i="11"/>
  <c r="N446" i="11" s="1"/>
  <c r="O446" i="11" s="1"/>
  <c r="I430" i="11"/>
  <c r="N430" i="11" s="1"/>
  <c r="O430" i="11" s="1"/>
  <c r="I414" i="11"/>
  <c r="N414" i="11" s="1"/>
  <c r="O414" i="11" s="1"/>
  <c r="I398" i="11"/>
  <c r="N398" i="11" s="1"/>
  <c r="O398" i="11" s="1"/>
  <c r="I382" i="11"/>
  <c r="N382" i="11" s="1"/>
  <c r="O382" i="11" s="1"/>
  <c r="I366" i="11"/>
  <c r="N366" i="11" s="1"/>
  <c r="O366" i="11" s="1"/>
  <c r="I350" i="11"/>
  <c r="I334" i="11"/>
  <c r="I318" i="11"/>
  <c r="I302" i="11"/>
  <c r="I286" i="11"/>
  <c r="I270" i="11"/>
  <c r="I254" i="11"/>
  <c r="I238" i="11"/>
  <c r="I222" i="11"/>
  <c r="I206" i="11"/>
  <c r="I190" i="11"/>
  <c r="N190" i="11" s="1"/>
  <c r="O190" i="11" s="1"/>
  <c r="I174" i="11"/>
  <c r="N174" i="11" s="1"/>
  <c r="O174" i="11" s="1"/>
  <c r="I158" i="11"/>
  <c r="N158" i="11" s="1"/>
  <c r="O158" i="11" s="1"/>
  <c r="I142" i="11"/>
  <c r="N142" i="11" s="1"/>
  <c r="O142" i="11" s="1"/>
  <c r="I126" i="11"/>
  <c r="N126" i="11" s="1"/>
  <c r="O126" i="11" s="1"/>
  <c r="I110" i="11"/>
  <c r="N110" i="11" s="1"/>
  <c r="O110" i="11" s="1"/>
  <c r="I94" i="11"/>
  <c r="I78" i="11"/>
  <c r="I62" i="11"/>
  <c r="I46" i="11"/>
  <c r="I29" i="11"/>
  <c r="G2895" i="11"/>
  <c r="H2895" i="11" s="1"/>
  <c r="L2895" i="11" s="1"/>
  <c r="M2895" i="11" s="1"/>
  <c r="G2879" i="11"/>
  <c r="H2879" i="11" s="1"/>
  <c r="L2879" i="11" s="1"/>
  <c r="M2879" i="11" s="1"/>
  <c r="N2879" i="11" s="1"/>
  <c r="O2879" i="11" s="1"/>
  <c r="G2713" i="11"/>
  <c r="H2713" i="11" s="1"/>
  <c r="L2713" i="11" s="1"/>
  <c r="M2713" i="11" s="1"/>
  <c r="N2713" i="11" s="1"/>
  <c r="O2713" i="11" s="1"/>
  <c r="G2697" i="11"/>
  <c r="H2697" i="11" s="1"/>
  <c r="L2697" i="11" s="1"/>
  <c r="M2697" i="11" s="1"/>
  <c r="G2681" i="11"/>
  <c r="H2681" i="11" s="1"/>
  <c r="L2681" i="11" s="1"/>
  <c r="M2681" i="11" s="1"/>
  <c r="G2665" i="11"/>
  <c r="H2665" i="11" s="1"/>
  <c r="L2665" i="11" s="1"/>
  <c r="M2665" i="11" s="1"/>
  <c r="N2665" i="11" s="1"/>
  <c r="O2665" i="11" s="1"/>
  <c r="G2649" i="11"/>
  <c r="H2649" i="11" s="1"/>
  <c r="L2649" i="11" s="1"/>
  <c r="M2649" i="11" s="1"/>
  <c r="N2649" i="11" s="1"/>
  <c r="O2649" i="11" s="1"/>
  <c r="G2633" i="11"/>
  <c r="H2633" i="11" s="1"/>
  <c r="L2633" i="11" s="1"/>
  <c r="M2633" i="11" s="1"/>
  <c r="N2633" i="11" s="1"/>
  <c r="O2633" i="11" s="1"/>
  <c r="G2617" i="11"/>
  <c r="H2617" i="11" s="1"/>
  <c r="L2617" i="11" s="1"/>
  <c r="M2617" i="11" s="1"/>
  <c r="N2617" i="11" s="1"/>
  <c r="O2617" i="11" s="1"/>
  <c r="G2601" i="11"/>
  <c r="H2601" i="11" s="1"/>
  <c r="L2601" i="11" s="1"/>
  <c r="M2601" i="11" s="1"/>
  <c r="N2601" i="11" s="1"/>
  <c r="O2601" i="11" s="1"/>
  <c r="G2585" i="11"/>
  <c r="H2585" i="11" s="1"/>
  <c r="L2585" i="11" s="1"/>
  <c r="M2585" i="11" s="1"/>
  <c r="N2585" i="11" s="1"/>
  <c r="O2585" i="11" s="1"/>
  <c r="G2569" i="11"/>
  <c r="H2569" i="11" s="1"/>
  <c r="L2569" i="11" s="1"/>
  <c r="M2569" i="11" s="1"/>
  <c r="I957" i="11"/>
  <c r="I941" i="11"/>
  <c r="I925" i="11"/>
  <c r="I909" i="11"/>
  <c r="I893" i="11"/>
  <c r="I877" i="11"/>
  <c r="I861" i="11"/>
  <c r="I845" i="11"/>
  <c r="I829" i="11"/>
  <c r="I813" i="11"/>
  <c r="N813" i="11" s="1"/>
  <c r="O813" i="11" s="1"/>
  <c r="I797" i="11"/>
  <c r="N797" i="11" s="1"/>
  <c r="O797" i="11" s="1"/>
  <c r="I781" i="11"/>
  <c r="N781" i="11" s="1"/>
  <c r="O781" i="11" s="1"/>
  <c r="I765" i="11"/>
  <c r="N765" i="11" s="1"/>
  <c r="O765" i="11" s="1"/>
  <c r="I749" i="11"/>
  <c r="N749" i="11" s="1"/>
  <c r="O749" i="11" s="1"/>
  <c r="I733" i="11"/>
  <c r="N733" i="11" s="1"/>
  <c r="O733" i="11" s="1"/>
  <c r="I717" i="11"/>
  <c r="I701" i="11"/>
  <c r="I685" i="11"/>
  <c r="I669" i="11"/>
  <c r="N669" i="11" s="1"/>
  <c r="O669" i="11" s="1"/>
  <c r="I653" i="11"/>
  <c r="I637" i="11"/>
  <c r="I621" i="11"/>
  <c r="N621" i="11" s="1"/>
  <c r="O621" i="11" s="1"/>
  <c r="I605" i="11"/>
  <c r="N605" i="11" s="1"/>
  <c r="O605" i="11" s="1"/>
  <c r="I589" i="11"/>
  <c r="I573" i="11"/>
  <c r="I557" i="11"/>
  <c r="N557" i="11" s="1"/>
  <c r="O557" i="11" s="1"/>
  <c r="I541" i="11"/>
  <c r="N541" i="11" s="1"/>
  <c r="O541" i="11" s="1"/>
  <c r="I525" i="11"/>
  <c r="N525" i="11" s="1"/>
  <c r="O525" i="11" s="1"/>
  <c r="I509" i="11"/>
  <c r="N509" i="11" s="1"/>
  <c r="O509" i="11" s="1"/>
  <c r="I493" i="11"/>
  <c r="N493" i="11" s="1"/>
  <c r="O493" i="11" s="1"/>
  <c r="I477" i="11"/>
  <c r="N477" i="11" s="1"/>
  <c r="O477" i="11" s="1"/>
  <c r="I461" i="11"/>
  <c r="I445" i="11"/>
  <c r="I429" i="11"/>
  <c r="I413" i="11"/>
  <c r="I397" i="11"/>
  <c r="I381" i="11"/>
  <c r="I365" i="11"/>
  <c r="I349" i="11"/>
  <c r="I333" i="11"/>
  <c r="I317" i="11"/>
  <c r="I301" i="11"/>
  <c r="I285" i="11"/>
  <c r="N285" i="11" s="1"/>
  <c r="O285" i="11" s="1"/>
  <c r="I269" i="11"/>
  <c r="N269" i="11" s="1"/>
  <c r="O269" i="11" s="1"/>
  <c r="I253" i="11"/>
  <c r="N253" i="11" s="1"/>
  <c r="O253" i="11" s="1"/>
  <c r="I237" i="11"/>
  <c r="N237" i="11" s="1"/>
  <c r="O237" i="11" s="1"/>
  <c r="I221" i="11"/>
  <c r="N221" i="11" s="1"/>
  <c r="O221" i="11" s="1"/>
  <c r="I205" i="11"/>
  <c r="I189" i="11"/>
  <c r="I173" i="11"/>
  <c r="I157" i="11"/>
  <c r="I141" i="11"/>
  <c r="I125" i="11"/>
  <c r="I109" i="11"/>
  <c r="I93" i="11"/>
  <c r="I77" i="11"/>
  <c r="I61" i="11"/>
  <c r="I45" i="11"/>
  <c r="N45" i="11" s="1"/>
  <c r="O45" i="11" s="1"/>
  <c r="I28" i="11"/>
  <c r="N28" i="11" s="1"/>
  <c r="O28" i="11" s="1"/>
  <c r="G2894" i="11"/>
  <c r="H2894" i="11" s="1"/>
  <c r="L2894" i="11" s="1"/>
  <c r="M2894" i="11" s="1"/>
  <c r="N2894" i="11" s="1"/>
  <c r="O2894" i="11" s="1"/>
  <c r="G2878" i="11"/>
  <c r="H2878" i="11" s="1"/>
  <c r="L2878" i="11" s="1"/>
  <c r="M2878" i="11" s="1"/>
  <c r="N2878" i="11" s="1"/>
  <c r="O2878" i="11" s="1"/>
  <c r="G2712" i="11"/>
  <c r="H2712" i="11" s="1"/>
  <c r="L2712" i="11" s="1"/>
  <c r="M2712" i="11" s="1"/>
  <c r="N2712" i="11" s="1"/>
  <c r="O2712" i="11" s="1"/>
  <c r="G2696" i="11"/>
  <c r="H2696" i="11" s="1"/>
  <c r="L2696" i="11" s="1"/>
  <c r="M2696" i="11" s="1"/>
  <c r="N2696" i="11" s="1"/>
  <c r="O2696" i="11" s="1"/>
  <c r="G2680" i="11"/>
  <c r="H2680" i="11" s="1"/>
  <c r="L2680" i="11" s="1"/>
  <c r="M2680" i="11" s="1"/>
  <c r="G2664" i="11"/>
  <c r="H2664" i="11" s="1"/>
  <c r="L2664" i="11" s="1"/>
  <c r="M2664" i="11" s="1"/>
  <c r="G2648" i="11"/>
  <c r="H2648" i="11" s="1"/>
  <c r="L2648" i="11" s="1"/>
  <c r="M2648" i="11" s="1"/>
  <c r="N2648" i="11" s="1"/>
  <c r="O2648" i="11" s="1"/>
  <c r="G2632" i="11"/>
  <c r="H2632" i="11" s="1"/>
  <c r="L2632" i="11" s="1"/>
  <c r="M2632" i="11" s="1"/>
  <c r="N2632" i="11" s="1"/>
  <c r="O2632" i="11" s="1"/>
  <c r="G2616" i="11"/>
  <c r="H2616" i="11" s="1"/>
  <c r="L2616" i="11" s="1"/>
  <c r="M2616" i="11" s="1"/>
  <c r="N2616" i="11" s="1"/>
  <c r="O2616" i="11" s="1"/>
  <c r="G2600" i="11"/>
  <c r="H2600" i="11" s="1"/>
  <c r="L2600" i="11" s="1"/>
  <c r="M2600" i="11" s="1"/>
  <c r="G2584" i="11"/>
  <c r="H2584" i="11" s="1"/>
  <c r="L2584" i="11" s="1"/>
  <c r="M2584" i="11" s="1"/>
  <c r="N2584" i="11" s="1"/>
  <c r="O2584" i="11" s="1"/>
  <c r="G2568" i="11"/>
  <c r="H2568" i="11" s="1"/>
  <c r="L2568" i="11" s="1"/>
  <c r="M2568" i="11" s="1"/>
  <c r="N2568" i="11" s="1"/>
  <c r="O2568" i="11" s="1"/>
  <c r="I956" i="11"/>
  <c r="I940" i="11"/>
  <c r="I924" i="11"/>
  <c r="N924" i="11" s="1"/>
  <c r="O924" i="11" s="1"/>
  <c r="I908" i="11"/>
  <c r="N908" i="11" s="1"/>
  <c r="O908" i="11" s="1"/>
  <c r="I892" i="11"/>
  <c r="N892" i="11" s="1"/>
  <c r="O892" i="11" s="1"/>
  <c r="I876" i="11"/>
  <c r="N876" i="11" s="1"/>
  <c r="O876" i="11" s="1"/>
  <c r="I860" i="11"/>
  <c r="N860" i="11" s="1"/>
  <c r="O860" i="11" s="1"/>
  <c r="I844" i="11"/>
  <c r="N844" i="11" s="1"/>
  <c r="O844" i="11" s="1"/>
  <c r="I828" i="11"/>
  <c r="N828" i="11" s="1"/>
  <c r="O828" i="11" s="1"/>
  <c r="I812" i="11"/>
  <c r="I796" i="11"/>
  <c r="N796" i="11" s="1"/>
  <c r="O796" i="11" s="1"/>
  <c r="I780" i="11"/>
  <c r="I764" i="11"/>
  <c r="I748" i="11"/>
  <c r="I732" i="11"/>
  <c r="I716" i="11"/>
  <c r="I700" i="11"/>
  <c r="I684" i="11"/>
  <c r="N684" i="11" s="1"/>
  <c r="O684" i="11" s="1"/>
  <c r="I668" i="11"/>
  <c r="N668" i="11" s="1"/>
  <c r="O668" i="11" s="1"/>
  <c r="I652" i="11"/>
  <c r="N652" i="11" s="1"/>
  <c r="O652" i="11" s="1"/>
  <c r="I636" i="11"/>
  <c r="N636" i="11" s="1"/>
  <c r="O636" i="11" s="1"/>
  <c r="I620" i="11"/>
  <c r="N620" i="11" s="1"/>
  <c r="O620" i="11" s="1"/>
  <c r="I604" i="11"/>
  <c r="N604" i="11" s="1"/>
  <c r="O604" i="11" s="1"/>
  <c r="I588" i="11"/>
  <c r="N588" i="11" s="1"/>
  <c r="O588" i="11" s="1"/>
  <c r="I572" i="11"/>
  <c r="I556" i="11"/>
  <c r="I540" i="11"/>
  <c r="I524" i="11"/>
  <c r="I508" i="11"/>
  <c r="I492" i="11"/>
  <c r="I476" i="11"/>
  <c r="I460" i="11"/>
  <c r="I444" i="11"/>
  <c r="I428" i="11"/>
  <c r="I412" i="11"/>
  <c r="I396" i="11"/>
  <c r="N396" i="11" s="1"/>
  <c r="O396" i="11" s="1"/>
  <c r="I380" i="11"/>
  <c r="N380" i="11" s="1"/>
  <c r="O380" i="11" s="1"/>
  <c r="I364" i="11"/>
  <c r="N364" i="11" s="1"/>
  <c r="O364" i="11" s="1"/>
  <c r="I348" i="11"/>
  <c r="N348" i="11" s="1"/>
  <c r="O348" i="11" s="1"/>
  <c r="I332" i="11"/>
  <c r="N332" i="11" s="1"/>
  <c r="O332" i="11" s="1"/>
  <c r="I316" i="11"/>
  <c r="I300" i="11"/>
  <c r="I284" i="11"/>
  <c r="I268" i="11"/>
  <c r="I252" i="11"/>
  <c r="I236" i="11"/>
  <c r="I220" i="11"/>
  <c r="I204" i="11"/>
  <c r="I188" i="11"/>
  <c r="I172" i="11"/>
  <c r="I156" i="11"/>
  <c r="N156" i="11" s="1"/>
  <c r="O156" i="11" s="1"/>
  <c r="I140" i="11"/>
  <c r="N140" i="11" s="1"/>
  <c r="O140" i="11" s="1"/>
  <c r="I124" i="11"/>
  <c r="N124" i="11" s="1"/>
  <c r="O124" i="11" s="1"/>
  <c r="I108" i="11"/>
  <c r="N108" i="11" s="1"/>
  <c r="O108" i="11" s="1"/>
  <c r="I92" i="11"/>
  <c r="N92" i="11" s="1"/>
  <c r="O92" i="11" s="1"/>
  <c r="I76" i="11"/>
  <c r="N76" i="11" s="1"/>
  <c r="O76" i="11" s="1"/>
  <c r="I60" i="11"/>
  <c r="I44" i="11"/>
  <c r="I27" i="11"/>
  <c r="G2893" i="11"/>
  <c r="H2893" i="11" s="1"/>
  <c r="L2893" i="11" s="1"/>
  <c r="M2893" i="11" s="1"/>
  <c r="N2893" i="11" s="1"/>
  <c r="O2893" i="11" s="1"/>
  <c r="G2727" i="11"/>
  <c r="H2727" i="11" s="1"/>
  <c r="L2727" i="11" s="1"/>
  <c r="M2727" i="11" s="1"/>
  <c r="G2711" i="11"/>
  <c r="H2711" i="11" s="1"/>
  <c r="L2711" i="11" s="1"/>
  <c r="M2711" i="11" s="1"/>
  <c r="N2711" i="11" s="1"/>
  <c r="O2711" i="11" s="1"/>
  <c r="G2695" i="11"/>
  <c r="H2695" i="11" s="1"/>
  <c r="L2695" i="11" s="1"/>
  <c r="M2695" i="11" s="1"/>
  <c r="N2695" i="11" s="1"/>
  <c r="O2695" i="11" s="1"/>
  <c r="G2679" i="11"/>
  <c r="H2679" i="11" s="1"/>
  <c r="L2679" i="11" s="1"/>
  <c r="M2679" i="11" s="1"/>
  <c r="G2663" i="11"/>
  <c r="H2663" i="11" s="1"/>
  <c r="L2663" i="11" s="1"/>
  <c r="M2663" i="11" s="1"/>
  <c r="G2647" i="11"/>
  <c r="H2647" i="11" s="1"/>
  <c r="L2647" i="11" s="1"/>
  <c r="M2647" i="11" s="1"/>
  <c r="G2631" i="11"/>
  <c r="H2631" i="11" s="1"/>
  <c r="L2631" i="11" s="1"/>
  <c r="M2631" i="11" s="1"/>
  <c r="N2631" i="11" s="1"/>
  <c r="O2631" i="11" s="1"/>
  <c r="G2615" i="11"/>
  <c r="H2615" i="11" s="1"/>
  <c r="L2615" i="11" s="1"/>
  <c r="M2615" i="11" s="1"/>
  <c r="N2615" i="11" s="1"/>
  <c r="O2615" i="11" s="1"/>
  <c r="G2599" i="11"/>
  <c r="H2599" i="11" s="1"/>
  <c r="L2599" i="11" s="1"/>
  <c r="M2599" i="11" s="1"/>
  <c r="N2599" i="11" s="1"/>
  <c r="O2599" i="11" s="1"/>
  <c r="G2583" i="11"/>
  <c r="H2583" i="11" s="1"/>
  <c r="L2583" i="11" s="1"/>
  <c r="M2583" i="11" s="1"/>
  <c r="N2583" i="11" s="1"/>
  <c r="O2583" i="11" s="1"/>
  <c r="G2567" i="11"/>
  <c r="H2567" i="11" s="1"/>
  <c r="L2567" i="11" s="1"/>
  <c r="M2567" i="11" s="1"/>
  <c r="N2567" i="11" s="1"/>
  <c r="O2567" i="11" s="1"/>
  <c r="I955" i="11"/>
  <c r="N955" i="11" s="1"/>
  <c r="O955" i="11" s="1"/>
  <c r="I939" i="11"/>
  <c r="I923" i="11"/>
  <c r="I907" i="11"/>
  <c r="I891" i="11"/>
  <c r="I875" i="11"/>
  <c r="I859" i="11"/>
  <c r="I843" i="11"/>
  <c r="I827" i="11"/>
  <c r="I811" i="11"/>
  <c r="I795" i="11"/>
  <c r="I779" i="11"/>
  <c r="N779" i="11" s="1"/>
  <c r="O779" i="11" s="1"/>
  <c r="I763" i="11"/>
  <c r="N763" i="11" s="1"/>
  <c r="O763" i="11" s="1"/>
  <c r="I747" i="11"/>
  <c r="N747" i="11" s="1"/>
  <c r="O747" i="11" s="1"/>
  <c r="I731" i="11"/>
  <c r="N731" i="11" s="1"/>
  <c r="O731" i="11" s="1"/>
  <c r="I715" i="11"/>
  <c r="N715" i="11" s="1"/>
  <c r="O715" i="11" s="1"/>
  <c r="I699" i="11"/>
  <c r="N699" i="11" s="1"/>
  <c r="O699" i="11" s="1"/>
  <c r="I683" i="11"/>
  <c r="I667" i="11"/>
  <c r="I651" i="11"/>
  <c r="I635" i="11"/>
  <c r="N635" i="11" s="1"/>
  <c r="O635" i="11" s="1"/>
  <c r="I619" i="11"/>
  <c r="I603" i="11"/>
  <c r="N603" i="11" s="1"/>
  <c r="O603" i="11" s="1"/>
  <c r="I587" i="11"/>
  <c r="I571" i="11"/>
  <c r="I555" i="11"/>
  <c r="I539" i="11"/>
  <c r="I523" i="11"/>
  <c r="N523" i="11" s="1"/>
  <c r="O523" i="11" s="1"/>
  <c r="I507" i="11"/>
  <c r="N507" i="11" s="1"/>
  <c r="O507" i="11" s="1"/>
  <c r="I491" i="11"/>
  <c r="N491" i="11" s="1"/>
  <c r="O491" i="11" s="1"/>
  <c r="I475" i="11"/>
  <c r="N475" i="11" s="1"/>
  <c r="O475" i="11" s="1"/>
  <c r="I459" i="11"/>
  <c r="N459" i="11" s="1"/>
  <c r="O459" i="11" s="1"/>
  <c r="I443" i="11"/>
  <c r="N443" i="11" s="1"/>
  <c r="O443" i="11" s="1"/>
  <c r="I427" i="11"/>
  <c r="I411" i="11"/>
  <c r="I395" i="11"/>
  <c r="I379" i="11"/>
  <c r="I363" i="11"/>
  <c r="I347" i="11"/>
  <c r="I331" i="11"/>
  <c r="I315" i="11"/>
  <c r="I299" i="11"/>
  <c r="I283" i="11"/>
  <c r="I267" i="11"/>
  <c r="N267" i="11" s="1"/>
  <c r="O267" i="11" s="1"/>
  <c r="I251" i="11"/>
  <c r="N251" i="11" s="1"/>
  <c r="O251" i="11" s="1"/>
  <c r="I235" i="11"/>
  <c r="N235" i="11" s="1"/>
  <c r="O235" i="11" s="1"/>
  <c r="I219" i="11"/>
  <c r="N219" i="11" s="1"/>
  <c r="O219" i="11" s="1"/>
  <c r="I203" i="11"/>
  <c r="N203" i="11" s="1"/>
  <c r="O203" i="11" s="1"/>
  <c r="I187" i="11"/>
  <c r="N187" i="11" s="1"/>
  <c r="O187" i="11" s="1"/>
  <c r="I171" i="11"/>
  <c r="I155" i="11"/>
  <c r="I139" i="11"/>
  <c r="I123" i="11"/>
  <c r="I107" i="11"/>
  <c r="I91" i="11"/>
  <c r="I75" i="11"/>
  <c r="I59" i="11"/>
  <c r="I43" i="11"/>
  <c r="I26" i="11"/>
  <c r="G2892" i="11"/>
  <c r="H2892" i="11" s="1"/>
  <c r="L2892" i="11" s="1"/>
  <c r="M2892" i="11" s="1"/>
  <c r="N2892" i="11" s="1"/>
  <c r="O2892" i="11" s="1"/>
  <c r="G2726" i="11"/>
  <c r="H2726" i="11" s="1"/>
  <c r="L2726" i="11" s="1"/>
  <c r="M2726" i="11" s="1"/>
  <c r="N2726" i="11" s="1"/>
  <c r="O2726" i="11" s="1"/>
  <c r="G2710" i="11"/>
  <c r="H2710" i="11" s="1"/>
  <c r="L2710" i="11" s="1"/>
  <c r="M2710" i="11" s="1"/>
  <c r="N2710" i="11" s="1"/>
  <c r="O2710" i="11" s="1"/>
  <c r="G2694" i="11"/>
  <c r="H2694" i="11" s="1"/>
  <c r="L2694" i="11" s="1"/>
  <c r="M2694" i="11" s="1"/>
  <c r="N2694" i="11" s="1"/>
  <c r="O2694" i="11" s="1"/>
  <c r="G2678" i="11"/>
  <c r="H2678" i="11" s="1"/>
  <c r="L2678" i="11" s="1"/>
  <c r="M2678" i="11" s="1"/>
  <c r="N2678" i="11" s="1"/>
  <c r="O2678" i="11" s="1"/>
  <c r="G2662" i="11"/>
  <c r="H2662" i="11" s="1"/>
  <c r="L2662" i="11" s="1"/>
  <c r="M2662" i="11" s="1"/>
  <c r="N2662" i="11" s="1"/>
  <c r="O2662" i="11" s="1"/>
  <c r="G2646" i="11"/>
  <c r="H2646" i="11" s="1"/>
  <c r="L2646" i="11" s="1"/>
  <c r="M2646" i="11" s="1"/>
  <c r="G2630" i="11"/>
  <c r="H2630" i="11" s="1"/>
  <c r="L2630" i="11" s="1"/>
  <c r="M2630" i="11" s="1"/>
  <c r="G2614" i="11"/>
  <c r="H2614" i="11" s="1"/>
  <c r="L2614" i="11" s="1"/>
  <c r="M2614" i="11" s="1"/>
  <c r="G2598" i="11"/>
  <c r="H2598" i="11" s="1"/>
  <c r="L2598" i="11" s="1"/>
  <c r="M2598" i="11" s="1"/>
  <c r="N2598" i="11" s="1"/>
  <c r="O2598" i="11" s="1"/>
  <c r="G2582" i="11"/>
  <c r="H2582" i="11" s="1"/>
  <c r="L2582" i="11" s="1"/>
  <c r="M2582" i="11" s="1"/>
  <c r="G2566" i="11"/>
  <c r="H2566" i="11" s="1"/>
  <c r="L2566" i="11" s="1"/>
  <c r="M2566" i="11" s="1"/>
  <c r="N2566" i="11" s="1"/>
  <c r="O2566" i="11" s="1"/>
  <c r="I954" i="11"/>
  <c r="I938" i="11"/>
  <c r="I922" i="11"/>
  <c r="I906" i="11"/>
  <c r="I890" i="11"/>
  <c r="N890" i="11" s="1"/>
  <c r="O890" i="11" s="1"/>
  <c r="I874" i="11"/>
  <c r="N874" i="11" s="1"/>
  <c r="O874" i="11" s="1"/>
  <c r="I858" i="11"/>
  <c r="N858" i="11" s="1"/>
  <c r="O858" i="11" s="1"/>
  <c r="I842" i="11"/>
  <c r="N842" i="11" s="1"/>
  <c r="O842" i="11" s="1"/>
  <c r="I826" i="11"/>
  <c r="N826" i="11" s="1"/>
  <c r="O826" i="11" s="1"/>
  <c r="I810" i="11"/>
  <c r="N810" i="11" s="1"/>
  <c r="O810" i="11" s="1"/>
  <c r="I794" i="11"/>
  <c r="N794" i="11" s="1"/>
  <c r="O794" i="11" s="1"/>
  <c r="I778" i="11"/>
  <c r="I762" i="11"/>
  <c r="I746" i="11"/>
  <c r="I730" i="11"/>
  <c r="I714" i="11"/>
  <c r="I698" i="11"/>
  <c r="I682" i="11"/>
  <c r="N682" i="11" s="1"/>
  <c r="O682" i="11" s="1"/>
  <c r="I666" i="11"/>
  <c r="I650" i="11"/>
  <c r="I634" i="11"/>
  <c r="N634" i="11" s="1"/>
  <c r="O634" i="11" s="1"/>
  <c r="I618" i="11"/>
  <c r="N618" i="11" s="1"/>
  <c r="O618" i="11" s="1"/>
  <c r="I602" i="11"/>
  <c r="N602" i="11" s="1"/>
  <c r="O602" i="11" s="1"/>
  <c r="I586" i="11"/>
  <c r="N586" i="11" s="1"/>
  <c r="O586" i="11" s="1"/>
  <c r="I570" i="11"/>
  <c r="N570" i="11" s="1"/>
  <c r="O570" i="11" s="1"/>
  <c r="I554" i="11"/>
  <c r="N554" i="11" s="1"/>
  <c r="O554" i="11" s="1"/>
  <c r="I538" i="11"/>
  <c r="I522" i="11"/>
  <c r="I506" i="11"/>
  <c r="I490" i="11"/>
  <c r="I474" i="11"/>
  <c r="I458" i="11"/>
  <c r="I442" i="11"/>
  <c r="I426" i="11"/>
  <c r="I410" i="11"/>
  <c r="I394" i="11"/>
  <c r="I378" i="11"/>
  <c r="I362" i="11"/>
  <c r="N362" i="11" s="1"/>
  <c r="O362" i="11" s="1"/>
  <c r="I346" i="11"/>
  <c r="N346" i="11" s="1"/>
  <c r="O346" i="11" s="1"/>
  <c r="I330" i="11"/>
  <c r="N330" i="11" s="1"/>
  <c r="O330" i="11" s="1"/>
  <c r="I314" i="11"/>
  <c r="N314" i="11" s="1"/>
  <c r="O314" i="11" s="1"/>
  <c r="I298" i="11"/>
  <c r="N298" i="11" s="1"/>
  <c r="O298" i="11" s="1"/>
  <c r="I282" i="11"/>
  <c r="I266" i="11"/>
  <c r="I250" i="11"/>
  <c r="I234" i="11"/>
  <c r="I218" i="11"/>
  <c r="I202" i="11"/>
  <c r="I186" i="11"/>
  <c r="I170" i="11"/>
  <c r="I154" i="11"/>
  <c r="I138" i="11"/>
  <c r="I122" i="11"/>
  <c r="N122" i="11" s="1"/>
  <c r="O122" i="11" s="1"/>
  <c r="I106" i="11"/>
  <c r="N106" i="11" s="1"/>
  <c r="O106" i="11" s="1"/>
  <c r="I90" i="11"/>
  <c r="N90" i="11" s="1"/>
  <c r="O90" i="11" s="1"/>
  <c r="I74" i="11"/>
  <c r="N74" i="11" s="1"/>
  <c r="O74" i="11" s="1"/>
  <c r="I58" i="11"/>
  <c r="N58" i="11" s="1"/>
  <c r="O58" i="11" s="1"/>
  <c r="I42" i="11"/>
  <c r="N42" i="11" s="1"/>
  <c r="O42" i="11" s="1"/>
  <c r="I25" i="11"/>
  <c r="G2891" i="11"/>
  <c r="H2891" i="11" s="1"/>
  <c r="L2891" i="11" s="1"/>
  <c r="M2891" i="11" s="1"/>
  <c r="G2725" i="11"/>
  <c r="H2725" i="11" s="1"/>
  <c r="L2725" i="11" s="1"/>
  <c r="M2725" i="11" s="1"/>
  <c r="N2725" i="11" s="1"/>
  <c r="O2725" i="11" s="1"/>
  <c r="G2709" i="11"/>
  <c r="H2709" i="11" s="1"/>
  <c r="L2709" i="11" s="1"/>
  <c r="M2709" i="11" s="1"/>
  <c r="N2709" i="11" s="1"/>
  <c r="O2709" i="11" s="1"/>
  <c r="G2693" i="11"/>
  <c r="H2693" i="11" s="1"/>
  <c r="L2693" i="11" s="1"/>
  <c r="M2693" i="11" s="1"/>
  <c r="G2677" i="11"/>
  <c r="H2677" i="11" s="1"/>
  <c r="L2677" i="11" s="1"/>
  <c r="M2677" i="11" s="1"/>
  <c r="N2677" i="11" s="1"/>
  <c r="O2677" i="11" s="1"/>
  <c r="G2661" i="11"/>
  <c r="H2661" i="11" s="1"/>
  <c r="L2661" i="11" s="1"/>
  <c r="M2661" i="11" s="1"/>
  <c r="N2661" i="11" s="1"/>
  <c r="O2661" i="11" s="1"/>
  <c r="G2645" i="11"/>
  <c r="H2645" i="11" s="1"/>
  <c r="L2645" i="11" s="1"/>
  <c r="M2645" i="11" s="1"/>
  <c r="G2629" i="11"/>
  <c r="H2629" i="11" s="1"/>
  <c r="L2629" i="11" s="1"/>
  <c r="M2629" i="11" s="1"/>
  <c r="G2613" i="11"/>
  <c r="H2613" i="11" s="1"/>
  <c r="L2613" i="11" s="1"/>
  <c r="M2613" i="11" s="1"/>
  <c r="G2597" i="11"/>
  <c r="H2597" i="11" s="1"/>
  <c r="L2597" i="11" s="1"/>
  <c r="M2597" i="11" s="1"/>
  <c r="N2597" i="11" s="1"/>
  <c r="O2597" i="11" s="1"/>
  <c r="G2581" i="11"/>
  <c r="H2581" i="11" s="1"/>
  <c r="L2581" i="11" s="1"/>
  <c r="M2581" i="11" s="1"/>
  <c r="N2581" i="11" s="1"/>
  <c r="O2581" i="11" s="1"/>
  <c r="G2565" i="11"/>
  <c r="H2565" i="11" s="1"/>
  <c r="L2565" i="11" s="1"/>
  <c r="M2565" i="11" s="1"/>
  <c r="N2565" i="11" s="1"/>
  <c r="O2565" i="11" s="1"/>
  <c r="I953" i="11"/>
  <c r="N953" i="11" s="1"/>
  <c r="O953" i="11" s="1"/>
  <c r="I937" i="11"/>
  <c r="N937" i="11" s="1"/>
  <c r="O937" i="11" s="1"/>
  <c r="I921" i="11"/>
  <c r="N921" i="11" s="1"/>
  <c r="O921" i="11" s="1"/>
  <c r="I905" i="11"/>
  <c r="I889" i="11"/>
  <c r="I873" i="11"/>
  <c r="I857" i="11"/>
  <c r="I841" i="11"/>
  <c r="I825" i="11"/>
  <c r="I809" i="11"/>
  <c r="N809" i="11" s="1"/>
  <c r="O809" i="11" s="1"/>
  <c r="I793" i="11"/>
  <c r="N793" i="11" s="1"/>
  <c r="O793" i="11" s="1"/>
  <c r="I777" i="11"/>
  <c r="I761" i="11"/>
  <c r="I745" i="11"/>
  <c r="N745" i="11" s="1"/>
  <c r="O745" i="11" s="1"/>
  <c r="I729" i="11"/>
  <c r="N729" i="11" s="1"/>
  <c r="O729" i="11" s="1"/>
  <c r="I713" i="11"/>
  <c r="N713" i="11" s="1"/>
  <c r="O713" i="11" s="1"/>
  <c r="I697" i="11"/>
  <c r="N697" i="11" s="1"/>
  <c r="O697" i="11" s="1"/>
  <c r="I681" i="11"/>
  <c r="N681" i="11" s="1"/>
  <c r="O681" i="11" s="1"/>
  <c r="I665" i="11"/>
  <c r="N665" i="11" s="1"/>
  <c r="O665" i="11" s="1"/>
  <c r="I649" i="11"/>
  <c r="N649" i="11" s="1"/>
  <c r="O649" i="11" s="1"/>
  <c r="I633" i="11"/>
  <c r="I617" i="11"/>
  <c r="N617" i="11" s="1"/>
  <c r="O617" i="11" s="1"/>
  <c r="I601" i="11"/>
  <c r="I585" i="11"/>
  <c r="I569" i="11"/>
  <c r="I553" i="11"/>
  <c r="I537" i="11"/>
  <c r="I521" i="11"/>
  <c r="I505" i="11"/>
  <c r="I489" i="11"/>
  <c r="N489" i="11" s="1"/>
  <c r="O489" i="11" s="1"/>
  <c r="I473" i="11"/>
  <c r="N473" i="11" s="1"/>
  <c r="O473" i="11" s="1"/>
  <c r="I457" i="11"/>
  <c r="N457" i="11" s="1"/>
  <c r="O457" i="11" s="1"/>
  <c r="I441" i="11"/>
  <c r="N441" i="11" s="1"/>
  <c r="O441" i="11" s="1"/>
  <c r="I425" i="11"/>
  <c r="N425" i="11" s="1"/>
  <c r="O425" i="11" s="1"/>
  <c r="I409" i="11"/>
  <c r="N409" i="11" s="1"/>
  <c r="O409" i="11" s="1"/>
  <c r="I393" i="11"/>
  <c r="I377" i="11"/>
  <c r="I361" i="11"/>
  <c r="I345" i="11"/>
  <c r="I329" i="11"/>
  <c r="I313" i="11"/>
  <c r="I297" i="11"/>
  <c r="I281" i="11"/>
  <c r="I265" i="11"/>
  <c r="I249" i="11"/>
  <c r="I233" i="11"/>
  <c r="N233" i="11" s="1"/>
  <c r="O233" i="11" s="1"/>
  <c r="I217" i="11"/>
  <c r="N217" i="11" s="1"/>
  <c r="O217" i="11" s="1"/>
  <c r="I201" i="11"/>
  <c r="N201" i="11" s="1"/>
  <c r="O201" i="11" s="1"/>
  <c r="I185" i="11"/>
  <c r="N185" i="11" s="1"/>
  <c r="O185" i="11" s="1"/>
  <c r="I169" i="11"/>
  <c r="N169" i="11" s="1"/>
  <c r="O169" i="11" s="1"/>
  <c r="I153" i="11"/>
  <c r="N153" i="11" s="1"/>
  <c r="O153" i="11" s="1"/>
  <c r="I137" i="11"/>
  <c r="I121" i="11"/>
  <c r="I105" i="11"/>
  <c r="I89" i="11"/>
  <c r="I73" i="11"/>
  <c r="I57" i="11"/>
  <c r="I41" i="11"/>
  <c r="I24" i="11"/>
  <c r="G2890" i="11"/>
  <c r="H2890" i="11" s="1"/>
  <c r="L2890" i="11" s="1"/>
  <c r="M2890" i="11" s="1"/>
  <c r="G2724" i="11"/>
  <c r="H2724" i="11" s="1"/>
  <c r="L2724" i="11" s="1"/>
  <c r="M2724" i="11" s="1"/>
  <c r="G2708" i="11"/>
  <c r="H2708" i="11" s="1"/>
  <c r="L2708" i="11" s="1"/>
  <c r="M2708" i="11" s="1"/>
  <c r="N2708" i="11" s="1"/>
  <c r="O2708" i="11" s="1"/>
  <c r="G2692" i="11"/>
  <c r="H2692" i="11" s="1"/>
  <c r="L2692" i="11" s="1"/>
  <c r="M2692" i="11" s="1"/>
  <c r="N2692" i="11" s="1"/>
  <c r="O2692" i="11" s="1"/>
  <c r="G2676" i="11"/>
  <c r="H2676" i="11" s="1"/>
  <c r="L2676" i="11" s="1"/>
  <c r="M2676" i="11" s="1"/>
  <c r="N2676" i="11" s="1"/>
  <c r="O2676" i="11" s="1"/>
  <c r="G2660" i="11"/>
  <c r="H2660" i="11" s="1"/>
  <c r="L2660" i="11" s="1"/>
  <c r="M2660" i="11" s="1"/>
  <c r="N2660" i="11" s="1"/>
  <c r="O2660" i="11" s="1"/>
  <c r="G2644" i="11"/>
  <c r="H2644" i="11" s="1"/>
  <c r="L2644" i="11" s="1"/>
  <c r="M2644" i="11" s="1"/>
  <c r="N2644" i="11" s="1"/>
  <c r="O2644" i="11" s="1"/>
  <c r="G2628" i="11"/>
  <c r="H2628" i="11" s="1"/>
  <c r="L2628" i="11" s="1"/>
  <c r="M2628" i="11" s="1"/>
  <c r="N2628" i="11" s="1"/>
  <c r="O2628" i="11" s="1"/>
  <c r="G2612" i="11"/>
  <c r="H2612" i="11" s="1"/>
  <c r="L2612" i="11" s="1"/>
  <c r="M2612" i="11" s="1"/>
  <c r="N2612" i="11" s="1"/>
  <c r="O2612" i="11" s="1"/>
  <c r="G2596" i="11"/>
  <c r="H2596" i="11" s="1"/>
  <c r="L2596" i="11" s="1"/>
  <c r="M2596" i="11" s="1"/>
  <c r="G2580" i="11"/>
  <c r="H2580" i="11" s="1"/>
  <c r="L2580" i="11" s="1"/>
  <c r="M2580" i="11" s="1"/>
  <c r="N2580" i="11" s="1"/>
  <c r="O2580" i="11" s="1"/>
  <c r="G2564" i="11"/>
  <c r="H2564" i="11" s="1"/>
  <c r="L2564" i="11" s="1"/>
  <c r="M2564" i="11" s="1"/>
  <c r="N2564" i="11" s="1"/>
  <c r="O2564" i="11" s="1"/>
  <c r="I952" i="11"/>
  <c r="I936" i="11"/>
  <c r="I920" i="11"/>
  <c r="I904" i="11"/>
  <c r="I888" i="11"/>
  <c r="I872" i="11"/>
  <c r="I856" i="11"/>
  <c r="N856" i="11" s="1"/>
  <c r="O856" i="11" s="1"/>
  <c r="I840" i="11"/>
  <c r="N840" i="11" s="1"/>
  <c r="O840" i="11" s="1"/>
  <c r="I824" i="11"/>
  <c r="N824" i="11" s="1"/>
  <c r="O824" i="11" s="1"/>
  <c r="I808" i="11"/>
  <c r="N808" i="11" s="1"/>
  <c r="O808" i="11" s="1"/>
  <c r="I792" i="11"/>
  <c r="N792" i="11" s="1"/>
  <c r="O792" i="11" s="1"/>
  <c r="I776" i="11"/>
  <c r="N776" i="11" s="1"/>
  <c r="O776" i="11" s="1"/>
  <c r="I760" i="11"/>
  <c r="I744" i="11"/>
  <c r="I728" i="11"/>
  <c r="I712" i="11"/>
  <c r="I696" i="11"/>
  <c r="I680" i="11"/>
  <c r="N680" i="11" s="1"/>
  <c r="O680" i="11" s="1"/>
  <c r="I664" i="11"/>
  <c r="N664" i="11" s="1"/>
  <c r="O664" i="11" s="1"/>
  <c r="I648" i="11"/>
  <c r="N648" i="11" s="1"/>
  <c r="O648" i="11" s="1"/>
  <c r="I632" i="11"/>
  <c r="I616" i="11"/>
  <c r="N616" i="11" s="1"/>
  <c r="O616" i="11" s="1"/>
  <c r="I600" i="11"/>
  <c r="N600" i="11" s="1"/>
  <c r="O600" i="11" s="1"/>
  <c r="I584" i="11"/>
  <c r="N584" i="11" s="1"/>
  <c r="O584" i="11" s="1"/>
  <c r="I568" i="11"/>
  <c r="N568" i="11" s="1"/>
  <c r="O568" i="11" s="1"/>
  <c r="I552" i="11"/>
  <c r="N552" i="11" s="1"/>
  <c r="O552" i="11" s="1"/>
  <c r="I536" i="11"/>
  <c r="N536" i="11" s="1"/>
  <c r="O536" i="11" s="1"/>
  <c r="I520" i="11"/>
  <c r="N520" i="11" s="1"/>
  <c r="O520" i="11" s="1"/>
  <c r="I504" i="11"/>
  <c r="I488" i="11"/>
  <c r="I472" i="11"/>
  <c r="I456" i="11"/>
  <c r="I440" i="11"/>
  <c r="I424" i="11"/>
  <c r="I408" i="11"/>
  <c r="I392" i="11"/>
  <c r="I376" i="11"/>
  <c r="I360" i="11"/>
  <c r="I344" i="11"/>
  <c r="N344" i="11" s="1"/>
  <c r="O344" i="11" s="1"/>
  <c r="I328" i="11"/>
  <c r="I312" i="11"/>
  <c r="N312" i="11" s="1"/>
  <c r="O312" i="11" s="1"/>
  <c r="I296" i="11"/>
  <c r="N296" i="11" s="1"/>
  <c r="O296" i="11" s="1"/>
  <c r="I280" i="11"/>
  <c r="N280" i="11" s="1"/>
  <c r="O280" i="11" s="1"/>
  <c r="I264" i="11"/>
  <c r="N264" i="11" s="1"/>
  <c r="O264" i="11" s="1"/>
  <c r="I248" i="11"/>
  <c r="I232" i="11"/>
  <c r="I216" i="11"/>
  <c r="I200" i="11"/>
  <c r="I184" i="11"/>
  <c r="I168" i="11"/>
  <c r="I152" i="11"/>
  <c r="I136" i="11"/>
  <c r="I120" i="11"/>
  <c r="I104" i="11"/>
  <c r="I88" i="11"/>
  <c r="N88" i="11" s="1"/>
  <c r="O88" i="11" s="1"/>
  <c r="I72" i="11"/>
  <c r="N72" i="11" s="1"/>
  <c r="O72" i="11" s="1"/>
  <c r="I56" i="11"/>
  <c r="N56" i="11" s="1"/>
  <c r="O56" i="11" s="1"/>
  <c r="I40" i="11"/>
  <c r="N40" i="11" s="1"/>
  <c r="O40" i="11" s="1"/>
  <c r="I23" i="11"/>
  <c r="N23" i="11" s="1"/>
  <c r="O23" i="11" s="1"/>
  <c r="G2889" i="11"/>
  <c r="H2889" i="11" s="1"/>
  <c r="L2889" i="11" s="1"/>
  <c r="M2889" i="11" s="1"/>
  <c r="N2889" i="11" s="1"/>
  <c r="O2889" i="11" s="1"/>
  <c r="G2723" i="11"/>
  <c r="H2723" i="11" s="1"/>
  <c r="L2723" i="11" s="1"/>
  <c r="M2723" i="11" s="1"/>
  <c r="G2707" i="11"/>
  <c r="H2707" i="11" s="1"/>
  <c r="L2707" i="11" s="1"/>
  <c r="M2707" i="11" s="1"/>
  <c r="N2707" i="11" s="1"/>
  <c r="O2707" i="11" s="1"/>
  <c r="G2691" i="11"/>
  <c r="H2691" i="11" s="1"/>
  <c r="L2691" i="11" s="1"/>
  <c r="M2691" i="11" s="1"/>
  <c r="N2691" i="11" s="1"/>
  <c r="O2691" i="11" s="1"/>
  <c r="G2675" i="11"/>
  <c r="H2675" i="11" s="1"/>
  <c r="L2675" i="11" s="1"/>
  <c r="M2675" i="11" s="1"/>
  <c r="N2675" i="11" s="1"/>
  <c r="O2675" i="11" s="1"/>
  <c r="G2659" i="11"/>
  <c r="H2659" i="11" s="1"/>
  <c r="L2659" i="11" s="1"/>
  <c r="M2659" i="11" s="1"/>
  <c r="N2659" i="11" s="1"/>
  <c r="O2659" i="11" s="1"/>
  <c r="G2643" i="11"/>
  <c r="H2643" i="11" s="1"/>
  <c r="L2643" i="11" s="1"/>
  <c r="M2643" i="11" s="1"/>
  <c r="N2643" i="11" s="1"/>
  <c r="O2643" i="11" s="1"/>
  <c r="G2627" i="11"/>
  <c r="H2627" i="11" s="1"/>
  <c r="L2627" i="11" s="1"/>
  <c r="M2627" i="11" s="1"/>
  <c r="N2627" i="11" s="1"/>
  <c r="O2627" i="11" s="1"/>
  <c r="G2611" i="11"/>
  <c r="H2611" i="11" s="1"/>
  <c r="L2611" i="11" s="1"/>
  <c r="M2611" i="11" s="1"/>
  <c r="N2611" i="11" s="1"/>
  <c r="O2611" i="11" s="1"/>
  <c r="G2595" i="11"/>
  <c r="H2595" i="11" s="1"/>
  <c r="L2595" i="11" s="1"/>
  <c r="M2595" i="11" s="1"/>
  <c r="N2595" i="11" s="1"/>
  <c r="O2595" i="11" s="1"/>
  <c r="G2579" i="11"/>
  <c r="H2579" i="11" s="1"/>
  <c r="L2579" i="11" s="1"/>
  <c r="M2579" i="11" s="1"/>
  <c r="N2579" i="11" s="1"/>
  <c r="O2579" i="11" s="1"/>
  <c r="G2563" i="11"/>
  <c r="H2563" i="11" s="1"/>
  <c r="L2563" i="11" s="1"/>
  <c r="M2563" i="11" s="1"/>
  <c r="N2563" i="11" s="1"/>
  <c r="O2563" i="11" s="1"/>
  <c r="I951" i="11"/>
  <c r="N951" i="11" s="1"/>
  <c r="O951" i="11" s="1"/>
  <c r="I935" i="11"/>
  <c r="N935" i="11" s="1"/>
  <c r="O935" i="11" s="1"/>
  <c r="I919" i="11"/>
  <c r="N919" i="11" s="1"/>
  <c r="O919" i="11" s="1"/>
  <c r="I903" i="11"/>
  <c r="N903" i="11" s="1"/>
  <c r="O903" i="11" s="1"/>
  <c r="I887" i="11"/>
  <c r="N887" i="11" s="1"/>
  <c r="O887" i="11" s="1"/>
  <c r="I871" i="11"/>
  <c r="I855" i="11"/>
  <c r="I839" i="11"/>
  <c r="N839" i="11" s="1"/>
  <c r="O839" i="11" s="1"/>
  <c r="I823" i="11"/>
  <c r="N823" i="11" s="1"/>
  <c r="O823" i="11" s="1"/>
  <c r="I807" i="11"/>
  <c r="I791" i="11"/>
  <c r="I775" i="11"/>
  <c r="I759" i="11"/>
  <c r="I743" i="11"/>
  <c r="I727" i="11"/>
  <c r="I711" i="11"/>
  <c r="N711" i="11" s="1"/>
  <c r="O711" i="11" s="1"/>
  <c r="I695" i="11"/>
  <c r="N695" i="11" s="1"/>
  <c r="O695" i="11" s="1"/>
  <c r="I679" i="11"/>
  <c r="N679" i="11" s="1"/>
  <c r="O679" i="11" s="1"/>
  <c r="I663" i="11"/>
  <c r="N663" i="11" s="1"/>
  <c r="O663" i="11" s="1"/>
  <c r="I647" i="11"/>
  <c r="N647" i="11" s="1"/>
  <c r="O647" i="11" s="1"/>
  <c r="I631" i="11"/>
  <c r="N631" i="11" s="1"/>
  <c r="O631" i="11" s="1"/>
  <c r="I615" i="11"/>
  <c r="N615" i="11" s="1"/>
  <c r="O615" i="11" s="1"/>
  <c r="I599" i="11"/>
  <c r="N599" i="11" s="1"/>
  <c r="O599" i="11" s="1"/>
  <c r="I583" i="11"/>
  <c r="N583" i="11" s="1"/>
  <c r="O583" i="11" s="1"/>
  <c r="I567" i="11"/>
  <c r="I551" i="11"/>
  <c r="I535" i="11"/>
  <c r="I519" i="11"/>
  <c r="I503" i="11"/>
  <c r="I487" i="11"/>
  <c r="I471" i="11"/>
  <c r="I455" i="11"/>
  <c r="N455" i="11" s="1"/>
  <c r="O455" i="11" s="1"/>
  <c r="I439" i="11"/>
  <c r="N439" i="11" s="1"/>
  <c r="O439" i="11" s="1"/>
  <c r="I423" i="11"/>
  <c r="N423" i="11" s="1"/>
  <c r="O423" i="11" s="1"/>
  <c r="I407" i="11"/>
  <c r="N407" i="11" s="1"/>
  <c r="O407" i="11" s="1"/>
  <c r="I391" i="11"/>
  <c r="N391" i="11" s="1"/>
  <c r="O391" i="11" s="1"/>
  <c r="I375" i="11"/>
  <c r="N375" i="11" s="1"/>
  <c r="O375" i="11" s="1"/>
  <c r="I359" i="11"/>
  <c r="I343" i="11"/>
  <c r="I327" i="11"/>
  <c r="I311" i="11"/>
  <c r="I295" i="11"/>
  <c r="I279" i="11"/>
  <c r="I263" i="11"/>
  <c r="I247" i="11"/>
  <c r="I231" i="11"/>
  <c r="I215" i="11"/>
  <c r="I199" i="11"/>
  <c r="N199" i="11" s="1"/>
  <c r="O199" i="11" s="1"/>
  <c r="I183" i="11"/>
  <c r="N183" i="11" s="1"/>
  <c r="O183" i="11" s="1"/>
  <c r="I167" i="11"/>
  <c r="N167" i="11" s="1"/>
  <c r="O167" i="11" s="1"/>
  <c r="I151" i="11"/>
  <c r="N151" i="11" s="1"/>
  <c r="O151" i="11" s="1"/>
  <c r="I135" i="11"/>
  <c r="N135" i="11" s="1"/>
  <c r="O135" i="11" s="1"/>
  <c r="I119" i="11"/>
  <c r="N119" i="11" s="1"/>
  <c r="O119" i="11" s="1"/>
  <c r="I103" i="11"/>
  <c r="I87" i="11"/>
  <c r="I71" i="11"/>
  <c r="I55" i="11"/>
  <c r="I39" i="11"/>
  <c r="I22" i="11"/>
  <c r="G2888" i="11"/>
  <c r="H2888" i="11" s="1"/>
  <c r="L2888" i="11" s="1"/>
  <c r="M2888" i="11" s="1"/>
  <c r="N2888" i="11" s="1"/>
  <c r="O2888" i="11" s="1"/>
  <c r="G2722" i="11"/>
  <c r="H2722" i="11" s="1"/>
  <c r="L2722" i="11" s="1"/>
  <c r="M2722" i="11" s="1"/>
  <c r="N2722" i="11" s="1"/>
  <c r="O2722" i="11" s="1"/>
  <c r="G2706" i="11"/>
  <c r="H2706" i="11" s="1"/>
  <c r="L2706" i="11" s="1"/>
  <c r="M2706" i="11" s="1"/>
  <c r="G2690" i="11"/>
  <c r="H2690" i="11" s="1"/>
  <c r="L2690" i="11" s="1"/>
  <c r="M2690" i="11" s="1"/>
  <c r="N2690" i="11" s="1"/>
  <c r="O2690" i="11" s="1"/>
  <c r="G2674" i="11"/>
  <c r="H2674" i="11" s="1"/>
  <c r="L2674" i="11" s="1"/>
  <c r="M2674" i="11" s="1"/>
  <c r="N2674" i="11" s="1"/>
  <c r="O2674" i="11" s="1"/>
  <c r="G2658" i="11"/>
  <c r="H2658" i="11" s="1"/>
  <c r="L2658" i="11" s="1"/>
  <c r="M2658" i="11" s="1"/>
  <c r="N2658" i="11" s="1"/>
  <c r="O2658" i="11" s="1"/>
  <c r="G2642" i="11"/>
  <c r="H2642" i="11" s="1"/>
  <c r="L2642" i="11" s="1"/>
  <c r="M2642" i="11" s="1"/>
  <c r="N2642" i="11" s="1"/>
  <c r="O2642" i="11" s="1"/>
  <c r="G2626" i="11"/>
  <c r="H2626" i="11" s="1"/>
  <c r="L2626" i="11" s="1"/>
  <c r="M2626" i="11" s="1"/>
  <c r="N2626" i="11" s="1"/>
  <c r="O2626" i="11" s="1"/>
  <c r="G2610" i="11"/>
  <c r="H2610" i="11" s="1"/>
  <c r="L2610" i="11" s="1"/>
  <c r="M2610" i="11" s="1"/>
  <c r="N2610" i="11" s="1"/>
  <c r="O2610" i="11" s="1"/>
  <c r="G2594" i="11"/>
  <c r="H2594" i="11" s="1"/>
  <c r="L2594" i="11" s="1"/>
  <c r="M2594" i="11" s="1"/>
  <c r="N2594" i="11" s="1"/>
  <c r="O2594" i="11" s="1"/>
  <c r="G2578" i="11"/>
  <c r="H2578" i="11" s="1"/>
  <c r="L2578" i="11" s="1"/>
  <c r="M2578" i="11" s="1"/>
  <c r="G2562" i="11"/>
  <c r="H2562" i="11" s="1"/>
  <c r="L2562" i="11" s="1"/>
  <c r="M2562" i="11" s="1"/>
  <c r="N2562" i="11" s="1"/>
  <c r="O2562" i="11" s="1"/>
  <c r="I950" i="11"/>
  <c r="I934" i="11"/>
  <c r="I918" i="11"/>
  <c r="I902" i="11"/>
  <c r="I886" i="11"/>
  <c r="I870" i="11"/>
  <c r="I854" i="11"/>
  <c r="I838" i="11"/>
  <c r="N838" i="11" s="1"/>
  <c r="O838" i="11" s="1"/>
  <c r="I822" i="11"/>
  <c r="N822" i="11" s="1"/>
  <c r="O822" i="11" s="1"/>
  <c r="I806" i="11"/>
  <c r="N806" i="11" s="1"/>
  <c r="O806" i="11" s="1"/>
  <c r="I790" i="11"/>
  <c r="N790" i="11" s="1"/>
  <c r="O790" i="11" s="1"/>
  <c r="I774" i="11"/>
  <c r="N774" i="11" s="1"/>
  <c r="O774" i="11" s="1"/>
  <c r="I758" i="11"/>
  <c r="N758" i="11" s="1"/>
  <c r="O758" i="11" s="1"/>
  <c r="I742" i="11"/>
  <c r="N742" i="11" s="1"/>
  <c r="O742" i="11" s="1"/>
  <c r="I726" i="11"/>
  <c r="I710" i="11"/>
  <c r="I694" i="11"/>
  <c r="I678" i="11"/>
  <c r="N678" i="11" s="1"/>
  <c r="O678" i="11" s="1"/>
  <c r="I662" i="11"/>
  <c r="N662" i="11" s="1"/>
  <c r="O662" i="11" s="1"/>
  <c r="I646" i="11"/>
  <c r="I630" i="11"/>
  <c r="N630" i="11" s="1"/>
  <c r="O630" i="11" s="1"/>
  <c r="I614" i="11"/>
  <c r="I598" i="11"/>
  <c r="I582" i="11"/>
  <c r="N582" i="11" s="1"/>
  <c r="O582" i="11" s="1"/>
  <c r="I566" i="11"/>
  <c r="N566" i="11" s="1"/>
  <c r="O566" i="11" s="1"/>
  <c r="I550" i="11"/>
  <c r="N550" i="11" s="1"/>
  <c r="O550" i="11" s="1"/>
  <c r="I534" i="11"/>
  <c r="N534" i="11" s="1"/>
  <c r="O534" i="11" s="1"/>
  <c r="I518" i="11"/>
  <c r="N518" i="11" s="1"/>
  <c r="O518" i="11" s="1"/>
  <c r="I502" i="11"/>
  <c r="N502" i="11" s="1"/>
  <c r="O502" i="11" s="1"/>
  <c r="I486" i="11"/>
  <c r="N486" i="11" s="1"/>
  <c r="O486" i="11" s="1"/>
  <c r="I470" i="11"/>
  <c r="I454" i="11"/>
  <c r="I438" i="11"/>
  <c r="I422" i="11"/>
  <c r="I406" i="11"/>
  <c r="I390" i="11"/>
  <c r="I374" i="11"/>
  <c r="I358" i="11"/>
  <c r="I342" i="11"/>
  <c r="I326" i="11"/>
  <c r="I310" i="11"/>
  <c r="N310" i="11" s="1"/>
  <c r="O310" i="11" s="1"/>
  <c r="I294" i="11"/>
  <c r="N294" i="11" s="1"/>
  <c r="O294" i="11" s="1"/>
  <c r="I278" i="11"/>
  <c r="N278" i="11" s="1"/>
  <c r="O278" i="11" s="1"/>
  <c r="I262" i="11"/>
  <c r="N262" i="11" s="1"/>
  <c r="O262" i="11" s="1"/>
  <c r="I246" i="11"/>
  <c r="N246" i="11" s="1"/>
  <c r="O246" i="11" s="1"/>
  <c r="I230" i="11"/>
  <c r="N230" i="11" s="1"/>
  <c r="O230" i="11" s="1"/>
  <c r="I214" i="11"/>
  <c r="I198" i="11"/>
  <c r="I182" i="11"/>
  <c r="I166" i="11"/>
  <c r="I150" i="11"/>
  <c r="I134" i="11"/>
  <c r="I118" i="11"/>
  <c r="I102" i="11"/>
  <c r="I86" i="11"/>
  <c r="I70" i="11"/>
  <c r="I54" i="11"/>
  <c r="N54" i="11" s="1"/>
  <c r="O54" i="11" s="1"/>
  <c r="I38" i="11"/>
  <c r="N38" i="11" s="1"/>
  <c r="O38" i="11" s="1"/>
  <c r="I21" i="11"/>
  <c r="N21" i="11" s="1"/>
  <c r="O21" i="11" s="1"/>
  <c r="G2887" i="11"/>
  <c r="H2887" i="11" s="1"/>
  <c r="L2887" i="11" s="1"/>
  <c r="M2887" i="11" s="1"/>
  <c r="N2887" i="11" s="1"/>
  <c r="O2887" i="11" s="1"/>
  <c r="G2721" i="11"/>
  <c r="H2721" i="11" s="1"/>
  <c r="L2721" i="11" s="1"/>
  <c r="M2721" i="11" s="1"/>
  <c r="N2721" i="11" s="1"/>
  <c r="O2721" i="11" s="1"/>
  <c r="G2705" i="11"/>
  <c r="H2705" i="11" s="1"/>
  <c r="L2705" i="11" s="1"/>
  <c r="M2705" i="11" s="1"/>
  <c r="N2705" i="11" s="1"/>
  <c r="O2705" i="11" s="1"/>
  <c r="G2689" i="11"/>
  <c r="H2689" i="11" s="1"/>
  <c r="L2689" i="11" s="1"/>
  <c r="M2689" i="11" s="1"/>
  <c r="N2689" i="11" s="1"/>
  <c r="O2689" i="11" s="1"/>
  <c r="G2673" i="11"/>
  <c r="H2673" i="11" s="1"/>
  <c r="L2673" i="11" s="1"/>
  <c r="M2673" i="11" s="1"/>
  <c r="N2673" i="11" s="1"/>
  <c r="O2673" i="11" s="1"/>
  <c r="G2657" i="11"/>
  <c r="H2657" i="11" s="1"/>
  <c r="L2657" i="11" s="1"/>
  <c r="M2657" i="11" s="1"/>
  <c r="N2657" i="11" s="1"/>
  <c r="O2657" i="11" s="1"/>
  <c r="G2641" i="11"/>
  <c r="H2641" i="11" s="1"/>
  <c r="L2641" i="11" s="1"/>
  <c r="M2641" i="11" s="1"/>
  <c r="N2641" i="11" s="1"/>
  <c r="O2641" i="11" s="1"/>
  <c r="G2625" i="11"/>
  <c r="H2625" i="11" s="1"/>
  <c r="L2625" i="11" s="1"/>
  <c r="M2625" i="11" s="1"/>
  <c r="N2625" i="11" s="1"/>
  <c r="O2625" i="11" s="1"/>
  <c r="G2609" i="11"/>
  <c r="H2609" i="11" s="1"/>
  <c r="L2609" i="11" s="1"/>
  <c r="M2609" i="11" s="1"/>
  <c r="N2609" i="11" s="1"/>
  <c r="O2609" i="11" s="1"/>
  <c r="G2593" i="11"/>
  <c r="H2593" i="11" s="1"/>
  <c r="L2593" i="11" s="1"/>
  <c r="M2593" i="11" s="1"/>
  <c r="N2593" i="11" s="1"/>
  <c r="O2593" i="11" s="1"/>
  <c r="G2577" i="11"/>
  <c r="H2577" i="11" s="1"/>
  <c r="L2577" i="11" s="1"/>
  <c r="M2577" i="11" s="1"/>
  <c r="N2577" i="11" s="1"/>
  <c r="O2577" i="11" s="1"/>
  <c r="G2561" i="11"/>
  <c r="H2561" i="11" s="1"/>
  <c r="L2561" i="11" s="1"/>
  <c r="M2561" i="11" s="1"/>
  <c r="I949" i="11"/>
  <c r="I933" i="11"/>
  <c r="N933" i="11" s="1"/>
  <c r="O933" i="11" s="1"/>
  <c r="I917" i="11"/>
  <c r="N917" i="11" s="1"/>
  <c r="O917" i="11" s="1"/>
  <c r="I901" i="11"/>
  <c r="N901" i="11" s="1"/>
  <c r="O901" i="11" s="1"/>
  <c r="I885" i="11"/>
  <c r="N885" i="11" s="1"/>
  <c r="O885" i="11" s="1"/>
  <c r="I869" i="11"/>
  <c r="N869" i="11" s="1"/>
  <c r="O869" i="11" s="1"/>
  <c r="I853" i="11"/>
  <c r="N853" i="11" s="1"/>
  <c r="O853" i="11" s="1"/>
  <c r="I837" i="11"/>
  <c r="N837" i="11" s="1"/>
  <c r="O837" i="11" s="1"/>
  <c r="I821" i="11"/>
  <c r="N821" i="11" s="1"/>
  <c r="O821" i="11" s="1"/>
  <c r="I805" i="11"/>
  <c r="N805" i="11" s="1"/>
  <c r="O805" i="11" s="1"/>
  <c r="I789" i="11"/>
  <c r="I773" i="11"/>
  <c r="I757" i="11"/>
  <c r="I741" i="11"/>
  <c r="I725" i="11"/>
  <c r="I709" i="11"/>
  <c r="I693" i="11"/>
  <c r="I677" i="11"/>
  <c r="N677" i="11" s="1"/>
  <c r="O677" i="11" s="1"/>
  <c r="I661" i="11"/>
  <c r="N661" i="11" s="1"/>
  <c r="O661" i="11" s="1"/>
  <c r="I645" i="11"/>
  <c r="N645" i="11" s="1"/>
  <c r="O645" i="11" s="1"/>
  <c r="I629" i="11"/>
  <c r="N629" i="11" s="1"/>
  <c r="O629" i="11" s="1"/>
  <c r="I613" i="11"/>
  <c r="N613" i="11" s="1"/>
  <c r="O613" i="11" s="1"/>
  <c r="I597" i="11"/>
  <c r="N597" i="11" s="1"/>
  <c r="O597" i="11" s="1"/>
  <c r="I581" i="11"/>
  <c r="N581" i="11" s="1"/>
  <c r="O581" i="11" s="1"/>
  <c r="I565" i="11"/>
  <c r="I549" i="11"/>
  <c r="I533" i="11"/>
  <c r="I517" i="11"/>
  <c r="I501" i="11"/>
  <c r="I485" i="11"/>
  <c r="I469" i="11"/>
  <c r="I453" i="11"/>
  <c r="I437" i="11"/>
  <c r="I421" i="11"/>
  <c r="I405" i="11"/>
  <c r="N405" i="11" s="1"/>
  <c r="O405" i="11" s="1"/>
  <c r="I389" i="11"/>
  <c r="N389" i="11" s="1"/>
  <c r="O389" i="11" s="1"/>
  <c r="I373" i="11"/>
  <c r="N373" i="11" s="1"/>
  <c r="O373" i="11" s="1"/>
  <c r="I357" i="11"/>
  <c r="N357" i="11" s="1"/>
  <c r="O357" i="11" s="1"/>
  <c r="I341" i="11"/>
  <c r="N341" i="11" s="1"/>
  <c r="O341" i="11" s="1"/>
  <c r="I325" i="11"/>
  <c r="I309" i="11"/>
  <c r="I293" i="11"/>
  <c r="I277" i="11"/>
  <c r="I261" i="11"/>
  <c r="I245" i="11"/>
  <c r="I229" i="11"/>
  <c r="I213" i="11"/>
  <c r="I197" i="11"/>
  <c r="I181" i="11"/>
  <c r="I165" i="11"/>
  <c r="N165" i="11" s="1"/>
  <c r="O165" i="11" s="1"/>
  <c r="I149" i="11"/>
  <c r="N149" i="11" s="1"/>
  <c r="O149" i="11" s="1"/>
  <c r="I133" i="11"/>
  <c r="N133" i="11" s="1"/>
  <c r="O133" i="11" s="1"/>
  <c r="I117" i="11"/>
  <c r="N117" i="11" s="1"/>
  <c r="O117" i="11" s="1"/>
  <c r="I101" i="11"/>
  <c r="N101" i="11" s="1"/>
  <c r="O101" i="11" s="1"/>
  <c r="I85" i="11"/>
  <c r="N85" i="11" s="1"/>
  <c r="O85" i="11" s="1"/>
  <c r="I69" i="11"/>
  <c r="I53" i="11"/>
  <c r="I37" i="11"/>
  <c r="I20" i="11"/>
  <c r="G2886" i="11"/>
  <c r="H2886" i="11" s="1"/>
  <c r="L2886" i="11" s="1"/>
  <c r="M2886" i="11" s="1"/>
  <c r="N2886" i="11" s="1"/>
  <c r="O2886" i="11" s="1"/>
  <c r="G2720" i="11"/>
  <c r="H2720" i="11" s="1"/>
  <c r="L2720" i="11" s="1"/>
  <c r="M2720" i="11" s="1"/>
  <c r="N2720" i="11" s="1"/>
  <c r="O2720" i="11" s="1"/>
  <c r="G2704" i="11"/>
  <c r="H2704" i="11" s="1"/>
  <c r="L2704" i="11" s="1"/>
  <c r="M2704" i="11" s="1"/>
  <c r="N2704" i="11" s="1"/>
  <c r="O2704" i="11" s="1"/>
  <c r="G2688" i="11"/>
  <c r="H2688" i="11" s="1"/>
  <c r="L2688" i="11" s="1"/>
  <c r="M2688" i="11" s="1"/>
  <c r="N2688" i="11" s="1"/>
  <c r="O2688" i="11" s="1"/>
  <c r="G2672" i="11"/>
  <c r="H2672" i="11" s="1"/>
  <c r="L2672" i="11" s="1"/>
  <c r="M2672" i="11" s="1"/>
  <c r="N2672" i="11" s="1"/>
  <c r="O2672" i="11" s="1"/>
  <c r="G2656" i="11"/>
  <c r="H2656" i="11" s="1"/>
  <c r="L2656" i="11" s="1"/>
  <c r="M2656" i="11" s="1"/>
  <c r="N2656" i="11" s="1"/>
  <c r="O2656" i="11" s="1"/>
  <c r="G2640" i="11"/>
  <c r="H2640" i="11" s="1"/>
  <c r="L2640" i="11" s="1"/>
  <c r="M2640" i="11" s="1"/>
  <c r="N2640" i="11" s="1"/>
  <c r="O2640" i="11" s="1"/>
  <c r="G2624" i="11"/>
  <c r="H2624" i="11" s="1"/>
  <c r="L2624" i="11" s="1"/>
  <c r="M2624" i="11" s="1"/>
  <c r="N2624" i="11" s="1"/>
  <c r="O2624" i="11" s="1"/>
  <c r="G2608" i="11"/>
  <c r="H2608" i="11" s="1"/>
  <c r="L2608" i="11" s="1"/>
  <c r="M2608" i="11" s="1"/>
  <c r="N2608" i="11" s="1"/>
  <c r="O2608" i="11" s="1"/>
  <c r="G2592" i="11"/>
  <c r="H2592" i="11" s="1"/>
  <c r="L2592" i="11" s="1"/>
  <c r="M2592" i="11" s="1"/>
  <c r="N2592" i="11" s="1"/>
  <c r="O2592" i="11" s="1"/>
  <c r="G2576" i="11"/>
  <c r="H2576" i="11" s="1"/>
  <c r="L2576" i="11" s="1"/>
  <c r="M2576" i="11" s="1"/>
  <c r="N2576" i="11" s="1"/>
  <c r="O2576" i="11" s="1"/>
  <c r="G2560" i="11"/>
  <c r="H2560" i="11" s="1"/>
  <c r="L2560" i="11" s="1"/>
  <c r="M2560" i="11" s="1"/>
  <c r="N2560" i="11" s="1"/>
  <c r="O2560" i="11" s="1"/>
  <c r="I948" i="11"/>
  <c r="I932" i="11"/>
  <c r="I916" i="11"/>
  <c r="I900" i="11"/>
  <c r="I884" i="11"/>
  <c r="I868" i="11"/>
  <c r="I852" i="11"/>
  <c r="N852" i="11" s="1"/>
  <c r="O852" i="11" s="1"/>
  <c r="I836" i="11"/>
  <c r="I820" i="11"/>
  <c r="N820" i="11" s="1"/>
  <c r="O820" i="11" s="1"/>
  <c r="I804" i="11"/>
  <c r="I788" i="11"/>
  <c r="N788" i="11" s="1"/>
  <c r="O788" i="11" s="1"/>
  <c r="I772" i="11"/>
  <c r="N772" i="11" s="1"/>
  <c r="O772" i="11" s="1"/>
  <c r="I756" i="11"/>
  <c r="N756" i="11" s="1"/>
  <c r="O756" i="11" s="1"/>
  <c r="I740" i="11"/>
  <c r="N740" i="11" s="1"/>
  <c r="O740" i="11" s="1"/>
  <c r="I724" i="11"/>
  <c r="N724" i="11" s="1"/>
  <c r="O724" i="11" s="1"/>
  <c r="I708" i="11"/>
  <c r="N708" i="11" s="1"/>
  <c r="O708" i="11" s="1"/>
  <c r="I692" i="11"/>
  <c r="I676" i="11"/>
  <c r="N676" i="11" s="1"/>
  <c r="O676" i="11" s="1"/>
  <c r="I660" i="11"/>
  <c r="N660" i="11" s="1"/>
  <c r="O660" i="11" s="1"/>
  <c r="I644" i="11"/>
  <c r="N644" i="11" s="1"/>
  <c r="O644" i="11" s="1"/>
  <c r="I628" i="11"/>
  <c r="I612" i="11"/>
  <c r="N612" i="11" s="1"/>
  <c r="O612" i="11" s="1"/>
  <c r="I596" i="11"/>
  <c r="N596" i="11" s="1"/>
  <c r="O596" i="11" s="1"/>
  <c r="I580" i="11"/>
  <c r="N580" i="11" s="1"/>
  <c r="O580" i="11" s="1"/>
  <c r="I564" i="11"/>
  <c r="I548" i="11"/>
  <c r="I532" i="11"/>
  <c r="N532" i="11" s="1"/>
  <c r="O532" i="11" s="1"/>
  <c r="I516" i="11"/>
  <c r="N516" i="11" s="1"/>
  <c r="O516" i="11" s="1"/>
  <c r="I500" i="11"/>
  <c r="N500" i="11" s="1"/>
  <c r="O500" i="11" s="1"/>
  <c r="I484" i="11"/>
  <c r="N484" i="11" s="1"/>
  <c r="O484" i="11" s="1"/>
  <c r="I468" i="11"/>
  <c r="N468" i="11" s="1"/>
  <c r="O468" i="11" s="1"/>
  <c r="I452" i="11"/>
  <c r="N452" i="11" s="1"/>
  <c r="O452" i="11" s="1"/>
  <c r="I436" i="11"/>
  <c r="I420" i="11"/>
  <c r="I404" i="11"/>
  <c r="I388" i="11"/>
  <c r="I372" i="11"/>
  <c r="I356" i="11"/>
  <c r="I340" i="11"/>
  <c r="I324" i="11"/>
  <c r="I308" i="11"/>
  <c r="I292" i="11"/>
  <c r="I276" i="11"/>
  <c r="N276" i="11" s="1"/>
  <c r="O276" i="11" s="1"/>
  <c r="I260" i="11"/>
  <c r="N260" i="11" s="1"/>
  <c r="O260" i="11" s="1"/>
  <c r="I244" i="11"/>
  <c r="N244" i="11" s="1"/>
  <c r="O244" i="11" s="1"/>
  <c r="I228" i="11"/>
  <c r="N228" i="11" s="1"/>
  <c r="O228" i="11" s="1"/>
  <c r="I212" i="11"/>
  <c r="N212" i="11" s="1"/>
  <c r="O212" i="11" s="1"/>
  <c r="I196" i="11"/>
  <c r="N196" i="11" s="1"/>
  <c r="O196" i="11" s="1"/>
  <c r="I180" i="11"/>
  <c r="I164" i="11"/>
  <c r="I148" i="11"/>
  <c r="I132" i="11"/>
  <c r="I116" i="11"/>
  <c r="I100" i="11"/>
  <c r="I84" i="11"/>
  <c r="I68" i="11"/>
  <c r="I52" i="11"/>
  <c r="I36" i="11"/>
  <c r="I19" i="11"/>
  <c r="N19" i="11" s="1"/>
  <c r="O19" i="11" s="1"/>
  <c r="N2706" i="11"/>
  <c r="O2706" i="11" s="1"/>
  <c r="N2578" i="11"/>
  <c r="O2578" i="11" s="1"/>
  <c r="N2723" i="11"/>
  <c r="O2723" i="11" s="1"/>
  <c r="N687" i="11"/>
  <c r="O687" i="11" s="1"/>
  <c r="N671" i="11"/>
  <c r="O671" i="11" s="1"/>
  <c r="N639" i="11"/>
  <c r="O639" i="11" s="1"/>
  <c r="N846" i="11"/>
  <c r="O846" i="11" s="1"/>
  <c r="N798" i="11"/>
  <c r="O798" i="11" s="1"/>
  <c r="N606" i="11"/>
  <c r="O606" i="11" s="1"/>
  <c r="N2561" i="11"/>
  <c r="O2561" i="11" s="1"/>
  <c r="N845" i="11"/>
  <c r="O845" i="11" s="1"/>
  <c r="N829" i="11"/>
  <c r="O829" i="11" s="1"/>
  <c r="N685" i="11"/>
  <c r="O685" i="11" s="1"/>
  <c r="N653" i="11"/>
  <c r="O653" i="11" s="1"/>
  <c r="N637" i="11"/>
  <c r="O637" i="11" s="1"/>
  <c r="N589" i="11"/>
  <c r="O589" i="11" s="1"/>
  <c r="N812" i="11"/>
  <c r="O812" i="11" s="1"/>
  <c r="N2895" i="11"/>
  <c r="O2895" i="11" s="1"/>
  <c r="N2719" i="11"/>
  <c r="O2719" i="11" s="1"/>
  <c r="N2703" i="11"/>
  <c r="O2703" i="11" s="1"/>
  <c r="N2671" i="11"/>
  <c r="O2671" i="11" s="1"/>
  <c r="N2639" i="11"/>
  <c r="O2639" i="11" s="1"/>
  <c r="N2607" i="11"/>
  <c r="O2607" i="11" s="1"/>
  <c r="N2591" i="11"/>
  <c r="O2591" i="11" s="1"/>
  <c r="N843" i="11"/>
  <c r="O843" i="11" s="1"/>
  <c r="N827" i="11"/>
  <c r="O827" i="11" s="1"/>
  <c r="N811" i="11"/>
  <c r="O811" i="11" s="1"/>
  <c r="N795" i="11"/>
  <c r="O795" i="11" s="1"/>
  <c r="N683" i="11"/>
  <c r="O683" i="11" s="1"/>
  <c r="N667" i="11"/>
  <c r="O667" i="11" s="1"/>
  <c r="N651" i="11"/>
  <c r="O651" i="11" s="1"/>
  <c r="N619" i="11"/>
  <c r="O619" i="11" s="1"/>
  <c r="N587" i="11"/>
  <c r="O587" i="11" s="1"/>
  <c r="N2718" i="11"/>
  <c r="O2718" i="11" s="1"/>
  <c r="N2702" i="11"/>
  <c r="O2702" i="11" s="1"/>
  <c r="N2590" i="11"/>
  <c r="O2590" i="11" s="1"/>
  <c r="N2574" i="11"/>
  <c r="O2574" i="11" s="1"/>
  <c r="N2558" i="11"/>
  <c r="O2558" i="11" s="1"/>
  <c r="N666" i="11"/>
  <c r="O666" i="11" s="1"/>
  <c r="N650" i="11"/>
  <c r="O650" i="11" s="1"/>
  <c r="N2685" i="11"/>
  <c r="O2685" i="11" s="1"/>
  <c r="N2669" i="11"/>
  <c r="O2669" i="11" s="1"/>
  <c r="N2653" i="11"/>
  <c r="O2653" i="11" s="1"/>
  <c r="N2621" i="11"/>
  <c r="O2621" i="11" s="1"/>
  <c r="N2573" i="11"/>
  <c r="O2573" i="11" s="1"/>
  <c r="N841" i="11"/>
  <c r="O841" i="11" s="1"/>
  <c r="N825" i="11"/>
  <c r="O825" i="11" s="1"/>
  <c r="N633" i="11"/>
  <c r="O633" i="11" s="1"/>
  <c r="N601" i="11"/>
  <c r="O601" i="11" s="1"/>
  <c r="N585" i="11"/>
  <c r="O585" i="11" s="1"/>
  <c r="N2716" i="11"/>
  <c r="O2716" i="11" s="1"/>
  <c r="N2668" i="11"/>
  <c r="O2668" i="11" s="1"/>
  <c r="N2652" i="11"/>
  <c r="O2652" i="11" s="1"/>
  <c r="N2636" i="11"/>
  <c r="O2636" i="11" s="1"/>
  <c r="N632" i="11"/>
  <c r="O632" i="11" s="1"/>
  <c r="N2891" i="11"/>
  <c r="O2891" i="11" s="1"/>
  <c r="N2619" i="11"/>
  <c r="O2619" i="11" s="1"/>
  <c r="N2603" i="11"/>
  <c r="O2603" i="11" s="1"/>
  <c r="N2587" i="11"/>
  <c r="O2587" i="11" s="1"/>
  <c r="N855" i="11"/>
  <c r="O855" i="11" s="1"/>
  <c r="N807" i="11"/>
  <c r="O807" i="11" s="1"/>
  <c r="N2890" i="11"/>
  <c r="O2890" i="11" s="1"/>
  <c r="N2714" i="11"/>
  <c r="O2714" i="11" s="1"/>
  <c r="N2698" i="11"/>
  <c r="O2698" i="11" s="1"/>
  <c r="N2682" i="11"/>
  <c r="O2682" i="11" s="1"/>
  <c r="N2650" i="11"/>
  <c r="O2650" i="11" s="1"/>
  <c r="N2602" i="11"/>
  <c r="O2602" i="11" s="1"/>
  <c r="N2586" i="11"/>
  <c r="O2586" i="11" s="1"/>
  <c r="N2570" i="11"/>
  <c r="O2570" i="11" s="1"/>
  <c r="N854" i="11"/>
  <c r="O854" i="11" s="1"/>
  <c r="N646" i="11"/>
  <c r="O646" i="11" s="1"/>
  <c r="N614" i="11"/>
  <c r="O614" i="11" s="1"/>
  <c r="N598" i="11"/>
  <c r="O598" i="11" s="1"/>
  <c r="N2697" i="11"/>
  <c r="O2697" i="11" s="1"/>
  <c r="N2681" i="11"/>
  <c r="O2681" i="11" s="1"/>
  <c r="N2569" i="11"/>
  <c r="O2569" i="11" s="1"/>
  <c r="N693" i="11"/>
  <c r="O693" i="11" s="1"/>
  <c r="N2680" i="11"/>
  <c r="O2680" i="11" s="1"/>
  <c r="N2664" i="11"/>
  <c r="O2664" i="11" s="1"/>
  <c r="N2600" i="11"/>
  <c r="O2600" i="11" s="1"/>
  <c r="N836" i="11"/>
  <c r="O836" i="11" s="1"/>
  <c r="N804" i="11"/>
  <c r="O804" i="11" s="1"/>
  <c r="N692" i="11"/>
  <c r="O692" i="11" s="1"/>
  <c r="N628" i="11"/>
  <c r="O628" i="11" s="1"/>
  <c r="N2727" i="11"/>
  <c r="O2727" i="11" s="1"/>
  <c r="N2679" i="11"/>
  <c r="O2679" i="11" s="1"/>
  <c r="N2663" i="11"/>
  <c r="O2663" i="11" s="1"/>
  <c r="N2647" i="11"/>
  <c r="O2647" i="11" s="1"/>
  <c r="N851" i="11"/>
  <c r="O851" i="11" s="1"/>
  <c r="N835" i="11"/>
  <c r="O835" i="11" s="1"/>
  <c r="N819" i="11"/>
  <c r="O819" i="11" s="1"/>
  <c r="N803" i="11"/>
  <c r="O803" i="11" s="1"/>
  <c r="N627" i="11"/>
  <c r="O627" i="11" s="1"/>
  <c r="N611" i="11"/>
  <c r="O611" i="11" s="1"/>
  <c r="N595" i="11"/>
  <c r="O595" i="11" s="1"/>
  <c r="N2646" i="11"/>
  <c r="O2646" i="11" s="1"/>
  <c r="N2630" i="11"/>
  <c r="O2630" i="11" s="1"/>
  <c r="N2614" i="11"/>
  <c r="O2614" i="11" s="1"/>
  <c r="N2582" i="11"/>
  <c r="O2582" i="11" s="1"/>
  <c r="N850" i="11"/>
  <c r="O850" i="11" s="1"/>
  <c r="N674" i="11"/>
  <c r="O674" i="11" s="1"/>
  <c r="N658" i="11"/>
  <c r="O658" i="11" s="1"/>
  <c r="N642" i="11"/>
  <c r="O642" i="11" s="1"/>
  <c r="N626" i="11"/>
  <c r="O626" i="11" s="1"/>
  <c r="N610" i="11"/>
  <c r="O610" i="11" s="1"/>
  <c r="N594" i="11"/>
  <c r="O594" i="11" s="1"/>
  <c r="N2885" i="11"/>
  <c r="O2885" i="11" s="1"/>
  <c r="N2693" i="11"/>
  <c r="O2693" i="11" s="1"/>
  <c r="N2645" i="11"/>
  <c r="O2645" i="11" s="1"/>
  <c r="N2629" i="11"/>
  <c r="O2629" i="11" s="1"/>
  <c r="N2613" i="11"/>
  <c r="O2613" i="11" s="1"/>
  <c r="N833" i="11"/>
  <c r="O833" i="11" s="1"/>
  <c r="N817" i="11"/>
  <c r="O817" i="11" s="1"/>
  <c r="N801" i="11"/>
  <c r="O801" i="11" s="1"/>
  <c r="N689" i="11"/>
  <c r="O689" i="11" s="1"/>
  <c r="N2884" i="11"/>
  <c r="O2884" i="11" s="1"/>
  <c r="N2724" i="11"/>
  <c r="O2724" i="11" s="1"/>
  <c r="N2596" i="11"/>
  <c r="O2596" i="11" s="1"/>
  <c r="N848" i="11"/>
  <c r="O848" i="11" s="1"/>
  <c r="N800" i="11"/>
  <c r="O800" i="11" s="1"/>
  <c r="N672" i="11"/>
  <c r="O672" i="11" s="1"/>
  <c r="N656" i="11"/>
  <c r="O656" i="11" s="1"/>
  <c r="N640" i="11"/>
  <c r="O640" i="11" s="1"/>
  <c r="N624" i="11"/>
  <c r="O624" i="11" s="1"/>
  <c r="N608" i="11"/>
  <c r="O608" i="11" s="1"/>
  <c r="N592" i="11"/>
  <c r="O592" i="11" s="1"/>
  <c r="G17" i="11"/>
  <c r="H17" i="11" s="1"/>
  <c r="L17" i="11" s="1"/>
  <c r="M17" i="11" s="1"/>
  <c r="I17" i="11"/>
  <c r="G32" i="11"/>
  <c r="H32" i="11" s="1"/>
  <c r="L32" i="11" s="1"/>
  <c r="M32" i="11" s="1"/>
  <c r="I32" i="11"/>
  <c r="I1654" i="11"/>
  <c r="G1654" i="11"/>
  <c r="H1654" i="11" s="1"/>
  <c r="L1654" i="11" s="1"/>
  <c r="M1654" i="11" s="1"/>
  <c r="I1655" i="11"/>
  <c r="G1655" i="11"/>
  <c r="H1655" i="11" s="1"/>
  <c r="L1655" i="11" s="1"/>
  <c r="M1655" i="11" s="1"/>
  <c r="G1656" i="11"/>
  <c r="H1656" i="11" s="1"/>
  <c r="L1656" i="11" s="1"/>
  <c r="M1656" i="11" s="1"/>
  <c r="I1656" i="11"/>
  <c r="I1657" i="11"/>
  <c r="G1657" i="11"/>
  <c r="H1657" i="11" s="1"/>
  <c r="L1657" i="11" s="1"/>
  <c r="M1657" i="11" s="1"/>
  <c r="I1658" i="11"/>
  <c r="G1658" i="11"/>
  <c r="H1658" i="11" s="1"/>
  <c r="L1658" i="11" s="1"/>
  <c r="M1658" i="11" s="1"/>
  <c r="I1659" i="11"/>
  <c r="G1659" i="11"/>
  <c r="H1659" i="11" s="1"/>
  <c r="L1659" i="11" s="1"/>
  <c r="M1659" i="11" s="1"/>
  <c r="I1660" i="11"/>
  <c r="G1660" i="11"/>
  <c r="H1660" i="11" s="1"/>
  <c r="L1660" i="11" s="1"/>
  <c r="M1660" i="11" s="1"/>
  <c r="I1661" i="11"/>
  <c r="G1661" i="11"/>
  <c r="H1661" i="11" s="1"/>
  <c r="L1661" i="11" s="1"/>
  <c r="M1661" i="11" s="1"/>
  <c r="G1662" i="11"/>
  <c r="H1662" i="11" s="1"/>
  <c r="L1662" i="11" s="1"/>
  <c r="M1662" i="11" s="1"/>
  <c r="I1662" i="11"/>
  <c r="G1663" i="11"/>
  <c r="H1663" i="11" s="1"/>
  <c r="L1663" i="11" s="1"/>
  <c r="M1663" i="11" s="1"/>
  <c r="I1663" i="11"/>
  <c r="I1664" i="11"/>
  <c r="G1664" i="11"/>
  <c r="H1664" i="11" s="1"/>
  <c r="L1664" i="11" s="1"/>
  <c r="M1664" i="11" s="1"/>
  <c r="I1665" i="11"/>
  <c r="G1665" i="11"/>
  <c r="H1665" i="11" s="1"/>
  <c r="L1665" i="11" s="1"/>
  <c r="M1665" i="11" s="1"/>
  <c r="I1666" i="11"/>
  <c r="G1666" i="11"/>
  <c r="H1666" i="11" s="1"/>
  <c r="L1666" i="11" s="1"/>
  <c r="M1666" i="11" s="1"/>
  <c r="I1667" i="11"/>
  <c r="G1667" i="11"/>
  <c r="H1667" i="11" s="1"/>
  <c r="L1667" i="11" s="1"/>
  <c r="M1667" i="11" s="1"/>
  <c r="I1668" i="11"/>
  <c r="G1668" i="11"/>
  <c r="H1668" i="11" s="1"/>
  <c r="L1668" i="11" s="1"/>
  <c r="M1668" i="11" s="1"/>
  <c r="I1669" i="11"/>
  <c r="G1669" i="11"/>
  <c r="H1669" i="11" s="1"/>
  <c r="L1669" i="11" s="1"/>
  <c r="M1669" i="11" s="1"/>
  <c r="G1670" i="11"/>
  <c r="H1670" i="11" s="1"/>
  <c r="L1670" i="11" s="1"/>
  <c r="M1670" i="11" s="1"/>
  <c r="I1670" i="11"/>
  <c r="I1671" i="11"/>
  <c r="G1671" i="11"/>
  <c r="H1671" i="11" s="1"/>
  <c r="L1671" i="11" s="1"/>
  <c r="M1671" i="11" s="1"/>
  <c r="I1672" i="11"/>
  <c r="G1672" i="11"/>
  <c r="H1672" i="11" s="1"/>
  <c r="L1672" i="11" s="1"/>
  <c r="M1672" i="11" s="1"/>
  <c r="G1673" i="11"/>
  <c r="H1673" i="11" s="1"/>
  <c r="L1673" i="11" s="1"/>
  <c r="M1673" i="11" s="1"/>
  <c r="I1673" i="11"/>
  <c r="G1674" i="11"/>
  <c r="H1674" i="11" s="1"/>
  <c r="L1674" i="11" s="1"/>
  <c r="M1674" i="11" s="1"/>
  <c r="I1674" i="11"/>
  <c r="G1675" i="11"/>
  <c r="H1675" i="11" s="1"/>
  <c r="L1675" i="11" s="1"/>
  <c r="M1675" i="11" s="1"/>
  <c r="I1675" i="11"/>
  <c r="G1676" i="11"/>
  <c r="H1676" i="11" s="1"/>
  <c r="L1676" i="11" s="1"/>
  <c r="M1676" i="11" s="1"/>
  <c r="I1676" i="11"/>
  <c r="G1677" i="11"/>
  <c r="H1677" i="11" s="1"/>
  <c r="L1677" i="11" s="1"/>
  <c r="M1677" i="11" s="1"/>
  <c r="I1677" i="11"/>
  <c r="G1678" i="11"/>
  <c r="H1678" i="11" s="1"/>
  <c r="L1678" i="11" s="1"/>
  <c r="M1678" i="11" s="1"/>
  <c r="I1678" i="11"/>
  <c r="G1679" i="11"/>
  <c r="H1679" i="11" s="1"/>
  <c r="L1679" i="11" s="1"/>
  <c r="M1679" i="11" s="1"/>
  <c r="I1679" i="11"/>
  <c r="I1680" i="11"/>
  <c r="G1680" i="11"/>
  <c r="H1680" i="11" s="1"/>
  <c r="L1680" i="11" s="1"/>
  <c r="M1680" i="11" s="1"/>
  <c r="I1681" i="11"/>
  <c r="G1681" i="11"/>
  <c r="H1681" i="11" s="1"/>
  <c r="L1681" i="11" s="1"/>
  <c r="M1681" i="11" s="1"/>
  <c r="G1682" i="11"/>
  <c r="H1682" i="11" s="1"/>
  <c r="L1682" i="11" s="1"/>
  <c r="M1682" i="11" s="1"/>
  <c r="I1682" i="11"/>
  <c r="G1683" i="11"/>
  <c r="H1683" i="11" s="1"/>
  <c r="L1683" i="11" s="1"/>
  <c r="M1683" i="11" s="1"/>
  <c r="I1683" i="11"/>
  <c r="G1684" i="11"/>
  <c r="H1684" i="11" s="1"/>
  <c r="L1684" i="11" s="1"/>
  <c r="M1684" i="11" s="1"/>
  <c r="I1684" i="11"/>
  <c r="G1685" i="11"/>
  <c r="H1685" i="11" s="1"/>
  <c r="L1685" i="11" s="1"/>
  <c r="M1685" i="11" s="1"/>
  <c r="I1685" i="11"/>
  <c r="G1686" i="11"/>
  <c r="H1686" i="11" s="1"/>
  <c r="L1686" i="11" s="1"/>
  <c r="M1686" i="11" s="1"/>
  <c r="I1686" i="11"/>
  <c r="G1687" i="11"/>
  <c r="H1687" i="11" s="1"/>
  <c r="L1687" i="11" s="1"/>
  <c r="M1687" i="11" s="1"/>
  <c r="I1687" i="11"/>
  <c r="G1688" i="11"/>
  <c r="H1688" i="11" s="1"/>
  <c r="L1688" i="11" s="1"/>
  <c r="M1688" i="11" s="1"/>
  <c r="I1688" i="11"/>
  <c r="G1689" i="11"/>
  <c r="H1689" i="11" s="1"/>
  <c r="L1689" i="11" s="1"/>
  <c r="M1689" i="11" s="1"/>
  <c r="I1689" i="11"/>
  <c r="I1690" i="11"/>
  <c r="G1690" i="11"/>
  <c r="H1690" i="11" s="1"/>
  <c r="L1690" i="11" s="1"/>
  <c r="M1690" i="11" s="1"/>
  <c r="I1691" i="11"/>
  <c r="G1691" i="11"/>
  <c r="H1691" i="11" s="1"/>
  <c r="L1691" i="11" s="1"/>
  <c r="M1691" i="11" s="1"/>
  <c r="I1692" i="11"/>
  <c r="G1692" i="11"/>
  <c r="H1692" i="11" s="1"/>
  <c r="L1692" i="11" s="1"/>
  <c r="M1692" i="11" s="1"/>
  <c r="I1693" i="11"/>
  <c r="G1693" i="11"/>
  <c r="H1693" i="11" s="1"/>
  <c r="L1693" i="11" s="1"/>
  <c r="M1693" i="11" s="1"/>
  <c r="I1694" i="11"/>
  <c r="G1694" i="11"/>
  <c r="H1694" i="11" s="1"/>
  <c r="L1694" i="11" s="1"/>
  <c r="M1694" i="11" s="1"/>
  <c r="G1695" i="11"/>
  <c r="H1695" i="11" s="1"/>
  <c r="L1695" i="11" s="1"/>
  <c r="M1695" i="11" s="1"/>
  <c r="I1695" i="11"/>
  <c r="I1696" i="11"/>
  <c r="G1696" i="11"/>
  <c r="H1696" i="11" s="1"/>
  <c r="L1696" i="11" s="1"/>
  <c r="M1696" i="11" s="1"/>
  <c r="I1697" i="11"/>
  <c r="G1697" i="11"/>
  <c r="H1697" i="11" s="1"/>
  <c r="L1697" i="11" s="1"/>
  <c r="M1697" i="11" s="1"/>
  <c r="I1698" i="11"/>
  <c r="G1698" i="11"/>
  <c r="H1698" i="11" s="1"/>
  <c r="L1698" i="11" s="1"/>
  <c r="M1698" i="11" s="1"/>
  <c r="I1699" i="11"/>
  <c r="G1699" i="11"/>
  <c r="H1699" i="11" s="1"/>
  <c r="L1699" i="11" s="1"/>
  <c r="M1699" i="11" s="1"/>
  <c r="G1700" i="11"/>
  <c r="H1700" i="11" s="1"/>
  <c r="L1700" i="11" s="1"/>
  <c r="M1700" i="11" s="1"/>
  <c r="I1700" i="11"/>
  <c r="G1701" i="11"/>
  <c r="H1701" i="11" s="1"/>
  <c r="L1701" i="11" s="1"/>
  <c r="M1701" i="11" s="1"/>
  <c r="I1701" i="11"/>
  <c r="G1702" i="11"/>
  <c r="H1702" i="11" s="1"/>
  <c r="L1702" i="11" s="1"/>
  <c r="M1702" i="11" s="1"/>
  <c r="I1702" i="11"/>
  <c r="G1703" i="11"/>
  <c r="H1703" i="11" s="1"/>
  <c r="L1703" i="11" s="1"/>
  <c r="M1703" i="11" s="1"/>
  <c r="I1703" i="11"/>
  <c r="G1704" i="11"/>
  <c r="H1704" i="11" s="1"/>
  <c r="L1704" i="11" s="1"/>
  <c r="M1704" i="11" s="1"/>
  <c r="I1704" i="11"/>
  <c r="G1705" i="11"/>
  <c r="H1705" i="11" s="1"/>
  <c r="L1705" i="11" s="1"/>
  <c r="M1705" i="11" s="1"/>
  <c r="I1705" i="11"/>
  <c r="G1706" i="11"/>
  <c r="H1706" i="11" s="1"/>
  <c r="L1706" i="11" s="1"/>
  <c r="M1706" i="11" s="1"/>
  <c r="I1706" i="11"/>
  <c r="G1707" i="11"/>
  <c r="H1707" i="11" s="1"/>
  <c r="L1707" i="11" s="1"/>
  <c r="M1707" i="11" s="1"/>
  <c r="I1707" i="11"/>
  <c r="G1708" i="11"/>
  <c r="H1708" i="11" s="1"/>
  <c r="L1708" i="11" s="1"/>
  <c r="M1708" i="11" s="1"/>
  <c r="I1708" i="11"/>
  <c r="G1709" i="11"/>
  <c r="H1709" i="11" s="1"/>
  <c r="L1709" i="11" s="1"/>
  <c r="M1709" i="11" s="1"/>
  <c r="I1709" i="11"/>
  <c r="G1710" i="11"/>
  <c r="H1710" i="11" s="1"/>
  <c r="L1710" i="11" s="1"/>
  <c r="M1710" i="11" s="1"/>
  <c r="I1710" i="11"/>
  <c r="G1711" i="11"/>
  <c r="H1711" i="11" s="1"/>
  <c r="L1711" i="11" s="1"/>
  <c r="M1711" i="11" s="1"/>
  <c r="I1711" i="11"/>
  <c r="I1712" i="11"/>
  <c r="G1712" i="11"/>
  <c r="H1712" i="11" s="1"/>
  <c r="L1712" i="11" s="1"/>
  <c r="M1712" i="11" s="1"/>
  <c r="I1713" i="11"/>
  <c r="G1713" i="11"/>
  <c r="H1713" i="11" s="1"/>
  <c r="L1713" i="11" s="1"/>
  <c r="M1713" i="11" s="1"/>
  <c r="I1714" i="11"/>
  <c r="G1714" i="11"/>
  <c r="H1714" i="11" s="1"/>
  <c r="L1714" i="11" s="1"/>
  <c r="M1714" i="11" s="1"/>
  <c r="I1715" i="11"/>
  <c r="G1715" i="11"/>
  <c r="H1715" i="11" s="1"/>
  <c r="L1715" i="11" s="1"/>
  <c r="M1715" i="11" s="1"/>
  <c r="I1716" i="11"/>
  <c r="G1716" i="11"/>
  <c r="H1716" i="11" s="1"/>
  <c r="L1716" i="11" s="1"/>
  <c r="M1716" i="11" s="1"/>
  <c r="I1717" i="11"/>
  <c r="G1717" i="11"/>
  <c r="H1717" i="11" s="1"/>
  <c r="L1717" i="11" s="1"/>
  <c r="M1717" i="11" s="1"/>
  <c r="I1718" i="11"/>
  <c r="G1718" i="11"/>
  <c r="H1718" i="11" s="1"/>
  <c r="L1718" i="11" s="1"/>
  <c r="M1718" i="11" s="1"/>
  <c r="G1719" i="11"/>
  <c r="H1719" i="11" s="1"/>
  <c r="L1719" i="11" s="1"/>
  <c r="M1719" i="11" s="1"/>
  <c r="I1719" i="11"/>
  <c r="G1720" i="11"/>
  <c r="H1720" i="11" s="1"/>
  <c r="L1720" i="11" s="1"/>
  <c r="M1720" i="11" s="1"/>
  <c r="I1720" i="11"/>
  <c r="G1721" i="11"/>
  <c r="H1721" i="11" s="1"/>
  <c r="L1721" i="11" s="1"/>
  <c r="M1721" i="11" s="1"/>
  <c r="I1721" i="11"/>
  <c r="G1722" i="11"/>
  <c r="H1722" i="11" s="1"/>
  <c r="L1722" i="11" s="1"/>
  <c r="M1722" i="11" s="1"/>
  <c r="I1722" i="11"/>
  <c r="G1723" i="11"/>
  <c r="H1723" i="11" s="1"/>
  <c r="L1723" i="11" s="1"/>
  <c r="M1723" i="11" s="1"/>
  <c r="I1723" i="11"/>
  <c r="G1724" i="11"/>
  <c r="H1724" i="11" s="1"/>
  <c r="L1724" i="11" s="1"/>
  <c r="M1724" i="11" s="1"/>
  <c r="I1724" i="11"/>
  <c r="G1725" i="11"/>
  <c r="H1725" i="11" s="1"/>
  <c r="L1725" i="11" s="1"/>
  <c r="M1725" i="11" s="1"/>
  <c r="I1725" i="11"/>
  <c r="G1726" i="11"/>
  <c r="H1726" i="11" s="1"/>
  <c r="L1726" i="11" s="1"/>
  <c r="M1726" i="11" s="1"/>
  <c r="I1726" i="11"/>
  <c r="G1727" i="11"/>
  <c r="H1727" i="11" s="1"/>
  <c r="L1727" i="11" s="1"/>
  <c r="M1727" i="11" s="1"/>
  <c r="I1727" i="11"/>
  <c r="G1728" i="11"/>
  <c r="H1728" i="11" s="1"/>
  <c r="L1728" i="11" s="1"/>
  <c r="M1728" i="11" s="1"/>
  <c r="I1728" i="11"/>
  <c r="G1729" i="11"/>
  <c r="H1729" i="11" s="1"/>
  <c r="L1729" i="11" s="1"/>
  <c r="M1729" i="11" s="1"/>
  <c r="I1729" i="11"/>
  <c r="I1730" i="11"/>
  <c r="G1730" i="11"/>
  <c r="H1730" i="11" s="1"/>
  <c r="L1730" i="11" s="1"/>
  <c r="M1730" i="11" s="1"/>
  <c r="I1731" i="11"/>
  <c r="G1731" i="11"/>
  <c r="H1731" i="11" s="1"/>
  <c r="L1731" i="11" s="1"/>
  <c r="M1731" i="11" s="1"/>
  <c r="I1732" i="11"/>
  <c r="G1732" i="11"/>
  <c r="H1732" i="11" s="1"/>
  <c r="L1732" i="11" s="1"/>
  <c r="M1732" i="11" s="1"/>
  <c r="I1733" i="11"/>
  <c r="G1733" i="11"/>
  <c r="H1733" i="11" s="1"/>
  <c r="L1733" i="11" s="1"/>
  <c r="M1733" i="11" s="1"/>
  <c r="G1734" i="11"/>
  <c r="H1734" i="11" s="1"/>
  <c r="L1734" i="11" s="1"/>
  <c r="M1734" i="11" s="1"/>
  <c r="I1734" i="11"/>
  <c r="G1735" i="11"/>
  <c r="H1735" i="11" s="1"/>
  <c r="L1735" i="11" s="1"/>
  <c r="M1735" i="11" s="1"/>
  <c r="I1735" i="11"/>
  <c r="I1736" i="11"/>
  <c r="G1736" i="11"/>
  <c r="H1736" i="11" s="1"/>
  <c r="L1736" i="11" s="1"/>
  <c r="M1736" i="11" s="1"/>
  <c r="G1737" i="11"/>
  <c r="H1737" i="11" s="1"/>
  <c r="L1737" i="11" s="1"/>
  <c r="M1737" i="11" s="1"/>
  <c r="I1737" i="11"/>
  <c r="G1738" i="11"/>
  <c r="H1738" i="11" s="1"/>
  <c r="L1738" i="11" s="1"/>
  <c r="M1738" i="11" s="1"/>
  <c r="I1738" i="11"/>
  <c r="G1739" i="11"/>
  <c r="H1739" i="11" s="1"/>
  <c r="L1739" i="11" s="1"/>
  <c r="M1739" i="11" s="1"/>
  <c r="I1739" i="11"/>
  <c r="G1740" i="11"/>
  <c r="H1740" i="11" s="1"/>
  <c r="L1740" i="11" s="1"/>
  <c r="M1740" i="11" s="1"/>
  <c r="I1740" i="11"/>
  <c r="I1741" i="11"/>
  <c r="G1741" i="11"/>
  <c r="H1741" i="11" s="1"/>
  <c r="L1741" i="11" s="1"/>
  <c r="M1741" i="11" s="1"/>
  <c r="I1742" i="11"/>
  <c r="G1742" i="11"/>
  <c r="H1742" i="11" s="1"/>
  <c r="L1742" i="11" s="1"/>
  <c r="M1742" i="11" s="1"/>
  <c r="I1743" i="11"/>
  <c r="G1743" i="11"/>
  <c r="H1743" i="11" s="1"/>
  <c r="L1743" i="11" s="1"/>
  <c r="M1743" i="11" s="1"/>
  <c r="I1744" i="11"/>
  <c r="G1744" i="11"/>
  <c r="H1744" i="11" s="1"/>
  <c r="L1744" i="11" s="1"/>
  <c r="M1744" i="11" s="1"/>
  <c r="G1745" i="11"/>
  <c r="H1745" i="11" s="1"/>
  <c r="L1745" i="11" s="1"/>
  <c r="M1745" i="11" s="1"/>
  <c r="I1745" i="11"/>
  <c r="I1746" i="11"/>
  <c r="G1746" i="11"/>
  <c r="H1746" i="11" s="1"/>
  <c r="L1746" i="11" s="1"/>
  <c r="M1746" i="11" s="1"/>
  <c r="G1747" i="11"/>
  <c r="H1747" i="11" s="1"/>
  <c r="L1747" i="11" s="1"/>
  <c r="M1747" i="11" s="1"/>
  <c r="I1747" i="11"/>
  <c r="G1748" i="11"/>
  <c r="H1748" i="11" s="1"/>
  <c r="L1748" i="11" s="1"/>
  <c r="M1748" i="11" s="1"/>
  <c r="I1748" i="11"/>
  <c r="G1749" i="11"/>
  <c r="H1749" i="11" s="1"/>
  <c r="L1749" i="11" s="1"/>
  <c r="M1749" i="11" s="1"/>
  <c r="I1749" i="11"/>
  <c r="G1750" i="11"/>
  <c r="H1750" i="11" s="1"/>
  <c r="L1750" i="11" s="1"/>
  <c r="M1750" i="11" s="1"/>
  <c r="I1750" i="11"/>
  <c r="I1751" i="11"/>
  <c r="G1751" i="11"/>
  <c r="H1751" i="11" s="1"/>
  <c r="L1751" i="11" s="1"/>
  <c r="M1751" i="11" s="1"/>
  <c r="G1752" i="11"/>
  <c r="H1752" i="11" s="1"/>
  <c r="L1752" i="11" s="1"/>
  <c r="M1752" i="11" s="1"/>
  <c r="I1752" i="11"/>
  <c r="G1753" i="11"/>
  <c r="H1753" i="11" s="1"/>
  <c r="L1753" i="11" s="1"/>
  <c r="M1753" i="11" s="1"/>
  <c r="I1753" i="11"/>
  <c r="G1754" i="11"/>
  <c r="H1754" i="11" s="1"/>
  <c r="L1754" i="11" s="1"/>
  <c r="M1754" i="11" s="1"/>
  <c r="I1754" i="11"/>
  <c r="G1755" i="11"/>
  <c r="H1755" i="11" s="1"/>
  <c r="L1755" i="11" s="1"/>
  <c r="M1755" i="11" s="1"/>
  <c r="I1755" i="11"/>
  <c r="G1756" i="11"/>
  <c r="H1756" i="11" s="1"/>
  <c r="L1756" i="11" s="1"/>
  <c r="M1756" i="11" s="1"/>
  <c r="I1756" i="11"/>
  <c r="G1757" i="11"/>
  <c r="H1757" i="11" s="1"/>
  <c r="L1757" i="11" s="1"/>
  <c r="M1757" i="11" s="1"/>
  <c r="I1757" i="11"/>
  <c r="I1758" i="11"/>
  <c r="G1758" i="11"/>
  <c r="H1758" i="11" s="1"/>
  <c r="L1758" i="11" s="1"/>
  <c r="M1758" i="11" s="1"/>
  <c r="G1759" i="11"/>
  <c r="H1759" i="11" s="1"/>
  <c r="L1759" i="11" s="1"/>
  <c r="M1759" i="11" s="1"/>
  <c r="I1759" i="11"/>
  <c r="I1760" i="11"/>
  <c r="G1760" i="11"/>
  <c r="H1760" i="11" s="1"/>
  <c r="L1760" i="11" s="1"/>
  <c r="M1760" i="11" s="1"/>
  <c r="I1761" i="11"/>
  <c r="G1761" i="11"/>
  <c r="H1761" i="11" s="1"/>
  <c r="L1761" i="11" s="1"/>
  <c r="M1761" i="11" s="1"/>
  <c r="I1762" i="11"/>
  <c r="G1762" i="11"/>
  <c r="H1762" i="11" s="1"/>
  <c r="L1762" i="11" s="1"/>
  <c r="M1762" i="11" s="1"/>
  <c r="G1763" i="11"/>
  <c r="H1763" i="11" s="1"/>
  <c r="L1763" i="11" s="1"/>
  <c r="M1763" i="11" s="1"/>
  <c r="I1763" i="11"/>
  <c r="G1764" i="11"/>
  <c r="H1764" i="11" s="1"/>
  <c r="L1764" i="11" s="1"/>
  <c r="M1764" i="11" s="1"/>
  <c r="I1764" i="11"/>
  <c r="I1765" i="11"/>
  <c r="G1765" i="11"/>
  <c r="H1765" i="11" s="1"/>
  <c r="L1765" i="11" s="1"/>
  <c r="M1765" i="11" s="1"/>
  <c r="G1766" i="11"/>
  <c r="H1766" i="11" s="1"/>
  <c r="L1766" i="11" s="1"/>
  <c r="M1766" i="11" s="1"/>
  <c r="I1766" i="11"/>
  <c r="G1767" i="11"/>
  <c r="H1767" i="11" s="1"/>
  <c r="L1767" i="11" s="1"/>
  <c r="M1767" i="11" s="1"/>
  <c r="I1767" i="11"/>
  <c r="G1768" i="11"/>
  <c r="H1768" i="11" s="1"/>
  <c r="L1768" i="11" s="1"/>
  <c r="M1768" i="11" s="1"/>
  <c r="I1768" i="11"/>
  <c r="G1769" i="11"/>
  <c r="H1769" i="11" s="1"/>
  <c r="L1769" i="11" s="1"/>
  <c r="M1769" i="11" s="1"/>
  <c r="I1769" i="11"/>
  <c r="I1770" i="11"/>
  <c r="G1770" i="11"/>
  <c r="H1770" i="11" s="1"/>
  <c r="L1770" i="11" s="1"/>
  <c r="M1770" i="11" s="1"/>
  <c r="I1771" i="11"/>
  <c r="G1771" i="11"/>
  <c r="H1771" i="11" s="1"/>
  <c r="L1771" i="11" s="1"/>
  <c r="M1771" i="11" s="1"/>
  <c r="I1772" i="11"/>
  <c r="G1772" i="11"/>
  <c r="H1772" i="11" s="1"/>
  <c r="L1772" i="11" s="1"/>
  <c r="M1772" i="11" s="1"/>
  <c r="G1773" i="11"/>
  <c r="H1773" i="11" s="1"/>
  <c r="L1773" i="11" s="1"/>
  <c r="M1773" i="11" s="1"/>
  <c r="I1773" i="11"/>
  <c r="G1774" i="11"/>
  <c r="H1774" i="11" s="1"/>
  <c r="L1774" i="11" s="1"/>
  <c r="M1774" i="11" s="1"/>
  <c r="I1774" i="11"/>
  <c r="G1775" i="11"/>
  <c r="H1775" i="11" s="1"/>
  <c r="L1775" i="11" s="1"/>
  <c r="M1775" i="11" s="1"/>
  <c r="I1775" i="11"/>
  <c r="I1776" i="11"/>
  <c r="G1776" i="11"/>
  <c r="H1776" i="11" s="1"/>
  <c r="L1776" i="11" s="1"/>
  <c r="M1776" i="11" s="1"/>
  <c r="I1777" i="11"/>
  <c r="G1777" i="11"/>
  <c r="H1777" i="11" s="1"/>
  <c r="L1777" i="11" s="1"/>
  <c r="M1777" i="11" s="1"/>
  <c r="I1778" i="11"/>
  <c r="G1778" i="11"/>
  <c r="H1778" i="11" s="1"/>
  <c r="L1778" i="11" s="1"/>
  <c r="M1778" i="11" s="1"/>
  <c r="G1779" i="11"/>
  <c r="H1779" i="11" s="1"/>
  <c r="L1779" i="11" s="1"/>
  <c r="M1779" i="11" s="1"/>
  <c r="I1779" i="11"/>
  <c r="I1780" i="11"/>
  <c r="G1780" i="11"/>
  <c r="H1780" i="11" s="1"/>
  <c r="L1780" i="11" s="1"/>
  <c r="M1780" i="11" s="1"/>
  <c r="I1781" i="11"/>
  <c r="G1781" i="11"/>
  <c r="H1781" i="11" s="1"/>
  <c r="L1781" i="11" s="1"/>
  <c r="M1781" i="11" s="1"/>
  <c r="I1782" i="11"/>
  <c r="G1782" i="11"/>
  <c r="H1782" i="11" s="1"/>
  <c r="L1782" i="11" s="1"/>
  <c r="M1782" i="11" s="1"/>
  <c r="I1783" i="11"/>
  <c r="G1783" i="11"/>
  <c r="H1783" i="11" s="1"/>
  <c r="L1783" i="11" s="1"/>
  <c r="M1783" i="11" s="1"/>
  <c r="I1784" i="11"/>
  <c r="G1784" i="11"/>
  <c r="H1784" i="11" s="1"/>
  <c r="L1784" i="11" s="1"/>
  <c r="M1784" i="11" s="1"/>
  <c r="I1785" i="11"/>
  <c r="G1785" i="11"/>
  <c r="H1785" i="11" s="1"/>
  <c r="L1785" i="11" s="1"/>
  <c r="M1785" i="11" s="1"/>
  <c r="G1786" i="11"/>
  <c r="H1786" i="11" s="1"/>
  <c r="L1786" i="11" s="1"/>
  <c r="M1786" i="11" s="1"/>
  <c r="I1786" i="11"/>
  <c r="G1787" i="11"/>
  <c r="H1787" i="11" s="1"/>
  <c r="L1787" i="11" s="1"/>
  <c r="M1787" i="11" s="1"/>
  <c r="I1787" i="11"/>
  <c r="G1788" i="11"/>
  <c r="H1788" i="11" s="1"/>
  <c r="L1788" i="11" s="1"/>
  <c r="M1788" i="11" s="1"/>
  <c r="I1788" i="11"/>
  <c r="G1789" i="11"/>
  <c r="H1789" i="11" s="1"/>
  <c r="L1789" i="11" s="1"/>
  <c r="M1789" i="11" s="1"/>
  <c r="I1789" i="11"/>
  <c r="G1790" i="11"/>
  <c r="H1790" i="11" s="1"/>
  <c r="L1790" i="11" s="1"/>
  <c r="M1790" i="11" s="1"/>
  <c r="I1790" i="11"/>
  <c r="G1791" i="11"/>
  <c r="H1791" i="11" s="1"/>
  <c r="L1791" i="11" s="1"/>
  <c r="M1791" i="11" s="1"/>
  <c r="I1791" i="11"/>
  <c r="G1792" i="11"/>
  <c r="H1792" i="11" s="1"/>
  <c r="L1792" i="11" s="1"/>
  <c r="M1792" i="11" s="1"/>
  <c r="I1792" i="11"/>
  <c r="G1793" i="11"/>
  <c r="H1793" i="11" s="1"/>
  <c r="L1793" i="11" s="1"/>
  <c r="M1793" i="11" s="1"/>
  <c r="I1793" i="11"/>
  <c r="G1794" i="11"/>
  <c r="H1794" i="11" s="1"/>
  <c r="L1794" i="11" s="1"/>
  <c r="M1794" i="11" s="1"/>
  <c r="I1794" i="11"/>
  <c r="G1795" i="11"/>
  <c r="H1795" i="11" s="1"/>
  <c r="L1795" i="11" s="1"/>
  <c r="M1795" i="11" s="1"/>
  <c r="I1795" i="11"/>
  <c r="G1796" i="11"/>
  <c r="H1796" i="11" s="1"/>
  <c r="L1796" i="11" s="1"/>
  <c r="M1796" i="11" s="1"/>
  <c r="I1796" i="11"/>
  <c r="G1797" i="11"/>
  <c r="H1797" i="11" s="1"/>
  <c r="L1797" i="11" s="1"/>
  <c r="M1797" i="11" s="1"/>
  <c r="I1797" i="11"/>
  <c r="G1798" i="11"/>
  <c r="H1798" i="11" s="1"/>
  <c r="L1798" i="11" s="1"/>
  <c r="M1798" i="11" s="1"/>
  <c r="I1798" i="11"/>
  <c r="I1799" i="11"/>
  <c r="G1799" i="11"/>
  <c r="H1799" i="11" s="1"/>
  <c r="L1799" i="11" s="1"/>
  <c r="M1799" i="11" s="1"/>
  <c r="I1800" i="11"/>
  <c r="G1800" i="11"/>
  <c r="H1800" i="11" s="1"/>
  <c r="L1800" i="11" s="1"/>
  <c r="M1800" i="11" s="1"/>
  <c r="I1801" i="11"/>
  <c r="G1801" i="11"/>
  <c r="H1801" i="11" s="1"/>
  <c r="L1801" i="11" s="1"/>
  <c r="M1801" i="11" s="1"/>
  <c r="I1802" i="11"/>
  <c r="G1802" i="11"/>
  <c r="H1802" i="11" s="1"/>
  <c r="L1802" i="11" s="1"/>
  <c r="M1802" i="11" s="1"/>
  <c r="I1803" i="11"/>
  <c r="G1803" i="11"/>
  <c r="H1803" i="11" s="1"/>
  <c r="L1803" i="11" s="1"/>
  <c r="M1803" i="11" s="1"/>
  <c r="I1804" i="11"/>
  <c r="G1804" i="11"/>
  <c r="H1804" i="11" s="1"/>
  <c r="L1804" i="11" s="1"/>
  <c r="M1804" i="11" s="1"/>
  <c r="I1805" i="11"/>
  <c r="G1805" i="11"/>
  <c r="H1805" i="11" s="1"/>
  <c r="L1805" i="11" s="1"/>
  <c r="M1805" i="11" s="1"/>
  <c r="I1806" i="11"/>
  <c r="G1806" i="11"/>
  <c r="H1806" i="11" s="1"/>
  <c r="L1806" i="11" s="1"/>
  <c r="M1806" i="11" s="1"/>
  <c r="I1807" i="11"/>
  <c r="G1807" i="11"/>
  <c r="H1807" i="11" s="1"/>
  <c r="L1807" i="11" s="1"/>
  <c r="M1807" i="11" s="1"/>
  <c r="I1808" i="11"/>
  <c r="G1808" i="11"/>
  <c r="H1808" i="11" s="1"/>
  <c r="L1808" i="11" s="1"/>
  <c r="M1808" i="11" s="1"/>
  <c r="G1809" i="11"/>
  <c r="H1809" i="11" s="1"/>
  <c r="L1809" i="11" s="1"/>
  <c r="M1809" i="11" s="1"/>
  <c r="I1809" i="11"/>
  <c r="I1810" i="11"/>
  <c r="G1810" i="11"/>
  <c r="H1810" i="11" s="1"/>
  <c r="L1810" i="11" s="1"/>
  <c r="M1810" i="11" s="1"/>
  <c r="I1811" i="11"/>
  <c r="G1811" i="11"/>
  <c r="H1811" i="11" s="1"/>
  <c r="L1811" i="11" s="1"/>
  <c r="M1811" i="11" s="1"/>
  <c r="I1812" i="11"/>
  <c r="G1812" i="11"/>
  <c r="H1812" i="11" s="1"/>
  <c r="L1812" i="11" s="1"/>
  <c r="M1812" i="11" s="1"/>
  <c r="I1813" i="11"/>
  <c r="G1813" i="11"/>
  <c r="H1813" i="11" s="1"/>
  <c r="L1813" i="11" s="1"/>
  <c r="M1813" i="11" s="1"/>
  <c r="I1814" i="11"/>
  <c r="G1814" i="11"/>
  <c r="H1814" i="11" s="1"/>
  <c r="L1814" i="11" s="1"/>
  <c r="M1814" i="11" s="1"/>
  <c r="I1815" i="11"/>
  <c r="G1815" i="11"/>
  <c r="H1815" i="11" s="1"/>
  <c r="L1815" i="11" s="1"/>
  <c r="M1815" i="11" s="1"/>
  <c r="I1816" i="11"/>
  <c r="G1816" i="11"/>
  <c r="H1816" i="11" s="1"/>
  <c r="L1816" i="11" s="1"/>
  <c r="M1816" i="11" s="1"/>
  <c r="I1817" i="11"/>
  <c r="G1817" i="11"/>
  <c r="H1817" i="11" s="1"/>
  <c r="L1817" i="11" s="1"/>
  <c r="M1817" i="11" s="1"/>
  <c r="G1818" i="11"/>
  <c r="H1818" i="11" s="1"/>
  <c r="L1818" i="11" s="1"/>
  <c r="M1818" i="11" s="1"/>
  <c r="I1818" i="11"/>
  <c r="G1819" i="11"/>
  <c r="H1819" i="11" s="1"/>
  <c r="L1819" i="11" s="1"/>
  <c r="M1819" i="11" s="1"/>
  <c r="I1819" i="11"/>
  <c r="G1820" i="11"/>
  <c r="H1820" i="11" s="1"/>
  <c r="L1820" i="11" s="1"/>
  <c r="M1820" i="11" s="1"/>
  <c r="I1820" i="11"/>
  <c r="G1821" i="11"/>
  <c r="H1821" i="11" s="1"/>
  <c r="L1821" i="11" s="1"/>
  <c r="M1821" i="11" s="1"/>
  <c r="I1821" i="11"/>
  <c r="G1822" i="11"/>
  <c r="H1822" i="11" s="1"/>
  <c r="L1822" i="11" s="1"/>
  <c r="M1822" i="11" s="1"/>
  <c r="I1822" i="11"/>
  <c r="I1823" i="11"/>
  <c r="G1823" i="11"/>
  <c r="H1823" i="11" s="1"/>
  <c r="L1823" i="11" s="1"/>
  <c r="M1823" i="11" s="1"/>
  <c r="I962" i="11"/>
  <c r="G962" i="11"/>
  <c r="H962" i="11" s="1"/>
  <c r="L962" i="11" s="1"/>
  <c r="M962" i="11" s="1"/>
  <c r="G963" i="11"/>
  <c r="H963" i="11" s="1"/>
  <c r="L963" i="11" s="1"/>
  <c r="M963" i="11" s="1"/>
  <c r="I963" i="11"/>
  <c r="G964" i="11"/>
  <c r="H964" i="11" s="1"/>
  <c r="L964" i="11" s="1"/>
  <c r="M964" i="11" s="1"/>
  <c r="I964" i="11"/>
  <c r="G965" i="11"/>
  <c r="H965" i="11" s="1"/>
  <c r="L965" i="11" s="1"/>
  <c r="M965" i="11" s="1"/>
  <c r="I965" i="11"/>
  <c r="G966" i="11"/>
  <c r="H966" i="11" s="1"/>
  <c r="L966" i="11" s="1"/>
  <c r="M966" i="11" s="1"/>
  <c r="I966" i="11"/>
  <c r="G967" i="11"/>
  <c r="H967" i="11" s="1"/>
  <c r="L967" i="11" s="1"/>
  <c r="M967" i="11" s="1"/>
  <c r="I967" i="11"/>
  <c r="G968" i="11"/>
  <c r="H968" i="11" s="1"/>
  <c r="L968" i="11" s="1"/>
  <c r="M968" i="11" s="1"/>
  <c r="I968" i="11"/>
  <c r="G969" i="11"/>
  <c r="H969" i="11" s="1"/>
  <c r="L969" i="11" s="1"/>
  <c r="M969" i="11" s="1"/>
  <c r="I969" i="11"/>
  <c r="I970" i="11"/>
  <c r="G970" i="11"/>
  <c r="H970" i="11" s="1"/>
  <c r="L970" i="11" s="1"/>
  <c r="M970" i="11" s="1"/>
  <c r="G971" i="11"/>
  <c r="H971" i="11" s="1"/>
  <c r="L971" i="11" s="1"/>
  <c r="M971" i="11" s="1"/>
  <c r="I971" i="11"/>
  <c r="I972" i="11"/>
  <c r="G972" i="11"/>
  <c r="H972" i="11" s="1"/>
  <c r="L972" i="11" s="1"/>
  <c r="M972" i="11" s="1"/>
  <c r="I973" i="11"/>
  <c r="G973" i="11"/>
  <c r="H973" i="11" s="1"/>
  <c r="L973" i="11" s="1"/>
  <c r="M973" i="11" s="1"/>
  <c r="I974" i="11"/>
  <c r="G974" i="11"/>
  <c r="H974" i="11" s="1"/>
  <c r="L974" i="11" s="1"/>
  <c r="M974" i="11" s="1"/>
  <c r="I975" i="11"/>
  <c r="G975" i="11"/>
  <c r="H975" i="11" s="1"/>
  <c r="L975" i="11" s="1"/>
  <c r="M975" i="11" s="1"/>
  <c r="I976" i="11"/>
  <c r="G976" i="11"/>
  <c r="H976" i="11" s="1"/>
  <c r="L976" i="11" s="1"/>
  <c r="M976" i="11" s="1"/>
  <c r="I977" i="11"/>
  <c r="G977" i="11"/>
  <c r="H977" i="11" s="1"/>
  <c r="L977" i="11" s="1"/>
  <c r="M977" i="11" s="1"/>
  <c r="I978" i="11"/>
  <c r="G978" i="11"/>
  <c r="H978" i="11" s="1"/>
  <c r="L978" i="11" s="1"/>
  <c r="M978" i="11" s="1"/>
  <c r="I979" i="11"/>
  <c r="G979" i="11"/>
  <c r="H979" i="11" s="1"/>
  <c r="L979" i="11" s="1"/>
  <c r="M979" i="11" s="1"/>
  <c r="I980" i="11"/>
  <c r="G980" i="11"/>
  <c r="H980" i="11" s="1"/>
  <c r="L980" i="11" s="1"/>
  <c r="M980" i="11" s="1"/>
  <c r="I981" i="11"/>
  <c r="G981" i="11"/>
  <c r="H981" i="11" s="1"/>
  <c r="L981" i="11" s="1"/>
  <c r="M981" i="11" s="1"/>
  <c r="I982" i="11"/>
  <c r="G982" i="11"/>
  <c r="H982" i="11" s="1"/>
  <c r="L982" i="11" s="1"/>
  <c r="M982" i="11" s="1"/>
  <c r="I983" i="11"/>
  <c r="G983" i="11"/>
  <c r="H983" i="11" s="1"/>
  <c r="L983" i="11" s="1"/>
  <c r="M983" i="11" s="1"/>
  <c r="I984" i="11"/>
  <c r="G984" i="11"/>
  <c r="H984" i="11" s="1"/>
  <c r="L984" i="11" s="1"/>
  <c r="M984" i="11" s="1"/>
  <c r="I985" i="11"/>
  <c r="G985" i="11"/>
  <c r="H985" i="11" s="1"/>
  <c r="L985" i="11" s="1"/>
  <c r="M985" i="11" s="1"/>
  <c r="I986" i="11"/>
  <c r="G986" i="11"/>
  <c r="H986" i="11" s="1"/>
  <c r="L986" i="11" s="1"/>
  <c r="M986" i="11" s="1"/>
  <c r="I987" i="11"/>
  <c r="G987" i="11"/>
  <c r="H987" i="11" s="1"/>
  <c r="L987" i="11" s="1"/>
  <c r="M987" i="11" s="1"/>
  <c r="I988" i="11"/>
  <c r="G988" i="11"/>
  <c r="H988" i="11" s="1"/>
  <c r="L988" i="11" s="1"/>
  <c r="M988" i="11" s="1"/>
  <c r="I989" i="11"/>
  <c r="G989" i="11"/>
  <c r="H989" i="11" s="1"/>
  <c r="L989" i="11" s="1"/>
  <c r="M989" i="11" s="1"/>
  <c r="I990" i="11"/>
  <c r="G990" i="11"/>
  <c r="H990" i="11" s="1"/>
  <c r="L990" i="11" s="1"/>
  <c r="M990" i="11" s="1"/>
  <c r="G991" i="11"/>
  <c r="H991" i="11" s="1"/>
  <c r="L991" i="11" s="1"/>
  <c r="M991" i="11" s="1"/>
  <c r="I991" i="11"/>
  <c r="G992" i="11"/>
  <c r="H992" i="11" s="1"/>
  <c r="L992" i="11" s="1"/>
  <c r="M992" i="11" s="1"/>
  <c r="I992" i="11"/>
  <c r="I993" i="11"/>
  <c r="G993" i="11"/>
  <c r="H993" i="11" s="1"/>
  <c r="L993" i="11" s="1"/>
  <c r="M993" i="11" s="1"/>
  <c r="G994" i="11"/>
  <c r="H994" i="11" s="1"/>
  <c r="L994" i="11" s="1"/>
  <c r="M994" i="11" s="1"/>
  <c r="I994" i="11"/>
  <c r="G995" i="11"/>
  <c r="H995" i="11" s="1"/>
  <c r="L995" i="11" s="1"/>
  <c r="M995" i="11" s="1"/>
  <c r="I995" i="11"/>
  <c r="G996" i="11"/>
  <c r="H996" i="11" s="1"/>
  <c r="L996" i="11" s="1"/>
  <c r="M996" i="11" s="1"/>
  <c r="I996" i="11"/>
  <c r="I997" i="11"/>
  <c r="G997" i="11"/>
  <c r="H997" i="11" s="1"/>
  <c r="L997" i="11" s="1"/>
  <c r="M997" i="11" s="1"/>
  <c r="G998" i="11"/>
  <c r="H998" i="11" s="1"/>
  <c r="L998" i="11" s="1"/>
  <c r="M998" i="11" s="1"/>
  <c r="I998" i="11"/>
  <c r="G999" i="11"/>
  <c r="H999" i="11" s="1"/>
  <c r="L999" i="11" s="1"/>
  <c r="M999" i="11" s="1"/>
  <c r="I999" i="11"/>
  <c r="G1000" i="11"/>
  <c r="H1000" i="11" s="1"/>
  <c r="L1000" i="11" s="1"/>
  <c r="M1000" i="11" s="1"/>
  <c r="I1000" i="11"/>
  <c r="G1001" i="11"/>
  <c r="H1001" i="11" s="1"/>
  <c r="L1001" i="11" s="1"/>
  <c r="M1001" i="11" s="1"/>
  <c r="I1001" i="11"/>
  <c r="G1002" i="11"/>
  <c r="H1002" i="11" s="1"/>
  <c r="L1002" i="11" s="1"/>
  <c r="M1002" i="11" s="1"/>
  <c r="I1002" i="11"/>
  <c r="G1003" i="11"/>
  <c r="H1003" i="11" s="1"/>
  <c r="L1003" i="11" s="1"/>
  <c r="M1003" i="11" s="1"/>
  <c r="I1003" i="11"/>
  <c r="G1004" i="11"/>
  <c r="H1004" i="11" s="1"/>
  <c r="L1004" i="11" s="1"/>
  <c r="M1004" i="11" s="1"/>
  <c r="I1004" i="11"/>
  <c r="G1005" i="11"/>
  <c r="H1005" i="11" s="1"/>
  <c r="L1005" i="11" s="1"/>
  <c r="M1005" i="11" s="1"/>
  <c r="I1005" i="11"/>
  <c r="I1006" i="11"/>
  <c r="G1006" i="11"/>
  <c r="H1006" i="11" s="1"/>
  <c r="L1006" i="11" s="1"/>
  <c r="M1006" i="11" s="1"/>
  <c r="I1007" i="11"/>
  <c r="G1007" i="11"/>
  <c r="H1007" i="11" s="1"/>
  <c r="L1007" i="11" s="1"/>
  <c r="M1007" i="11" s="1"/>
  <c r="I1008" i="11"/>
  <c r="G1008" i="11"/>
  <c r="H1008" i="11" s="1"/>
  <c r="L1008" i="11" s="1"/>
  <c r="M1008" i="11" s="1"/>
  <c r="G1009" i="11"/>
  <c r="H1009" i="11" s="1"/>
  <c r="L1009" i="11" s="1"/>
  <c r="M1009" i="11" s="1"/>
  <c r="I1009" i="11"/>
  <c r="I1010" i="11"/>
  <c r="G1010" i="11"/>
  <c r="H1010" i="11" s="1"/>
  <c r="L1010" i="11" s="1"/>
  <c r="M1010" i="11" s="1"/>
  <c r="I1011" i="11"/>
  <c r="G1011" i="11"/>
  <c r="H1011" i="11" s="1"/>
  <c r="L1011" i="11" s="1"/>
  <c r="M1011" i="11" s="1"/>
  <c r="I1012" i="11"/>
  <c r="G1012" i="11"/>
  <c r="H1012" i="11" s="1"/>
  <c r="L1012" i="11" s="1"/>
  <c r="M1012" i="11" s="1"/>
  <c r="I1013" i="11"/>
  <c r="G1013" i="11"/>
  <c r="H1013" i="11" s="1"/>
  <c r="L1013" i="11" s="1"/>
  <c r="M1013" i="11" s="1"/>
  <c r="I1014" i="11"/>
  <c r="G1014" i="11"/>
  <c r="H1014" i="11" s="1"/>
  <c r="L1014" i="11" s="1"/>
  <c r="M1014" i="11" s="1"/>
  <c r="G1015" i="11"/>
  <c r="H1015" i="11" s="1"/>
  <c r="L1015" i="11" s="1"/>
  <c r="M1015" i="11" s="1"/>
  <c r="I1015" i="11"/>
  <c r="I1016" i="11"/>
  <c r="G1016" i="11"/>
  <c r="H1016" i="11" s="1"/>
  <c r="L1016" i="11" s="1"/>
  <c r="M1016" i="11" s="1"/>
  <c r="I1017" i="11"/>
  <c r="G1017" i="11"/>
  <c r="H1017" i="11" s="1"/>
  <c r="L1017" i="11" s="1"/>
  <c r="M1017" i="11" s="1"/>
  <c r="I1018" i="11"/>
  <c r="G1018" i="11"/>
  <c r="H1018" i="11" s="1"/>
  <c r="L1018" i="11" s="1"/>
  <c r="M1018" i="11" s="1"/>
  <c r="I1019" i="11"/>
  <c r="G1019" i="11"/>
  <c r="H1019" i="11" s="1"/>
  <c r="L1019" i="11" s="1"/>
  <c r="M1019" i="11" s="1"/>
  <c r="I1020" i="11"/>
  <c r="G1020" i="11"/>
  <c r="H1020" i="11" s="1"/>
  <c r="L1020" i="11" s="1"/>
  <c r="M1020" i="11" s="1"/>
  <c r="I1021" i="11"/>
  <c r="G1021" i="11"/>
  <c r="H1021" i="11" s="1"/>
  <c r="L1021" i="11" s="1"/>
  <c r="M1021" i="11" s="1"/>
  <c r="I1022" i="11"/>
  <c r="G1022" i="11"/>
  <c r="H1022" i="11" s="1"/>
  <c r="L1022" i="11" s="1"/>
  <c r="M1022" i="11" s="1"/>
  <c r="I1023" i="11"/>
  <c r="G1023" i="11"/>
  <c r="H1023" i="11" s="1"/>
  <c r="L1023" i="11" s="1"/>
  <c r="M1023" i="11" s="1"/>
  <c r="I1024" i="11"/>
  <c r="G1024" i="11"/>
  <c r="H1024" i="11" s="1"/>
  <c r="L1024" i="11" s="1"/>
  <c r="M1024" i="11" s="1"/>
  <c r="G1025" i="11"/>
  <c r="H1025" i="11" s="1"/>
  <c r="L1025" i="11" s="1"/>
  <c r="M1025" i="11" s="1"/>
  <c r="I1025" i="11"/>
  <c r="I1026" i="11"/>
  <c r="G1026" i="11"/>
  <c r="H1026" i="11" s="1"/>
  <c r="L1026" i="11" s="1"/>
  <c r="M1026" i="11" s="1"/>
  <c r="I1027" i="11"/>
  <c r="G1027" i="11"/>
  <c r="H1027" i="11" s="1"/>
  <c r="L1027" i="11" s="1"/>
  <c r="M1027" i="11" s="1"/>
  <c r="I1028" i="11"/>
  <c r="G1028" i="11"/>
  <c r="H1028" i="11" s="1"/>
  <c r="L1028" i="11" s="1"/>
  <c r="M1028" i="11" s="1"/>
  <c r="I1029" i="11"/>
  <c r="G1029" i="11"/>
  <c r="H1029" i="11" s="1"/>
  <c r="L1029" i="11" s="1"/>
  <c r="M1029" i="11" s="1"/>
  <c r="G1030" i="11"/>
  <c r="H1030" i="11" s="1"/>
  <c r="L1030" i="11" s="1"/>
  <c r="M1030" i="11" s="1"/>
  <c r="I1030" i="11"/>
  <c r="G1031" i="11"/>
  <c r="H1031" i="11" s="1"/>
  <c r="L1031" i="11" s="1"/>
  <c r="M1031" i="11" s="1"/>
  <c r="I1031" i="11"/>
  <c r="G1032" i="11"/>
  <c r="H1032" i="11" s="1"/>
  <c r="L1032" i="11" s="1"/>
  <c r="M1032" i="11" s="1"/>
  <c r="I1032" i="11"/>
  <c r="I1033" i="11"/>
  <c r="G1033" i="11"/>
  <c r="H1033" i="11" s="1"/>
  <c r="L1033" i="11" s="1"/>
  <c r="M1033" i="11" s="1"/>
  <c r="G1034" i="11"/>
  <c r="H1034" i="11" s="1"/>
  <c r="L1034" i="11" s="1"/>
  <c r="M1034" i="11" s="1"/>
  <c r="I1034" i="11"/>
  <c r="G1035" i="11"/>
  <c r="H1035" i="11" s="1"/>
  <c r="L1035" i="11" s="1"/>
  <c r="M1035" i="11" s="1"/>
  <c r="I1035" i="11"/>
  <c r="I1036" i="11"/>
  <c r="G1036" i="11"/>
  <c r="H1036" i="11" s="1"/>
  <c r="L1036" i="11" s="1"/>
  <c r="M1036" i="11" s="1"/>
  <c r="I1037" i="11"/>
  <c r="G1037" i="11"/>
  <c r="H1037" i="11" s="1"/>
  <c r="L1037" i="11" s="1"/>
  <c r="M1037" i="11" s="1"/>
  <c r="I1038" i="11"/>
  <c r="G1038" i="11"/>
  <c r="H1038" i="11" s="1"/>
  <c r="L1038" i="11" s="1"/>
  <c r="M1038" i="11" s="1"/>
  <c r="G1039" i="11"/>
  <c r="H1039" i="11" s="1"/>
  <c r="L1039" i="11" s="1"/>
  <c r="M1039" i="11" s="1"/>
  <c r="I1039" i="11"/>
  <c r="G1040" i="11"/>
  <c r="H1040" i="11" s="1"/>
  <c r="L1040" i="11" s="1"/>
  <c r="M1040" i="11" s="1"/>
  <c r="I1040" i="11"/>
  <c r="G1041" i="11"/>
  <c r="H1041" i="11" s="1"/>
  <c r="L1041" i="11" s="1"/>
  <c r="M1041" i="11" s="1"/>
  <c r="I1041" i="11"/>
  <c r="G1042" i="11"/>
  <c r="H1042" i="11" s="1"/>
  <c r="L1042" i="11" s="1"/>
  <c r="M1042" i="11" s="1"/>
  <c r="I1042" i="11"/>
  <c r="I1043" i="11"/>
  <c r="G1043" i="11"/>
  <c r="H1043" i="11" s="1"/>
  <c r="L1043" i="11" s="1"/>
  <c r="M1043" i="11" s="1"/>
  <c r="I1044" i="11"/>
  <c r="G1044" i="11"/>
  <c r="H1044" i="11" s="1"/>
  <c r="L1044" i="11" s="1"/>
  <c r="M1044" i="11" s="1"/>
  <c r="I1045" i="11"/>
  <c r="G1045" i="11"/>
  <c r="H1045" i="11" s="1"/>
  <c r="L1045" i="11" s="1"/>
  <c r="M1045" i="11" s="1"/>
  <c r="I1046" i="11"/>
  <c r="G1046" i="11"/>
  <c r="H1046" i="11" s="1"/>
  <c r="L1046" i="11" s="1"/>
  <c r="M1046" i="11" s="1"/>
  <c r="I1047" i="11"/>
  <c r="G1047" i="11"/>
  <c r="H1047" i="11" s="1"/>
  <c r="L1047" i="11" s="1"/>
  <c r="M1047" i="11" s="1"/>
  <c r="G1048" i="11"/>
  <c r="H1048" i="11" s="1"/>
  <c r="L1048" i="11" s="1"/>
  <c r="M1048" i="11" s="1"/>
  <c r="I1048" i="11"/>
  <c r="G1049" i="11"/>
  <c r="H1049" i="11" s="1"/>
  <c r="L1049" i="11" s="1"/>
  <c r="M1049" i="11" s="1"/>
  <c r="I1049" i="11"/>
  <c r="I1050" i="11"/>
  <c r="G1050" i="11"/>
  <c r="H1050" i="11" s="1"/>
  <c r="L1050" i="11" s="1"/>
  <c r="M1050" i="11" s="1"/>
  <c r="I1051" i="11"/>
  <c r="G1051" i="11"/>
  <c r="H1051" i="11" s="1"/>
  <c r="L1051" i="11" s="1"/>
  <c r="M1051" i="11" s="1"/>
  <c r="I1052" i="11"/>
  <c r="G1052" i="11"/>
  <c r="H1052" i="11" s="1"/>
  <c r="L1052" i="11" s="1"/>
  <c r="M1052" i="11" s="1"/>
  <c r="I1053" i="11"/>
  <c r="G1053" i="11"/>
  <c r="H1053" i="11" s="1"/>
  <c r="L1053" i="11" s="1"/>
  <c r="M1053" i="11" s="1"/>
  <c r="G1054" i="11"/>
  <c r="H1054" i="11" s="1"/>
  <c r="L1054" i="11" s="1"/>
  <c r="M1054" i="11" s="1"/>
  <c r="I1054" i="11"/>
  <c r="G1055" i="11"/>
  <c r="H1055" i="11" s="1"/>
  <c r="L1055" i="11" s="1"/>
  <c r="M1055" i="11" s="1"/>
  <c r="I1055" i="11"/>
  <c r="G1056" i="11"/>
  <c r="H1056" i="11" s="1"/>
  <c r="L1056" i="11" s="1"/>
  <c r="M1056" i="11" s="1"/>
  <c r="I1056" i="11"/>
  <c r="G1057" i="11"/>
  <c r="H1057" i="11" s="1"/>
  <c r="L1057" i="11" s="1"/>
  <c r="M1057" i="11" s="1"/>
  <c r="I1057" i="11"/>
  <c r="I1058" i="11"/>
  <c r="G1058" i="11"/>
  <c r="H1058" i="11" s="1"/>
  <c r="L1058" i="11" s="1"/>
  <c r="M1058" i="11" s="1"/>
  <c r="I1059" i="11"/>
  <c r="G1059" i="11"/>
  <c r="H1059" i="11" s="1"/>
  <c r="L1059" i="11" s="1"/>
  <c r="M1059" i="11" s="1"/>
  <c r="G1060" i="11"/>
  <c r="H1060" i="11" s="1"/>
  <c r="L1060" i="11" s="1"/>
  <c r="M1060" i="11" s="1"/>
  <c r="I1060" i="11"/>
  <c r="G1061" i="11"/>
  <c r="H1061" i="11" s="1"/>
  <c r="L1061" i="11" s="1"/>
  <c r="M1061" i="11" s="1"/>
  <c r="I1061" i="11"/>
  <c r="I1062" i="11"/>
  <c r="G1062" i="11"/>
  <c r="H1062" i="11" s="1"/>
  <c r="L1062" i="11" s="1"/>
  <c r="M1062" i="11" s="1"/>
  <c r="I1063" i="11"/>
  <c r="G1063" i="11"/>
  <c r="H1063" i="11" s="1"/>
  <c r="L1063" i="11" s="1"/>
  <c r="M1063" i="11" s="1"/>
  <c r="G1064" i="11"/>
  <c r="H1064" i="11" s="1"/>
  <c r="L1064" i="11" s="1"/>
  <c r="M1064" i="11" s="1"/>
  <c r="I1064" i="11"/>
  <c r="G1065" i="11"/>
  <c r="H1065" i="11" s="1"/>
  <c r="L1065" i="11" s="1"/>
  <c r="M1065" i="11" s="1"/>
  <c r="I1065" i="11"/>
  <c r="G1066" i="11"/>
  <c r="H1066" i="11" s="1"/>
  <c r="L1066" i="11" s="1"/>
  <c r="M1066" i="11" s="1"/>
  <c r="I1066" i="11"/>
  <c r="I1067" i="11"/>
  <c r="G1067" i="11"/>
  <c r="H1067" i="11" s="1"/>
  <c r="L1067" i="11" s="1"/>
  <c r="M1067" i="11" s="1"/>
  <c r="I1068" i="11"/>
  <c r="G1068" i="11"/>
  <c r="H1068" i="11" s="1"/>
  <c r="L1068" i="11" s="1"/>
  <c r="M1068" i="11" s="1"/>
  <c r="I1069" i="11"/>
  <c r="G1069" i="11"/>
  <c r="H1069" i="11" s="1"/>
  <c r="L1069" i="11" s="1"/>
  <c r="M1069" i="11" s="1"/>
  <c r="I1070" i="11"/>
  <c r="G1070" i="11"/>
  <c r="H1070" i="11" s="1"/>
  <c r="L1070" i="11" s="1"/>
  <c r="M1070" i="11" s="1"/>
  <c r="I1071" i="11"/>
  <c r="G1071" i="11"/>
  <c r="H1071" i="11" s="1"/>
  <c r="L1071" i="11" s="1"/>
  <c r="M1071" i="11" s="1"/>
  <c r="I1072" i="11"/>
  <c r="G1072" i="11"/>
  <c r="H1072" i="11" s="1"/>
  <c r="L1072" i="11" s="1"/>
  <c r="M1072" i="11" s="1"/>
  <c r="I1073" i="11"/>
  <c r="G1073" i="11"/>
  <c r="H1073" i="11" s="1"/>
  <c r="L1073" i="11" s="1"/>
  <c r="M1073" i="11" s="1"/>
  <c r="I1074" i="11"/>
  <c r="G1074" i="11"/>
  <c r="H1074" i="11" s="1"/>
  <c r="L1074" i="11" s="1"/>
  <c r="M1074" i="11" s="1"/>
  <c r="G1075" i="11"/>
  <c r="H1075" i="11" s="1"/>
  <c r="L1075" i="11" s="1"/>
  <c r="M1075" i="11" s="1"/>
  <c r="I1075" i="11"/>
  <c r="G1076" i="11"/>
  <c r="H1076" i="11" s="1"/>
  <c r="L1076" i="11" s="1"/>
  <c r="M1076" i="11" s="1"/>
  <c r="I1076" i="11"/>
  <c r="G1077" i="11"/>
  <c r="H1077" i="11" s="1"/>
  <c r="L1077" i="11" s="1"/>
  <c r="M1077" i="11" s="1"/>
  <c r="I1077" i="11"/>
  <c r="I1078" i="11"/>
  <c r="G1078" i="11"/>
  <c r="H1078" i="11" s="1"/>
  <c r="L1078" i="11" s="1"/>
  <c r="M1078" i="11" s="1"/>
  <c r="G1079" i="11"/>
  <c r="H1079" i="11" s="1"/>
  <c r="L1079" i="11" s="1"/>
  <c r="M1079" i="11" s="1"/>
  <c r="I1079" i="11"/>
  <c r="G1080" i="11"/>
  <c r="H1080" i="11" s="1"/>
  <c r="L1080" i="11" s="1"/>
  <c r="M1080" i="11" s="1"/>
  <c r="I1080" i="11"/>
  <c r="G1081" i="11"/>
  <c r="H1081" i="11" s="1"/>
  <c r="L1081" i="11" s="1"/>
  <c r="M1081" i="11" s="1"/>
  <c r="I1081" i="11"/>
  <c r="G1082" i="11"/>
  <c r="H1082" i="11" s="1"/>
  <c r="L1082" i="11" s="1"/>
  <c r="M1082" i="11" s="1"/>
  <c r="I1082" i="11"/>
  <c r="I1083" i="11"/>
  <c r="G1083" i="11"/>
  <c r="H1083" i="11" s="1"/>
  <c r="L1083" i="11" s="1"/>
  <c r="M1083" i="11" s="1"/>
  <c r="G1084" i="11"/>
  <c r="H1084" i="11" s="1"/>
  <c r="L1084" i="11" s="1"/>
  <c r="M1084" i="11" s="1"/>
  <c r="I1084" i="11"/>
  <c r="G1085" i="11"/>
  <c r="H1085" i="11" s="1"/>
  <c r="L1085" i="11" s="1"/>
  <c r="M1085" i="11" s="1"/>
  <c r="I1085" i="11"/>
  <c r="G1086" i="11"/>
  <c r="H1086" i="11" s="1"/>
  <c r="L1086" i="11" s="1"/>
  <c r="M1086" i="11" s="1"/>
  <c r="I1086" i="11"/>
  <c r="G1087" i="11"/>
  <c r="H1087" i="11" s="1"/>
  <c r="L1087" i="11" s="1"/>
  <c r="M1087" i="11" s="1"/>
  <c r="I1087" i="11"/>
  <c r="G1088" i="11"/>
  <c r="H1088" i="11" s="1"/>
  <c r="L1088" i="11" s="1"/>
  <c r="M1088" i="11" s="1"/>
  <c r="I1088" i="11"/>
  <c r="I1089" i="11"/>
  <c r="G1089" i="11"/>
  <c r="H1089" i="11" s="1"/>
  <c r="L1089" i="11" s="1"/>
  <c r="M1089" i="11" s="1"/>
  <c r="I1090" i="11"/>
  <c r="G1090" i="11"/>
  <c r="H1090" i="11" s="1"/>
  <c r="L1090" i="11" s="1"/>
  <c r="M1090" i="11" s="1"/>
  <c r="I1091" i="11"/>
  <c r="G1091" i="11"/>
  <c r="H1091" i="11" s="1"/>
  <c r="L1091" i="11" s="1"/>
  <c r="M1091" i="11" s="1"/>
  <c r="I1092" i="11"/>
  <c r="G1092" i="11"/>
  <c r="H1092" i="11" s="1"/>
  <c r="L1092" i="11" s="1"/>
  <c r="M1092" i="11" s="1"/>
  <c r="I1093" i="11"/>
  <c r="G1093" i="11"/>
  <c r="H1093" i="11" s="1"/>
  <c r="L1093" i="11" s="1"/>
  <c r="M1093" i="11" s="1"/>
  <c r="I1094" i="11"/>
  <c r="G1094" i="11"/>
  <c r="H1094" i="11" s="1"/>
  <c r="L1094" i="11" s="1"/>
  <c r="M1094" i="11" s="1"/>
  <c r="I1095" i="11"/>
  <c r="G1095" i="11"/>
  <c r="H1095" i="11" s="1"/>
  <c r="L1095" i="11" s="1"/>
  <c r="M1095" i="11" s="1"/>
  <c r="G1096" i="11"/>
  <c r="H1096" i="11" s="1"/>
  <c r="L1096" i="11" s="1"/>
  <c r="M1096" i="11" s="1"/>
  <c r="I1096" i="11"/>
  <c r="G1097" i="11"/>
  <c r="H1097" i="11" s="1"/>
  <c r="L1097" i="11" s="1"/>
  <c r="M1097" i="11" s="1"/>
  <c r="I1097" i="11"/>
  <c r="G1098" i="11"/>
  <c r="H1098" i="11" s="1"/>
  <c r="L1098" i="11" s="1"/>
  <c r="M1098" i="11" s="1"/>
  <c r="I1098" i="11"/>
  <c r="G1099" i="11"/>
  <c r="H1099" i="11" s="1"/>
  <c r="L1099" i="11" s="1"/>
  <c r="M1099" i="11" s="1"/>
  <c r="I1099" i="11"/>
  <c r="G1100" i="11"/>
  <c r="H1100" i="11" s="1"/>
  <c r="L1100" i="11" s="1"/>
  <c r="M1100" i="11" s="1"/>
  <c r="I1100" i="11"/>
  <c r="G1101" i="11"/>
  <c r="H1101" i="11" s="1"/>
  <c r="L1101" i="11" s="1"/>
  <c r="M1101" i="11" s="1"/>
  <c r="I1101" i="11"/>
  <c r="I1102" i="11"/>
  <c r="G1102" i="11"/>
  <c r="H1102" i="11" s="1"/>
  <c r="L1102" i="11" s="1"/>
  <c r="M1102" i="11" s="1"/>
  <c r="G1103" i="11"/>
  <c r="H1103" i="11" s="1"/>
  <c r="L1103" i="11" s="1"/>
  <c r="M1103" i="11" s="1"/>
  <c r="I1103" i="11"/>
  <c r="I1104" i="11"/>
  <c r="G1104" i="11"/>
  <c r="H1104" i="11" s="1"/>
  <c r="L1104" i="11" s="1"/>
  <c r="M1104" i="11" s="1"/>
  <c r="G1105" i="11"/>
  <c r="H1105" i="11" s="1"/>
  <c r="L1105" i="11" s="1"/>
  <c r="M1105" i="11" s="1"/>
  <c r="I1105" i="11"/>
  <c r="I1106" i="11"/>
  <c r="G1106" i="11"/>
  <c r="H1106" i="11" s="1"/>
  <c r="L1106" i="11" s="1"/>
  <c r="M1106" i="11" s="1"/>
  <c r="I1107" i="11"/>
  <c r="G1107" i="11"/>
  <c r="H1107" i="11" s="1"/>
  <c r="L1107" i="11" s="1"/>
  <c r="M1107" i="11" s="1"/>
  <c r="I1108" i="11"/>
  <c r="G1108" i="11"/>
  <c r="H1108" i="11" s="1"/>
  <c r="L1108" i="11" s="1"/>
  <c r="M1108" i="11" s="1"/>
  <c r="I1109" i="11"/>
  <c r="G1109" i="11"/>
  <c r="H1109" i="11" s="1"/>
  <c r="L1109" i="11" s="1"/>
  <c r="M1109" i="11" s="1"/>
  <c r="I1110" i="11"/>
  <c r="G1110" i="11"/>
  <c r="H1110" i="11" s="1"/>
  <c r="L1110" i="11" s="1"/>
  <c r="M1110" i="11" s="1"/>
  <c r="I1111" i="11"/>
  <c r="G1111" i="11"/>
  <c r="H1111" i="11" s="1"/>
  <c r="L1111" i="11" s="1"/>
  <c r="M1111" i="11" s="1"/>
  <c r="I1112" i="11"/>
  <c r="G1112" i="11"/>
  <c r="H1112" i="11" s="1"/>
  <c r="L1112" i="11" s="1"/>
  <c r="M1112" i="11" s="1"/>
  <c r="I1113" i="11"/>
  <c r="G1113" i="11"/>
  <c r="H1113" i="11" s="1"/>
  <c r="L1113" i="11" s="1"/>
  <c r="M1113" i="11" s="1"/>
  <c r="I1114" i="11"/>
  <c r="G1114" i="11"/>
  <c r="H1114" i="11" s="1"/>
  <c r="L1114" i="11" s="1"/>
  <c r="M1114" i="11" s="1"/>
  <c r="I1115" i="11"/>
  <c r="G1115" i="11"/>
  <c r="H1115" i="11" s="1"/>
  <c r="L1115" i="11" s="1"/>
  <c r="M1115" i="11" s="1"/>
  <c r="I1116" i="11"/>
  <c r="G1116" i="11"/>
  <c r="H1116" i="11" s="1"/>
  <c r="L1116" i="11" s="1"/>
  <c r="M1116" i="11" s="1"/>
  <c r="I1117" i="11"/>
  <c r="G1117" i="11"/>
  <c r="H1117" i="11" s="1"/>
  <c r="L1117" i="11" s="1"/>
  <c r="M1117" i="11" s="1"/>
  <c r="G1118" i="11"/>
  <c r="H1118" i="11" s="1"/>
  <c r="L1118" i="11" s="1"/>
  <c r="M1118" i="11" s="1"/>
  <c r="I1118" i="11"/>
  <c r="G1119" i="11"/>
  <c r="H1119" i="11" s="1"/>
  <c r="L1119" i="11" s="1"/>
  <c r="M1119" i="11" s="1"/>
  <c r="I1119" i="11"/>
  <c r="G1120" i="11"/>
  <c r="H1120" i="11" s="1"/>
  <c r="L1120" i="11" s="1"/>
  <c r="M1120" i="11" s="1"/>
  <c r="I1120" i="11"/>
  <c r="I1121" i="11"/>
  <c r="G1121" i="11"/>
  <c r="H1121" i="11" s="1"/>
  <c r="L1121" i="11" s="1"/>
  <c r="M1121" i="11" s="1"/>
  <c r="I1122" i="11"/>
  <c r="G1122" i="11"/>
  <c r="H1122" i="11" s="1"/>
  <c r="L1122" i="11" s="1"/>
  <c r="M1122" i="11" s="1"/>
  <c r="G1123" i="11"/>
  <c r="H1123" i="11" s="1"/>
  <c r="L1123" i="11" s="1"/>
  <c r="M1123" i="11" s="1"/>
  <c r="I1123" i="11"/>
  <c r="I1124" i="11"/>
  <c r="G1124" i="11"/>
  <c r="H1124" i="11" s="1"/>
  <c r="L1124" i="11" s="1"/>
  <c r="M1124" i="11" s="1"/>
  <c r="I1125" i="11"/>
  <c r="G1125" i="11"/>
  <c r="H1125" i="11" s="1"/>
  <c r="L1125" i="11" s="1"/>
  <c r="M1125" i="11" s="1"/>
  <c r="I1126" i="11"/>
  <c r="G1126" i="11"/>
  <c r="H1126" i="11" s="1"/>
  <c r="L1126" i="11" s="1"/>
  <c r="M1126" i="11" s="1"/>
  <c r="G1127" i="11"/>
  <c r="H1127" i="11" s="1"/>
  <c r="L1127" i="11" s="1"/>
  <c r="M1127" i="11" s="1"/>
  <c r="I1127" i="11"/>
  <c r="G1128" i="11"/>
  <c r="H1128" i="11" s="1"/>
  <c r="L1128" i="11" s="1"/>
  <c r="M1128" i="11" s="1"/>
  <c r="I1128" i="11"/>
  <c r="I1129" i="11"/>
  <c r="G1129" i="11"/>
  <c r="H1129" i="11" s="1"/>
  <c r="L1129" i="11" s="1"/>
  <c r="M1129" i="11" s="1"/>
  <c r="G1130" i="11"/>
  <c r="H1130" i="11" s="1"/>
  <c r="L1130" i="11" s="1"/>
  <c r="M1130" i="11" s="1"/>
  <c r="I1130" i="11"/>
  <c r="I1131" i="11"/>
  <c r="G1131" i="11"/>
  <c r="H1131" i="11" s="1"/>
  <c r="L1131" i="11" s="1"/>
  <c r="M1131" i="11" s="1"/>
  <c r="G1132" i="11"/>
  <c r="H1132" i="11" s="1"/>
  <c r="L1132" i="11" s="1"/>
  <c r="M1132" i="11" s="1"/>
  <c r="I1132" i="11"/>
  <c r="I1133" i="11"/>
  <c r="G1133" i="11"/>
  <c r="H1133" i="11" s="1"/>
  <c r="L1133" i="11" s="1"/>
  <c r="M1133" i="11" s="1"/>
  <c r="G1134" i="11"/>
  <c r="H1134" i="11" s="1"/>
  <c r="L1134" i="11" s="1"/>
  <c r="M1134" i="11" s="1"/>
  <c r="I1134" i="11"/>
  <c r="I1135" i="11"/>
  <c r="G1135" i="11"/>
  <c r="H1135" i="11" s="1"/>
  <c r="L1135" i="11" s="1"/>
  <c r="M1135" i="11" s="1"/>
  <c r="G1136" i="11"/>
  <c r="H1136" i="11" s="1"/>
  <c r="L1136" i="11" s="1"/>
  <c r="M1136" i="11" s="1"/>
  <c r="I1136" i="11"/>
  <c r="I1137" i="11"/>
  <c r="G1137" i="11"/>
  <c r="H1137" i="11" s="1"/>
  <c r="L1137" i="11" s="1"/>
  <c r="M1137" i="11" s="1"/>
  <c r="I1138" i="11"/>
  <c r="G1138" i="11"/>
  <c r="H1138" i="11" s="1"/>
  <c r="L1138" i="11" s="1"/>
  <c r="M1138" i="11" s="1"/>
  <c r="I1139" i="11"/>
  <c r="G1139" i="11"/>
  <c r="H1139" i="11" s="1"/>
  <c r="L1139" i="11" s="1"/>
  <c r="M1139" i="11" s="1"/>
  <c r="G1140" i="11"/>
  <c r="H1140" i="11" s="1"/>
  <c r="L1140" i="11" s="1"/>
  <c r="M1140" i="11" s="1"/>
  <c r="I1140" i="11"/>
  <c r="G1141" i="11"/>
  <c r="H1141" i="11" s="1"/>
  <c r="L1141" i="11" s="1"/>
  <c r="M1141" i="11" s="1"/>
  <c r="I1141" i="11"/>
  <c r="G1142" i="11"/>
  <c r="H1142" i="11" s="1"/>
  <c r="L1142" i="11" s="1"/>
  <c r="M1142" i="11" s="1"/>
  <c r="I1142" i="11"/>
  <c r="I1143" i="11"/>
  <c r="G1143" i="11"/>
  <c r="H1143" i="11" s="1"/>
  <c r="L1143" i="11" s="1"/>
  <c r="M1143" i="11" s="1"/>
  <c r="G1144" i="11"/>
  <c r="H1144" i="11" s="1"/>
  <c r="L1144" i="11" s="1"/>
  <c r="M1144" i="11" s="1"/>
  <c r="I1144" i="11"/>
  <c r="G1145" i="11"/>
  <c r="H1145" i="11" s="1"/>
  <c r="L1145" i="11" s="1"/>
  <c r="M1145" i="11" s="1"/>
  <c r="I1145" i="11"/>
  <c r="G1146" i="11"/>
  <c r="H1146" i="11" s="1"/>
  <c r="L1146" i="11" s="1"/>
  <c r="M1146" i="11" s="1"/>
  <c r="I1146" i="11"/>
  <c r="I1147" i="11"/>
  <c r="G1147" i="11"/>
  <c r="H1147" i="11" s="1"/>
  <c r="L1147" i="11" s="1"/>
  <c r="M1147" i="11" s="1"/>
  <c r="I1148" i="11"/>
  <c r="G1148" i="11"/>
  <c r="H1148" i="11" s="1"/>
  <c r="L1148" i="11" s="1"/>
  <c r="M1148" i="11" s="1"/>
  <c r="G1149" i="11"/>
  <c r="H1149" i="11" s="1"/>
  <c r="L1149" i="11" s="1"/>
  <c r="M1149" i="11" s="1"/>
  <c r="I1149" i="11"/>
  <c r="G1150" i="11"/>
  <c r="H1150" i="11" s="1"/>
  <c r="L1150" i="11" s="1"/>
  <c r="M1150" i="11" s="1"/>
  <c r="I1150" i="11"/>
  <c r="G1151" i="11"/>
  <c r="H1151" i="11" s="1"/>
  <c r="L1151" i="11" s="1"/>
  <c r="M1151" i="11" s="1"/>
  <c r="I1151" i="11"/>
  <c r="G1152" i="11"/>
  <c r="H1152" i="11" s="1"/>
  <c r="L1152" i="11" s="1"/>
  <c r="M1152" i="11" s="1"/>
  <c r="I1152" i="11"/>
  <c r="G1153" i="11"/>
  <c r="H1153" i="11" s="1"/>
  <c r="L1153" i="11" s="1"/>
  <c r="M1153" i="11" s="1"/>
  <c r="I1153" i="11"/>
  <c r="I1154" i="11"/>
  <c r="G1154" i="11"/>
  <c r="H1154" i="11" s="1"/>
  <c r="L1154" i="11" s="1"/>
  <c r="M1154" i="11" s="1"/>
  <c r="I1155" i="11"/>
  <c r="G1155" i="11"/>
  <c r="H1155" i="11" s="1"/>
  <c r="L1155" i="11" s="1"/>
  <c r="M1155" i="11" s="1"/>
  <c r="G1156" i="11"/>
  <c r="H1156" i="11" s="1"/>
  <c r="L1156" i="11" s="1"/>
  <c r="M1156" i="11" s="1"/>
  <c r="I1156" i="11"/>
  <c r="G1157" i="11"/>
  <c r="H1157" i="11" s="1"/>
  <c r="L1157" i="11" s="1"/>
  <c r="M1157" i="11" s="1"/>
  <c r="I1157" i="11"/>
  <c r="G1158" i="11"/>
  <c r="H1158" i="11" s="1"/>
  <c r="L1158" i="11" s="1"/>
  <c r="M1158" i="11" s="1"/>
  <c r="I1158" i="11"/>
  <c r="G1159" i="11"/>
  <c r="H1159" i="11" s="1"/>
  <c r="L1159" i="11" s="1"/>
  <c r="M1159" i="11" s="1"/>
  <c r="I1159" i="11"/>
  <c r="I1160" i="11"/>
  <c r="G1160" i="11"/>
  <c r="H1160" i="11" s="1"/>
  <c r="L1160" i="11" s="1"/>
  <c r="M1160" i="11" s="1"/>
  <c r="I1161" i="11"/>
  <c r="G1161" i="11"/>
  <c r="H1161" i="11" s="1"/>
  <c r="L1161" i="11" s="1"/>
  <c r="M1161" i="11" s="1"/>
  <c r="I1162" i="11"/>
  <c r="G1162" i="11"/>
  <c r="H1162" i="11" s="1"/>
  <c r="L1162" i="11" s="1"/>
  <c r="M1162" i="11" s="1"/>
  <c r="I1163" i="11"/>
  <c r="G1163" i="11"/>
  <c r="H1163" i="11" s="1"/>
  <c r="L1163" i="11" s="1"/>
  <c r="M1163" i="11" s="1"/>
  <c r="I1164" i="11"/>
  <c r="G1164" i="11"/>
  <c r="H1164" i="11" s="1"/>
  <c r="L1164" i="11" s="1"/>
  <c r="M1164" i="11" s="1"/>
  <c r="I1165" i="11"/>
  <c r="G1165" i="11"/>
  <c r="H1165" i="11" s="1"/>
  <c r="L1165" i="11" s="1"/>
  <c r="M1165" i="11" s="1"/>
  <c r="I1166" i="11"/>
  <c r="G1166" i="11"/>
  <c r="H1166" i="11" s="1"/>
  <c r="L1166" i="11" s="1"/>
  <c r="M1166" i="11" s="1"/>
  <c r="G1167" i="11"/>
  <c r="H1167" i="11" s="1"/>
  <c r="L1167" i="11" s="1"/>
  <c r="M1167" i="11" s="1"/>
  <c r="I1167" i="11"/>
  <c r="I1168" i="11"/>
  <c r="G1168" i="11"/>
  <c r="H1168" i="11" s="1"/>
  <c r="L1168" i="11" s="1"/>
  <c r="M1168" i="11" s="1"/>
  <c r="I1169" i="11"/>
  <c r="G1169" i="11"/>
  <c r="H1169" i="11" s="1"/>
  <c r="L1169" i="11" s="1"/>
  <c r="M1169" i="11" s="1"/>
  <c r="I1170" i="11"/>
  <c r="G1170" i="11"/>
  <c r="H1170" i="11" s="1"/>
  <c r="L1170" i="11" s="1"/>
  <c r="M1170" i="11" s="1"/>
  <c r="G1171" i="11"/>
  <c r="H1171" i="11" s="1"/>
  <c r="L1171" i="11" s="1"/>
  <c r="M1171" i="11" s="1"/>
  <c r="I1171" i="11"/>
  <c r="G1172" i="11"/>
  <c r="H1172" i="11" s="1"/>
  <c r="L1172" i="11" s="1"/>
  <c r="M1172" i="11" s="1"/>
  <c r="I1172" i="11"/>
  <c r="I1173" i="11"/>
  <c r="G1173" i="11"/>
  <c r="H1173" i="11" s="1"/>
  <c r="L1173" i="11" s="1"/>
  <c r="M1173" i="11" s="1"/>
  <c r="I1174" i="11"/>
  <c r="G1174" i="11"/>
  <c r="H1174" i="11" s="1"/>
  <c r="L1174" i="11" s="1"/>
  <c r="M1174" i="11" s="1"/>
  <c r="G1175" i="11"/>
  <c r="H1175" i="11" s="1"/>
  <c r="L1175" i="11" s="1"/>
  <c r="M1175" i="11" s="1"/>
  <c r="I1175" i="11"/>
  <c r="G1176" i="11"/>
  <c r="H1176" i="11" s="1"/>
  <c r="L1176" i="11" s="1"/>
  <c r="M1176" i="11" s="1"/>
  <c r="I1176" i="11"/>
  <c r="G1177" i="11"/>
  <c r="H1177" i="11" s="1"/>
  <c r="L1177" i="11" s="1"/>
  <c r="M1177" i="11" s="1"/>
  <c r="I1177" i="11"/>
  <c r="G1178" i="11"/>
  <c r="H1178" i="11" s="1"/>
  <c r="L1178" i="11" s="1"/>
  <c r="M1178" i="11" s="1"/>
  <c r="I1178" i="11"/>
  <c r="I1179" i="11"/>
  <c r="G1179" i="11"/>
  <c r="H1179" i="11" s="1"/>
  <c r="L1179" i="11" s="1"/>
  <c r="M1179" i="11" s="1"/>
  <c r="G1180" i="11"/>
  <c r="H1180" i="11" s="1"/>
  <c r="L1180" i="11" s="1"/>
  <c r="M1180" i="11" s="1"/>
  <c r="I1180" i="11"/>
  <c r="G1181" i="11"/>
  <c r="H1181" i="11" s="1"/>
  <c r="L1181" i="11" s="1"/>
  <c r="M1181" i="11" s="1"/>
  <c r="I1181" i="11"/>
  <c r="G1182" i="11"/>
  <c r="H1182" i="11" s="1"/>
  <c r="L1182" i="11" s="1"/>
  <c r="M1182" i="11" s="1"/>
  <c r="I1182" i="11"/>
  <c r="G1183" i="11"/>
  <c r="H1183" i="11" s="1"/>
  <c r="L1183" i="11" s="1"/>
  <c r="M1183" i="11" s="1"/>
  <c r="I1183" i="11"/>
  <c r="I1184" i="11"/>
  <c r="G1184" i="11"/>
  <c r="H1184" i="11" s="1"/>
  <c r="L1184" i="11" s="1"/>
  <c r="M1184" i="11" s="1"/>
  <c r="I1185" i="11"/>
  <c r="G1185" i="11"/>
  <c r="H1185" i="11" s="1"/>
  <c r="L1185" i="11" s="1"/>
  <c r="M1185" i="11" s="1"/>
  <c r="G1186" i="11"/>
  <c r="H1186" i="11" s="1"/>
  <c r="L1186" i="11" s="1"/>
  <c r="M1186" i="11" s="1"/>
  <c r="I1186" i="11"/>
  <c r="G1187" i="11"/>
  <c r="H1187" i="11" s="1"/>
  <c r="L1187" i="11" s="1"/>
  <c r="M1187" i="11" s="1"/>
  <c r="I1187" i="11"/>
  <c r="I1188" i="11"/>
  <c r="G1188" i="11"/>
  <c r="H1188" i="11" s="1"/>
  <c r="L1188" i="11" s="1"/>
  <c r="M1188" i="11" s="1"/>
  <c r="I1189" i="11"/>
  <c r="G1189" i="11"/>
  <c r="H1189" i="11" s="1"/>
  <c r="L1189" i="11" s="1"/>
  <c r="M1189" i="11" s="1"/>
  <c r="I1190" i="11"/>
  <c r="G1190" i="11"/>
  <c r="H1190" i="11" s="1"/>
  <c r="L1190" i="11" s="1"/>
  <c r="M1190" i="11" s="1"/>
  <c r="G1191" i="11"/>
  <c r="H1191" i="11" s="1"/>
  <c r="L1191" i="11" s="1"/>
  <c r="M1191" i="11" s="1"/>
  <c r="I1191" i="11"/>
  <c r="I1192" i="11"/>
  <c r="G1192" i="11"/>
  <c r="H1192" i="11" s="1"/>
  <c r="L1192" i="11" s="1"/>
  <c r="M1192" i="11" s="1"/>
  <c r="G1193" i="11"/>
  <c r="H1193" i="11" s="1"/>
  <c r="L1193" i="11" s="1"/>
  <c r="M1193" i="11" s="1"/>
  <c r="I1193" i="11"/>
  <c r="G1194" i="11"/>
  <c r="H1194" i="11" s="1"/>
  <c r="L1194" i="11" s="1"/>
  <c r="M1194" i="11" s="1"/>
  <c r="I1194" i="11"/>
  <c r="G1195" i="11"/>
  <c r="H1195" i="11" s="1"/>
  <c r="L1195" i="11" s="1"/>
  <c r="M1195" i="11" s="1"/>
  <c r="I1195" i="11"/>
  <c r="I1196" i="11"/>
  <c r="G1196" i="11"/>
  <c r="H1196" i="11" s="1"/>
  <c r="L1196" i="11" s="1"/>
  <c r="M1196" i="11" s="1"/>
  <c r="G1197" i="11"/>
  <c r="H1197" i="11" s="1"/>
  <c r="L1197" i="11" s="1"/>
  <c r="M1197" i="11" s="1"/>
  <c r="I1197" i="11"/>
  <c r="I1198" i="11"/>
  <c r="G1198" i="11"/>
  <c r="H1198" i="11" s="1"/>
  <c r="L1198" i="11" s="1"/>
  <c r="M1198" i="11" s="1"/>
  <c r="G1199" i="11"/>
  <c r="H1199" i="11" s="1"/>
  <c r="L1199" i="11" s="1"/>
  <c r="M1199" i="11" s="1"/>
  <c r="I1199" i="11"/>
  <c r="G1200" i="11"/>
  <c r="H1200" i="11" s="1"/>
  <c r="L1200" i="11" s="1"/>
  <c r="M1200" i="11" s="1"/>
  <c r="I1200" i="11"/>
  <c r="I1201" i="11"/>
  <c r="G1201" i="11"/>
  <c r="H1201" i="11" s="1"/>
  <c r="L1201" i="11" s="1"/>
  <c r="M1201" i="11" s="1"/>
  <c r="I1202" i="11"/>
  <c r="G1202" i="11"/>
  <c r="H1202" i="11" s="1"/>
  <c r="L1202" i="11" s="1"/>
  <c r="M1202" i="11" s="1"/>
  <c r="I1203" i="11"/>
  <c r="G1203" i="11"/>
  <c r="H1203" i="11" s="1"/>
  <c r="L1203" i="11" s="1"/>
  <c r="M1203" i="11" s="1"/>
  <c r="G1204" i="11"/>
  <c r="H1204" i="11" s="1"/>
  <c r="L1204" i="11" s="1"/>
  <c r="M1204" i="11" s="1"/>
  <c r="I1204" i="11"/>
  <c r="I1205" i="11"/>
  <c r="G1205" i="11"/>
  <c r="H1205" i="11" s="1"/>
  <c r="L1205" i="11" s="1"/>
  <c r="M1205" i="11" s="1"/>
  <c r="G1206" i="11"/>
  <c r="H1206" i="11" s="1"/>
  <c r="L1206" i="11" s="1"/>
  <c r="M1206" i="11" s="1"/>
  <c r="I1206" i="11"/>
  <c r="G1207" i="11"/>
  <c r="H1207" i="11" s="1"/>
  <c r="L1207" i="11" s="1"/>
  <c r="M1207" i="11" s="1"/>
  <c r="I1207" i="11"/>
  <c r="G1208" i="11"/>
  <c r="H1208" i="11" s="1"/>
  <c r="L1208" i="11" s="1"/>
  <c r="M1208" i="11" s="1"/>
  <c r="I1208" i="11"/>
  <c r="G1209" i="11"/>
  <c r="H1209" i="11" s="1"/>
  <c r="L1209" i="11" s="1"/>
  <c r="M1209" i="11" s="1"/>
  <c r="I1209" i="11"/>
  <c r="G1210" i="11"/>
  <c r="H1210" i="11" s="1"/>
  <c r="L1210" i="11" s="1"/>
  <c r="M1210" i="11" s="1"/>
  <c r="I1210" i="11"/>
  <c r="G1211" i="11"/>
  <c r="H1211" i="11" s="1"/>
  <c r="L1211" i="11" s="1"/>
  <c r="M1211" i="11" s="1"/>
  <c r="I1211" i="11"/>
  <c r="I1212" i="11"/>
  <c r="G1212" i="11"/>
  <c r="H1212" i="11" s="1"/>
  <c r="L1212" i="11" s="1"/>
  <c r="M1212" i="11" s="1"/>
  <c r="I1213" i="11"/>
  <c r="G1213" i="11"/>
  <c r="H1213" i="11" s="1"/>
  <c r="L1213" i="11" s="1"/>
  <c r="M1213" i="11" s="1"/>
  <c r="I1214" i="11"/>
  <c r="G1214" i="11"/>
  <c r="H1214" i="11" s="1"/>
  <c r="L1214" i="11" s="1"/>
  <c r="M1214" i="11" s="1"/>
  <c r="I1215" i="11"/>
  <c r="G1215" i="11"/>
  <c r="H1215" i="11" s="1"/>
  <c r="L1215" i="11" s="1"/>
  <c r="M1215" i="11" s="1"/>
  <c r="I1216" i="11"/>
  <c r="G1216" i="11"/>
  <c r="H1216" i="11" s="1"/>
  <c r="L1216" i="11" s="1"/>
  <c r="M1216" i="11" s="1"/>
  <c r="I1217" i="11"/>
  <c r="G1217" i="11"/>
  <c r="H1217" i="11" s="1"/>
  <c r="L1217" i="11" s="1"/>
  <c r="M1217" i="11" s="1"/>
  <c r="I1218" i="11"/>
  <c r="G1218" i="11"/>
  <c r="H1218" i="11" s="1"/>
  <c r="L1218" i="11" s="1"/>
  <c r="M1218" i="11" s="1"/>
  <c r="I1219" i="11"/>
  <c r="G1219" i="11"/>
  <c r="H1219" i="11" s="1"/>
  <c r="L1219" i="11" s="1"/>
  <c r="M1219" i="11" s="1"/>
  <c r="I1220" i="11"/>
  <c r="G1220" i="11"/>
  <c r="H1220" i="11" s="1"/>
  <c r="L1220" i="11" s="1"/>
  <c r="M1220" i="11" s="1"/>
  <c r="I1221" i="11"/>
  <c r="G1221" i="11"/>
  <c r="H1221" i="11" s="1"/>
  <c r="L1221" i="11" s="1"/>
  <c r="M1221" i="11" s="1"/>
  <c r="I1222" i="11"/>
  <c r="G1222" i="11"/>
  <c r="H1222" i="11" s="1"/>
  <c r="L1222" i="11" s="1"/>
  <c r="M1222" i="11" s="1"/>
  <c r="G1223" i="11"/>
  <c r="H1223" i="11" s="1"/>
  <c r="L1223" i="11" s="1"/>
  <c r="M1223" i="11" s="1"/>
  <c r="I1223" i="11"/>
  <c r="G1224" i="11"/>
  <c r="H1224" i="11" s="1"/>
  <c r="L1224" i="11" s="1"/>
  <c r="M1224" i="11" s="1"/>
  <c r="I1224" i="11"/>
  <c r="G1225" i="11"/>
  <c r="H1225" i="11" s="1"/>
  <c r="L1225" i="11" s="1"/>
  <c r="M1225" i="11" s="1"/>
  <c r="I1225" i="11"/>
  <c r="I1226" i="11"/>
  <c r="G1226" i="11"/>
  <c r="H1226" i="11" s="1"/>
  <c r="L1226" i="11" s="1"/>
  <c r="M1226" i="11" s="1"/>
  <c r="G1227" i="11"/>
  <c r="H1227" i="11" s="1"/>
  <c r="L1227" i="11" s="1"/>
  <c r="M1227" i="11" s="1"/>
  <c r="I1227" i="11"/>
  <c r="G1228" i="11"/>
  <c r="H1228" i="11" s="1"/>
  <c r="L1228" i="11" s="1"/>
  <c r="M1228" i="11" s="1"/>
  <c r="I1228" i="11"/>
  <c r="G1229" i="11"/>
  <c r="H1229" i="11" s="1"/>
  <c r="L1229" i="11" s="1"/>
  <c r="M1229" i="11" s="1"/>
  <c r="I1229" i="11"/>
  <c r="G1230" i="11"/>
  <c r="H1230" i="11" s="1"/>
  <c r="L1230" i="11" s="1"/>
  <c r="M1230" i="11" s="1"/>
  <c r="I1230" i="11"/>
  <c r="I1231" i="11"/>
  <c r="G1231" i="11"/>
  <c r="H1231" i="11" s="1"/>
  <c r="L1231" i="11" s="1"/>
  <c r="M1231" i="11" s="1"/>
  <c r="G1232" i="11"/>
  <c r="H1232" i="11" s="1"/>
  <c r="L1232" i="11" s="1"/>
  <c r="M1232" i="11" s="1"/>
  <c r="I1232" i="11"/>
  <c r="I1233" i="11"/>
  <c r="G1233" i="11"/>
  <c r="H1233" i="11" s="1"/>
  <c r="L1233" i="11" s="1"/>
  <c r="M1233" i="11" s="1"/>
  <c r="I1234" i="11"/>
  <c r="G1234" i="11"/>
  <c r="H1234" i="11" s="1"/>
  <c r="L1234" i="11" s="1"/>
  <c r="M1234" i="11" s="1"/>
  <c r="I1235" i="11"/>
  <c r="G1235" i="11"/>
  <c r="H1235" i="11" s="1"/>
  <c r="L1235" i="11" s="1"/>
  <c r="M1235" i="11" s="1"/>
  <c r="I1236" i="11"/>
  <c r="G1236" i="11"/>
  <c r="H1236" i="11" s="1"/>
  <c r="L1236" i="11" s="1"/>
  <c r="M1236" i="11" s="1"/>
  <c r="I1237" i="11"/>
  <c r="G1237" i="11"/>
  <c r="H1237" i="11" s="1"/>
  <c r="L1237" i="11" s="1"/>
  <c r="M1237" i="11" s="1"/>
  <c r="I1238" i="11"/>
  <c r="G1238" i="11"/>
  <c r="H1238" i="11" s="1"/>
  <c r="L1238" i="11" s="1"/>
  <c r="M1238" i="11" s="1"/>
  <c r="I1239" i="11"/>
  <c r="G1239" i="11"/>
  <c r="H1239" i="11" s="1"/>
  <c r="L1239" i="11" s="1"/>
  <c r="M1239" i="11" s="1"/>
  <c r="I1240" i="11"/>
  <c r="G1240" i="11"/>
  <c r="H1240" i="11" s="1"/>
  <c r="L1240" i="11" s="1"/>
  <c r="M1240" i="11" s="1"/>
  <c r="I1241" i="11"/>
  <c r="G1241" i="11"/>
  <c r="H1241" i="11" s="1"/>
  <c r="L1241" i="11" s="1"/>
  <c r="M1241" i="11" s="1"/>
  <c r="G1242" i="11"/>
  <c r="H1242" i="11" s="1"/>
  <c r="L1242" i="11" s="1"/>
  <c r="M1242" i="11" s="1"/>
  <c r="I1242" i="11"/>
  <c r="G1243" i="11"/>
  <c r="H1243" i="11" s="1"/>
  <c r="L1243" i="11" s="1"/>
  <c r="M1243" i="11" s="1"/>
  <c r="I1243" i="11"/>
  <c r="G1244" i="11"/>
  <c r="H1244" i="11" s="1"/>
  <c r="L1244" i="11" s="1"/>
  <c r="M1244" i="11" s="1"/>
  <c r="I1244" i="11"/>
  <c r="G1245" i="11"/>
  <c r="H1245" i="11" s="1"/>
  <c r="L1245" i="11" s="1"/>
  <c r="M1245" i="11" s="1"/>
  <c r="I1245" i="11"/>
  <c r="I1246" i="11"/>
  <c r="G1246" i="11"/>
  <c r="H1246" i="11" s="1"/>
  <c r="L1246" i="11" s="1"/>
  <c r="M1246" i="11" s="1"/>
  <c r="I1247" i="11"/>
  <c r="G1247" i="11"/>
  <c r="H1247" i="11" s="1"/>
  <c r="L1247" i="11" s="1"/>
  <c r="M1247" i="11" s="1"/>
  <c r="I1248" i="11"/>
  <c r="G1248" i="11"/>
  <c r="H1248" i="11" s="1"/>
  <c r="L1248" i="11" s="1"/>
  <c r="M1248" i="11" s="1"/>
  <c r="I1249" i="11"/>
  <c r="G1249" i="11"/>
  <c r="H1249" i="11" s="1"/>
  <c r="L1249" i="11" s="1"/>
  <c r="M1249" i="11" s="1"/>
  <c r="G1250" i="11"/>
  <c r="H1250" i="11" s="1"/>
  <c r="L1250" i="11" s="1"/>
  <c r="M1250" i="11" s="1"/>
  <c r="I1250" i="11"/>
  <c r="G1251" i="11"/>
  <c r="H1251" i="11" s="1"/>
  <c r="L1251" i="11" s="1"/>
  <c r="M1251" i="11" s="1"/>
  <c r="I1251" i="11"/>
  <c r="G1252" i="11"/>
  <c r="H1252" i="11" s="1"/>
  <c r="L1252" i="11" s="1"/>
  <c r="M1252" i="11" s="1"/>
  <c r="I1252" i="11"/>
  <c r="G1253" i="11"/>
  <c r="H1253" i="11" s="1"/>
  <c r="L1253" i="11" s="1"/>
  <c r="M1253" i="11" s="1"/>
  <c r="I1253" i="11"/>
  <c r="I1254" i="11"/>
  <c r="G1254" i="11"/>
  <c r="H1254" i="11" s="1"/>
  <c r="L1254" i="11" s="1"/>
  <c r="M1254" i="11" s="1"/>
  <c r="I1255" i="11"/>
  <c r="G1255" i="11"/>
  <c r="H1255" i="11" s="1"/>
  <c r="L1255" i="11" s="1"/>
  <c r="M1255" i="11" s="1"/>
  <c r="I1256" i="11"/>
  <c r="G1256" i="11"/>
  <c r="H1256" i="11" s="1"/>
  <c r="L1256" i="11" s="1"/>
  <c r="M1256" i="11" s="1"/>
  <c r="I1257" i="11"/>
  <c r="G1257" i="11"/>
  <c r="H1257" i="11" s="1"/>
  <c r="L1257" i="11" s="1"/>
  <c r="M1257" i="11" s="1"/>
  <c r="I1258" i="11"/>
  <c r="G1258" i="11"/>
  <c r="H1258" i="11" s="1"/>
  <c r="L1258" i="11" s="1"/>
  <c r="M1258" i="11" s="1"/>
  <c r="I1259" i="11"/>
  <c r="G1259" i="11"/>
  <c r="H1259" i="11" s="1"/>
  <c r="L1259" i="11" s="1"/>
  <c r="M1259" i="11" s="1"/>
  <c r="I1260" i="11"/>
  <c r="G1260" i="11"/>
  <c r="H1260" i="11" s="1"/>
  <c r="L1260" i="11" s="1"/>
  <c r="M1260" i="11" s="1"/>
  <c r="I1261" i="11"/>
  <c r="G1261" i="11"/>
  <c r="H1261" i="11" s="1"/>
  <c r="L1261" i="11" s="1"/>
  <c r="M1261" i="11" s="1"/>
  <c r="I1262" i="11"/>
  <c r="G1262" i="11"/>
  <c r="H1262" i="11" s="1"/>
  <c r="L1262" i="11" s="1"/>
  <c r="M1262" i="11" s="1"/>
  <c r="I1263" i="11"/>
  <c r="G1263" i="11"/>
  <c r="H1263" i="11" s="1"/>
  <c r="L1263" i="11" s="1"/>
  <c r="M1263" i="11" s="1"/>
  <c r="I1264" i="11"/>
  <c r="G1264" i="11"/>
  <c r="H1264" i="11" s="1"/>
  <c r="L1264" i="11" s="1"/>
  <c r="M1264" i="11" s="1"/>
  <c r="G1265" i="11"/>
  <c r="H1265" i="11" s="1"/>
  <c r="L1265" i="11" s="1"/>
  <c r="M1265" i="11" s="1"/>
  <c r="I1265" i="11"/>
  <c r="I1266" i="11"/>
  <c r="G1266" i="11"/>
  <c r="H1266" i="11" s="1"/>
  <c r="L1266" i="11" s="1"/>
  <c r="M1266" i="11" s="1"/>
  <c r="G1267" i="11"/>
  <c r="H1267" i="11" s="1"/>
  <c r="L1267" i="11" s="1"/>
  <c r="M1267" i="11" s="1"/>
  <c r="I1267" i="11"/>
  <c r="G1268" i="11"/>
  <c r="H1268" i="11" s="1"/>
  <c r="L1268" i="11" s="1"/>
  <c r="M1268" i="11" s="1"/>
  <c r="I1268" i="11"/>
  <c r="G1269" i="11"/>
  <c r="H1269" i="11" s="1"/>
  <c r="L1269" i="11" s="1"/>
  <c r="M1269" i="11" s="1"/>
  <c r="I1269" i="11"/>
  <c r="G1270" i="11"/>
  <c r="H1270" i="11" s="1"/>
  <c r="L1270" i="11" s="1"/>
  <c r="M1270" i="11" s="1"/>
  <c r="I1270" i="11"/>
  <c r="G1271" i="11"/>
  <c r="H1271" i="11" s="1"/>
  <c r="L1271" i="11" s="1"/>
  <c r="M1271" i="11" s="1"/>
  <c r="I1271" i="11"/>
  <c r="G1272" i="11"/>
  <c r="H1272" i="11" s="1"/>
  <c r="L1272" i="11" s="1"/>
  <c r="M1272" i="11" s="1"/>
  <c r="I1272" i="11"/>
  <c r="G1273" i="11"/>
  <c r="H1273" i="11" s="1"/>
  <c r="L1273" i="11" s="1"/>
  <c r="M1273" i="11" s="1"/>
  <c r="I1273" i="11"/>
  <c r="G1274" i="11"/>
  <c r="H1274" i="11" s="1"/>
  <c r="L1274" i="11" s="1"/>
  <c r="M1274" i="11" s="1"/>
  <c r="I1274" i="11"/>
  <c r="I1275" i="11"/>
  <c r="G1275" i="11"/>
  <c r="H1275" i="11" s="1"/>
  <c r="L1275" i="11" s="1"/>
  <c r="M1275" i="11" s="1"/>
  <c r="I1276" i="11"/>
  <c r="G1276" i="11"/>
  <c r="H1276" i="11" s="1"/>
  <c r="L1276" i="11" s="1"/>
  <c r="M1276" i="11" s="1"/>
  <c r="I1277" i="11"/>
  <c r="G1277" i="11"/>
  <c r="H1277" i="11" s="1"/>
  <c r="L1277" i="11" s="1"/>
  <c r="M1277" i="11" s="1"/>
  <c r="G1278" i="11"/>
  <c r="H1278" i="11" s="1"/>
  <c r="L1278" i="11" s="1"/>
  <c r="M1278" i="11" s="1"/>
  <c r="I1278" i="11"/>
  <c r="I1279" i="11"/>
  <c r="G1279" i="11"/>
  <c r="H1279" i="11" s="1"/>
  <c r="L1279" i="11" s="1"/>
  <c r="M1279" i="11" s="1"/>
  <c r="I1280" i="11"/>
  <c r="G1280" i="11"/>
  <c r="H1280" i="11" s="1"/>
  <c r="L1280" i="11" s="1"/>
  <c r="M1280" i="11" s="1"/>
  <c r="I1281" i="11"/>
  <c r="G1281" i="11"/>
  <c r="H1281" i="11" s="1"/>
  <c r="L1281" i="11" s="1"/>
  <c r="M1281" i="11" s="1"/>
  <c r="G1282" i="11"/>
  <c r="H1282" i="11" s="1"/>
  <c r="L1282" i="11" s="1"/>
  <c r="M1282" i="11" s="1"/>
  <c r="I1282" i="11"/>
  <c r="I1283" i="11"/>
  <c r="G1283" i="11"/>
  <c r="H1283" i="11" s="1"/>
  <c r="L1283" i="11" s="1"/>
  <c r="M1283" i="11" s="1"/>
  <c r="I1284" i="11"/>
  <c r="G1284" i="11"/>
  <c r="H1284" i="11" s="1"/>
  <c r="L1284" i="11" s="1"/>
  <c r="M1284" i="11" s="1"/>
  <c r="I1285" i="11"/>
  <c r="G1285" i="11"/>
  <c r="H1285" i="11" s="1"/>
  <c r="L1285" i="11" s="1"/>
  <c r="M1285" i="11" s="1"/>
  <c r="I1286" i="11"/>
  <c r="G1286" i="11"/>
  <c r="H1286" i="11" s="1"/>
  <c r="L1286" i="11" s="1"/>
  <c r="M1286" i="11" s="1"/>
  <c r="G1287" i="11"/>
  <c r="H1287" i="11" s="1"/>
  <c r="L1287" i="11" s="1"/>
  <c r="M1287" i="11" s="1"/>
  <c r="I1287" i="11"/>
  <c r="G1288" i="11"/>
  <c r="H1288" i="11" s="1"/>
  <c r="L1288" i="11" s="1"/>
  <c r="M1288" i="11" s="1"/>
  <c r="I1288" i="11"/>
  <c r="G1289" i="11"/>
  <c r="H1289" i="11" s="1"/>
  <c r="L1289" i="11" s="1"/>
  <c r="M1289" i="11" s="1"/>
  <c r="I1289" i="11"/>
  <c r="G1290" i="11"/>
  <c r="H1290" i="11" s="1"/>
  <c r="L1290" i="11" s="1"/>
  <c r="M1290" i="11" s="1"/>
  <c r="I1290" i="11"/>
  <c r="I1291" i="11"/>
  <c r="G1291" i="11"/>
  <c r="H1291" i="11" s="1"/>
  <c r="L1291" i="11" s="1"/>
  <c r="M1291" i="11" s="1"/>
  <c r="I1292" i="11"/>
  <c r="G1292" i="11"/>
  <c r="H1292" i="11" s="1"/>
  <c r="L1292" i="11" s="1"/>
  <c r="M1292" i="11" s="1"/>
  <c r="I1293" i="11"/>
  <c r="G1293" i="11"/>
  <c r="H1293" i="11" s="1"/>
  <c r="L1293" i="11" s="1"/>
  <c r="M1293" i="11" s="1"/>
  <c r="I1294" i="11"/>
  <c r="G1294" i="11"/>
  <c r="H1294" i="11" s="1"/>
  <c r="L1294" i="11" s="1"/>
  <c r="M1294" i="11" s="1"/>
  <c r="G1295" i="11"/>
  <c r="H1295" i="11" s="1"/>
  <c r="L1295" i="11" s="1"/>
  <c r="M1295" i="11" s="1"/>
  <c r="I1295" i="11"/>
  <c r="G1296" i="11"/>
  <c r="H1296" i="11" s="1"/>
  <c r="L1296" i="11" s="1"/>
  <c r="M1296" i="11" s="1"/>
  <c r="I1296" i="11"/>
  <c r="I1297" i="11"/>
  <c r="G1297" i="11"/>
  <c r="H1297" i="11" s="1"/>
  <c r="L1297" i="11" s="1"/>
  <c r="M1297" i="11" s="1"/>
  <c r="G1298" i="11"/>
  <c r="H1298" i="11" s="1"/>
  <c r="L1298" i="11" s="1"/>
  <c r="M1298" i="11" s="1"/>
  <c r="I1298" i="11"/>
  <c r="G1299" i="11"/>
  <c r="H1299" i="11" s="1"/>
  <c r="L1299" i="11" s="1"/>
  <c r="M1299" i="11" s="1"/>
  <c r="I1299" i="11"/>
  <c r="G1300" i="11"/>
  <c r="H1300" i="11" s="1"/>
  <c r="L1300" i="11" s="1"/>
  <c r="M1300" i="11" s="1"/>
  <c r="I1300" i="11"/>
  <c r="G1301" i="11"/>
  <c r="H1301" i="11" s="1"/>
  <c r="L1301" i="11" s="1"/>
  <c r="M1301" i="11" s="1"/>
  <c r="I1301" i="11"/>
  <c r="G1302" i="11"/>
  <c r="H1302" i="11" s="1"/>
  <c r="L1302" i="11" s="1"/>
  <c r="M1302" i="11" s="1"/>
  <c r="I1302" i="11"/>
  <c r="I1303" i="11"/>
  <c r="G1303" i="11"/>
  <c r="H1303" i="11" s="1"/>
  <c r="L1303" i="11" s="1"/>
  <c r="M1303" i="11" s="1"/>
  <c r="I1304" i="11"/>
  <c r="G1304" i="11"/>
  <c r="H1304" i="11" s="1"/>
  <c r="L1304" i="11" s="1"/>
  <c r="M1304" i="11" s="1"/>
  <c r="I1305" i="11"/>
  <c r="G1305" i="11"/>
  <c r="H1305" i="11" s="1"/>
  <c r="L1305" i="11" s="1"/>
  <c r="M1305" i="11" s="1"/>
  <c r="G1306" i="11"/>
  <c r="H1306" i="11" s="1"/>
  <c r="L1306" i="11" s="1"/>
  <c r="M1306" i="11" s="1"/>
  <c r="I1306" i="11"/>
  <c r="G1307" i="11"/>
  <c r="H1307" i="11" s="1"/>
  <c r="L1307" i="11" s="1"/>
  <c r="M1307" i="11" s="1"/>
  <c r="I1307" i="11"/>
  <c r="G1308" i="11"/>
  <c r="H1308" i="11" s="1"/>
  <c r="L1308" i="11" s="1"/>
  <c r="M1308" i="11" s="1"/>
  <c r="I1308" i="11"/>
  <c r="G1309" i="11"/>
  <c r="H1309" i="11" s="1"/>
  <c r="L1309" i="11" s="1"/>
  <c r="M1309" i="11" s="1"/>
  <c r="I1309" i="11"/>
  <c r="G1310" i="11"/>
  <c r="H1310" i="11" s="1"/>
  <c r="L1310" i="11" s="1"/>
  <c r="M1310" i="11" s="1"/>
  <c r="I1310" i="11"/>
  <c r="G1311" i="11"/>
  <c r="H1311" i="11" s="1"/>
  <c r="L1311" i="11" s="1"/>
  <c r="M1311" i="11" s="1"/>
  <c r="I1311" i="11"/>
  <c r="G1312" i="11"/>
  <c r="H1312" i="11" s="1"/>
  <c r="L1312" i="11" s="1"/>
  <c r="M1312" i="11" s="1"/>
  <c r="I1312" i="11"/>
  <c r="G1313" i="11"/>
  <c r="H1313" i="11" s="1"/>
  <c r="L1313" i="11" s="1"/>
  <c r="M1313" i="11" s="1"/>
  <c r="I1313" i="11"/>
  <c r="G1314" i="11"/>
  <c r="H1314" i="11" s="1"/>
  <c r="L1314" i="11" s="1"/>
  <c r="M1314" i="11" s="1"/>
  <c r="I1314" i="11"/>
  <c r="G1315" i="11"/>
  <c r="H1315" i="11" s="1"/>
  <c r="L1315" i="11" s="1"/>
  <c r="M1315" i="11" s="1"/>
  <c r="I1315" i="11"/>
  <c r="G1316" i="11"/>
  <c r="H1316" i="11" s="1"/>
  <c r="L1316" i="11" s="1"/>
  <c r="M1316" i="11" s="1"/>
  <c r="I1316" i="11"/>
  <c r="G1317" i="11"/>
  <c r="H1317" i="11" s="1"/>
  <c r="L1317" i="11" s="1"/>
  <c r="M1317" i="11" s="1"/>
  <c r="I1317" i="11"/>
  <c r="G1318" i="11"/>
  <c r="H1318" i="11" s="1"/>
  <c r="L1318" i="11" s="1"/>
  <c r="M1318" i="11" s="1"/>
  <c r="I1318" i="11"/>
  <c r="G1319" i="11"/>
  <c r="H1319" i="11" s="1"/>
  <c r="L1319" i="11" s="1"/>
  <c r="M1319" i="11" s="1"/>
  <c r="I1319" i="11"/>
  <c r="G1320" i="11"/>
  <c r="H1320" i="11" s="1"/>
  <c r="L1320" i="11" s="1"/>
  <c r="M1320" i="11" s="1"/>
  <c r="I1320" i="11"/>
  <c r="G1321" i="11"/>
  <c r="H1321" i="11" s="1"/>
  <c r="L1321" i="11" s="1"/>
  <c r="M1321" i="11" s="1"/>
  <c r="I1321" i="11"/>
  <c r="G1322" i="11"/>
  <c r="H1322" i="11" s="1"/>
  <c r="L1322" i="11" s="1"/>
  <c r="M1322" i="11" s="1"/>
  <c r="I1322" i="11"/>
  <c r="G1323" i="11"/>
  <c r="H1323" i="11" s="1"/>
  <c r="L1323" i="11" s="1"/>
  <c r="M1323" i="11" s="1"/>
  <c r="I1323" i="11"/>
  <c r="I1324" i="11"/>
  <c r="G1324" i="11"/>
  <c r="H1324" i="11" s="1"/>
  <c r="L1324" i="11" s="1"/>
  <c r="M1324" i="11" s="1"/>
  <c r="G1325" i="11"/>
  <c r="H1325" i="11" s="1"/>
  <c r="L1325" i="11" s="1"/>
  <c r="M1325" i="11" s="1"/>
  <c r="I1325" i="11"/>
  <c r="G1326" i="11"/>
  <c r="H1326" i="11" s="1"/>
  <c r="L1326" i="11" s="1"/>
  <c r="M1326" i="11" s="1"/>
  <c r="I1326" i="11"/>
  <c r="G1327" i="11"/>
  <c r="H1327" i="11" s="1"/>
  <c r="L1327" i="11" s="1"/>
  <c r="M1327" i="11" s="1"/>
  <c r="I1327" i="11"/>
  <c r="G1328" i="11"/>
  <c r="H1328" i="11" s="1"/>
  <c r="L1328" i="11" s="1"/>
  <c r="M1328" i="11" s="1"/>
  <c r="I1328" i="11"/>
  <c r="I1329" i="11"/>
  <c r="G1329" i="11"/>
  <c r="H1329" i="11" s="1"/>
  <c r="L1329" i="11" s="1"/>
  <c r="M1329" i="11" s="1"/>
  <c r="G1330" i="11"/>
  <c r="H1330" i="11" s="1"/>
  <c r="L1330" i="11" s="1"/>
  <c r="M1330" i="11" s="1"/>
  <c r="I1330" i="11"/>
  <c r="G1331" i="11"/>
  <c r="H1331" i="11" s="1"/>
  <c r="L1331" i="11" s="1"/>
  <c r="M1331" i="11" s="1"/>
  <c r="I1331" i="11"/>
  <c r="G1332" i="11"/>
  <c r="H1332" i="11" s="1"/>
  <c r="L1332" i="11" s="1"/>
  <c r="M1332" i="11" s="1"/>
  <c r="I1332" i="11"/>
  <c r="G1333" i="11"/>
  <c r="H1333" i="11" s="1"/>
  <c r="L1333" i="11" s="1"/>
  <c r="M1333" i="11" s="1"/>
  <c r="I1333" i="11"/>
  <c r="I1334" i="11"/>
  <c r="G1334" i="11"/>
  <c r="H1334" i="11" s="1"/>
  <c r="L1334" i="11" s="1"/>
  <c r="M1334" i="11" s="1"/>
  <c r="I1335" i="11"/>
  <c r="G1335" i="11"/>
  <c r="H1335" i="11" s="1"/>
  <c r="L1335" i="11" s="1"/>
  <c r="M1335" i="11" s="1"/>
  <c r="G1336" i="11"/>
  <c r="H1336" i="11" s="1"/>
  <c r="L1336" i="11" s="1"/>
  <c r="M1336" i="11" s="1"/>
  <c r="I1336" i="11"/>
  <c r="I1337" i="11"/>
  <c r="G1337" i="11"/>
  <c r="H1337" i="11" s="1"/>
  <c r="L1337" i="11" s="1"/>
  <c r="M1337" i="11" s="1"/>
  <c r="I1338" i="11"/>
  <c r="G1338" i="11"/>
  <c r="H1338" i="11" s="1"/>
  <c r="L1338" i="11" s="1"/>
  <c r="M1338" i="11" s="1"/>
  <c r="G1339" i="11"/>
  <c r="H1339" i="11" s="1"/>
  <c r="L1339" i="11" s="1"/>
  <c r="M1339" i="11" s="1"/>
  <c r="I1339" i="11"/>
  <c r="G1340" i="11"/>
  <c r="H1340" i="11" s="1"/>
  <c r="L1340" i="11" s="1"/>
  <c r="M1340" i="11" s="1"/>
  <c r="I1340" i="11"/>
  <c r="G1341" i="11"/>
  <c r="H1341" i="11" s="1"/>
  <c r="L1341" i="11" s="1"/>
  <c r="M1341" i="11" s="1"/>
  <c r="I1341" i="11"/>
  <c r="G1342" i="11"/>
  <c r="H1342" i="11" s="1"/>
  <c r="L1342" i="11" s="1"/>
  <c r="M1342" i="11" s="1"/>
  <c r="I1342" i="11"/>
  <c r="I1343" i="11"/>
  <c r="G1343" i="11"/>
  <c r="H1343" i="11" s="1"/>
  <c r="L1343" i="11" s="1"/>
  <c r="M1343" i="11" s="1"/>
  <c r="G1344" i="11"/>
  <c r="H1344" i="11" s="1"/>
  <c r="L1344" i="11" s="1"/>
  <c r="M1344" i="11" s="1"/>
  <c r="I1344" i="11"/>
  <c r="G1345" i="11"/>
  <c r="H1345" i="11" s="1"/>
  <c r="L1345" i="11" s="1"/>
  <c r="M1345" i="11" s="1"/>
  <c r="I1345" i="11"/>
  <c r="G1346" i="11"/>
  <c r="H1346" i="11" s="1"/>
  <c r="L1346" i="11" s="1"/>
  <c r="M1346" i="11" s="1"/>
  <c r="I1346" i="11"/>
  <c r="G1347" i="11"/>
  <c r="H1347" i="11" s="1"/>
  <c r="L1347" i="11" s="1"/>
  <c r="M1347" i="11" s="1"/>
  <c r="I1347" i="11"/>
  <c r="I1348" i="11"/>
  <c r="G1348" i="11"/>
  <c r="H1348" i="11" s="1"/>
  <c r="L1348" i="11" s="1"/>
  <c r="M1348" i="11" s="1"/>
  <c r="I1349" i="11"/>
  <c r="G1349" i="11"/>
  <c r="H1349" i="11" s="1"/>
  <c r="L1349" i="11" s="1"/>
  <c r="M1349" i="11" s="1"/>
  <c r="I1350" i="11"/>
  <c r="G1350" i="11"/>
  <c r="H1350" i="11" s="1"/>
  <c r="L1350" i="11" s="1"/>
  <c r="M1350" i="11" s="1"/>
  <c r="G1351" i="11"/>
  <c r="H1351" i="11" s="1"/>
  <c r="L1351" i="11" s="1"/>
  <c r="M1351" i="11" s="1"/>
  <c r="I1351" i="11"/>
  <c r="G1352" i="11"/>
  <c r="H1352" i="11" s="1"/>
  <c r="L1352" i="11" s="1"/>
  <c r="M1352" i="11" s="1"/>
  <c r="I1352" i="11"/>
  <c r="G1353" i="11"/>
  <c r="H1353" i="11" s="1"/>
  <c r="L1353" i="11" s="1"/>
  <c r="M1353" i="11" s="1"/>
  <c r="I1353" i="11"/>
  <c r="G1354" i="11"/>
  <c r="H1354" i="11" s="1"/>
  <c r="L1354" i="11" s="1"/>
  <c r="M1354" i="11" s="1"/>
  <c r="I1354" i="11"/>
  <c r="G1355" i="11"/>
  <c r="H1355" i="11" s="1"/>
  <c r="L1355" i="11" s="1"/>
  <c r="M1355" i="11" s="1"/>
  <c r="I1355" i="11"/>
  <c r="G1356" i="11"/>
  <c r="H1356" i="11" s="1"/>
  <c r="L1356" i="11" s="1"/>
  <c r="M1356" i="11" s="1"/>
  <c r="I1356" i="11"/>
  <c r="G1357" i="11"/>
  <c r="H1357" i="11" s="1"/>
  <c r="L1357" i="11" s="1"/>
  <c r="M1357" i="11" s="1"/>
  <c r="I1357" i="11"/>
  <c r="G1358" i="11"/>
  <c r="H1358" i="11" s="1"/>
  <c r="L1358" i="11" s="1"/>
  <c r="M1358" i="11" s="1"/>
  <c r="I1358" i="11"/>
  <c r="G1359" i="11"/>
  <c r="H1359" i="11" s="1"/>
  <c r="L1359" i="11" s="1"/>
  <c r="M1359" i="11" s="1"/>
  <c r="I1359" i="11"/>
  <c r="G1360" i="11"/>
  <c r="H1360" i="11" s="1"/>
  <c r="L1360" i="11" s="1"/>
  <c r="M1360" i="11" s="1"/>
  <c r="I1360" i="11"/>
  <c r="G1361" i="11"/>
  <c r="H1361" i="11" s="1"/>
  <c r="L1361" i="11" s="1"/>
  <c r="M1361" i="11" s="1"/>
  <c r="I1361" i="11"/>
  <c r="G1362" i="11"/>
  <c r="H1362" i="11" s="1"/>
  <c r="L1362" i="11" s="1"/>
  <c r="M1362" i="11" s="1"/>
  <c r="I1362" i="11"/>
  <c r="G1363" i="11"/>
  <c r="H1363" i="11" s="1"/>
  <c r="L1363" i="11" s="1"/>
  <c r="M1363" i="11" s="1"/>
  <c r="I1363" i="11"/>
  <c r="G1364" i="11"/>
  <c r="H1364" i="11" s="1"/>
  <c r="L1364" i="11" s="1"/>
  <c r="M1364" i="11" s="1"/>
  <c r="I1364" i="11"/>
  <c r="G1365" i="11"/>
  <c r="H1365" i="11" s="1"/>
  <c r="L1365" i="11" s="1"/>
  <c r="M1365" i="11" s="1"/>
  <c r="I1365" i="11"/>
  <c r="G1366" i="11"/>
  <c r="H1366" i="11" s="1"/>
  <c r="L1366" i="11" s="1"/>
  <c r="M1366" i="11" s="1"/>
  <c r="I1366" i="11"/>
  <c r="G1367" i="11"/>
  <c r="H1367" i="11" s="1"/>
  <c r="L1367" i="11" s="1"/>
  <c r="M1367" i="11" s="1"/>
  <c r="I1367" i="11"/>
  <c r="G1368" i="11"/>
  <c r="H1368" i="11" s="1"/>
  <c r="L1368" i="11" s="1"/>
  <c r="M1368" i="11" s="1"/>
  <c r="I1368" i="11"/>
  <c r="G1369" i="11"/>
  <c r="H1369" i="11" s="1"/>
  <c r="L1369" i="11" s="1"/>
  <c r="M1369" i="11" s="1"/>
  <c r="I1369" i="11"/>
  <c r="G1370" i="11"/>
  <c r="H1370" i="11" s="1"/>
  <c r="L1370" i="11" s="1"/>
  <c r="M1370" i="11" s="1"/>
  <c r="I1370" i="11"/>
  <c r="G1371" i="11"/>
  <c r="H1371" i="11" s="1"/>
  <c r="L1371" i="11" s="1"/>
  <c r="M1371" i="11" s="1"/>
  <c r="I1371" i="11"/>
  <c r="G1372" i="11"/>
  <c r="H1372" i="11" s="1"/>
  <c r="L1372" i="11" s="1"/>
  <c r="M1372" i="11" s="1"/>
  <c r="I1372" i="11"/>
  <c r="G1373" i="11"/>
  <c r="H1373" i="11" s="1"/>
  <c r="L1373" i="11" s="1"/>
  <c r="M1373" i="11" s="1"/>
  <c r="I1373" i="11"/>
  <c r="G1374" i="11"/>
  <c r="H1374" i="11" s="1"/>
  <c r="L1374" i="11" s="1"/>
  <c r="M1374" i="11" s="1"/>
  <c r="I1374" i="11"/>
  <c r="G1375" i="11"/>
  <c r="H1375" i="11" s="1"/>
  <c r="L1375" i="11" s="1"/>
  <c r="M1375" i="11" s="1"/>
  <c r="I1375" i="11"/>
  <c r="G1376" i="11"/>
  <c r="H1376" i="11" s="1"/>
  <c r="L1376" i="11" s="1"/>
  <c r="M1376" i="11" s="1"/>
  <c r="I1376" i="11"/>
  <c r="G1377" i="11"/>
  <c r="H1377" i="11" s="1"/>
  <c r="L1377" i="11" s="1"/>
  <c r="M1377" i="11" s="1"/>
  <c r="I1377" i="11"/>
  <c r="G1378" i="11"/>
  <c r="H1378" i="11" s="1"/>
  <c r="L1378" i="11" s="1"/>
  <c r="M1378" i="11" s="1"/>
  <c r="I1378" i="11"/>
  <c r="G1379" i="11"/>
  <c r="H1379" i="11" s="1"/>
  <c r="L1379" i="11" s="1"/>
  <c r="M1379" i="11" s="1"/>
  <c r="I1379" i="11"/>
  <c r="G1380" i="11"/>
  <c r="H1380" i="11" s="1"/>
  <c r="L1380" i="11" s="1"/>
  <c r="M1380" i="11" s="1"/>
  <c r="I1380" i="11"/>
  <c r="G1381" i="11"/>
  <c r="H1381" i="11" s="1"/>
  <c r="L1381" i="11" s="1"/>
  <c r="M1381" i="11" s="1"/>
  <c r="I1381" i="11"/>
  <c r="G1382" i="11"/>
  <c r="H1382" i="11" s="1"/>
  <c r="L1382" i="11" s="1"/>
  <c r="M1382" i="11" s="1"/>
  <c r="I1382" i="11"/>
  <c r="G1383" i="11"/>
  <c r="H1383" i="11" s="1"/>
  <c r="L1383" i="11" s="1"/>
  <c r="M1383" i="11" s="1"/>
  <c r="I1383" i="11"/>
  <c r="G1384" i="11"/>
  <c r="H1384" i="11" s="1"/>
  <c r="L1384" i="11" s="1"/>
  <c r="M1384" i="11" s="1"/>
  <c r="I1384" i="11"/>
  <c r="G1385" i="11"/>
  <c r="H1385" i="11" s="1"/>
  <c r="L1385" i="11" s="1"/>
  <c r="M1385" i="11" s="1"/>
  <c r="I1385" i="11"/>
  <c r="I1386" i="11"/>
  <c r="G1386" i="11"/>
  <c r="H1386" i="11" s="1"/>
  <c r="L1386" i="11" s="1"/>
  <c r="M1386" i="11" s="1"/>
  <c r="I1387" i="11"/>
  <c r="G1387" i="11"/>
  <c r="H1387" i="11" s="1"/>
  <c r="L1387" i="11" s="1"/>
  <c r="M1387" i="11" s="1"/>
  <c r="G1388" i="11"/>
  <c r="H1388" i="11" s="1"/>
  <c r="L1388" i="11" s="1"/>
  <c r="M1388" i="11" s="1"/>
  <c r="I1388" i="11"/>
  <c r="I1389" i="11"/>
  <c r="G1389" i="11"/>
  <c r="H1389" i="11" s="1"/>
  <c r="L1389" i="11" s="1"/>
  <c r="M1389" i="11" s="1"/>
  <c r="I1390" i="11"/>
  <c r="G1390" i="11"/>
  <c r="H1390" i="11" s="1"/>
  <c r="L1390" i="11" s="1"/>
  <c r="M1390" i="11" s="1"/>
  <c r="I1391" i="11"/>
  <c r="G1391" i="11"/>
  <c r="H1391" i="11" s="1"/>
  <c r="L1391" i="11" s="1"/>
  <c r="M1391" i="11" s="1"/>
  <c r="I1392" i="11"/>
  <c r="G1392" i="11"/>
  <c r="H1392" i="11" s="1"/>
  <c r="L1392" i="11" s="1"/>
  <c r="M1392" i="11" s="1"/>
  <c r="G1393" i="11"/>
  <c r="H1393" i="11" s="1"/>
  <c r="L1393" i="11" s="1"/>
  <c r="M1393" i="11" s="1"/>
  <c r="I1393" i="11"/>
  <c r="G1394" i="11"/>
  <c r="H1394" i="11" s="1"/>
  <c r="L1394" i="11" s="1"/>
  <c r="M1394" i="11" s="1"/>
  <c r="I1394" i="11"/>
  <c r="G1395" i="11"/>
  <c r="H1395" i="11" s="1"/>
  <c r="L1395" i="11" s="1"/>
  <c r="M1395" i="11" s="1"/>
  <c r="I1395" i="11"/>
  <c r="G1396" i="11"/>
  <c r="H1396" i="11" s="1"/>
  <c r="L1396" i="11" s="1"/>
  <c r="M1396" i="11" s="1"/>
  <c r="I1396" i="11"/>
  <c r="G1397" i="11"/>
  <c r="H1397" i="11" s="1"/>
  <c r="L1397" i="11" s="1"/>
  <c r="M1397" i="11" s="1"/>
  <c r="I1397" i="11"/>
  <c r="G1398" i="11"/>
  <c r="H1398" i="11" s="1"/>
  <c r="L1398" i="11" s="1"/>
  <c r="M1398" i="11" s="1"/>
  <c r="I1398" i="11"/>
  <c r="G1399" i="11"/>
  <c r="H1399" i="11" s="1"/>
  <c r="L1399" i="11" s="1"/>
  <c r="M1399" i="11" s="1"/>
  <c r="I1399" i="11"/>
  <c r="G1400" i="11"/>
  <c r="H1400" i="11" s="1"/>
  <c r="L1400" i="11" s="1"/>
  <c r="M1400" i="11" s="1"/>
  <c r="I1400" i="11"/>
  <c r="G1401" i="11"/>
  <c r="H1401" i="11" s="1"/>
  <c r="L1401" i="11" s="1"/>
  <c r="M1401" i="11" s="1"/>
  <c r="I1401" i="11"/>
  <c r="G1402" i="11"/>
  <c r="H1402" i="11" s="1"/>
  <c r="L1402" i="11" s="1"/>
  <c r="M1402" i="11" s="1"/>
  <c r="I1402" i="11"/>
  <c r="G1403" i="11"/>
  <c r="H1403" i="11" s="1"/>
  <c r="L1403" i="11" s="1"/>
  <c r="M1403" i="11" s="1"/>
  <c r="I1403" i="11"/>
  <c r="G1404" i="11"/>
  <c r="H1404" i="11" s="1"/>
  <c r="L1404" i="11" s="1"/>
  <c r="M1404" i="11" s="1"/>
  <c r="I1404" i="11"/>
  <c r="I1405" i="11"/>
  <c r="G1405" i="11"/>
  <c r="H1405" i="11" s="1"/>
  <c r="L1405" i="11" s="1"/>
  <c r="M1405" i="11" s="1"/>
  <c r="G1406" i="11"/>
  <c r="H1406" i="11" s="1"/>
  <c r="L1406" i="11" s="1"/>
  <c r="M1406" i="11" s="1"/>
  <c r="I1406" i="11"/>
  <c r="G1407" i="11"/>
  <c r="H1407" i="11" s="1"/>
  <c r="L1407" i="11" s="1"/>
  <c r="M1407" i="11" s="1"/>
  <c r="I1407" i="11"/>
  <c r="G1408" i="11"/>
  <c r="H1408" i="11" s="1"/>
  <c r="L1408" i="11" s="1"/>
  <c r="M1408" i="11" s="1"/>
  <c r="I1408" i="11"/>
  <c r="G1409" i="11"/>
  <c r="H1409" i="11" s="1"/>
  <c r="L1409" i="11" s="1"/>
  <c r="M1409" i="11" s="1"/>
  <c r="I1409" i="11"/>
  <c r="G1410" i="11"/>
  <c r="H1410" i="11" s="1"/>
  <c r="L1410" i="11" s="1"/>
  <c r="M1410" i="11" s="1"/>
  <c r="I1410" i="11"/>
  <c r="G1411" i="11"/>
  <c r="H1411" i="11" s="1"/>
  <c r="L1411" i="11" s="1"/>
  <c r="M1411" i="11" s="1"/>
  <c r="I1411" i="11"/>
  <c r="G1412" i="11"/>
  <c r="H1412" i="11" s="1"/>
  <c r="L1412" i="11" s="1"/>
  <c r="M1412" i="11" s="1"/>
  <c r="I1412" i="11"/>
  <c r="G1413" i="11"/>
  <c r="H1413" i="11" s="1"/>
  <c r="L1413" i="11" s="1"/>
  <c r="M1413" i="11" s="1"/>
  <c r="I1413" i="11"/>
  <c r="G1414" i="11"/>
  <c r="H1414" i="11" s="1"/>
  <c r="L1414" i="11" s="1"/>
  <c r="M1414" i="11" s="1"/>
  <c r="I1414" i="11"/>
  <c r="G1415" i="11"/>
  <c r="H1415" i="11" s="1"/>
  <c r="L1415" i="11" s="1"/>
  <c r="M1415" i="11" s="1"/>
  <c r="I1415" i="11"/>
  <c r="G1416" i="11"/>
  <c r="H1416" i="11" s="1"/>
  <c r="L1416" i="11" s="1"/>
  <c r="M1416" i="11" s="1"/>
  <c r="I1416" i="11"/>
  <c r="G1417" i="11"/>
  <c r="H1417" i="11" s="1"/>
  <c r="L1417" i="11" s="1"/>
  <c r="M1417" i="11" s="1"/>
  <c r="I1417" i="11"/>
  <c r="G1418" i="11"/>
  <c r="H1418" i="11" s="1"/>
  <c r="L1418" i="11" s="1"/>
  <c r="M1418" i="11" s="1"/>
  <c r="I1418" i="11"/>
  <c r="G1419" i="11"/>
  <c r="H1419" i="11" s="1"/>
  <c r="L1419" i="11" s="1"/>
  <c r="M1419" i="11" s="1"/>
  <c r="I1419" i="11"/>
  <c r="G1420" i="11"/>
  <c r="H1420" i="11" s="1"/>
  <c r="L1420" i="11" s="1"/>
  <c r="M1420" i="11" s="1"/>
  <c r="I1420" i="11"/>
  <c r="G1421" i="11"/>
  <c r="H1421" i="11" s="1"/>
  <c r="L1421" i="11" s="1"/>
  <c r="M1421" i="11" s="1"/>
  <c r="I1421" i="11"/>
  <c r="G1422" i="11"/>
  <c r="H1422" i="11" s="1"/>
  <c r="L1422" i="11" s="1"/>
  <c r="M1422" i="11" s="1"/>
  <c r="I1422" i="11"/>
  <c r="I1423" i="11"/>
  <c r="G1423" i="11"/>
  <c r="H1423" i="11" s="1"/>
  <c r="L1423" i="11" s="1"/>
  <c r="M1423" i="11" s="1"/>
  <c r="G1424" i="11"/>
  <c r="H1424" i="11" s="1"/>
  <c r="L1424" i="11" s="1"/>
  <c r="M1424" i="11" s="1"/>
  <c r="I1424" i="11"/>
  <c r="G1425" i="11"/>
  <c r="H1425" i="11" s="1"/>
  <c r="L1425" i="11" s="1"/>
  <c r="M1425" i="11" s="1"/>
  <c r="I1425" i="11"/>
  <c r="G1426" i="11"/>
  <c r="H1426" i="11" s="1"/>
  <c r="L1426" i="11" s="1"/>
  <c r="M1426" i="11" s="1"/>
  <c r="I1426" i="11"/>
  <c r="G1427" i="11"/>
  <c r="H1427" i="11" s="1"/>
  <c r="L1427" i="11" s="1"/>
  <c r="M1427" i="11" s="1"/>
  <c r="I1427" i="11"/>
  <c r="G1428" i="11"/>
  <c r="H1428" i="11" s="1"/>
  <c r="L1428" i="11" s="1"/>
  <c r="M1428" i="11" s="1"/>
  <c r="I1428" i="11"/>
  <c r="G1429" i="11"/>
  <c r="H1429" i="11" s="1"/>
  <c r="L1429" i="11" s="1"/>
  <c r="M1429" i="11" s="1"/>
  <c r="I1429" i="11"/>
  <c r="G1430" i="11"/>
  <c r="H1430" i="11" s="1"/>
  <c r="L1430" i="11" s="1"/>
  <c r="M1430" i="11" s="1"/>
  <c r="I1430" i="11"/>
  <c r="G1431" i="11"/>
  <c r="H1431" i="11" s="1"/>
  <c r="L1431" i="11" s="1"/>
  <c r="M1431" i="11" s="1"/>
  <c r="I1431" i="11"/>
  <c r="I1432" i="11"/>
  <c r="G1432" i="11"/>
  <c r="H1432" i="11" s="1"/>
  <c r="L1432" i="11" s="1"/>
  <c r="M1432" i="11" s="1"/>
  <c r="I1433" i="11"/>
  <c r="G1433" i="11"/>
  <c r="H1433" i="11" s="1"/>
  <c r="L1433" i="11" s="1"/>
  <c r="M1433" i="11" s="1"/>
  <c r="G1434" i="11"/>
  <c r="H1434" i="11" s="1"/>
  <c r="L1434" i="11" s="1"/>
  <c r="M1434" i="11" s="1"/>
  <c r="I1434" i="11"/>
  <c r="G1435" i="11"/>
  <c r="H1435" i="11" s="1"/>
  <c r="L1435" i="11" s="1"/>
  <c r="M1435" i="11" s="1"/>
  <c r="I1435" i="11"/>
  <c r="I1436" i="11"/>
  <c r="G1436" i="11"/>
  <c r="H1436" i="11" s="1"/>
  <c r="L1436" i="11" s="1"/>
  <c r="M1436" i="11" s="1"/>
  <c r="I1437" i="11"/>
  <c r="G1437" i="11"/>
  <c r="H1437" i="11" s="1"/>
  <c r="L1437" i="11" s="1"/>
  <c r="M1437" i="11" s="1"/>
  <c r="I1438" i="11"/>
  <c r="G1438" i="11"/>
  <c r="H1438" i="11" s="1"/>
  <c r="L1438" i="11" s="1"/>
  <c r="M1438" i="11" s="1"/>
  <c r="I1439" i="11"/>
  <c r="G1439" i="11"/>
  <c r="H1439" i="11" s="1"/>
  <c r="L1439" i="11" s="1"/>
  <c r="M1439" i="11" s="1"/>
  <c r="I1440" i="11"/>
  <c r="G1440" i="11"/>
  <c r="H1440" i="11" s="1"/>
  <c r="L1440" i="11" s="1"/>
  <c r="M1440" i="11" s="1"/>
  <c r="I1441" i="11"/>
  <c r="G1441" i="11"/>
  <c r="H1441" i="11" s="1"/>
  <c r="L1441" i="11" s="1"/>
  <c r="M1441" i="11" s="1"/>
  <c r="G1442" i="11"/>
  <c r="H1442" i="11" s="1"/>
  <c r="L1442" i="11" s="1"/>
  <c r="M1442" i="11" s="1"/>
  <c r="I1442" i="11"/>
  <c r="I1443" i="11"/>
  <c r="G1443" i="11"/>
  <c r="H1443" i="11" s="1"/>
  <c r="L1443" i="11" s="1"/>
  <c r="M1443" i="11" s="1"/>
  <c r="I1444" i="11"/>
  <c r="G1444" i="11"/>
  <c r="H1444" i="11" s="1"/>
  <c r="L1444" i="11" s="1"/>
  <c r="M1444" i="11" s="1"/>
  <c r="G1445" i="11"/>
  <c r="H1445" i="11" s="1"/>
  <c r="L1445" i="11" s="1"/>
  <c r="M1445" i="11" s="1"/>
  <c r="I1445" i="11"/>
  <c r="G1446" i="11"/>
  <c r="H1446" i="11" s="1"/>
  <c r="L1446" i="11" s="1"/>
  <c r="M1446" i="11" s="1"/>
  <c r="I1446" i="11"/>
  <c r="G1447" i="11"/>
  <c r="H1447" i="11" s="1"/>
  <c r="L1447" i="11" s="1"/>
  <c r="M1447" i="11" s="1"/>
  <c r="I1447" i="11"/>
  <c r="G1448" i="11"/>
  <c r="H1448" i="11" s="1"/>
  <c r="L1448" i="11" s="1"/>
  <c r="M1448" i="11" s="1"/>
  <c r="I1448" i="11"/>
  <c r="I1449" i="11"/>
  <c r="G1449" i="11"/>
  <c r="H1449" i="11" s="1"/>
  <c r="L1449" i="11" s="1"/>
  <c r="M1449" i="11" s="1"/>
  <c r="I1450" i="11"/>
  <c r="G1450" i="11"/>
  <c r="H1450" i="11" s="1"/>
  <c r="L1450" i="11" s="1"/>
  <c r="M1450" i="11" s="1"/>
  <c r="G1451" i="11"/>
  <c r="H1451" i="11" s="1"/>
  <c r="L1451" i="11" s="1"/>
  <c r="M1451" i="11" s="1"/>
  <c r="I1451" i="11"/>
  <c r="G1452" i="11"/>
  <c r="H1452" i="11" s="1"/>
  <c r="L1452" i="11" s="1"/>
  <c r="M1452" i="11" s="1"/>
  <c r="I1452" i="11"/>
  <c r="G1453" i="11"/>
  <c r="H1453" i="11" s="1"/>
  <c r="L1453" i="11" s="1"/>
  <c r="M1453" i="11" s="1"/>
  <c r="I1453" i="11"/>
  <c r="G1454" i="11"/>
  <c r="H1454" i="11" s="1"/>
  <c r="L1454" i="11" s="1"/>
  <c r="M1454" i="11" s="1"/>
  <c r="I1454" i="11"/>
  <c r="G1455" i="11"/>
  <c r="H1455" i="11" s="1"/>
  <c r="L1455" i="11" s="1"/>
  <c r="M1455" i="11" s="1"/>
  <c r="I1455" i="11"/>
  <c r="G1456" i="11"/>
  <c r="H1456" i="11" s="1"/>
  <c r="L1456" i="11" s="1"/>
  <c r="M1456" i="11" s="1"/>
  <c r="I1456" i="11"/>
  <c r="G1457" i="11"/>
  <c r="H1457" i="11" s="1"/>
  <c r="L1457" i="11" s="1"/>
  <c r="M1457" i="11" s="1"/>
  <c r="I1457" i="11"/>
  <c r="G1458" i="11"/>
  <c r="H1458" i="11" s="1"/>
  <c r="L1458" i="11" s="1"/>
  <c r="M1458" i="11" s="1"/>
  <c r="I1458" i="11"/>
  <c r="G1459" i="11"/>
  <c r="H1459" i="11" s="1"/>
  <c r="L1459" i="11" s="1"/>
  <c r="M1459" i="11" s="1"/>
  <c r="I1459" i="11"/>
  <c r="G1460" i="11"/>
  <c r="H1460" i="11" s="1"/>
  <c r="L1460" i="11" s="1"/>
  <c r="M1460" i="11" s="1"/>
  <c r="I1460" i="11"/>
  <c r="G1461" i="11"/>
  <c r="H1461" i="11" s="1"/>
  <c r="L1461" i="11" s="1"/>
  <c r="M1461" i="11" s="1"/>
  <c r="I1461" i="11"/>
  <c r="I1462" i="11"/>
  <c r="G1462" i="11"/>
  <c r="H1462" i="11" s="1"/>
  <c r="L1462" i="11" s="1"/>
  <c r="M1462" i="11" s="1"/>
  <c r="G1463" i="11"/>
  <c r="H1463" i="11" s="1"/>
  <c r="L1463" i="11" s="1"/>
  <c r="M1463" i="11" s="1"/>
  <c r="I1463" i="11"/>
  <c r="G1464" i="11"/>
  <c r="H1464" i="11" s="1"/>
  <c r="L1464" i="11" s="1"/>
  <c r="M1464" i="11" s="1"/>
  <c r="I1464" i="11"/>
  <c r="G1465" i="11"/>
  <c r="H1465" i="11" s="1"/>
  <c r="L1465" i="11" s="1"/>
  <c r="M1465" i="11" s="1"/>
  <c r="I1465" i="11"/>
  <c r="G1466" i="11"/>
  <c r="H1466" i="11" s="1"/>
  <c r="L1466" i="11" s="1"/>
  <c r="M1466" i="11" s="1"/>
  <c r="I1466" i="11"/>
  <c r="I1467" i="11"/>
  <c r="G1467" i="11"/>
  <c r="H1467" i="11" s="1"/>
  <c r="L1467" i="11" s="1"/>
  <c r="M1467" i="11" s="1"/>
  <c r="I1468" i="11"/>
  <c r="G1468" i="11"/>
  <c r="H1468" i="11" s="1"/>
  <c r="L1468" i="11" s="1"/>
  <c r="M1468" i="11" s="1"/>
  <c r="G1469" i="11"/>
  <c r="H1469" i="11" s="1"/>
  <c r="L1469" i="11" s="1"/>
  <c r="M1469" i="11" s="1"/>
  <c r="I1469" i="11"/>
  <c r="I1470" i="11"/>
  <c r="G1470" i="11"/>
  <c r="H1470" i="11" s="1"/>
  <c r="L1470" i="11" s="1"/>
  <c r="M1470" i="11" s="1"/>
  <c r="G1471" i="11"/>
  <c r="H1471" i="11" s="1"/>
  <c r="L1471" i="11" s="1"/>
  <c r="M1471" i="11" s="1"/>
  <c r="I1471" i="11"/>
  <c r="G1472" i="11"/>
  <c r="H1472" i="11" s="1"/>
  <c r="L1472" i="11" s="1"/>
  <c r="M1472" i="11" s="1"/>
  <c r="I1472" i="11"/>
  <c r="I1473" i="11"/>
  <c r="G1473" i="11"/>
  <c r="H1473" i="11" s="1"/>
  <c r="L1473" i="11" s="1"/>
  <c r="M1473" i="11" s="1"/>
  <c r="I1474" i="11"/>
  <c r="G1474" i="11"/>
  <c r="H1474" i="11" s="1"/>
  <c r="L1474" i="11" s="1"/>
  <c r="M1474" i="11" s="1"/>
  <c r="I1475" i="11"/>
  <c r="G1475" i="11"/>
  <c r="H1475" i="11" s="1"/>
  <c r="L1475" i="11" s="1"/>
  <c r="M1475" i="11" s="1"/>
  <c r="I1476" i="11"/>
  <c r="G1476" i="11"/>
  <c r="H1476" i="11" s="1"/>
  <c r="L1476" i="11" s="1"/>
  <c r="M1476" i="11" s="1"/>
  <c r="I1477" i="11"/>
  <c r="G1477" i="11"/>
  <c r="H1477" i="11" s="1"/>
  <c r="L1477" i="11" s="1"/>
  <c r="M1477" i="11" s="1"/>
  <c r="G1478" i="11"/>
  <c r="H1478" i="11" s="1"/>
  <c r="L1478" i="11" s="1"/>
  <c r="M1478" i="11" s="1"/>
  <c r="I1478" i="11"/>
  <c r="G1479" i="11"/>
  <c r="H1479" i="11" s="1"/>
  <c r="L1479" i="11" s="1"/>
  <c r="M1479" i="11" s="1"/>
  <c r="I1479" i="11"/>
  <c r="G1480" i="11"/>
  <c r="H1480" i="11" s="1"/>
  <c r="L1480" i="11" s="1"/>
  <c r="M1480" i="11" s="1"/>
  <c r="I1480" i="11"/>
  <c r="G1481" i="11"/>
  <c r="H1481" i="11" s="1"/>
  <c r="L1481" i="11" s="1"/>
  <c r="M1481" i="11" s="1"/>
  <c r="I1481" i="11"/>
  <c r="G1482" i="11"/>
  <c r="H1482" i="11" s="1"/>
  <c r="L1482" i="11" s="1"/>
  <c r="M1482" i="11" s="1"/>
  <c r="I1482" i="11"/>
  <c r="G1483" i="11"/>
  <c r="H1483" i="11" s="1"/>
  <c r="L1483" i="11" s="1"/>
  <c r="M1483" i="11" s="1"/>
  <c r="I1483" i="11"/>
  <c r="I1484" i="11"/>
  <c r="G1484" i="11"/>
  <c r="H1484" i="11" s="1"/>
  <c r="L1484" i="11" s="1"/>
  <c r="M1484" i="11" s="1"/>
  <c r="I1485" i="11"/>
  <c r="G1485" i="11"/>
  <c r="H1485" i="11" s="1"/>
  <c r="L1485" i="11" s="1"/>
  <c r="M1485" i="11" s="1"/>
  <c r="I1486" i="11"/>
  <c r="G1486" i="11"/>
  <c r="H1486" i="11" s="1"/>
  <c r="L1486" i="11" s="1"/>
  <c r="M1486" i="11" s="1"/>
  <c r="I1487" i="11"/>
  <c r="G1487" i="11"/>
  <c r="H1487" i="11" s="1"/>
  <c r="L1487" i="11" s="1"/>
  <c r="M1487" i="11" s="1"/>
  <c r="I1488" i="11"/>
  <c r="G1488" i="11"/>
  <c r="H1488" i="11" s="1"/>
  <c r="L1488" i="11" s="1"/>
  <c r="M1488" i="11" s="1"/>
  <c r="I1489" i="11"/>
  <c r="G1489" i="11"/>
  <c r="H1489" i="11" s="1"/>
  <c r="L1489" i="11" s="1"/>
  <c r="M1489" i="11" s="1"/>
  <c r="G1490" i="11"/>
  <c r="H1490" i="11" s="1"/>
  <c r="L1490" i="11" s="1"/>
  <c r="M1490" i="11" s="1"/>
  <c r="I1490" i="11"/>
  <c r="G1491" i="11"/>
  <c r="H1491" i="11" s="1"/>
  <c r="L1491" i="11" s="1"/>
  <c r="M1491" i="11" s="1"/>
  <c r="I1491" i="11"/>
  <c r="G1492" i="11"/>
  <c r="H1492" i="11" s="1"/>
  <c r="L1492" i="11" s="1"/>
  <c r="M1492" i="11" s="1"/>
  <c r="I1492" i="11"/>
  <c r="G1493" i="11"/>
  <c r="H1493" i="11" s="1"/>
  <c r="L1493" i="11" s="1"/>
  <c r="M1493" i="11" s="1"/>
  <c r="I1493" i="11"/>
  <c r="I1494" i="11"/>
  <c r="G1494" i="11"/>
  <c r="H1494" i="11" s="1"/>
  <c r="L1494" i="11" s="1"/>
  <c r="M1494" i="11" s="1"/>
  <c r="I1495" i="11"/>
  <c r="G1495" i="11"/>
  <c r="H1495" i="11" s="1"/>
  <c r="L1495" i="11" s="1"/>
  <c r="M1495" i="11" s="1"/>
  <c r="I1496" i="11"/>
  <c r="G1496" i="11"/>
  <c r="H1496" i="11" s="1"/>
  <c r="L1496" i="11" s="1"/>
  <c r="M1496" i="11" s="1"/>
  <c r="I1497" i="11"/>
  <c r="G1497" i="11"/>
  <c r="H1497" i="11" s="1"/>
  <c r="L1497" i="11" s="1"/>
  <c r="M1497" i="11" s="1"/>
  <c r="G1498" i="11"/>
  <c r="H1498" i="11" s="1"/>
  <c r="L1498" i="11" s="1"/>
  <c r="M1498" i="11" s="1"/>
  <c r="I1498" i="11"/>
  <c r="I1499" i="11"/>
  <c r="G1499" i="11"/>
  <c r="H1499" i="11" s="1"/>
  <c r="L1499" i="11" s="1"/>
  <c r="M1499" i="11" s="1"/>
  <c r="G1500" i="11"/>
  <c r="H1500" i="11" s="1"/>
  <c r="L1500" i="11" s="1"/>
  <c r="M1500" i="11" s="1"/>
  <c r="I1500" i="11"/>
  <c r="I1501" i="11"/>
  <c r="G1501" i="11"/>
  <c r="H1501" i="11" s="1"/>
  <c r="L1501" i="11" s="1"/>
  <c r="M1501" i="11" s="1"/>
  <c r="I1502" i="11"/>
  <c r="G1502" i="11"/>
  <c r="H1502" i="11" s="1"/>
  <c r="L1502" i="11" s="1"/>
  <c r="M1502" i="11" s="1"/>
  <c r="I1503" i="11"/>
  <c r="G1503" i="11"/>
  <c r="H1503" i="11" s="1"/>
  <c r="L1503" i="11" s="1"/>
  <c r="M1503" i="11" s="1"/>
  <c r="I1504" i="11"/>
  <c r="G1504" i="11"/>
  <c r="H1504" i="11" s="1"/>
  <c r="L1504" i="11" s="1"/>
  <c r="M1504" i="11" s="1"/>
  <c r="I1505" i="11"/>
  <c r="G1505" i="11"/>
  <c r="H1505" i="11" s="1"/>
  <c r="L1505" i="11" s="1"/>
  <c r="M1505" i="11" s="1"/>
  <c r="I1506" i="11"/>
  <c r="G1506" i="11"/>
  <c r="H1506" i="11" s="1"/>
  <c r="L1506" i="11" s="1"/>
  <c r="M1506" i="11" s="1"/>
  <c r="G1507" i="11"/>
  <c r="H1507" i="11" s="1"/>
  <c r="L1507" i="11" s="1"/>
  <c r="M1507" i="11" s="1"/>
  <c r="I1507" i="11"/>
  <c r="I1508" i="11"/>
  <c r="G1508" i="11"/>
  <c r="H1508" i="11" s="1"/>
  <c r="L1508" i="11" s="1"/>
  <c r="M1508" i="11" s="1"/>
  <c r="I1509" i="11"/>
  <c r="G1509" i="11"/>
  <c r="H1509" i="11" s="1"/>
  <c r="L1509" i="11" s="1"/>
  <c r="M1509" i="11" s="1"/>
  <c r="I1510" i="11"/>
  <c r="G1510" i="11"/>
  <c r="H1510" i="11" s="1"/>
  <c r="L1510" i="11" s="1"/>
  <c r="M1510" i="11" s="1"/>
  <c r="I1511" i="11"/>
  <c r="G1511" i="11"/>
  <c r="H1511" i="11" s="1"/>
  <c r="L1511" i="11" s="1"/>
  <c r="M1511" i="11" s="1"/>
  <c r="I1512" i="11"/>
  <c r="G1512" i="11"/>
  <c r="H1512" i="11" s="1"/>
  <c r="L1512" i="11" s="1"/>
  <c r="M1512" i="11" s="1"/>
  <c r="I1513" i="11"/>
  <c r="G1513" i="11"/>
  <c r="H1513" i="11" s="1"/>
  <c r="L1513" i="11" s="1"/>
  <c r="M1513" i="11" s="1"/>
  <c r="I1514" i="11"/>
  <c r="G1514" i="11"/>
  <c r="H1514" i="11" s="1"/>
  <c r="L1514" i="11" s="1"/>
  <c r="M1514" i="11" s="1"/>
  <c r="I1515" i="11"/>
  <c r="G1515" i="11"/>
  <c r="H1515" i="11" s="1"/>
  <c r="L1515" i="11" s="1"/>
  <c r="M1515" i="11" s="1"/>
  <c r="I1516" i="11"/>
  <c r="G1516" i="11"/>
  <c r="H1516" i="11" s="1"/>
  <c r="L1516" i="11" s="1"/>
  <c r="M1516" i="11" s="1"/>
  <c r="I1517" i="11"/>
  <c r="G1517" i="11"/>
  <c r="H1517" i="11" s="1"/>
  <c r="L1517" i="11" s="1"/>
  <c r="M1517" i="11" s="1"/>
  <c r="G1518" i="11"/>
  <c r="H1518" i="11" s="1"/>
  <c r="L1518" i="11" s="1"/>
  <c r="M1518" i="11" s="1"/>
  <c r="I1518" i="11"/>
  <c r="I1519" i="11"/>
  <c r="G1519" i="11"/>
  <c r="H1519" i="11" s="1"/>
  <c r="L1519" i="11" s="1"/>
  <c r="M1519" i="11" s="1"/>
  <c r="I1520" i="11"/>
  <c r="G1520" i="11"/>
  <c r="H1520" i="11" s="1"/>
  <c r="L1520" i="11" s="1"/>
  <c r="M1520" i="11" s="1"/>
  <c r="G1521" i="11"/>
  <c r="H1521" i="11" s="1"/>
  <c r="L1521" i="11" s="1"/>
  <c r="M1521" i="11" s="1"/>
  <c r="I1521" i="11"/>
  <c r="G1522" i="11"/>
  <c r="H1522" i="11" s="1"/>
  <c r="L1522" i="11" s="1"/>
  <c r="M1522" i="11" s="1"/>
  <c r="I1522" i="11"/>
  <c r="G1523" i="11"/>
  <c r="H1523" i="11" s="1"/>
  <c r="L1523" i="11" s="1"/>
  <c r="M1523" i="11" s="1"/>
  <c r="I1523" i="11"/>
  <c r="G1524" i="11"/>
  <c r="H1524" i="11" s="1"/>
  <c r="L1524" i="11" s="1"/>
  <c r="M1524" i="11" s="1"/>
  <c r="I1524" i="11"/>
  <c r="G1525" i="11"/>
  <c r="H1525" i="11" s="1"/>
  <c r="L1525" i="11" s="1"/>
  <c r="M1525" i="11" s="1"/>
  <c r="I1525" i="11"/>
  <c r="I1526" i="11"/>
  <c r="G1526" i="11"/>
  <c r="H1526" i="11" s="1"/>
  <c r="L1526" i="11" s="1"/>
  <c r="M1526" i="11" s="1"/>
  <c r="I1527" i="11"/>
  <c r="G1527" i="11"/>
  <c r="H1527" i="11" s="1"/>
  <c r="L1527" i="11" s="1"/>
  <c r="M1527" i="11" s="1"/>
  <c r="I1528" i="11"/>
  <c r="G1528" i="11"/>
  <c r="H1528" i="11" s="1"/>
  <c r="L1528" i="11" s="1"/>
  <c r="M1528" i="11" s="1"/>
  <c r="I1529" i="11"/>
  <c r="G1529" i="11"/>
  <c r="H1529" i="11" s="1"/>
  <c r="L1529" i="11" s="1"/>
  <c r="M1529" i="11" s="1"/>
  <c r="I1530" i="11"/>
  <c r="G1530" i="11"/>
  <c r="H1530" i="11" s="1"/>
  <c r="L1530" i="11" s="1"/>
  <c r="M1530" i="11" s="1"/>
  <c r="I1531" i="11"/>
  <c r="G1531" i="11"/>
  <c r="H1531" i="11" s="1"/>
  <c r="L1531" i="11" s="1"/>
  <c r="M1531" i="11" s="1"/>
  <c r="G1532" i="11"/>
  <c r="H1532" i="11" s="1"/>
  <c r="L1532" i="11" s="1"/>
  <c r="M1532" i="11" s="1"/>
  <c r="I1532" i="11"/>
  <c r="G1533" i="11"/>
  <c r="H1533" i="11" s="1"/>
  <c r="L1533" i="11" s="1"/>
  <c r="M1533" i="11" s="1"/>
  <c r="I1533" i="11"/>
  <c r="G1534" i="11"/>
  <c r="H1534" i="11" s="1"/>
  <c r="L1534" i="11" s="1"/>
  <c r="M1534" i="11" s="1"/>
  <c r="I1534" i="11"/>
  <c r="G1535" i="11"/>
  <c r="H1535" i="11" s="1"/>
  <c r="L1535" i="11" s="1"/>
  <c r="M1535" i="11" s="1"/>
  <c r="I1535" i="11"/>
  <c r="G1536" i="11"/>
  <c r="H1536" i="11" s="1"/>
  <c r="L1536" i="11" s="1"/>
  <c r="M1536" i="11" s="1"/>
  <c r="I1536" i="11"/>
  <c r="G1537" i="11"/>
  <c r="H1537" i="11" s="1"/>
  <c r="L1537" i="11" s="1"/>
  <c r="M1537" i="11" s="1"/>
  <c r="I1537" i="11"/>
  <c r="I1538" i="11"/>
  <c r="G1538" i="11"/>
  <c r="H1538" i="11" s="1"/>
  <c r="L1538" i="11" s="1"/>
  <c r="M1538" i="11" s="1"/>
  <c r="I1539" i="11"/>
  <c r="G1539" i="11"/>
  <c r="H1539" i="11" s="1"/>
  <c r="L1539" i="11" s="1"/>
  <c r="M1539" i="11" s="1"/>
  <c r="I1540" i="11"/>
  <c r="G1540" i="11"/>
  <c r="H1540" i="11" s="1"/>
  <c r="L1540" i="11" s="1"/>
  <c r="M1540" i="11" s="1"/>
  <c r="G1541" i="11"/>
  <c r="H1541" i="11" s="1"/>
  <c r="L1541" i="11" s="1"/>
  <c r="M1541" i="11" s="1"/>
  <c r="I1541" i="11"/>
  <c r="I1542" i="11"/>
  <c r="G1542" i="11"/>
  <c r="H1542" i="11" s="1"/>
  <c r="L1542" i="11" s="1"/>
  <c r="M1542" i="11" s="1"/>
  <c r="G1543" i="11"/>
  <c r="H1543" i="11" s="1"/>
  <c r="L1543" i="11" s="1"/>
  <c r="M1543" i="11" s="1"/>
  <c r="I1543" i="11"/>
  <c r="I1544" i="11"/>
  <c r="G1544" i="11"/>
  <c r="H1544" i="11" s="1"/>
  <c r="L1544" i="11" s="1"/>
  <c r="M1544" i="11" s="1"/>
  <c r="G1545" i="11"/>
  <c r="H1545" i="11" s="1"/>
  <c r="L1545" i="11" s="1"/>
  <c r="M1545" i="11" s="1"/>
  <c r="I1545" i="11"/>
  <c r="G1546" i="11"/>
  <c r="H1546" i="11" s="1"/>
  <c r="L1546" i="11" s="1"/>
  <c r="M1546" i="11" s="1"/>
  <c r="I1546" i="11"/>
  <c r="G1547" i="11"/>
  <c r="H1547" i="11" s="1"/>
  <c r="L1547" i="11" s="1"/>
  <c r="M1547" i="11" s="1"/>
  <c r="I1547" i="11"/>
  <c r="G1548" i="11"/>
  <c r="H1548" i="11" s="1"/>
  <c r="L1548" i="11" s="1"/>
  <c r="M1548" i="11" s="1"/>
  <c r="I1548" i="11"/>
  <c r="G1549" i="11"/>
  <c r="H1549" i="11" s="1"/>
  <c r="L1549" i="11" s="1"/>
  <c r="M1549" i="11" s="1"/>
  <c r="I1549" i="11"/>
  <c r="G1550" i="11"/>
  <c r="H1550" i="11" s="1"/>
  <c r="L1550" i="11" s="1"/>
  <c r="M1550" i="11" s="1"/>
  <c r="I1550" i="11"/>
  <c r="I1551" i="11"/>
  <c r="G1551" i="11"/>
  <c r="H1551" i="11" s="1"/>
  <c r="L1551" i="11" s="1"/>
  <c r="M1551" i="11" s="1"/>
  <c r="I1552" i="11"/>
  <c r="G1552" i="11"/>
  <c r="H1552" i="11" s="1"/>
  <c r="L1552" i="11" s="1"/>
  <c r="M1552" i="11" s="1"/>
  <c r="I1553" i="11"/>
  <c r="G1553" i="11"/>
  <c r="H1553" i="11" s="1"/>
  <c r="L1553" i="11" s="1"/>
  <c r="M1553" i="11" s="1"/>
  <c r="I1554" i="11"/>
  <c r="G1554" i="11"/>
  <c r="H1554" i="11" s="1"/>
  <c r="L1554" i="11" s="1"/>
  <c r="M1554" i="11" s="1"/>
  <c r="G1555" i="11"/>
  <c r="H1555" i="11" s="1"/>
  <c r="L1555" i="11" s="1"/>
  <c r="M1555" i="11" s="1"/>
  <c r="I1555" i="11"/>
  <c r="G1556" i="11"/>
  <c r="H1556" i="11" s="1"/>
  <c r="L1556" i="11" s="1"/>
  <c r="M1556" i="11" s="1"/>
  <c r="I1556" i="11"/>
  <c r="I1557" i="11"/>
  <c r="G1557" i="11"/>
  <c r="H1557" i="11" s="1"/>
  <c r="L1557" i="11" s="1"/>
  <c r="M1557" i="11" s="1"/>
  <c r="G1558" i="11"/>
  <c r="H1558" i="11" s="1"/>
  <c r="L1558" i="11" s="1"/>
  <c r="M1558" i="11" s="1"/>
  <c r="I1558" i="11"/>
  <c r="G1559" i="11"/>
  <c r="H1559" i="11" s="1"/>
  <c r="L1559" i="11" s="1"/>
  <c r="M1559" i="11" s="1"/>
  <c r="I1559" i="11"/>
  <c r="I1560" i="11"/>
  <c r="G1560" i="11"/>
  <c r="H1560" i="11" s="1"/>
  <c r="L1560" i="11" s="1"/>
  <c r="M1560" i="11" s="1"/>
  <c r="I1561" i="11"/>
  <c r="G1561" i="11"/>
  <c r="H1561" i="11" s="1"/>
  <c r="L1561" i="11" s="1"/>
  <c r="M1561" i="11" s="1"/>
  <c r="I1562" i="11"/>
  <c r="G1562" i="11"/>
  <c r="H1562" i="11" s="1"/>
  <c r="L1562" i="11" s="1"/>
  <c r="M1562" i="11" s="1"/>
  <c r="I1563" i="11"/>
  <c r="G1563" i="11"/>
  <c r="H1563" i="11" s="1"/>
  <c r="L1563" i="11" s="1"/>
  <c r="M1563" i="11" s="1"/>
  <c r="I1564" i="11"/>
  <c r="G1564" i="11"/>
  <c r="H1564" i="11" s="1"/>
  <c r="L1564" i="11" s="1"/>
  <c r="M1564" i="11" s="1"/>
  <c r="I1565" i="11"/>
  <c r="G1565" i="11"/>
  <c r="H1565" i="11" s="1"/>
  <c r="L1565" i="11" s="1"/>
  <c r="M1565" i="11" s="1"/>
  <c r="I1566" i="11"/>
  <c r="G1566" i="11"/>
  <c r="H1566" i="11" s="1"/>
  <c r="L1566" i="11" s="1"/>
  <c r="M1566" i="11" s="1"/>
  <c r="I1567" i="11"/>
  <c r="G1567" i="11"/>
  <c r="H1567" i="11" s="1"/>
  <c r="L1567" i="11" s="1"/>
  <c r="M1567" i="11" s="1"/>
  <c r="I1568" i="11"/>
  <c r="G1568" i="11"/>
  <c r="H1568" i="11" s="1"/>
  <c r="L1568" i="11" s="1"/>
  <c r="M1568" i="11" s="1"/>
  <c r="G1569" i="11"/>
  <c r="H1569" i="11" s="1"/>
  <c r="L1569" i="11" s="1"/>
  <c r="M1569" i="11" s="1"/>
  <c r="I1569" i="11"/>
  <c r="I1570" i="11"/>
  <c r="G1570" i="11"/>
  <c r="H1570" i="11" s="1"/>
  <c r="L1570" i="11" s="1"/>
  <c r="M1570" i="11" s="1"/>
  <c r="I1571" i="11"/>
  <c r="G1571" i="11"/>
  <c r="H1571" i="11" s="1"/>
  <c r="L1571" i="11" s="1"/>
  <c r="M1571" i="11" s="1"/>
  <c r="I1572" i="11"/>
  <c r="G1572" i="11"/>
  <c r="H1572" i="11" s="1"/>
  <c r="L1572" i="11" s="1"/>
  <c r="M1572" i="11" s="1"/>
  <c r="I1573" i="11"/>
  <c r="G1573" i="11"/>
  <c r="H1573" i="11" s="1"/>
  <c r="L1573" i="11" s="1"/>
  <c r="M1573" i="11" s="1"/>
  <c r="I1574" i="11"/>
  <c r="G1574" i="11"/>
  <c r="H1574" i="11" s="1"/>
  <c r="L1574" i="11" s="1"/>
  <c r="M1574" i="11" s="1"/>
  <c r="G1575" i="11"/>
  <c r="H1575" i="11" s="1"/>
  <c r="L1575" i="11" s="1"/>
  <c r="M1575" i="11" s="1"/>
  <c r="I1575" i="11"/>
  <c r="G1576" i="11"/>
  <c r="H1576" i="11" s="1"/>
  <c r="L1576" i="11" s="1"/>
  <c r="M1576" i="11" s="1"/>
  <c r="I1576" i="11"/>
  <c r="G1577" i="11"/>
  <c r="H1577" i="11" s="1"/>
  <c r="L1577" i="11" s="1"/>
  <c r="M1577" i="11" s="1"/>
  <c r="I1577" i="11"/>
  <c r="I1578" i="11"/>
  <c r="G1578" i="11"/>
  <c r="H1578" i="11" s="1"/>
  <c r="L1578" i="11" s="1"/>
  <c r="M1578" i="11" s="1"/>
  <c r="I1579" i="11"/>
  <c r="G1579" i="11"/>
  <c r="H1579" i="11" s="1"/>
  <c r="L1579" i="11" s="1"/>
  <c r="M1579" i="11" s="1"/>
  <c r="I1580" i="11"/>
  <c r="G1580" i="11"/>
  <c r="H1580" i="11" s="1"/>
  <c r="L1580" i="11" s="1"/>
  <c r="M1580" i="11" s="1"/>
  <c r="I1581" i="11"/>
  <c r="G1581" i="11"/>
  <c r="H1581" i="11" s="1"/>
  <c r="L1581" i="11" s="1"/>
  <c r="M1581" i="11" s="1"/>
  <c r="G1582" i="11"/>
  <c r="H1582" i="11" s="1"/>
  <c r="L1582" i="11" s="1"/>
  <c r="M1582" i="11" s="1"/>
  <c r="I1582" i="11"/>
  <c r="I1583" i="11"/>
  <c r="G1583" i="11"/>
  <c r="H1583" i="11" s="1"/>
  <c r="L1583" i="11" s="1"/>
  <c r="M1583" i="11" s="1"/>
  <c r="I1584" i="11"/>
  <c r="G1584" i="11"/>
  <c r="H1584" i="11" s="1"/>
  <c r="L1584" i="11" s="1"/>
  <c r="M1584" i="11" s="1"/>
  <c r="I1585" i="11"/>
  <c r="G1585" i="11"/>
  <c r="H1585" i="11" s="1"/>
  <c r="L1585" i="11" s="1"/>
  <c r="M1585" i="11" s="1"/>
  <c r="I1586" i="11"/>
  <c r="G1586" i="11"/>
  <c r="H1586" i="11" s="1"/>
  <c r="L1586" i="11" s="1"/>
  <c r="M1586" i="11" s="1"/>
  <c r="G1587" i="11"/>
  <c r="H1587" i="11" s="1"/>
  <c r="L1587" i="11" s="1"/>
  <c r="M1587" i="11" s="1"/>
  <c r="I1587" i="11"/>
  <c r="G1588" i="11"/>
  <c r="H1588" i="11" s="1"/>
  <c r="L1588" i="11" s="1"/>
  <c r="M1588" i="11" s="1"/>
  <c r="I1588" i="11"/>
  <c r="G1589" i="11"/>
  <c r="H1589" i="11" s="1"/>
  <c r="L1589" i="11" s="1"/>
  <c r="M1589" i="11" s="1"/>
  <c r="I1589" i="11"/>
  <c r="I1590" i="11"/>
  <c r="G1590" i="11"/>
  <c r="H1590" i="11" s="1"/>
  <c r="L1590" i="11" s="1"/>
  <c r="M1590" i="11" s="1"/>
  <c r="I1591" i="11"/>
  <c r="G1591" i="11"/>
  <c r="H1591" i="11" s="1"/>
  <c r="L1591" i="11" s="1"/>
  <c r="M1591" i="11" s="1"/>
  <c r="I1592" i="11"/>
  <c r="G1592" i="11"/>
  <c r="H1592" i="11" s="1"/>
  <c r="L1592" i="11" s="1"/>
  <c r="M1592" i="11" s="1"/>
  <c r="I1593" i="11"/>
  <c r="G1593" i="11"/>
  <c r="H1593" i="11" s="1"/>
  <c r="L1593" i="11" s="1"/>
  <c r="M1593" i="11" s="1"/>
  <c r="I1594" i="11"/>
  <c r="G1594" i="11"/>
  <c r="H1594" i="11" s="1"/>
  <c r="L1594" i="11" s="1"/>
  <c r="M1594" i="11" s="1"/>
  <c r="I1595" i="11"/>
  <c r="G1595" i="11"/>
  <c r="H1595" i="11" s="1"/>
  <c r="L1595" i="11" s="1"/>
  <c r="M1595" i="11" s="1"/>
  <c r="I1596" i="11"/>
  <c r="G1596" i="11"/>
  <c r="H1596" i="11" s="1"/>
  <c r="L1596" i="11" s="1"/>
  <c r="M1596" i="11" s="1"/>
  <c r="I1597" i="11"/>
  <c r="G1597" i="11"/>
  <c r="H1597" i="11" s="1"/>
  <c r="L1597" i="11" s="1"/>
  <c r="M1597" i="11" s="1"/>
  <c r="I1598" i="11"/>
  <c r="G1598" i="11"/>
  <c r="H1598" i="11" s="1"/>
  <c r="L1598" i="11" s="1"/>
  <c r="M1598" i="11" s="1"/>
  <c r="I1599" i="11"/>
  <c r="G1599" i="11"/>
  <c r="H1599" i="11" s="1"/>
  <c r="L1599" i="11" s="1"/>
  <c r="M1599" i="11" s="1"/>
  <c r="I1600" i="11"/>
  <c r="G1600" i="11"/>
  <c r="H1600" i="11" s="1"/>
  <c r="L1600" i="11" s="1"/>
  <c r="M1600" i="11" s="1"/>
  <c r="I1601" i="11"/>
  <c r="G1601" i="11"/>
  <c r="H1601" i="11" s="1"/>
  <c r="L1601" i="11" s="1"/>
  <c r="M1601" i="11" s="1"/>
  <c r="I1602" i="11"/>
  <c r="G1602" i="11"/>
  <c r="H1602" i="11" s="1"/>
  <c r="L1602" i="11" s="1"/>
  <c r="M1602" i="11" s="1"/>
  <c r="G1603" i="11"/>
  <c r="H1603" i="11" s="1"/>
  <c r="L1603" i="11" s="1"/>
  <c r="M1603" i="11" s="1"/>
  <c r="I1603" i="11"/>
  <c r="I1604" i="11"/>
  <c r="G1604" i="11"/>
  <c r="H1604" i="11" s="1"/>
  <c r="L1604" i="11" s="1"/>
  <c r="M1604" i="11" s="1"/>
  <c r="G1605" i="11"/>
  <c r="H1605" i="11" s="1"/>
  <c r="L1605" i="11" s="1"/>
  <c r="M1605" i="11" s="1"/>
  <c r="I1605" i="11"/>
  <c r="G1606" i="11"/>
  <c r="H1606" i="11" s="1"/>
  <c r="L1606" i="11" s="1"/>
  <c r="M1606" i="11" s="1"/>
  <c r="I1606" i="11"/>
  <c r="G1607" i="11"/>
  <c r="H1607" i="11" s="1"/>
  <c r="L1607" i="11" s="1"/>
  <c r="M1607" i="11" s="1"/>
  <c r="I1607" i="11"/>
  <c r="I1608" i="11"/>
  <c r="G1608" i="11"/>
  <c r="H1608" i="11" s="1"/>
  <c r="L1608" i="11" s="1"/>
  <c r="M1608" i="11" s="1"/>
  <c r="G1609" i="11"/>
  <c r="H1609" i="11" s="1"/>
  <c r="L1609" i="11" s="1"/>
  <c r="M1609" i="11" s="1"/>
  <c r="I1609" i="11"/>
  <c r="G1610" i="11"/>
  <c r="H1610" i="11" s="1"/>
  <c r="L1610" i="11" s="1"/>
  <c r="M1610" i="11" s="1"/>
  <c r="I1610" i="11"/>
  <c r="G1611" i="11"/>
  <c r="H1611" i="11" s="1"/>
  <c r="L1611" i="11" s="1"/>
  <c r="M1611" i="11" s="1"/>
  <c r="I1611" i="11"/>
  <c r="G1612" i="11"/>
  <c r="H1612" i="11" s="1"/>
  <c r="L1612" i="11" s="1"/>
  <c r="M1612" i="11" s="1"/>
  <c r="I1612" i="11"/>
  <c r="G1613" i="11"/>
  <c r="H1613" i="11" s="1"/>
  <c r="L1613" i="11" s="1"/>
  <c r="M1613" i="11" s="1"/>
  <c r="I1613" i="11"/>
  <c r="G1614" i="11"/>
  <c r="H1614" i="11" s="1"/>
  <c r="L1614" i="11" s="1"/>
  <c r="M1614" i="11" s="1"/>
  <c r="I1614" i="11"/>
  <c r="G1615" i="11"/>
  <c r="H1615" i="11" s="1"/>
  <c r="L1615" i="11" s="1"/>
  <c r="M1615" i="11" s="1"/>
  <c r="I1615" i="11"/>
  <c r="G1616" i="11"/>
  <c r="H1616" i="11" s="1"/>
  <c r="L1616" i="11" s="1"/>
  <c r="M1616" i="11" s="1"/>
  <c r="I1616" i="11"/>
  <c r="G1617" i="11"/>
  <c r="H1617" i="11" s="1"/>
  <c r="L1617" i="11" s="1"/>
  <c r="M1617" i="11" s="1"/>
  <c r="I1617" i="11"/>
  <c r="G1618" i="11"/>
  <c r="H1618" i="11" s="1"/>
  <c r="L1618" i="11" s="1"/>
  <c r="M1618" i="11" s="1"/>
  <c r="I1618" i="11"/>
  <c r="G1619" i="11"/>
  <c r="H1619" i="11" s="1"/>
  <c r="L1619" i="11" s="1"/>
  <c r="M1619" i="11" s="1"/>
  <c r="I1619" i="11"/>
  <c r="G1620" i="11"/>
  <c r="H1620" i="11" s="1"/>
  <c r="L1620" i="11" s="1"/>
  <c r="M1620" i="11" s="1"/>
  <c r="I1620" i="11"/>
  <c r="G1621" i="11"/>
  <c r="H1621" i="11" s="1"/>
  <c r="L1621" i="11" s="1"/>
  <c r="M1621" i="11" s="1"/>
  <c r="I1621" i="11"/>
  <c r="G1622" i="11"/>
  <c r="H1622" i="11" s="1"/>
  <c r="L1622" i="11" s="1"/>
  <c r="M1622" i="11" s="1"/>
  <c r="I1622" i="11"/>
  <c r="G1623" i="11"/>
  <c r="H1623" i="11" s="1"/>
  <c r="L1623" i="11" s="1"/>
  <c r="M1623" i="11" s="1"/>
  <c r="I1623" i="11"/>
  <c r="G1624" i="11"/>
  <c r="H1624" i="11" s="1"/>
  <c r="L1624" i="11" s="1"/>
  <c r="M1624" i="11" s="1"/>
  <c r="I1624" i="11"/>
  <c r="I1625" i="11"/>
  <c r="G1625" i="11"/>
  <c r="H1625" i="11" s="1"/>
  <c r="L1625" i="11" s="1"/>
  <c r="M1625" i="11" s="1"/>
  <c r="G1626" i="11"/>
  <c r="H1626" i="11" s="1"/>
  <c r="L1626" i="11" s="1"/>
  <c r="M1626" i="11" s="1"/>
  <c r="I1626" i="11"/>
  <c r="I1627" i="11"/>
  <c r="G1627" i="11"/>
  <c r="H1627" i="11" s="1"/>
  <c r="L1627" i="11" s="1"/>
  <c r="M1627" i="11" s="1"/>
  <c r="G1628" i="11"/>
  <c r="H1628" i="11" s="1"/>
  <c r="L1628" i="11" s="1"/>
  <c r="M1628" i="11" s="1"/>
  <c r="I1628" i="11"/>
  <c r="G1629" i="11"/>
  <c r="H1629" i="11" s="1"/>
  <c r="L1629" i="11" s="1"/>
  <c r="M1629" i="11" s="1"/>
  <c r="I1629" i="11"/>
  <c r="I1630" i="11"/>
  <c r="G1630" i="11"/>
  <c r="H1630" i="11" s="1"/>
  <c r="L1630" i="11" s="1"/>
  <c r="M1630" i="11" s="1"/>
  <c r="G1631" i="11"/>
  <c r="H1631" i="11" s="1"/>
  <c r="L1631" i="11" s="1"/>
  <c r="M1631" i="11" s="1"/>
  <c r="I1631" i="11"/>
  <c r="I1632" i="11"/>
  <c r="G1632" i="11"/>
  <c r="H1632" i="11" s="1"/>
  <c r="L1632" i="11" s="1"/>
  <c r="M1632" i="11" s="1"/>
  <c r="I1633" i="11"/>
  <c r="G1633" i="11"/>
  <c r="H1633" i="11" s="1"/>
  <c r="L1633" i="11" s="1"/>
  <c r="M1633" i="11" s="1"/>
  <c r="G1634" i="11"/>
  <c r="H1634" i="11" s="1"/>
  <c r="L1634" i="11" s="1"/>
  <c r="M1634" i="11" s="1"/>
  <c r="I1634" i="11"/>
  <c r="G1635" i="11"/>
  <c r="H1635" i="11" s="1"/>
  <c r="L1635" i="11" s="1"/>
  <c r="M1635" i="11" s="1"/>
  <c r="I1635" i="11"/>
  <c r="I1636" i="11"/>
  <c r="G1636" i="11"/>
  <c r="H1636" i="11" s="1"/>
  <c r="L1636" i="11" s="1"/>
  <c r="M1636" i="11" s="1"/>
  <c r="G1637" i="11"/>
  <c r="H1637" i="11" s="1"/>
  <c r="L1637" i="11" s="1"/>
  <c r="M1637" i="11" s="1"/>
  <c r="I1637" i="11"/>
  <c r="G1638" i="11"/>
  <c r="H1638" i="11" s="1"/>
  <c r="L1638" i="11" s="1"/>
  <c r="M1638" i="11" s="1"/>
  <c r="I1638" i="11"/>
  <c r="G1639" i="11"/>
  <c r="H1639" i="11" s="1"/>
  <c r="L1639" i="11" s="1"/>
  <c r="M1639" i="11" s="1"/>
  <c r="I1639" i="11"/>
  <c r="G1640" i="11"/>
  <c r="H1640" i="11" s="1"/>
  <c r="L1640" i="11" s="1"/>
  <c r="M1640" i="11" s="1"/>
  <c r="I1640" i="11"/>
  <c r="G1641" i="11"/>
  <c r="H1641" i="11" s="1"/>
  <c r="L1641" i="11" s="1"/>
  <c r="M1641" i="11" s="1"/>
  <c r="I1641" i="11"/>
  <c r="G1642" i="11"/>
  <c r="H1642" i="11" s="1"/>
  <c r="L1642" i="11" s="1"/>
  <c r="M1642" i="11" s="1"/>
  <c r="I1642" i="11"/>
  <c r="G1643" i="11"/>
  <c r="H1643" i="11" s="1"/>
  <c r="L1643" i="11" s="1"/>
  <c r="M1643" i="11" s="1"/>
  <c r="I1643" i="11"/>
  <c r="I1644" i="11"/>
  <c r="G1644" i="11"/>
  <c r="H1644" i="11" s="1"/>
  <c r="L1644" i="11" s="1"/>
  <c r="M1644" i="11" s="1"/>
  <c r="I1645" i="11"/>
  <c r="G1645" i="11"/>
  <c r="H1645" i="11" s="1"/>
  <c r="L1645" i="11" s="1"/>
  <c r="M1645" i="11" s="1"/>
  <c r="I1646" i="11"/>
  <c r="G1646" i="11"/>
  <c r="H1646" i="11" s="1"/>
  <c r="L1646" i="11" s="1"/>
  <c r="M1646" i="11" s="1"/>
  <c r="I1647" i="11"/>
  <c r="G1647" i="11"/>
  <c r="H1647" i="11" s="1"/>
  <c r="L1647" i="11" s="1"/>
  <c r="M1647" i="11" s="1"/>
  <c r="I1648" i="11"/>
  <c r="G1648" i="11"/>
  <c r="H1648" i="11" s="1"/>
  <c r="L1648" i="11" s="1"/>
  <c r="M1648" i="11" s="1"/>
  <c r="I1649" i="11"/>
  <c r="G1649" i="11"/>
  <c r="H1649" i="11" s="1"/>
  <c r="L1649" i="11" s="1"/>
  <c r="M1649" i="11" s="1"/>
  <c r="I1650" i="11"/>
  <c r="G1650" i="11"/>
  <c r="H1650" i="11" s="1"/>
  <c r="L1650" i="11" s="1"/>
  <c r="M1650" i="11" s="1"/>
  <c r="I1651" i="11"/>
  <c r="G1651" i="11"/>
  <c r="H1651" i="11" s="1"/>
  <c r="L1651" i="11" s="1"/>
  <c r="M1651" i="11" s="1"/>
  <c r="I1652" i="11"/>
  <c r="G1652" i="11"/>
  <c r="H1652" i="11" s="1"/>
  <c r="L1652" i="11" s="1"/>
  <c r="M1652" i="11" s="1"/>
  <c r="I1653" i="11"/>
  <c r="G1653" i="11"/>
  <c r="H1653" i="11" s="1"/>
  <c r="L1653" i="11" s="1"/>
  <c r="M1653" i="11" s="1"/>
  <c r="I1824" i="11"/>
  <c r="G1824" i="11"/>
  <c r="H1824" i="11" s="1"/>
  <c r="L1824" i="11" s="1"/>
  <c r="M1824" i="11" s="1"/>
  <c r="G1825" i="11"/>
  <c r="H1825" i="11" s="1"/>
  <c r="L1825" i="11" s="1"/>
  <c r="M1825" i="11" s="1"/>
  <c r="I1825" i="11"/>
  <c r="I1826" i="11"/>
  <c r="G1826" i="11"/>
  <c r="H1826" i="11" s="1"/>
  <c r="L1826" i="11" s="1"/>
  <c r="M1826" i="11" s="1"/>
  <c r="I1827" i="11"/>
  <c r="G1827" i="11"/>
  <c r="H1827" i="11" s="1"/>
  <c r="L1827" i="11" s="1"/>
  <c r="M1827" i="11" s="1"/>
  <c r="I1828" i="11"/>
  <c r="G1828" i="11"/>
  <c r="H1828" i="11" s="1"/>
  <c r="L1828" i="11" s="1"/>
  <c r="M1828" i="11" s="1"/>
  <c r="I1829" i="11"/>
  <c r="G1829" i="11"/>
  <c r="H1829" i="11" s="1"/>
  <c r="L1829" i="11" s="1"/>
  <c r="M1829" i="11" s="1"/>
  <c r="I1830" i="11"/>
  <c r="G1830" i="11"/>
  <c r="H1830" i="11" s="1"/>
  <c r="L1830" i="11" s="1"/>
  <c r="M1830" i="11" s="1"/>
  <c r="G1831" i="11"/>
  <c r="H1831" i="11" s="1"/>
  <c r="L1831" i="11" s="1"/>
  <c r="M1831" i="11" s="1"/>
  <c r="I1831" i="11"/>
  <c r="G1832" i="11"/>
  <c r="H1832" i="11" s="1"/>
  <c r="L1832" i="11" s="1"/>
  <c r="M1832" i="11" s="1"/>
  <c r="I1832" i="11"/>
  <c r="G1833" i="11"/>
  <c r="H1833" i="11" s="1"/>
  <c r="L1833" i="11" s="1"/>
  <c r="M1833" i="11" s="1"/>
  <c r="I1833" i="11"/>
  <c r="G1834" i="11"/>
  <c r="H1834" i="11" s="1"/>
  <c r="L1834" i="11" s="1"/>
  <c r="M1834" i="11" s="1"/>
  <c r="I1834" i="11"/>
  <c r="G1835" i="11"/>
  <c r="H1835" i="11" s="1"/>
  <c r="L1835" i="11" s="1"/>
  <c r="M1835" i="11" s="1"/>
  <c r="I1835" i="11"/>
  <c r="I1836" i="11"/>
  <c r="G1836" i="11"/>
  <c r="H1836" i="11" s="1"/>
  <c r="L1836" i="11" s="1"/>
  <c r="M1836" i="11" s="1"/>
  <c r="I1837" i="11"/>
  <c r="G1837" i="11"/>
  <c r="H1837" i="11" s="1"/>
  <c r="L1837" i="11" s="1"/>
  <c r="M1837" i="11" s="1"/>
  <c r="I1838" i="11"/>
  <c r="G1838" i="11"/>
  <c r="H1838" i="11" s="1"/>
  <c r="L1838" i="11" s="1"/>
  <c r="M1838" i="11" s="1"/>
  <c r="G1839" i="11"/>
  <c r="H1839" i="11" s="1"/>
  <c r="L1839" i="11" s="1"/>
  <c r="M1839" i="11" s="1"/>
  <c r="I1839" i="11"/>
  <c r="G1840" i="11"/>
  <c r="H1840" i="11" s="1"/>
  <c r="L1840" i="11" s="1"/>
  <c r="M1840" i="11" s="1"/>
  <c r="I1840" i="11"/>
  <c r="I1841" i="11"/>
  <c r="G1841" i="11"/>
  <c r="H1841" i="11" s="1"/>
  <c r="L1841" i="11" s="1"/>
  <c r="M1841" i="11" s="1"/>
  <c r="I1842" i="11"/>
  <c r="G1842" i="11"/>
  <c r="H1842" i="11" s="1"/>
  <c r="L1842" i="11" s="1"/>
  <c r="M1842" i="11" s="1"/>
  <c r="I1843" i="11"/>
  <c r="G1843" i="11"/>
  <c r="H1843" i="11" s="1"/>
  <c r="L1843" i="11" s="1"/>
  <c r="M1843" i="11" s="1"/>
  <c r="I1844" i="11"/>
  <c r="G1844" i="11"/>
  <c r="H1844" i="11" s="1"/>
  <c r="L1844" i="11" s="1"/>
  <c r="M1844" i="11" s="1"/>
  <c r="I1845" i="11"/>
  <c r="G1845" i="11"/>
  <c r="H1845" i="11" s="1"/>
  <c r="L1845" i="11" s="1"/>
  <c r="M1845" i="11" s="1"/>
  <c r="G1846" i="11"/>
  <c r="H1846" i="11" s="1"/>
  <c r="L1846" i="11" s="1"/>
  <c r="M1846" i="11" s="1"/>
  <c r="I1846" i="11"/>
  <c r="I1847" i="11"/>
  <c r="G1847" i="11"/>
  <c r="H1847" i="11" s="1"/>
  <c r="L1847" i="11" s="1"/>
  <c r="M1847" i="11" s="1"/>
  <c r="I1848" i="11"/>
  <c r="G1848" i="11"/>
  <c r="H1848" i="11" s="1"/>
  <c r="L1848" i="11" s="1"/>
  <c r="M1848" i="11" s="1"/>
  <c r="I1849" i="11"/>
  <c r="G1849" i="11"/>
  <c r="H1849" i="11" s="1"/>
  <c r="L1849" i="11" s="1"/>
  <c r="M1849" i="11" s="1"/>
  <c r="G1850" i="11"/>
  <c r="H1850" i="11" s="1"/>
  <c r="L1850" i="11" s="1"/>
  <c r="M1850" i="11" s="1"/>
  <c r="I1850" i="11"/>
  <c r="G1851" i="11"/>
  <c r="H1851" i="11" s="1"/>
  <c r="L1851" i="11" s="1"/>
  <c r="M1851" i="11" s="1"/>
  <c r="I1851" i="11"/>
  <c r="G1852" i="11"/>
  <c r="H1852" i="11" s="1"/>
  <c r="L1852" i="11" s="1"/>
  <c r="M1852" i="11" s="1"/>
  <c r="I1852" i="11"/>
  <c r="G1853" i="11"/>
  <c r="H1853" i="11" s="1"/>
  <c r="L1853" i="11" s="1"/>
  <c r="M1853" i="11" s="1"/>
  <c r="I1853" i="11"/>
  <c r="I1854" i="11"/>
  <c r="G1854" i="11"/>
  <c r="H1854" i="11" s="1"/>
  <c r="L1854" i="11" s="1"/>
  <c r="M1854" i="11" s="1"/>
  <c r="G1855" i="11"/>
  <c r="H1855" i="11" s="1"/>
  <c r="L1855" i="11" s="1"/>
  <c r="M1855" i="11" s="1"/>
  <c r="I1855" i="11"/>
  <c r="G1856" i="11"/>
  <c r="H1856" i="11" s="1"/>
  <c r="L1856" i="11" s="1"/>
  <c r="M1856" i="11" s="1"/>
  <c r="I1856" i="11"/>
  <c r="G1857" i="11"/>
  <c r="H1857" i="11" s="1"/>
  <c r="L1857" i="11" s="1"/>
  <c r="M1857" i="11" s="1"/>
  <c r="I1857" i="11"/>
  <c r="G1858" i="11"/>
  <c r="H1858" i="11" s="1"/>
  <c r="L1858" i="11" s="1"/>
  <c r="M1858" i="11" s="1"/>
  <c r="I1858" i="11"/>
  <c r="G1859" i="11"/>
  <c r="H1859" i="11" s="1"/>
  <c r="L1859" i="11" s="1"/>
  <c r="M1859" i="11" s="1"/>
  <c r="I1859" i="11"/>
  <c r="G1860" i="11"/>
  <c r="H1860" i="11" s="1"/>
  <c r="L1860" i="11" s="1"/>
  <c r="M1860" i="11" s="1"/>
  <c r="I1860" i="11"/>
  <c r="G1861" i="11"/>
  <c r="H1861" i="11" s="1"/>
  <c r="L1861" i="11" s="1"/>
  <c r="M1861" i="11" s="1"/>
  <c r="I1861" i="11"/>
  <c r="G1862" i="11"/>
  <c r="H1862" i="11" s="1"/>
  <c r="L1862" i="11" s="1"/>
  <c r="M1862" i="11" s="1"/>
  <c r="I1862" i="11"/>
  <c r="G1863" i="11"/>
  <c r="H1863" i="11" s="1"/>
  <c r="L1863" i="11" s="1"/>
  <c r="M1863" i="11" s="1"/>
  <c r="I1863" i="11"/>
  <c r="I1864" i="11"/>
  <c r="G1864" i="11"/>
  <c r="H1864" i="11" s="1"/>
  <c r="L1864" i="11" s="1"/>
  <c r="M1864" i="11" s="1"/>
  <c r="I1865" i="11"/>
  <c r="G1865" i="11"/>
  <c r="H1865" i="11" s="1"/>
  <c r="L1865" i="11" s="1"/>
  <c r="M1865" i="11" s="1"/>
  <c r="G1866" i="11"/>
  <c r="H1866" i="11" s="1"/>
  <c r="L1866" i="11" s="1"/>
  <c r="M1866" i="11" s="1"/>
  <c r="I1866" i="11"/>
  <c r="I1867" i="11"/>
  <c r="G1867" i="11"/>
  <c r="H1867" i="11" s="1"/>
  <c r="L1867" i="11" s="1"/>
  <c r="M1867" i="11" s="1"/>
  <c r="I1868" i="11"/>
  <c r="G1868" i="11"/>
  <c r="H1868" i="11" s="1"/>
  <c r="L1868" i="11" s="1"/>
  <c r="M1868" i="11" s="1"/>
  <c r="G1869" i="11"/>
  <c r="H1869" i="11" s="1"/>
  <c r="L1869" i="11" s="1"/>
  <c r="M1869" i="11" s="1"/>
  <c r="I1869" i="11"/>
  <c r="G1870" i="11"/>
  <c r="H1870" i="11" s="1"/>
  <c r="L1870" i="11" s="1"/>
  <c r="M1870" i="11" s="1"/>
  <c r="I1870" i="11"/>
  <c r="G1871" i="11"/>
  <c r="H1871" i="11" s="1"/>
  <c r="L1871" i="11" s="1"/>
  <c r="M1871" i="11" s="1"/>
  <c r="I1871" i="11"/>
  <c r="G1872" i="11"/>
  <c r="H1872" i="11" s="1"/>
  <c r="L1872" i="11" s="1"/>
  <c r="M1872" i="11" s="1"/>
  <c r="I1872" i="11"/>
  <c r="I1873" i="11"/>
  <c r="G1873" i="11"/>
  <c r="H1873" i="11" s="1"/>
  <c r="L1873" i="11" s="1"/>
  <c r="M1873" i="11" s="1"/>
  <c r="G1874" i="11"/>
  <c r="H1874" i="11" s="1"/>
  <c r="L1874" i="11" s="1"/>
  <c r="M1874" i="11" s="1"/>
  <c r="I1874" i="11"/>
  <c r="G1875" i="11"/>
  <c r="H1875" i="11" s="1"/>
  <c r="L1875" i="11" s="1"/>
  <c r="M1875" i="11" s="1"/>
  <c r="I1875" i="11"/>
  <c r="G1876" i="11"/>
  <c r="H1876" i="11" s="1"/>
  <c r="L1876" i="11" s="1"/>
  <c r="M1876" i="11" s="1"/>
  <c r="I1876" i="11"/>
  <c r="I1877" i="11"/>
  <c r="G1877" i="11"/>
  <c r="H1877" i="11" s="1"/>
  <c r="L1877" i="11" s="1"/>
  <c r="M1877" i="11" s="1"/>
  <c r="G1878" i="11"/>
  <c r="H1878" i="11" s="1"/>
  <c r="L1878" i="11" s="1"/>
  <c r="M1878" i="11" s="1"/>
  <c r="I1878" i="11"/>
  <c r="G1879" i="11"/>
  <c r="H1879" i="11" s="1"/>
  <c r="L1879" i="11" s="1"/>
  <c r="M1879" i="11" s="1"/>
  <c r="I1879" i="11"/>
  <c r="I1880" i="11"/>
  <c r="G1880" i="11"/>
  <c r="H1880" i="11" s="1"/>
  <c r="L1880" i="11" s="1"/>
  <c r="M1880" i="11" s="1"/>
  <c r="G1881" i="11"/>
  <c r="H1881" i="11" s="1"/>
  <c r="L1881" i="11" s="1"/>
  <c r="M1881" i="11" s="1"/>
  <c r="I1881" i="11"/>
  <c r="I1882" i="11"/>
  <c r="G1882" i="11"/>
  <c r="H1882" i="11" s="1"/>
  <c r="L1882" i="11" s="1"/>
  <c r="M1882" i="11" s="1"/>
  <c r="I1883" i="11"/>
  <c r="G1883" i="11"/>
  <c r="H1883" i="11" s="1"/>
  <c r="L1883" i="11" s="1"/>
  <c r="M1883" i="11" s="1"/>
  <c r="G1884" i="11"/>
  <c r="H1884" i="11" s="1"/>
  <c r="L1884" i="11" s="1"/>
  <c r="M1884" i="11" s="1"/>
  <c r="I1884" i="11"/>
  <c r="G1885" i="11"/>
  <c r="H1885" i="11" s="1"/>
  <c r="L1885" i="11" s="1"/>
  <c r="M1885" i="11" s="1"/>
  <c r="I1885" i="11"/>
  <c r="I1886" i="11"/>
  <c r="G1886" i="11"/>
  <c r="H1886" i="11" s="1"/>
  <c r="L1886" i="11" s="1"/>
  <c r="M1886" i="11" s="1"/>
  <c r="I1887" i="11"/>
  <c r="G1887" i="11"/>
  <c r="H1887" i="11" s="1"/>
  <c r="L1887" i="11" s="1"/>
  <c r="M1887" i="11" s="1"/>
  <c r="I1888" i="11"/>
  <c r="G1888" i="11"/>
  <c r="H1888" i="11" s="1"/>
  <c r="L1888" i="11" s="1"/>
  <c r="M1888" i="11" s="1"/>
  <c r="I1889" i="11"/>
  <c r="G1889" i="11"/>
  <c r="H1889" i="11" s="1"/>
  <c r="L1889" i="11" s="1"/>
  <c r="M1889" i="11" s="1"/>
  <c r="I1890" i="11"/>
  <c r="G1890" i="11"/>
  <c r="H1890" i="11" s="1"/>
  <c r="L1890" i="11" s="1"/>
  <c r="M1890" i="11" s="1"/>
  <c r="I1891" i="11"/>
  <c r="G1891" i="11"/>
  <c r="H1891" i="11" s="1"/>
  <c r="L1891" i="11" s="1"/>
  <c r="M1891" i="11" s="1"/>
  <c r="I1892" i="11"/>
  <c r="G1892" i="11"/>
  <c r="H1892" i="11" s="1"/>
  <c r="L1892" i="11" s="1"/>
  <c r="M1892" i="11" s="1"/>
  <c r="I1893" i="11"/>
  <c r="G1893" i="11"/>
  <c r="H1893" i="11" s="1"/>
  <c r="L1893" i="11" s="1"/>
  <c r="M1893" i="11" s="1"/>
  <c r="I1894" i="11"/>
  <c r="G1894" i="11"/>
  <c r="H1894" i="11" s="1"/>
  <c r="L1894" i="11" s="1"/>
  <c r="M1894" i="11" s="1"/>
  <c r="G1895" i="11"/>
  <c r="H1895" i="11" s="1"/>
  <c r="L1895" i="11" s="1"/>
  <c r="M1895" i="11" s="1"/>
  <c r="I1895" i="11"/>
  <c r="G1896" i="11"/>
  <c r="H1896" i="11" s="1"/>
  <c r="L1896" i="11" s="1"/>
  <c r="M1896" i="11" s="1"/>
  <c r="I1896" i="11"/>
  <c r="G1897" i="11"/>
  <c r="H1897" i="11" s="1"/>
  <c r="L1897" i="11" s="1"/>
  <c r="M1897" i="11" s="1"/>
  <c r="I1897" i="11"/>
  <c r="I1898" i="11"/>
  <c r="G1898" i="11"/>
  <c r="H1898" i="11" s="1"/>
  <c r="L1898" i="11" s="1"/>
  <c r="M1898" i="11" s="1"/>
  <c r="I1899" i="11"/>
  <c r="G1899" i="11"/>
  <c r="H1899" i="11" s="1"/>
  <c r="L1899" i="11" s="1"/>
  <c r="M1899" i="11" s="1"/>
  <c r="I1900" i="11"/>
  <c r="G1900" i="11"/>
  <c r="H1900" i="11" s="1"/>
  <c r="L1900" i="11" s="1"/>
  <c r="M1900" i="11" s="1"/>
  <c r="I1901" i="11"/>
  <c r="G1901" i="11"/>
  <c r="H1901" i="11" s="1"/>
  <c r="L1901" i="11" s="1"/>
  <c r="M1901" i="11" s="1"/>
  <c r="G1902" i="11"/>
  <c r="H1902" i="11" s="1"/>
  <c r="L1902" i="11" s="1"/>
  <c r="M1902" i="11" s="1"/>
  <c r="I1902" i="11"/>
  <c r="I1903" i="11"/>
  <c r="G1903" i="11"/>
  <c r="H1903" i="11" s="1"/>
  <c r="L1903" i="11" s="1"/>
  <c r="M1903" i="11" s="1"/>
  <c r="I1904" i="11"/>
  <c r="G1904" i="11"/>
  <c r="H1904" i="11" s="1"/>
  <c r="L1904" i="11" s="1"/>
  <c r="M1904" i="11" s="1"/>
  <c r="G1905" i="11"/>
  <c r="H1905" i="11" s="1"/>
  <c r="L1905" i="11" s="1"/>
  <c r="M1905" i="11" s="1"/>
  <c r="I1905" i="11"/>
  <c r="I1906" i="11"/>
  <c r="G1906" i="11"/>
  <c r="H1906" i="11" s="1"/>
  <c r="L1906" i="11" s="1"/>
  <c r="M1906" i="11" s="1"/>
  <c r="I1907" i="11"/>
  <c r="G1907" i="11"/>
  <c r="H1907" i="11" s="1"/>
  <c r="L1907" i="11" s="1"/>
  <c r="M1907" i="11" s="1"/>
  <c r="I1908" i="11"/>
  <c r="G1908" i="11"/>
  <c r="H1908" i="11" s="1"/>
  <c r="L1908" i="11" s="1"/>
  <c r="M1908" i="11" s="1"/>
  <c r="I1909" i="11"/>
  <c r="G1909" i="11"/>
  <c r="H1909" i="11" s="1"/>
  <c r="L1909" i="11" s="1"/>
  <c r="M1909" i="11" s="1"/>
  <c r="G1910" i="11"/>
  <c r="H1910" i="11" s="1"/>
  <c r="L1910" i="11" s="1"/>
  <c r="M1910" i="11" s="1"/>
  <c r="I1910" i="11"/>
  <c r="G1911" i="11"/>
  <c r="H1911" i="11" s="1"/>
  <c r="L1911" i="11" s="1"/>
  <c r="M1911" i="11" s="1"/>
  <c r="I1911" i="11"/>
  <c r="I1912" i="11"/>
  <c r="G1912" i="11"/>
  <c r="H1912" i="11" s="1"/>
  <c r="L1912" i="11" s="1"/>
  <c r="M1912" i="11" s="1"/>
  <c r="G1913" i="11"/>
  <c r="H1913" i="11" s="1"/>
  <c r="L1913" i="11" s="1"/>
  <c r="M1913" i="11" s="1"/>
  <c r="I1913" i="11"/>
  <c r="G1914" i="11"/>
  <c r="H1914" i="11" s="1"/>
  <c r="L1914" i="11" s="1"/>
  <c r="M1914" i="11" s="1"/>
  <c r="I1914" i="11"/>
  <c r="I1915" i="11"/>
  <c r="G1915" i="11"/>
  <c r="H1915" i="11" s="1"/>
  <c r="L1915" i="11" s="1"/>
  <c r="M1915" i="11" s="1"/>
  <c r="I1916" i="11"/>
  <c r="G1916" i="11"/>
  <c r="H1916" i="11" s="1"/>
  <c r="L1916" i="11" s="1"/>
  <c r="M1916" i="11" s="1"/>
  <c r="G1917" i="11"/>
  <c r="H1917" i="11" s="1"/>
  <c r="L1917" i="11" s="1"/>
  <c r="M1917" i="11" s="1"/>
  <c r="I1917" i="11"/>
  <c r="I1918" i="11"/>
  <c r="G1918" i="11"/>
  <c r="H1918" i="11" s="1"/>
  <c r="L1918" i="11" s="1"/>
  <c r="M1918" i="11" s="1"/>
  <c r="I1919" i="11"/>
  <c r="G1919" i="11"/>
  <c r="H1919" i="11" s="1"/>
  <c r="L1919" i="11" s="1"/>
  <c r="M1919" i="11" s="1"/>
  <c r="G1920" i="11"/>
  <c r="H1920" i="11" s="1"/>
  <c r="L1920" i="11" s="1"/>
  <c r="M1920" i="11" s="1"/>
  <c r="I1920" i="11"/>
  <c r="I1921" i="11"/>
  <c r="G1921" i="11"/>
  <c r="H1921" i="11" s="1"/>
  <c r="L1921" i="11" s="1"/>
  <c r="M1921" i="11" s="1"/>
  <c r="I1922" i="11"/>
  <c r="G1922" i="11"/>
  <c r="H1922" i="11" s="1"/>
  <c r="L1922" i="11" s="1"/>
  <c r="M1922" i="11" s="1"/>
  <c r="I1923" i="11"/>
  <c r="G1923" i="11"/>
  <c r="H1923" i="11" s="1"/>
  <c r="L1923" i="11" s="1"/>
  <c r="M1923" i="11" s="1"/>
  <c r="I1924" i="11"/>
  <c r="G1924" i="11"/>
  <c r="H1924" i="11" s="1"/>
  <c r="L1924" i="11" s="1"/>
  <c r="M1924" i="11" s="1"/>
  <c r="I1925" i="11"/>
  <c r="G1925" i="11"/>
  <c r="H1925" i="11" s="1"/>
  <c r="L1925" i="11" s="1"/>
  <c r="M1925" i="11" s="1"/>
  <c r="I1926" i="11"/>
  <c r="G1926" i="11"/>
  <c r="H1926" i="11" s="1"/>
  <c r="L1926" i="11" s="1"/>
  <c r="M1926" i="11" s="1"/>
  <c r="I1927" i="11"/>
  <c r="G1927" i="11"/>
  <c r="H1927" i="11" s="1"/>
  <c r="L1927" i="11" s="1"/>
  <c r="M1927" i="11" s="1"/>
  <c r="I1928" i="11"/>
  <c r="G1928" i="11"/>
  <c r="H1928" i="11" s="1"/>
  <c r="L1928" i="11" s="1"/>
  <c r="M1928" i="11" s="1"/>
  <c r="I1929" i="11"/>
  <c r="G1929" i="11"/>
  <c r="H1929" i="11" s="1"/>
  <c r="L1929" i="11" s="1"/>
  <c r="M1929" i="11" s="1"/>
  <c r="I1930" i="11"/>
  <c r="G1930" i="11"/>
  <c r="H1930" i="11" s="1"/>
  <c r="L1930" i="11" s="1"/>
  <c r="M1930" i="11" s="1"/>
  <c r="I1931" i="11"/>
  <c r="G1931" i="11"/>
  <c r="H1931" i="11" s="1"/>
  <c r="L1931" i="11" s="1"/>
  <c r="M1931" i="11" s="1"/>
  <c r="I1932" i="11"/>
  <c r="G1932" i="11"/>
  <c r="H1932" i="11" s="1"/>
  <c r="L1932" i="11" s="1"/>
  <c r="M1932" i="11" s="1"/>
  <c r="G1933" i="11"/>
  <c r="H1933" i="11" s="1"/>
  <c r="L1933" i="11" s="1"/>
  <c r="M1933" i="11" s="1"/>
  <c r="I1933" i="11"/>
  <c r="G1934" i="11"/>
  <c r="H1934" i="11" s="1"/>
  <c r="L1934" i="11" s="1"/>
  <c r="M1934" i="11" s="1"/>
  <c r="I1934" i="11"/>
  <c r="G1935" i="11"/>
  <c r="H1935" i="11" s="1"/>
  <c r="L1935" i="11" s="1"/>
  <c r="M1935" i="11" s="1"/>
  <c r="I1935" i="11"/>
  <c r="G1936" i="11"/>
  <c r="H1936" i="11" s="1"/>
  <c r="L1936" i="11" s="1"/>
  <c r="M1936" i="11" s="1"/>
  <c r="I1936" i="11"/>
  <c r="G1937" i="11"/>
  <c r="H1937" i="11" s="1"/>
  <c r="L1937" i="11" s="1"/>
  <c r="M1937" i="11" s="1"/>
  <c r="I1937" i="11"/>
  <c r="G1938" i="11"/>
  <c r="H1938" i="11" s="1"/>
  <c r="L1938" i="11" s="1"/>
  <c r="M1938" i="11" s="1"/>
  <c r="I1938" i="11"/>
  <c r="I1939" i="11"/>
  <c r="G1939" i="11"/>
  <c r="H1939" i="11" s="1"/>
  <c r="L1939" i="11" s="1"/>
  <c r="M1939" i="11" s="1"/>
  <c r="I1940" i="11"/>
  <c r="G1940" i="11"/>
  <c r="H1940" i="11" s="1"/>
  <c r="L1940" i="11" s="1"/>
  <c r="M1940" i="11" s="1"/>
  <c r="I1941" i="11"/>
  <c r="G1941" i="11"/>
  <c r="H1941" i="11" s="1"/>
  <c r="L1941" i="11" s="1"/>
  <c r="M1941" i="11" s="1"/>
  <c r="I1942" i="11"/>
  <c r="G1942" i="11"/>
  <c r="H1942" i="11" s="1"/>
  <c r="L1942" i="11" s="1"/>
  <c r="M1942" i="11" s="1"/>
  <c r="I1943" i="11"/>
  <c r="G1943" i="11"/>
  <c r="H1943" i="11" s="1"/>
  <c r="L1943" i="11" s="1"/>
  <c r="M1943" i="11" s="1"/>
  <c r="I1944" i="11"/>
  <c r="G1944" i="11"/>
  <c r="H1944" i="11" s="1"/>
  <c r="L1944" i="11" s="1"/>
  <c r="M1944" i="11" s="1"/>
  <c r="G1945" i="11"/>
  <c r="H1945" i="11" s="1"/>
  <c r="L1945" i="11" s="1"/>
  <c r="M1945" i="11" s="1"/>
  <c r="I1945" i="11"/>
  <c r="G1946" i="11"/>
  <c r="H1946" i="11" s="1"/>
  <c r="L1946" i="11" s="1"/>
  <c r="M1946" i="11" s="1"/>
  <c r="I1946" i="11"/>
  <c r="G1947" i="11"/>
  <c r="H1947" i="11" s="1"/>
  <c r="L1947" i="11" s="1"/>
  <c r="M1947" i="11" s="1"/>
  <c r="I1947" i="11"/>
  <c r="I1948" i="11"/>
  <c r="G1948" i="11"/>
  <c r="H1948" i="11" s="1"/>
  <c r="L1948" i="11" s="1"/>
  <c r="M1948" i="11" s="1"/>
  <c r="I1949" i="11"/>
  <c r="G1949" i="11"/>
  <c r="H1949" i="11" s="1"/>
  <c r="L1949" i="11" s="1"/>
  <c r="M1949" i="11" s="1"/>
  <c r="I1950" i="11"/>
  <c r="G1950" i="11"/>
  <c r="H1950" i="11" s="1"/>
  <c r="L1950" i="11" s="1"/>
  <c r="M1950" i="11" s="1"/>
  <c r="G1951" i="11"/>
  <c r="H1951" i="11" s="1"/>
  <c r="L1951" i="11" s="1"/>
  <c r="M1951" i="11" s="1"/>
  <c r="I1951" i="11"/>
  <c r="G1952" i="11"/>
  <c r="H1952" i="11" s="1"/>
  <c r="L1952" i="11" s="1"/>
  <c r="M1952" i="11" s="1"/>
  <c r="I1952" i="11"/>
  <c r="G1953" i="11"/>
  <c r="H1953" i="11" s="1"/>
  <c r="L1953" i="11" s="1"/>
  <c r="M1953" i="11" s="1"/>
  <c r="I1953" i="11"/>
  <c r="G1954" i="11"/>
  <c r="H1954" i="11" s="1"/>
  <c r="L1954" i="11" s="1"/>
  <c r="M1954" i="11" s="1"/>
  <c r="I1954" i="11"/>
  <c r="G1955" i="11"/>
  <c r="H1955" i="11" s="1"/>
  <c r="L1955" i="11" s="1"/>
  <c r="M1955" i="11" s="1"/>
  <c r="I1955" i="11"/>
  <c r="G1956" i="11"/>
  <c r="H1956" i="11" s="1"/>
  <c r="L1956" i="11" s="1"/>
  <c r="M1956" i="11" s="1"/>
  <c r="I1956" i="11"/>
  <c r="I1957" i="11"/>
  <c r="G1957" i="11"/>
  <c r="H1957" i="11" s="1"/>
  <c r="L1957" i="11" s="1"/>
  <c r="M1957" i="11" s="1"/>
  <c r="I1958" i="11"/>
  <c r="G1958" i="11"/>
  <c r="H1958" i="11" s="1"/>
  <c r="L1958" i="11" s="1"/>
  <c r="M1958" i="11" s="1"/>
  <c r="I1959" i="11"/>
  <c r="G1959" i="11"/>
  <c r="H1959" i="11" s="1"/>
  <c r="L1959" i="11" s="1"/>
  <c r="M1959" i="11" s="1"/>
  <c r="I1960" i="11"/>
  <c r="G1960" i="11"/>
  <c r="H1960" i="11" s="1"/>
  <c r="L1960" i="11" s="1"/>
  <c r="M1960" i="11" s="1"/>
  <c r="G1961" i="11"/>
  <c r="H1961" i="11" s="1"/>
  <c r="L1961" i="11" s="1"/>
  <c r="M1961" i="11" s="1"/>
  <c r="I1961" i="11"/>
  <c r="I1962" i="11"/>
  <c r="G1962" i="11"/>
  <c r="H1962" i="11" s="1"/>
  <c r="L1962" i="11" s="1"/>
  <c r="M1962" i="11" s="1"/>
  <c r="G1963" i="11"/>
  <c r="H1963" i="11" s="1"/>
  <c r="L1963" i="11" s="1"/>
  <c r="M1963" i="11" s="1"/>
  <c r="I1963" i="11"/>
  <c r="I1964" i="11"/>
  <c r="G1964" i="11"/>
  <c r="H1964" i="11" s="1"/>
  <c r="L1964" i="11" s="1"/>
  <c r="M1964" i="11" s="1"/>
  <c r="G1965" i="11"/>
  <c r="H1965" i="11" s="1"/>
  <c r="L1965" i="11" s="1"/>
  <c r="M1965" i="11" s="1"/>
  <c r="I1965" i="11"/>
  <c r="I1966" i="11"/>
  <c r="G1966" i="11"/>
  <c r="H1966" i="11" s="1"/>
  <c r="L1966" i="11" s="1"/>
  <c r="M1966" i="11" s="1"/>
  <c r="G1967" i="11"/>
  <c r="H1967" i="11" s="1"/>
  <c r="L1967" i="11" s="1"/>
  <c r="M1967" i="11" s="1"/>
  <c r="I1967" i="11"/>
  <c r="G1968" i="11"/>
  <c r="H1968" i="11" s="1"/>
  <c r="L1968" i="11" s="1"/>
  <c r="M1968" i="11" s="1"/>
  <c r="I1968" i="11"/>
  <c r="I1969" i="11"/>
  <c r="G1969" i="11"/>
  <c r="H1969" i="11" s="1"/>
  <c r="L1969" i="11" s="1"/>
  <c r="M1969" i="11" s="1"/>
  <c r="I1970" i="11"/>
  <c r="G1970" i="11"/>
  <c r="H1970" i="11" s="1"/>
  <c r="L1970" i="11" s="1"/>
  <c r="M1970" i="11" s="1"/>
  <c r="I1971" i="11"/>
  <c r="G1971" i="11"/>
  <c r="H1971" i="11" s="1"/>
  <c r="L1971" i="11" s="1"/>
  <c r="M1971" i="11" s="1"/>
  <c r="I1972" i="11"/>
  <c r="G1972" i="11"/>
  <c r="H1972" i="11" s="1"/>
  <c r="L1972" i="11" s="1"/>
  <c r="M1972" i="11" s="1"/>
  <c r="G1973" i="11"/>
  <c r="H1973" i="11" s="1"/>
  <c r="L1973" i="11" s="1"/>
  <c r="M1973" i="11" s="1"/>
  <c r="I1973" i="11"/>
  <c r="G1974" i="11"/>
  <c r="H1974" i="11" s="1"/>
  <c r="L1974" i="11" s="1"/>
  <c r="M1974" i="11" s="1"/>
  <c r="I1974" i="11"/>
  <c r="I1975" i="11"/>
  <c r="G1975" i="11"/>
  <c r="H1975" i="11" s="1"/>
  <c r="L1975" i="11" s="1"/>
  <c r="M1975" i="11" s="1"/>
  <c r="G1976" i="11"/>
  <c r="H1976" i="11" s="1"/>
  <c r="L1976" i="11" s="1"/>
  <c r="M1976" i="11" s="1"/>
  <c r="I1976" i="11"/>
  <c r="I1977" i="11"/>
  <c r="G1977" i="11"/>
  <c r="H1977" i="11" s="1"/>
  <c r="L1977" i="11" s="1"/>
  <c r="M1977" i="11" s="1"/>
  <c r="I1978" i="11"/>
  <c r="G1978" i="11"/>
  <c r="H1978" i="11" s="1"/>
  <c r="L1978" i="11" s="1"/>
  <c r="M1978" i="11" s="1"/>
  <c r="I1979" i="11"/>
  <c r="G1979" i="11"/>
  <c r="H1979" i="11" s="1"/>
  <c r="L1979" i="11" s="1"/>
  <c r="M1979" i="11" s="1"/>
  <c r="I1980" i="11"/>
  <c r="G1980" i="11"/>
  <c r="H1980" i="11" s="1"/>
  <c r="L1980" i="11" s="1"/>
  <c r="M1980" i="11" s="1"/>
  <c r="G1981" i="11"/>
  <c r="H1981" i="11" s="1"/>
  <c r="L1981" i="11" s="1"/>
  <c r="M1981" i="11" s="1"/>
  <c r="I1981" i="11"/>
  <c r="G1982" i="11"/>
  <c r="H1982" i="11" s="1"/>
  <c r="L1982" i="11" s="1"/>
  <c r="M1982" i="11" s="1"/>
  <c r="I1982" i="11"/>
  <c r="I1983" i="11"/>
  <c r="G1983" i="11"/>
  <c r="H1983" i="11" s="1"/>
  <c r="L1983" i="11" s="1"/>
  <c r="M1983" i="11" s="1"/>
  <c r="I1984" i="11"/>
  <c r="G1984" i="11"/>
  <c r="H1984" i="11" s="1"/>
  <c r="L1984" i="11" s="1"/>
  <c r="M1984" i="11" s="1"/>
  <c r="I1985" i="11"/>
  <c r="G1985" i="11"/>
  <c r="H1985" i="11" s="1"/>
  <c r="L1985" i="11" s="1"/>
  <c r="M1985" i="11" s="1"/>
  <c r="I1986" i="11"/>
  <c r="G1986" i="11"/>
  <c r="H1986" i="11" s="1"/>
  <c r="L1986" i="11" s="1"/>
  <c r="M1986" i="11" s="1"/>
  <c r="I1987" i="11"/>
  <c r="G1987" i="11"/>
  <c r="H1987" i="11" s="1"/>
  <c r="L1987" i="11" s="1"/>
  <c r="M1987" i="11" s="1"/>
  <c r="I1988" i="11"/>
  <c r="G1988" i="11"/>
  <c r="H1988" i="11" s="1"/>
  <c r="L1988" i="11" s="1"/>
  <c r="M1988" i="11" s="1"/>
  <c r="I1989" i="11"/>
  <c r="G1989" i="11"/>
  <c r="H1989" i="11" s="1"/>
  <c r="L1989" i="11" s="1"/>
  <c r="M1989" i="11" s="1"/>
  <c r="G1990" i="11"/>
  <c r="H1990" i="11" s="1"/>
  <c r="L1990" i="11" s="1"/>
  <c r="M1990" i="11" s="1"/>
  <c r="I1990" i="11"/>
  <c r="G1991" i="11"/>
  <c r="H1991" i="11" s="1"/>
  <c r="L1991" i="11" s="1"/>
  <c r="M1991" i="11" s="1"/>
  <c r="I1991" i="11"/>
  <c r="I1992" i="11"/>
  <c r="G1992" i="11"/>
  <c r="H1992" i="11" s="1"/>
  <c r="L1992" i="11" s="1"/>
  <c r="M1992" i="11" s="1"/>
  <c r="G1993" i="11"/>
  <c r="H1993" i="11" s="1"/>
  <c r="L1993" i="11" s="1"/>
  <c r="M1993" i="11" s="1"/>
  <c r="I1993" i="11"/>
  <c r="I1994" i="11"/>
  <c r="G1994" i="11"/>
  <c r="H1994" i="11" s="1"/>
  <c r="L1994" i="11" s="1"/>
  <c r="M1994" i="11" s="1"/>
  <c r="I1995" i="11"/>
  <c r="G1995" i="11"/>
  <c r="H1995" i="11" s="1"/>
  <c r="L1995" i="11" s="1"/>
  <c r="M1995" i="11" s="1"/>
  <c r="I1996" i="11"/>
  <c r="G1996" i="11"/>
  <c r="H1996" i="11" s="1"/>
  <c r="L1996" i="11" s="1"/>
  <c r="M1996" i="11" s="1"/>
  <c r="G1997" i="11"/>
  <c r="H1997" i="11" s="1"/>
  <c r="L1997" i="11" s="1"/>
  <c r="M1997" i="11" s="1"/>
  <c r="I1997" i="11"/>
  <c r="I1998" i="11"/>
  <c r="G1998" i="11"/>
  <c r="H1998" i="11" s="1"/>
  <c r="L1998" i="11" s="1"/>
  <c r="M1998" i="11" s="1"/>
  <c r="G1999" i="11"/>
  <c r="H1999" i="11" s="1"/>
  <c r="L1999" i="11" s="1"/>
  <c r="M1999" i="11" s="1"/>
  <c r="I1999" i="11"/>
  <c r="G2000" i="11"/>
  <c r="H2000" i="11" s="1"/>
  <c r="L2000" i="11" s="1"/>
  <c r="M2000" i="11" s="1"/>
  <c r="I2000" i="11"/>
  <c r="G2001" i="11"/>
  <c r="H2001" i="11" s="1"/>
  <c r="L2001" i="11" s="1"/>
  <c r="M2001" i="11" s="1"/>
  <c r="I2001" i="11"/>
  <c r="G2002" i="11"/>
  <c r="H2002" i="11" s="1"/>
  <c r="L2002" i="11" s="1"/>
  <c r="M2002" i="11" s="1"/>
  <c r="I2002" i="11"/>
  <c r="G2003" i="11"/>
  <c r="H2003" i="11" s="1"/>
  <c r="L2003" i="11" s="1"/>
  <c r="M2003" i="11" s="1"/>
  <c r="I2003" i="11"/>
  <c r="G2004" i="11"/>
  <c r="H2004" i="11" s="1"/>
  <c r="L2004" i="11" s="1"/>
  <c r="M2004" i="11" s="1"/>
  <c r="I2004" i="11"/>
  <c r="G2005" i="11"/>
  <c r="H2005" i="11" s="1"/>
  <c r="L2005" i="11" s="1"/>
  <c r="M2005" i="11" s="1"/>
  <c r="I2005" i="11"/>
  <c r="G2006" i="11"/>
  <c r="H2006" i="11" s="1"/>
  <c r="L2006" i="11" s="1"/>
  <c r="M2006" i="11" s="1"/>
  <c r="I2006" i="11"/>
  <c r="I2007" i="11"/>
  <c r="G2007" i="11"/>
  <c r="H2007" i="11" s="1"/>
  <c r="L2007" i="11" s="1"/>
  <c r="M2007" i="11" s="1"/>
  <c r="G2008" i="11"/>
  <c r="H2008" i="11" s="1"/>
  <c r="L2008" i="11" s="1"/>
  <c r="M2008" i="11" s="1"/>
  <c r="I2008" i="11"/>
  <c r="G2009" i="11"/>
  <c r="H2009" i="11" s="1"/>
  <c r="L2009" i="11" s="1"/>
  <c r="M2009" i="11" s="1"/>
  <c r="I2009" i="11"/>
  <c r="G2010" i="11"/>
  <c r="H2010" i="11" s="1"/>
  <c r="L2010" i="11" s="1"/>
  <c r="M2010" i="11" s="1"/>
  <c r="I2010" i="11"/>
  <c r="G2011" i="11"/>
  <c r="H2011" i="11" s="1"/>
  <c r="L2011" i="11" s="1"/>
  <c r="M2011" i="11" s="1"/>
  <c r="I2011" i="11"/>
  <c r="G2012" i="11"/>
  <c r="H2012" i="11" s="1"/>
  <c r="L2012" i="11" s="1"/>
  <c r="M2012" i="11" s="1"/>
  <c r="I2012" i="11"/>
  <c r="G2013" i="11"/>
  <c r="H2013" i="11" s="1"/>
  <c r="L2013" i="11" s="1"/>
  <c r="M2013" i="11" s="1"/>
  <c r="I2013" i="11"/>
  <c r="G2014" i="11"/>
  <c r="H2014" i="11" s="1"/>
  <c r="L2014" i="11" s="1"/>
  <c r="M2014" i="11" s="1"/>
  <c r="I2014" i="11"/>
  <c r="I2015" i="11"/>
  <c r="G2015" i="11"/>
  <c r="H2015" i="11" s="1"/>
  <c r="L2015" i="11" s="1"/>
  <c r="M2015" i="11" s="1"/>
  <c r="G2016" i="11"/>
  <c r="H2016" i="11" s="1"/>
  <c r="L2016" i="11" s="1"/>
  <c r="M2016" i="11" s="1"/>
  <c r="I2016" i="11"/>
  <c r="G2017" i="11"/>
  <c r="H2017" i="11" s="1"/>
  <c r="L2017" i="11" s="1"/>
  <c r="M2017" i="11" s="1"/>
  <c r="I2017" i="11"/>
  <c r="G2018" i="11"/>
  <c r="H2018" i="11" s="1"/>
  <c r="L2018" i="11" s="1"/>
  <c r="M2018" i="11" s="1"/>
  <c r="I2018" i="11"/>
  <c r="G2019" i="11"/>
  <c r="H2019" i="11" s="1"/>
  <c r="L2019" i="11" s="1"/>
  <c r="M2019" i="11" s="1"/>
  <c r="I2019" i="11"/>
  <c r="G2020" i="11"/>
  <c r="H2020" i="11" s="1"/>
  <c r="L2020" i="11" s="1"/>
  <c r="M2020" i="11" s="1"/>
  <c r="I2020" i="11"/>
  <c r="G2021" i="11"/>
  <c r="H2021" i="11" s="1"/>
  <c r="L2021" i="11" s="1"/>
  <c r="M2021" i="11" s="1"/>
  <c r="I2021" i="11"/>
  <c r="G2022" i="11"/>
  <c r="H2022" i="11" s="1"/>
  <c r="L2022" i="11" s="1"/>
  <c r="M2022" i="11" s="1"/>
  <c r="I2022" i="11"/>
  <c r="G2023" i="11"/>
  <c r="H2023" i="11" s="1"/>
  <c r="L2023" i="11" s="1"/>
  <c r="M2023" i="11" s="1"/>
  <c r="I2023" i="11"/>
  <c r="G2024" i="11"/>
  <c r="H2024" i="11" s="1"/>
  <c r="L2024" i="11" s="1"/>
  <c r="M2024" i="11" s="1"/>
  <c r="I2024" i="11"/>
  <c r="G2025" i="11"/>
  <c r="H2025" i="11" s="1"/>
  <c r="L2025" i="11" s="1"/>
  <c r="M2025" i="11" s="1"/>
  <c r="I2025" i="11"/>
  <c r="G2026" i="11"/>
  <c r="H2026" i="11" s="1"/>
  <c r="L2026" i="11" s="1"/>
  <c r="M2026" i="11" s="1"/>
  <c r="I2026" i="11"/>
  <c r="G2027" i="11"/>
  <c r="H2027" i="11" s="1"/>
  <c r="L2027" i="11" s="1"/>
  <c r="M2027" i="11" s="1"/>
  <c r="I2027" i="11"/>
  <c r="G2028" i="11"/>
  <c r="H2028" i="11" s="1"/>
  <c r="L2028" i="11" s="1"/>
  <c r="M2028" i="11" s="1"/>
  <c r="I2028" i="11"/>
  <c r="G2029" i="11"/>
  <c r="H2029" i="11" s="1"/>
  <c r="L2029" i="11" s="1"/>
  <c r="M2029" i="11" s="1"/>
  <c r="I2029" i="11"/>
  <c r="G2030" i="11"/>
  <c r="H2030" i="11" s="1"/>
  <c r="L2030" i="11" s="1"/>
  <c r="M2030" i="11" s="1"/>
  <c r="I2030" i="11"/>
  <c r="G2031" i="11"/>
  <c r="H2031" i="11" s="1"/>
  <c r="L2031" i="11" s="1"/>
  <c r="M2031" i="11" s="1"/>
  <c r="I2031" i="11"/>
  <c r="G2032" i="11"/>
  <c r="H2032" i="11" s="1"/>
  <c r="L2032" i="11" s="1"/>
  <c r="M2032" i="11" s="1"/>
  <c r="I2032" i="11"/>
  <c r="G2033" i="11"/>
  <c r="H2033" i="11" s="1"/>
  <c r="L2033" i="11" s="1"/>
  <c r="M2033" i="11" s="1"/>
  <c r="I2033" i="11"/>
  <c r="I2034" i="11"/>
  <c r="G2034" i="11"/>
  <c r="H2034" i="11" s="1"/>
  <c r="L2034" i="11" s="1"/>
  <c r="M2034" i="11" s="1"/>
  <c r="G2035" i="11"/>
  <c r="H2035" i="11" s="1"/>
  <c r="L2035" i="11" s="1"/>
  <c r="M2035" i="11" s="1"/>
  <c r="I2035" i="11"/>
  <c r="I2036" i="11"/>
  <c r="G2036" i="11"/>
  <c r="H2036" i="11" s="1"/>
  <c r="L2036" i="11" s="1"/>
  <c r="M2036" i="11" s="1"/>
  <c r="G2037" i="11"/>
  <c r="H2037" i="11" s="1"/>
  <c r="L2037" i="11" s="1"/>
  <c r="M2037" i="11" s="1"/>
  <c r="I2037" i="11"/>
  <c r="G2038" i="11"/>
  <c r="H2038" i="11" s="1"/>
  <c r="L2038" i="11" s="1"/>
  <c r="M2038" i="11" s="1"/>
  <c r="I2038" i="11"/>
  <c r="G2039" i="11"/>
  <c r="H2039" i="11" s="1"/>
  <c r="L2039" i="11" s="1"/>
  <c r="M2039" i="11" s="1"/>
  <c r="I2039" i="11"/>
  <c r="G2040" i="11"/>
  <c r="H2040" i="11" s="1"/>
  <c r="L2040" i="11" s="1"/>
  <c r="M2040" i="11" s="1"/>
  <c r="I2040" i="11"/>
  <c r="G2041" i="11"/>
  <c r="H2041" i="11" s="1"/>
  <c r="L2041" i="11" s="1"/>
  <c r="M2041" i="11" s="1"/>
  <c r="I2041" i="11"/>
  <c r="I2042" i="11"/>
  <c r="G2042" i="11"/>
  <c r="H2042" i="11" s="1"/>
  <c r="L2042" i="11" s="1"/>
  <c r="M2042" i="11" s="1"/>
  <c r="G2043" i="11"/>
  <c r="H2043" i="11" s="1"/>
  <c r="L2043" i="11" s="1"/>
  <c r="M2043" i="11" s="1"/>
  <c r="I2043" i="11"/>
  <c r="I2044" i="11"/>
  <c r="G2044" i="11"/>
  <c r="H2044" i="11" s="1"/>
  <c r="L2044" i="11" s="1"/>
  <c r="M2044" i="11" s="1"/>
  <c r="G2045" i="11"/>
  <c r="H2045" i="11" s="1"/>
  <c r="L2045" i="11" s="1"/>
  <c r="M2045" i="11" s="1"/>
  <c r="I2045" i="11"/>
  <c r="G2046" i="11"/>
  <c r="H2046" i="11" s="1"/>
  <c r="L2046" i="11" s="1"/>
  <c r="M2046" i="11" s="1"/>
  <c r="I2046" i="11"/>
  <c r="I2047" i="11"/>
  <c r="G2047" i="11"/>
  <c r="H2047" i="11" s="1"/>
  <c r="L2047" i="11" s="1"/>
  <c r="M2047" i="11" s="1"/>
  <c r="G2048" i="11"/>
  <c r="H2048" i="11" s="1"/>
  <c r="L2048" i="11" s="1"/>
  <c r="M2048" i="11" s="1"/>
  <c r="I2048" i="11"/>
  <c r="G2049" i="11"/>
  <c r="H2049" i="11" s="1"/>
  <c r="L2049" i="11" s="1"/>
  <c r="M2049" i="11" s="1"/>
  <c r="I2049" i="11"/>
  <c r="I2050" i="11"/>
  <c r="G2050" i="11"/>
  <c r="H2050" i="11" s="1"/>
  <c r="L2050" i="11" s="1"/>
  <c r="M2050" i="11" s="1"/>
  <c r="G2051" i="11"/>
  <c r="H2051" i="11" s="1"/>
  <c r="L2051" i="11" s="1"/>
  <c r="M2051" i="11" s="1"/>
  <c r="I2051" i="11"/>
  <c r="G2052" i="11"/>
  <c r="H2052" i="11" s="1"/>
  <c r="L2052" i="11" s="1"/>
  <c r="M2052" i="11" s="1"/>
  <c r="I2052" i="11"/>
  <c r="G2053" i="11"/>
  <c r="H2053" i="11" s="1"/>
  <c r="L2053" i="11" s="1"/>
  <c r="M2053" i="11" s="1"/>
  <c r="I2053" i="11"/>
  <c r="G2054" i="11"/>
  <c r="H2054" i="11" s="1"/>
  <c r="L2054" i="11" s="1"/>
  <c r="M2054" i="11" s="1"/>
  <c r="I2054" i="11"/>
  <c r="G2055" i="11"/>
  <c r="H2055" i="11" s="1"/>
  <c r="L2055" i="11" s="1"/>
  <c r="M2055" i="11" s="1"/>
  <c r="I2055" i="11"/>
  <c r="G2056" i="11"/>
  <c r="H2056" i="11" s="1"/>
  <c r="L2056" i="11" s="1"/>
  <c r="M2056" i="11" s="1"/>
  <c r="I2056" i="11"/>
  <c r="G2057" i="11"/>
  <c r="H2057" i="11" s="1"/>
  <c r="L2057" i="11" s="1"/>
  <c r="M2057" i="11" s="1"/>
  <c r="I2057" i="11"/>
  <c r="I2058" i="11"/>
  <c r="G2058" i="11"/>
  <c r="H2058" i="11" s="1"/>
  <c r="L2058" i="11" s="1"/>
  <c r="M2058" i="11" s="1"/>
  <c r="I2059" i="11"/>
  <c r="G2059" i="11"/>
  <c r="H2059" i="11" s="1"/>
  <c r="L2059" i="11" s="1"/>
  <c r="M2059" i="11" s="1"/>
  <c r="I2060" i="11"/>
  <c r="G2060" i="11"/>
  <c r="H2060" i="11" s="1"/>
  <c r="L2060" i="11" s="1"/>
  <c r="M2060" i="11" s="1"/>
  <c r="I2061" i="11"/>
  <c r="G2061" i="11"/>
  <c r="H2061" i="11" s="1"/>
  <c r="L2061" i="11" s="1"/>
  <c r="M2061" i="11" s="1"/>
  <c r="G2062" i="11"/>
  <c r="H2062" i="11" s="1"/>
  <c r="L2062" i="11" s="1"/>
  <c r="M2062" i="11" s="1"/>
  <c r="I2062" i="11"/>
  <c r="I2063" i="11"/>
  <c r="G2063" i="11"/>
  <c r="H2063" i="11" s="1"/>
  <c r="L2063" i="11" s="1"/>
  <c r="M2063" i="11" s="1"/>
  <c r="I2064" i="11"/>
  <c r="G2064" i="11"/>
  <c r="H2064" i="11" s="1"/>
  <c r="L2064" i="11" s="1"/>
  <c r="M2064" i="11" s="1"/>
  <c r="I2065" i="11"/>
  <c r="G2065" i="11"/>
  <c r="H2065" i="11" s="1"/>
  <c r="L2065" i="11" s="1"/>
  <c r="M2065" i="11" s="1"/>
  <c r="G2066" i="11"/>
  <c r="H2066" i="11" s="1"/>
  <c r="L2066" i="11" s="1"/>
  <c r="M2066" i="11" s="1"/>
  <c r="I2066" i="11"/>
  <c r="G2067" i="11"/>
  <c r="H2067" i="11" s="1"/>
  <c r="L2067" i="11" s="1"/>
  <c r="M2067" i="11" s="1"/>
  <c r="I2067" i="11"/>
  <c r="G2068" i="11"/>
  <c r="H2068" i="11" s="1"/>
  <c r="L2068" i="11" s="1"/>
  <c r="M2068" i="11" s="1"/>
  <c r="I2068" i="11"/>
  <c r="G2069" i="11"/>
  <c r="H2069" i="11" s="1"/>
  <c r="L2069" i="11" s="1"/>
  <c r="M2069" i="11" s="1"/>
  <c r="I2069" i="11"/>
  <c r="I2070" i="11"/>
  <c r="G2070" i="11"/>
  <c r="H2070" i="11" s="1"/>
  <c r="L2070" i="11" s="1"/>
  <c r="M2070" i="11" s="1"/>
  <c r="G2071" i="11"/>
  <c r="H2071" i="11" s="1"/>
  <c r="L2071" i="11" s="1"/>
  <c r="M2071" i="11" s="1"/>
  <c r="I2071" i="11"/>
  <c r="G2072" i="11"/>
  <c r="H2072" i="11" s="1"/>
  <c r="L2072" i="11" s="1"/>
  <c r="M2072" i="11" s="1"/>
  <c r="I2072" i="11"/>
  <c r="I2073" i="11"/>
  <c r="G2073" i="11"/>
  <c r="H2073" i="11" s="1"/>
  <c r="L2073" i="11" s="1"/>
  <c r="M2073" i="11" s="1"/>
  <c r="G2074" i="11"/>
  <c r="H2074" i="11" s="1"/>
  <c r="L2074" i="11" s="1"/>
  <c r="M2074" i="11" s="1"/>
  <c r="I2074" i="11"/>
  <c r="G2075" i="11"/>
  <c r="H2075" i="11" s="1"/>
  <c r="L2075" i="11" s="1"/>
  <c r="M2075" i="11" s="1"/>
  <c r="I2075" i="11"/>
  <c r="I2076" i="11"/>
  <c r="G2076" i="11"/>
  <c r="H2076" i="11" s="1"/>
  <c r="L2076" i="11" s="1"/>
  <c r="M2076" i="11" s="1"/>
  <c r="I2077" i="11"/>
  <c r="G2077" i="11"/>
  <c r="H2077" i="11" s="1"/>
  <c r="L2077" i="11" s="1"/>
  <c r="M2077" i="11" s="1"/>
  <c r="I2078" i="11"/>
  <c r="G2078" i="11"/>
  <c r="H2078" i="11" s="1"/>
  <c r="L2078" i="11" s="1"/>
  <c r="M2078" i="11" s="1"/>
  <c r="I2079" i="11"/>
  <c r="G2079" i="11"/>
  <c r="H2079" i="11" s="1"/>
  <c r="L2079" i="11" s="1"/>
  <c r="M2079" i="11" s="1"/>
  <c r="I2080" i="11"/>
  <c r="G2080" i="11"/>
  <c r="H2080" i="11" s="1"/>
  <c r="L2080" i="11" s="1"/>
  <c r="M2080" i="11" s="1"/>
  <c r="G2081" i="11"/>
  <c r="H2081" i="11" s="1"/>
  <c r="L2081" i="11" s="1"/>
  <c r="M2081" i="11" s="1"/>
  <c r="I2081" i="11"/>
  <c r="I2082" i="11"/>
  <c r="G2082" i="11"/>
  <c r="H2082" i="11" s="1"/>
  <c r="L2082" i="11" s="1"/>
  <c r="M2082" i="11" s="1"/>
  <c r="I2083" i="11"/>
  <c r="G2083" i="11"/>
  <c r="H2083" i="11" s="1"/>
  <c r="L2083" i="11" s="1"/>
  <c r="M2083" i="11" s="1"/>
  <c r="I2084" i="11"/>
  <c r="G2084" i="11"/>
  <c r="H2084" i="11" s="1"/>
  <c r="L2084" i="11" s="1"/>
  <c r="M2084" i="11" s="1"/>
  <c r="I2085" i="11"/>
  <c r="G2085" i="11"/>
  <c r="H2085" i="11" s="1"/>
  <c r="L2085" i="11" s="1"/>
  <c r="M2085" i="11" s="1"/>
  <c r="I2086" i="11"/>
  <c r="G2086" i="11"/>
  <c r="H2086" i="11" s="1"/>
  <c r="L2086" i="11" s="1"/>
  <c r="M2086" i="11" s="1"/>
  <c r="I2087" i="11"/>
  <c r="G2087" i="11"/>
  <c r="H2087" i="11" s="1"/>
  <c r="L2087" i="11" s="1"/>
  <c r="M2087" i="11" s="1"/>
  <c r="G2088" i="11"/>
  <c r="H2088" i="11" s="1"/>
  <c r="L2088" i="11" s="1"/>
  <c r="M2088" i="11" s="1"/>
  <c r="I2088" i="11"/>
  <c r="G2089" i="11"/>
  <c r="H2089" i="11" s="1"/>
  <c r="L2089" i="11" s="1"/>
  <c r="M2089" i="11" s="1"/>
  <c r="I2089" i="11"/>
  <c r="I2090" i="11"/>
  <c r="G2090" i="11"/>
  <c r="H2090" i="11" s="1"/>
  <c r="L2090" i="11" s="1"/>
  <c r="M2090" i="11" s="1"/>
  <c r="I2091" i="11"/>
  <c r="G2091" i="11"/>
  <c r="H2091" i="11" s="1"/>
  <c r="L2091" i="11" s="1"/>
  <c r="M2091" i="11" s="1"/>
  <c r="I2092" i="11"/>
  <c r="G2092" i="11"/>
  <c r="H2092" i="11" s="1"/>
  <c r="L2092" i="11" s="1"/>
  <c r="M2092" i="11" s="1"/>
  <c r="G2093" i="11"/>
  <c r="H2093" i="11" s="1"/>
  <c r="L2093" i="11" s="1"/>
  <c r="M2093" i="11" s="1"/>
  <c r="I2093" i="11"/>
  <c r="I2094" i="11"/>
  <c r="G2094" i="11"/>
  <c r="H2094" i="11" s="1"/>
  <c r="L2094" i="11" s="1"/>
  <c r="M2094" i="11" s="1"/>
  <c r="G2095" i="11"/>
  <c r="H2095" i="11" s="1"/>
  <c r="L2095" i="11" s="1"/>
  <c r="M2095" i="11" s="1"/>
  <c r="I2095" i="11"/>
  <c r="G2096" i="11"/>
  <c r="H2096" i="11" s="1"/>
  <c r="L2096" i="11" s="1"/>
  <c r="M2096" i="11" s="1"/>
  <c r="I2096" i="11"/>
  <c r="G2097" i="11"/>
  <c r="H2097" i="11" s="1"/>
  <c r="L2097" i="11" s="1"/>
  <c r="M2097" i="11" s="1"/>
  <c r="I2097" i="11"/>
  <c r="G2098" i="11"/>
  <c r="H2098" i="11" s="1"/>
  <c r="L2098" i="11" s="1"/>
  <c r="M2098" i="11" s="1"/>
  <c r="I2098" i="11"/>
  <c r="G2099" i="11"/>
  <c r="H2099" i="11" s="1"/>
  <c r="L2099" i="11" s="1"/>
  <c r="M2099" i="11" s="1"/>
  <c r="I2099" i="11"/>
  <c r="G2100" i="11"/>
  <c r="H2100" i="11" s="1"/>
  <c r="L2100" i="11" s="1"/>
  <c r="M2100" i="11" s="1"/>
  <c r="I2100" i="11"/>
  <c r="G2101" i="11"/>
  <c r="H2101" i="11" s="1"/>
  <c r="L2101" i="11" s="1"/>
  <c r="M2101" i="11" s="1"/>
  <c r="I2101" i="11"/>
  <c r="I2102" i="11"/>
  <c r="G2102" i="11"/>
  <c r="H2102" i="11" s="1"/>
  <c r="L2102" i="11" s="1"/>
  <c r="M2102" i="11" s="1"/>
  <c r="I2103" i="11"/>
  <c r="G2103" i="11"/>
  <c r="H2103" i="11" s="1"/>
  <c r="L2103" i="11" s="1"/>
  <c r="M2103" i="11" s="1"/>
  <c r="G2104" i="11"/>
  <c r="H2104" i="11" s="1"/>
  <c r="L2104" i="11" s="1"/>
  <c r="M2104" i="11" s="1"/>
  <c r="I2104" i="11"/>
  <c r="I2105" i="11"/>
  <c r="G2105" i="11"/>
  <c r="H2105" i="11" s="1"/>
  <c r="L2105" i="11" s="1"/>
  <c r="M2105" i="11" s="1"/>
  <c r="I2106" i="11"/>
  <c r="G2106" i="11"/>
  <c r="H2106" i="11" s="1"/>
  <c r="L2106" i="11" s="1"/>
  <c r="M2106" i="11" s="1"/>
  <c r="I2107" i="11"/>
  <c r="G2107" i="11"/>
  <c r="H2107" i="11" s="1"/>
  <c r="L2107" i="11" s="1"/>
  <c r="M2107" i="11" s="1"/>
  <c r="G2108" i="11"/>
  <c r="H2108" i="11" s="1"/>
  <c r="L2108" i="11" s="1"/>
  <c r="M2108" i="11" s="1"/>
  <c r="I2108" i="11"/>
  <c r="G2109" i="11"/>
  <c r="H2109" i="11" s="1"/>
  <c r="L2109" i="11" s="1"/>
  <c r="M2109" i="11" s="1"/>
  <c r="I2109" i="11"/>
  <c r="G2110" i="11"/>
  <c r="H2110" i="11" s="1"/>
  <c r="L2110" i="11" s="1"/>
  <c r="M2110" i="11" s="1"/>
  <c r="I2110" i="11"/>
  <c r="G2111" i="11"/>
  <c r="H2111" i="11" s="1"/>
  <c r="L2111" i="11" s="1"/>
  <c r="M2111" i="11" s="1"/>
  <c r="I2111" i="11"/>
  <c r="G2112" i="11"/>
  <c r="H2112" i="11" s="1"/>
  <c r="L2112" i="11" s="1"/>
  <c r="M2112" i="11" s="1"/>
  <c r="I2112" i="11"/>
  <c r="G2113" i="11"/>
  <c r="H2113" i="11" s="1"/>
  <c r="L2113" i="11" s="1"/>
  <c r="M2113" i="11" s="1"/>
  <c r="I2113" i="11"/>
  <c r="G2114" i="11"/>
  <c r="H2114" i="11" s="1"/>
  <c r="L2114" i="11" s="1"/>
  <c r="M2114" i="11" s="1"/>
  <c r="I2114" i="11"/>
  <c r="I2115" i="11"/>
  <c r="G2115" i="11"/>
  <c r="H2115" i="11" s="1"/>
  <c r="L2115" i="11" s="1"/>
  <c r="M2115" i="11" s="1"/>
  <c r="I2116" i="11"/>
  <c r="G2116" i="11"/>
  <c r="H2116" i="11" s="1"/>
  <c r="L2116" i="11" s="1"/>
  <c r="M2116" i="11" s="1"/>
  <c r="G2117" i="11"/>
  <c r="H2117" i="11" s="1"/>
  <c r="L2117" i="11" s="1"/>
  <c r="M2117" i="11" s="1"/>
  <c r="I2117" i="11"/>
  <c r="G2118" i="11"/>
  <c r="H2118" i="11" s="1"/>
  <c r="L2118" i="11" s="1"/>
  <c r="M2118" i="11" s="1"/>
  <c r="I2118" i="11"/>
  <c r="I2119" i="11"/>
  <c r="G2119" i="11"/>
  <c r="H2119" i="11" s="1"/>
  <c r="L2119" i="11" s="1"/>
  <c r="M2119" i="11" s="1"/>
  <c r="G2120" i="11"/>
  <c r="H2120" i="11" s="1"/>
  <c r="L2120" i="11" s="1"/>
  <c r="M2120" i="11" s="1"/>
  <c r="I2120" i="11"/>
  <c r="G2121" i="11"/>
  <c r="H2121" i="11" s="1"/>
  <c r="L2121" i="11" s="1"/>
  <c r="M2121" i="11" s="1"/>
  <c r="I2121" i="11"/>
  <c r="G2122" i="11"/>
  <c r="H2122" i="11" s="1"/>
  <c r="L2122" i="11" s="1"/>
  <c r="M2122" i="11" s="1"/>
  <c r="I2122" i="11"/>
  <c r="I2123" i="11"/>
  <c r="G2123" i="11"/>
  <c r="H2123" i="11" s="1"/>
  <c r="L2123" i="11" s="1"/>
  <c r="M2123" i="11" s="1"/>
  <c r="I2124" i="11"/>
  <c r="G2124" i="11"/>
  <c r="H2124" i="11" s="1"/>
  <c r="L2124" i="11" s="1"/>
  <c r="M2124" i="11" s="1"/>
  <c r="I2125" i="11"/>
  <c r="G2125" i="11"/>
  <c r="H2125" i="11" s="1"/>
  <c r="L2125" i="11" s="1"/>
  <c r="M2125" i="11" s="1"/>
  <c r="I2126" i="11"/>
  <c r="G2126" i="11"/>
  <c r="H2126" i="11" s="1"/>
  <c r="L2126" i="11" s="1"/>
  <c r="M2126" i="11" s="1"/>
  <c r="I2127" i="11"/>
  <c r="G2127" i="11"/>
  <c r="H2127" i="11" s="1"/>
  <c r="L2127" i="11" s="1"/>
  <c r="M2127" i="11" s="1"/>
  <c r="G2128" i="11"/>
  <c r="H2128" i="11" s="1"/>
  <c r="L2128" i="11" s="1"/>
  <c r="M2128" i="11" s="1"/>
  <c r="I2128" i="11"/>
  <c r="I2129" i="11"/>
  <c r="G2129" i="11"/>
  <c r="H2129" i="11" s="1"/>
  <c r="L2129" i="11" s="1"/>
  <c r="M2129" i="11" s="1"/>
  <c r="G2130" i="11"/>
  <c r="H2130" i="11" s="1"/>
  <c r="L2130" i="11" s="1"/>
  <c r="M2130" i="11" s="1"/>
  <c r="I2130" i="11"/>
  <c r="I2131" i="11"/>
  <c r="G2131" i="11"/>
  <c r="H2131" i="11" s="1"/>
  <c r="L2131" i="11" s="1"/>
  <c r="M2131" i="11" s="1"/>
  <c r="I2132" i="11"/>
  <c r="G2132" i="11"/>
  <c r="H2132" i="11" s="1"/>
  <c r="L2132" i="11" s="1"/>
  <c r="M2132" i="11" s="1"/>
  <c r="I2133" i="11"/>
  <c r="G2133" i="11"/>
  <c r="H2133" i="11" s="1"/>
  <c r="L2133" i="11" s="1"/>
  <c r="M2133" i="11" s="1"/>
  <c r="I2134" i="11"/>
  <c r="G2134" i="11"/>
  <c r="H2134" i="11" s="1"/>
  <c r="L2134" i="11" s="1"/>
  <c r="M2134" i="11" s="1"/>
  <c r="I2135" i="11"/>
  <c r="G2135" i="11"/>
  <c r="H2135" i="11" s="1"/>
  <c r="L2135" i="11" s="1"/>
  <c r="M2135" i="11" s="1"/>
  <c r="I2136" i="11"/>
  <c r="G2136" i="11"/>
  <c r="H2136" i="11" s="1"/>
  <c r="L2136" i="11" s="1"/>
  <c r="M2136" i="11" s="1"/>
  <c r="I2137" i="11"/>
  <c r="G2137" i="11"/>
  <c r="H2137" i="11" s="1"/>
  <c r="L2137" i="11" s="1"/>
  <c r="M2137" i="11" s="1"/>
  <c r="I2138" i="11"/>
  <c r="G2138" i="11"/>
  <c r="H2138" i="11" s="1"/>
  <c r="L2138" i="11" s="1"/>
  <c r="M2138" i="11" s="1"/>
  <c r="I2139" i="11"/>
  <c r="G2139" i="11"/>
  <c r="H2139" i="11" s="1"/>
  <c r="L2139" i="11" s="1"/>
  <c r="M2139" i="11" s="1"/>
  <c r="I2140" i="11"/>
  <c r="G2140" i="11"/>
  <c r="H2140" i="11" s="1"/>
  <c r="L2140" i="11" s="1"/>
  <c r="M2140" i="11" s="1"/>
  <c r="I2141" i="11"/>
  <c r="G2141" i="11"/>
  <c r="H2141" i="11" s="1"/>
  <c r="L2141" i="11" s="1"/>
  <c r="M2141" i="11" s="1"/>
  <c r="I2142" i="11"/>
  <c r="G2142" i="11"/>
  <c r="H2142" i="11" s="1"/>
  <c r="L2142" i="11" s="1"/>
  <c r="M2142" i="11" s="1"/>
  <c r="I2143" i="11"/>
  <c r="G2143" i="11"/>
  <c r="H2143" i="11" s="1"/>
  <c r="L2143" i="11" s="1"/>
  <c r="M2143" i="11" s="1"/>
  <c r="I2144" i="11"/>
  <c r="G2144" i="11"/>
  <c r="H2144" i="11" s="1"/>
  <c r="L2144" i="11" s="1"/>
  <c r="M2144" i="11" s="1"/>
  <c r="G2145" i="11"/>
  <c r="H2145" i="11" s="1"/>
  <c r="L2145" i="11" s="1"/>
  <c r="M2145" i="11" s="1"/>
  <c r="I2145" i="11"/>
  <c r="I2146" i="11"/>
  <c r="G2146" i="11"/>
  <c r="H2146" i="11" s="1"/>
  <c r="L2146" i="11" s="1"/>
  <c r="M2146" i="11" s="1"/>
  <c r="G2147" i="11"/>
  <c r="H2147" i="11" s="1"/>
  <c r="L2147" i="11" s="1"/>
  <c r="M2147" i="11" s="1"/>
  <c r="I2147" i="11"/>
  <c r="G2148" i="11"/>
  <c r="H2148" i="11" s="1"/>
  <c r="L2148" i="11" s="1"/>
  <c r="M2148" i="11" s="1"/>
  <c r="I2148" i="11"/>
  <c r="G2149" i="11"/>
  <c r="H2149" i="11" s="1"/>
  <c r="L2149" i="11" s="1"/>
  <c r="M2149" i="11" s="1"/>
  <c r="I2149" i="11"/>
  <c r="G2150" i="11"/>
  <c r="H2150" i="11" s="1"/>
  <c r="L2150" i="11" s="1"/>
  <c r="M2150" i="11" s="1"/>
  <c r="I2150" i="11"/>
  <c r="G2151" i="11"/>
  <c r="H2151" i="11" s="1"/>
  <c r="L2151" i="11" s="1"/>
  <c r="M2151" i="11" s="1"/>
  <c r="I2151" i="11"/>
  <c r="G2152" i="11"/>
  <c r="H2152" i="11" s="1"/>
  <c r="L2152" i="11" s="1"/>
  <c r="M2152" i="11" s="1"/>
  <c r="I2152" i="11"/>
  <c r="I2153" i="11"/>
  <c r="G2153" i="11"/>
  <c r="H2153" i="11" s="1"/>
  <c r="L2153" i="11" s="1"/>
  <c r="M2153" i="11" s="1"/>
  <c r="G2154" i="11"/>
  <c r="H2154" i="11" s="1"/>
  <c r="L2154" i="11" s="1"/>
  <c r="M2154" i="11" s="1"/>
  <c r="I2154" i="11"/>
  <c r="G2155" i="11"/>
  <c r="H2155" i="11" s="1"/>
  <c r="L2155" i="11" s="1"/>
  <c r="M2155" i="11" s="1"/>
  <c r="I2155" i="11"/>
  <c r="I2156" i="11"/>
  <c r="G2156" i="11"/>
  <c r="H2156" i="11" s="1"/>
  <c r="L2156" i="11" s="1"/>
  <c r="M2156" i="11" s="1"/>
  <c r="G2157" i="11"/>
  <c r="H2157" i="11" s="1"/>
  <c r="L2157" i="11" s="1"/>
  <c r="M2157" i="11" s="1"/>
  <c r="I2157" i="11"/>
  <c r="G2158" i="11"/>
  <c r="H2158" i="11" s="1"/>
  <c r="L2158" i="11" s="1"/>
  <c r="M2158" i="11" s="1"/>
  <c r="I2158" i="11"/>
  <c r="G2159" i="11"/>
  <c r="H2159" i="11" s="1"/>
  <c r="L2159" i="11" s="1"/>
  <c r="M2159" i="11" s="1"/>
  <c r="I2159" i="11"/>
  <c r="G2160" i="11"/>
  <c r="H2160" i="11" s="1"/>
  <c r="L2160" i="11" s="1"/>
  <c r="M2160" i="11" s="1"/>
  <c r="I2160" i="11"/>
  <c r="I2161" i="11"/>
  <c r="G2161" i="11"/>
  <c r="H2161" i="11" s="1"/>
  <c r="L2161" i="11" s="1"/>
  <c r="M2161" i="11" s="1"/>
  <c r="G2162" i="11"/>
  <c r="H2162" i="11" s="1"/>
  <c r="L2162" i="11" s="1"/>
  <c r="M2162" i="11" s="1"/>
  <c r="I2162" i="11"/>
  <c r="G2163" i="11"/>
  <c r="H2163" i="11" s="1"/>
  <c r="L2163" i="11" s="1"/>
  <c r="M2163" i="11" s="1"/>
  <c r="I2163" i="11"/>
  <c r="G2164" i="11"/>
  <c r="H2164" i="11" s="1"/>
  <c r="L2164" i="11" s="1"/>
  <c r="M2164" i="11" s="1"/>
  <c r="I2164" i="11"/>
  <c r="G2165" i="11"/>
  <c r="H2165" i="11" s="1"/>
  <c r="L2165" i="11" s="1"/>
  <c r="M2165" i="11" s="1"/>
  <c r="I2165" i="11"/>
  <c r="I2166" i="11"/>
  <c r="G2166" i="11"/>
  <c r="H2166" i="11" s="1"/>
  <c r="L2166" i="11" s="1"/>
  <c r="M2166" i="11" s="1"/>
  <c r="I2167" i="11"/>
  <c r="G2167" i="11"/>
  <c r="H2167" i="11" s="1"/>
  <c r="L2167" i="11" s="1"/>
  <c r="M2167" i="11" s="1"/>
  <c r="G2168" i="11"/>
  <c r="H2168" i="11" s="1"/>
  <c r="L2168" i="11" s="1"/>
  <c r="M2168" i="11" s="1"/>
  <c r="I2168" i="11"/>
  <c r="I2169" i="11"/>
  <c r="G2169" i="11"/>
  <c r="H2169" i="11" s="1"/>
  <c r="L2169" i="11" s="1"/>
  <c r="M2169" i="11" s="1"/>
  <c r="G2170" i="11"/>
  <c r="H2170" i="11" s="1"/>
  <c r="L2170" i="11" s="1"/>
  <c r="M2170" i="11" s="1"/>
  <c r="I2170" i="11"/>
  <c r="G2171" i="11"/>
  <c r="H2171" i="11" s="1"/>
  <c r="L2171" i="11" s="1"/>
  <c r="M2171" i="11" s="1"/>
  <c r="I2171" i="11"/>
  <c r="G2172" i="11"/>
  <c r="H2172" i="11" s="1"/>
  <c r="L2172" i="11" s="1"/>
  <c r="M2172" i="11" s="1"/>
  <c r="I2172" i="11"/>
  <c r="G2173" i="11"/>
  <c r="H2173" i="11" s="1"/>
  <c r="L2173" i="11" s="1"/>
  <c r="M2173" i="11" s="1"/>
  <c r="I2173" i="11"/>
  <c r="G2174" i="11"/>
  <c r="H2174" i="11" s="1"/>
  <c r="L2174" i="11" s="1"/>
  <c r="M2174" i="11" s="1"/>
  <c r="I2174" i="11"/>
  <c r="G2175" i="11"/>
  <c r="H2175" i="11" s="1"/>
  <c r="L2175" i="11" s="1"/>
  <c r="M2175" i="11" s="1"/>
  <c r="I2175" i="11"/>
  <c r="G2176" i="11"/>
  <c r="H2176" i="11" s="1"/>
  <c r="L2176" i="11" s="1"/>
  <c r="M2176" i="11" s="1"/>
  <c r="I2176" i="11"/>
  <c r="G2177" i="11"/>
  <c r="H2177" i="11" s="1"/>
  <c r="L2177" i="11" s="1"/>
  <c r="M2177" i="11" s="1"/>
  <c r="I2177" i="11"/>
  <c r="I2178" i="11"/>
  <c r="G2178" i="11"/>
  <c r="H2178" i="11" s="1"/>
  <c r="L2178" i="11" s="1"/>
  <c r="M2178" i="11" s="1"/>
  <c r="I2179" i="11"/>
  <c r="G2179" i="11"/>
  <c r="H2179" i="11" s="1"/>
  <c r="L2179" i="11" s="1"/>
  <c r="M2179" i="11" s="1"/>
  <c r="G2180" i="11"/>
  <c r="H2180" i="11" s="1"/>
  <c r="L2180" i="11" s="1"/>
  <c r="M2180" i="11" s="1"/>
  <c r="I2180" i="11"/>
  <c r="G2181" i="11"/>
  <c r="H2181" i="11" s="1"/>
  <c r="L2181" i="11" s="1"/>
  <c r="M2181" i="11" s="1"/>
  <c r="I2181" i="11"/>
  <c r="I2182" i="11"/>
  <c r="G2182" i="11"/>
  <c r="H2182" i="11" s="1"/>
  <c r="L2182" i="11" s="1"/>
  <c r="M2182" i="11" s="1"/>
  <c r="I2183" i="11"/>
  <c r="G2183" i="11"/>
  <c r="H2183" i="11" s="1"/>
  <c r="L2183" i="11" s="1"/>
  <c r="M2183" i="11" s="1"/>
  <c r="I2184" i="11"/>
  <c r="G2184" i="11"/>
  <c r="H2184" i="11" s="1"/>
  <c r="L2184" i="11" s="1"/>
  <c r="M2184" i="11" s="1"/>
  <c r="G2185" i="11"/>
  <c r="H2185" i="11" s="1"/>
  <c r="L2185" i="11" s="1"/>
  <c r="M2185" i="11" s="1"/>
  <c r="I2185" i="11"/>
  <c r="I2186" i="11"/>
  <c r="G2186" i="11"/>
  <c r="H2186" i="11" s="1"/>
  <c r="L2186" i="11" s="1"/>
  <c r="M2186" i="11" s="1"/>
  <c r="I2187" i="11"/>
  <c r="G2187" i="11"/>
  <c r="H2187" i="11" s="1"/>
  <c r="L2187" i="11" s="1"/>
  <c r="M2187" i="11" s="1"/>
  <c r="I2188" i="11"/>
  <c r="G2188" i="11"/>
  <c r="H2188" i="11" s="1"/>
  <c r="L2188" i="11" s="1"/>
  <c r="M2188" i="11" s="1"/>
  <c r="G2189" i="11"/>
  <c r="H2189" i="11" s="1"/>
  <c r="L2189" i="11" s="1"/>
  <c r="M2189" i="11" s="1"/>
  <c r="I2189" i="11"/>
  <c r="I2190" i="11"/>
  <c r="G2190" i="11"/>
  <c r="H2190" i="11" s="1"/>
  <c r="L2190" i="11" s="1"/>
  <c r="M2190" i="11" s="1"/>
  <c r="I2191" i="11"/>
  <c r="G2191" i="11"/>
  <c r="H2191" i="11" s="1"/>
  <c r="L2191" i="11" s="1"/>
  <c r="M2191" i="11" s="1"/>
  <c r="I2192" i="11"/>
  <c r="G2192" i="11"/>
  <c r="H2192" i="11" s="1"/>
  <c r="L2192" i="11" s="1"/>
  <c r="M2192" i="11" s="1"/>
  <c r="G2193" i="11"/>
  <c r="H2193" i="11" s="1"/>
  <c r="L2193" i="11" s="1"/>
  <c r="M2193" i="11" s="1"/>
  <c r="I2193" i="11"/>
  <c r="G2194" i="11"/>
  <c r="H2194" i="11" s="1"/>
  <c r="L2194" i="11" s="1"/>
  <c r="M2194" i="11" s="1"/>
  <c r="I2194" i="11"/>
  <c r="G2195" i="11"/>
  <c r="H2195" i="11" s="1"/>
  <c r="L2195" i="11" s="1"/>
  <c r="M2195" i="11" s="1"/>
  <c r="I2195" i="11"/>
  <c r="G2196" i="11"/>
  <c r="H2196" i="11" s="1"/>
  <c r="L2196" i="11" s="1"/>
  <c r="M2196" i="11" s="1"/>
  <c r="I2196" i="11"/>
  <c r="G2197" i="11"/>
  <c r="H2197" i="11" s="1"/>
  <c r="L2197" i="11" s="1"/>
  <c r="M2197" i="11" s="1"/>
  <c r="I2197" i="11"/>
  <c r="G2198" i="11"/>
  <c r="H2198" i="11" s="1"/>
  <c r="L2198" i="11" s="1"/>
  <c r="M2198" i="11" s="1"/>
  <c r="I2198" i="11"/>
  <c r="I2199" i="11"/>
  <c r="G2199" i="11"/>
  <c r="H2199" i="11" s="1"/>
  <c r="L2199" i="11" s="1"/>
  <c r="M2199" i="11" s="1"/>
  <c r="I2200" i="11"/>
  <c r="G2200" i="11"/>
  <c r="H2200" i="11" s="1"/>
  <c r="L2200" i="11" s="1"/>
  <c r="M2200" i="11" s="1"/>
  <c r="I2201" i="11"/>
  <c r="G2201" i="11"/>
  <c r="H2201" i="11" s="1"/>
  <c r="L2201" i="11" s="1"/>
  <c r="M2201" i="11" s="1"/>
  <c r="I2202" i="11"/>
  <c r="G2202" i="11"/>
  <c r="H2202" i="11" s="1"/>
  <c r="L2202" i="11" s="1"/>
  <c r="M2202" i="11" s="1"/>
  <c r="I2203" i="11"/>
  <c r="G2203" i="11"/>
  <c r="H2203" i="11" s="1"/>
  <c r="L2203" i="11" s="1"/>
  <c r="M2203" i="11" s="1"/>
  <c r="I2204" i="11"/>
  <c r="G2204" i="11"/>
  <c r="H2204" i="11" s="1"/>
  <c r="L2204" i="11" s="1"/>
  <c r="M2204" i="11" s="1"/>
  <c r="I2205" i="11"/>
  <c r="G2205" i="11"/>
  <c r="H2205" i="11" s="1"/>
  <c r="L2205" i="11" s="1"/>
  <c r="M2205" i="11" s="1"/>
  <c r="G2206" i="11"/>
  <c r="H2206" i="11" s="1"/>
  <c r="L2206" i="11" s="1"/>
  <c r="M2206" i="11" s="1"/>
  <c r="I2206" i="11"/>
  <c r="G2207" i="11"/>
  <c r="H2207" i="11" s="1"/>
  <c r="L2207" i="11" s="1"/>
  <c r="M2207" i="11" s="1"/>
  <c r="I2207" i="11"/>
  <c r="G2208" i="11"/>
  <c r="H2208" i="11" s="1"/>
  <c r="L2208" i="11" s="1"/>
  <c r="M2208" i="11" s="1"/>
  <c r="I2208" i="11"/>
  <c r="G2209" i="11"/>
  <c r="H2209" i="11" s="1"/>
  <c r="L2209" i="11" s="1"/>
  <c r="M2209" i="11" s="1"/>
  <c r="I2209" i="11"/>
  <c r="G2210" i="11"/>
  <c r="H2210" i="11" s="1"/>
  <c r="L2210" i="11" s="1"/>
  <c r="M2210" i="11" s="1"/>
  <c r="I2210" i="11"/>
  <c r="G2211" i="11"/>
  <c r="H2211" i="11" s="1"/>
  <c r="L2211" i="11" s="1"/>
  <c r="M2211" i="11" s="1"/>
  <c r="I2211" i="11"/>
  <c r="I2212" i="11"/>
  <c r="G2212" i="11"/>
  <c r="H2212" i="11" s="1"/>
  <c r="L2212" i="11" s="1"/>
  <c r="M2212" i="11" s="1"/>
  <c r="G2213" i="11"/>
  <c r="H2213" i="11" s="1"/>
  <c r="L2213" i="11" s="1"/>
  <c r="M2213" i="11" s="1"/>
  <c r="I2213" i="11"/>
  <c r="G2214" i="11"/>
  <c r="H2214" i="11" s="1"/>
  <c r="L2214" i="11" s="1"/>
  <c r="M2214" i="11" s="1"/>
  <c r="I2214" i="11"/>
  <c r="G2215" i="11"/>
  <c r="H2215" i="11" s="1"/>
  <c r="L2215" i="11" s="1"/>
  <c r="M2215" i="11" s="1"/>
  <c r="I2215" i="11"/>
  <c r="G2216" i="11"/>
  <c r="H2216" i="11" s="1"/>
  <c r="L2216" i="11" s="1"/>
  <c r="M2216" i="11" s="1"/>
  <c r="I2216" i="11"/>
  <c r="G2217" i="11"/>
  <c r="H2217" i="11" s="1"/>
  <c r="L2217" i="11" s="1"/>
  <c r="M2217" i="11" s="1"/>
  <c r="I2217" i="11"/>
  <c r="G2218" i="11"/>
  <c r="H2218" i="11" s="1"/>
  <c r="L2218" i="11" s="1"/>
  <c r="M2218" i="11" s="1"/>
  <c r="I2218" i="11"/>
  <c r="I2219" i="11"/>
  <c r="G2219" i="11"/>
  <c r="H2219" i="11" s="1"/>
  <c r="L2219" i="11" s="1"/>
  <c r="M2219" i="11" s="1"/>
  <c r="G2220" i="11"/>
  <c r="H2220" i="11" s="1"/>
  <c r="L2220" i="11" s="1"/>
  <c r="M2220" i="11" s="1"/>
  <c r="I2220" i="11"/>
  <c r="G2221" i="11"/>
  <c r="H2221" i="11" s="1"/>
  <c r="L2221" i="11" s="1"/>
  <c r="M2221" i="11" s="1"/>
  <c r="I2221" i="11"/>
  <c r="G2222" i="11"/>
  <c r="H2222" i="11" s="1"/>
  <c r="L2222" i="11" s="1"/>
  <c r="M2222" i="11" s="1"/>
  <c r="I2222" i="11"/>
  <c r="G2223" i="11"/>
  <c r="H2223" i="11" s="1"/>
  <c r="L2223" i="11" s="1"/>
  <c r="M2223" i="11" s="1"/>
  <c r="I2223" i="11"/>
  <c r="I2224" i="11"/>
  <c r="G2224" i="11"/>
  <c r="H2224" i="11" s="1"/>
  <c r="L2224" i="11" s="1"/>
  <c r="M2224" i="11" s="1"/>
  <c r="I2225" i="11"/>
  <c r="G2225" i="11"/>
  <c r="H2225" i="11" s="1"/>
  <c r="L2225" i="11" s="1"/>
  <c r="M2225" i="11" s="1"/>
  <c r="I2226" i="11"/>
  <c r="G2226" i="11"/>
  <c r="H2226" i="11" s="1"/>
  <c r="L2226" i="11" s="1"/>
  <c r="M2226" i="11" s="1"/>
  <c r="I2227" i="11"/>
  <c r="G2227" i="11"/>
  <c r="H2227" i="11" s="1"/>
  <c r="L2227" i="11" s="1"/>
  <c r="M2227" i="11" s="1"/>
  <c r="I2228" i="11"/>
  <c r="G2228" i="11"/>
  <c r="H2228" i="11" s="1"/>
  <c r="L2228" i="11" s="1"/>
  <c r="M2228" i="11" s="1"/>
  <c r="G2229" i="11"/>
  <c r="H2229" i="11" s="1"/>
  <c r="L2229" i="11" s="1"/>
  <c r="M2229" i="11" s="1"/>
  <c r="I2229" i="11"/>
  <c r="I2230" i="11"/>
  <c r="G2230" i="11"/>
  <c r="H2230" i="11" s="1"/>
  <c r="L2230" i="11" s="1"/>
  <c r="M2230" i="11" s="1"/>
  <c r="G2231" i="11"/>
  <c r="H2231" i="11" s="1"/>
  <c r="L2231" i="11" s="1"/>
  <c r="M2231" i="11" s="1"/>
  <c r="I2231" i="11"/>
  <c r="G2232" i="11"/>
  <c r="H2232" i="11" s="1"/>
  <c r="L2232" i="11" s="1"/>
  <c r="M2232" i="11" s="1"/>
  <c r="I2232" i="11"/>
  <c r="G2233" i="11"/>
  <c r="H2233" i="11" s="1"/>
  <c r="L2233" i="11" s="1"/>
  <c r="M2233" i="11" s="1"/>
  <c r="I2233" i="11"/>
  <c r="G2234" i="11"/>
  <c r="H2234" i="11" s="1"/>
  <c r="L2234" i="11" s="1"/>
  <c r="M2234" i="11" s="1"/>
  <c r="I2234" i="11"/>
  <c r="G2235" i="11"/>
  <c r="H2235" i="11" s="1"/>
  <c r="L2235" i="11" s="1"/>
  <c r="M2235" i="11" s="1"/>
  <c r="I2235" i="11"/>
  <c r="I2236" i="11"/>
  <c r="G2236" i="11"/>
  <c r="H2236" i="11" s="1"/>
  <c r="L2236" i="11" s="1"/>
  <c r="M2236" i="11" s="1"/>
  <c r="I2237" i="11"/>
  <c r="G2237" i="11"/>
  <c r="H2237" i="11" s="1"/>
  <c r="L2237" i="11" s="1"/>
  <c r="M2237" i="11" s="1"/>
  <c r="I2238" i="11"/>
  <c r="G2238" i="11"/>
  <c r="H2238" i="11" s="1"/>
  <c r="L2238" i="11" s="1"/>
  <c r="M2238" i="11" s="1"/>
  <c r="G2239" i="11"/>
  <c r="H2239" i="11" s="1"/>
  <c r="L2239" i="11" s="1"/>
  <c r="M2239" i="11" s="1"/>
  <c r="I2239" i="11"/>
  <c r="G2240" i="11"/>
  <c r="H2240" i="11" s="1"/>
  <c r="L2240" i="11" s="1"/>
  <c r="M2240" i="11" s="1"/>
  <c r="I2240" i="11"/>
  <c r="G2241" i="11"/>
  <c r="H2241" i="11" s="1"/>
  <c r="L2241" i="11" s="1"/>
  <c r="M2241" i="11" s="1"/>
  <c r="I2241" i="11"/>
  <c r="I2242" i="11"/>
  <c r="G2242" i="11"/>
  <c r="H2242" i="11" s="1"/>
  <c r="L2242" i="11" s="1"/>
  <c r="M2242" i="11" s="1"/>
  <c r="I2243" i="11"/>
  <c r="G2243" i="11"/>
  <c r="H2243" i="11" s="1"/>
  <c r="L2243" i="11" s="1"/>
  <c r="M2243" i="11" s="1"/>
  <c r="I2244" i="11"/>
  <c r="G2244" i="11"/>
  <c r="H2244" i="11" s="1"/>
  <c r="L2244" i="11" s="1"/>
  <c r="M2244" i="11" s="1"/>
  <c r="I2245" i="11"/>
  <c r="G2245" i="11"/>
  <c r="H2245" i="11" s="1"/>
  <c r="L2245" i="11" s="1"/>
  <c r="M2245" i="11" s="1"/>
  <c r="I2246" i="11"/>
  <c r="G2246" i="11"/>
  <c r="H2246" i="11" s="1"/>
  <c r="L2246" i="11" s="1"/>
  <c r="M2246" i="11" s="1"/>
  <c r="I2247" i="11"/>
  <c r="G2247" i="11"/>
  <c r="H2247" i="11" s="1"/>
  <c r="L2247" i="11" s="1"/>
  <c r="M2247" i="11" s="1"/>
  <c r="I2248" i="11"/>
  <c r="G2248" i="11"/>
  <c r="H2248" i="11" s="1"/>
  <c r="L2248" i="11" s="1"/>
  <c r="M2248" i="11" s="1"/>
  <c r="I2249" i="11"/>
  <c r="G2249" i="11"/>
  <c r="H2249" i="11" s="1"/>
  <c r="L2249" i="11" s="1"/>
  <c r="M2249" i="11" s="1"/>
  <c r="I2250" i="11"/>
  <c r="G2250" i="11"/>
  <c r="H2250" i="11" s="1"/>
  <c r="L2250" i="11" s="1"/>
  <c r="M2250" i="11" s="1"/>
  <c r="I2251" i="11"/>
  <c r="G2251" i="11"/>
  <c r="H2251" i="11" s="1"/>
  <c r="L2251" i="11" s="1"/>
  <c r="M2251" i="11" s="1"/>
  <c r="G2252" i="11"/>
  <c r="H2252" i="11" s="1"/>
  <c r="L2252" i="11" s="1"/>
  <c r="M2252" i="11" s="1"/>
  <c r="I2252" i="11"/>
  <c r="G2253" i="11"/>
  <c r="H2253" i="11" s="1"/>
  <c r="L2253" i="11" s="1"/>
  <c r="M2253" i="11" s="1"/>
  <c r="I2253" i="11"/>
  <c r="I2254" i="11"/>
  <c r="G2254" i="11"/>
  <c r="H2254" i="11" s="1"/>
  <c r="L2254" i="11" s="1"/>
  <c r="M2254" i="11" s="1"/>
  <c r="G2255" i="11"/>
  <c r="H2255" i="11" s="1"/>
  <c r="L2255" i="11" s="1"/>
  <c r="M2255" i="11" s="1"/>
  <c r="I2255" i="11"/>
  <c r="I2256" i="11"/>
  <c r="G2256" i="11"/>
  <c r="H2256" i="11" s="1"/>
  <c r="L2256" i="11" s="1"/>
  <c r="M2256" i="11" s="1"/>
  <c r="I2257" i="11"/>
  <c r="G2257" i="11"/>
  <c r="H2257" i="11" s="1"/>
  <c r="L2257" i="11" s="1"/>
  <c r="M2257" i="11" s="1"/>
  <c r="I2258" i="11"/>
  <c r="G2258" i="11"/>
  <c r="H2258" i="11" s="1"/>
  <c r="L2258" i="11" s="1"/>
  <c r="M2258" i="11" s="1"/>
  <c r="I2259" i="11"/>
  <c r="G2259" i="11"/>
  <c r="H2259" i="11" s="1"/>
  <c r="L2259" i="11" s="1"/>
  <c r="M2259" i="11" s="1"/>
  <c r="I2260" i="11"/>
  <c r="G2260" i="11"/>
  <c r="H2260" i="11" s="1"/>
  <c r="L2260" i="11" s="1"/>
  <c r="M2260" i="11" s="1"/>
  <c r="I2261" i="11"/>
  <c r="G2261" i="11"/>
  <c r="H2261" i="11" s="1"/>
  <c r="L2261" i="11" s="1"/>
  <c r="M2261" i="11" s="1"/>
  <c r="I2262" i="11"/>
  <c r="G2262" i="11"/>
  <c r="H2262" i="11" s="1"/>
  <c r="L2262" i="11" s="1"/>
  <c r="M2262" i="11" s="1"/>
  <c r="I2263" i="11"/>
  <c r="G2263" i="11"/>
  <c r="H2263" i="11" s="1"/>
  <c r="L2263" i="11" s="1"/>
  <c r="M2263" i="11" s="1"/>
  <c r="I2264" i="11"/>
  <c r="G2264" i="11"/>
  <c r="H2264" i="11" s="1"/>
  <c r="L2264" i="11" s="1"/>
  <c r="M2264" i="11" s="1"/>
  <c r="I2265" i="11"/>
  <c r="G2265" i="11"/>
  <c r="H2265" i="11" s="1"/>
  <c r="L2265" i="11" s="1"/>
  <c r="M2265" i="11" s="1"/>
  <c r="I2266" i="11"/>
  <c r="G2266" i="11"/>
  <c r="H2266" i="11" s="1"/>
  <c r="L2266" i="11" s="1"/>
  <c r="M2266" i="11" s="1"/>
  <c r="I2267" i="11"/>
  <c r="G2267" i="11"/>
  <c r="H2267" i="11" s="1"/>
  <c r="L2267" i="11" s="1"/>
  <c r="M2267" i="11" s="1"/>
  <c r="I2268" i="11"/>
  <c r="G2268" i="11"/>
  <c r="H2268" i="11" s="1"/>
  <c r="L2268" i="11" s="1"/>
  <c r="M2268" i="11" s="1"/>
  <c r="I2269" i="11"/>
  <c r="G2269" i="11"/>
  <c r="H2269" i="11" s="1"/>
  <c r="L2269" i="11" s="1"/>
  <c r="M2269" i="11" s="1"/>
  <c r="G2270" i="11"/>
  <c r="H2270" i="11" s="1"/>
  <c r="L2270" i="11" s="1"/>
  <c r="M2270" i="11" s="1"/>
  <c r="I2270" i="11"/>
  <c r="C2338" i="11"/>
  <c r="C2339" i="11"/>
  <c r="C2340" i="11"/>
  <c r="C2341" i="11"/>
  <c r="C2342" i="11"/>
  <c r="C2343" i="11"/>
  <c r="C2344" i="11"/>
  <c r="C2345" i="11"/>
  <c r="C2346" i="11"/>
  <c r="C2347" i="11"/>
  <c r="C2348" i="11"/>
  <c r="C2349" i="11"/>
  <c r="C2350" i="11"/>
  <c r="C2351" i="11"/>
  <c r="C2352" i="11"/>
  <c r="C2353" i="11"/>
  <c r="C2354" i="11"/>
  <c r="C2355" i="11"/>
  <c r="C2356" i="11"/>
  <c r="C2357" i="11"/>
  <c r="C2358" i="11"/>
  <c r="C2359" i="11"/>
  <c r="C2360" i="11"/>
  <c r="C2361" i="11"/>
  <c r="C2362" i="11"/>
  <c r="C2363" i="11"/>
  <c r="C2364" i="11"/>
  <c r="C2365" i="11"/>
  <c r="C2366" i="11"/>
  <c r="C2367" i="11"/>
  <c r="C2368" i="11"/>
  <c r="C2370" i="11"/>
  <c r="C2371" i="11"/>
  <c r="C2372" i="11"/>
  <c r="C2373" i="11"/>
  <c r="C2374" i="11"/>
  <c r="C2375" i="11"/>
  <c r="C2376" i="11"/>
  <c r="C2377" i="11"/>
  <c r="C2378" i="11"/>
  <c r="C2379" i="11"/>
  <c r="C2380" i="11"/>
  <c r="C2381" i="11"/>
  <c r="C2382" i="11"/>
  <c r="C2383" i="11"/>
  <c r="C2384" i="11"/>
  <c r="C2385" i="11"/>
  <c r="C2386" i="11"/>
  <c r="C2387" i="11"/>
  <c r="C2388" i="11"/>
  <c r="C2389" i="11"/>
  <c r="C2390" i="11"/>
  <c r="C2391" i="11"/>
  <c r="C2392" i="11"/>
  <c r="C2393" i="11"/>
  <c r="C2394" i="11"/>
  <c r="C2395" i="11"/>
  <c r="C2396" i="11"/>
  <c r="C2397" i="11"/>
  <c r="C2398" i="11"/>
  <c r="C2399" i="11"/>
  <c r="C2400" i="11"/>
  <c r="C2401" i="11"/>
  <c r="C2402" i="11"/>
  <c r="C2403" i="11"/>
  <c r="C2404" i="11"/>
  <c r="C2405" i="11"/>
  <c r="C2406" i="11"/>
  <c r="C2407" i="11"/>
  <c r="C2408" i="11"/>
  <c r="C2409" i="11"/>
  <c r="C2410" i="11"/>
  <c r="C2411" i="11"/>
  <c r="C2412" i="11"/>
  <c r="C2413" i="11"/>
  <c r="C2414" i="11"/>
  <c r="C2415" i="11"/>
  <c r="C2416" i="11"/>
  <c r="C2417" i="11"/>
  <c r="C2418" i="11"/>
  <c r="C2419" i="11"/>
  <c r="C2420" i="11"/>
  <c r="C2421" i="11"/>
  <c r="C2422" i="11"/>
  <c r="C2423" i="11"/>
  <c r="C2424" i="11"/>
  <c r="C2425" i="11"/>
  <c r="C2426" i="11"/>
  <c r="C2427" i="11"/>
  <c r="C2428" i="11"/>
  <c r="C2429" i="11"/>
  <c r="C2430" i="11"/>
  <c r="C2431" i="11"/>
  <c r="C2432" i="11"/>
  <c r="C2433" i="11"/>
  <c r="C2434" i="11"/>
  <c r="C2435" i="11"/>
  <c r="C2436" i="11"/>
  <c r="C2437" i="11"/>
  <c r="C2438" i="11"/>
  <c r="C2439" i="11"/>
  <c r="C2440" i="11"/>
  <c r="C2441" i="11"/>
  <c r="C2442" i="11"/>
  <c r="C2443" i="11"/>
  <c r="C2444" i="11"/>
  <c r="C2445" i="11"/>
  <c r="C2446" i="11"/>
  <c r="C2447" i="11"/>
  <c r="C2448" i="11"/>
  <c r="C2449" i="11"/>
  <c r="C2450" i="11"/>
  <c r="C2451" i="11"/>
  <c r="C2452" i="11"/>
  <c r="C2453" i="11"/>
  <c r="C2454" i="11"/>
  <c r="C2455" i="11"/>
  <c r="C2456" i="11"/>
  <c r="C2457" i="11"/>
  <c r="C2458" i="11"/>
  <c r="C2459" i="11"/>
  <c r="C2460" i="11"/>
  <c r="C2461" i="11"/>
  <c r="C2462" i="11"/>
  <c r="C2463" i="11"/>
  <c r="C2464" i="11"/>
  <c r="C2465" i="11"/>
  <c r="C2466" i="11"/>
  <c r="C2467" i="11"/>
  <c r="C2468" i="11"/>
  <c r="C2469" i="11"/>
  <c r="C2470" i="11"/>
  <c r="C2471" i="11"/>
  <c r="C2472" i="11"/>
  <c r="C2473" i="11"/>
  <c r="C2474" i="11"/>
  <c r="C2475" i="11"/>
  <c r="C2476" i="11"/>
  <c r="C2477" i="11"/>
  <c r="C2478" i="11"/>
  <c r="C2479" i="11"/>
  <c r="C2480" i="11"/>
  <c r="C2481" i="11"/>
  <c r="C2482" i="11"/>
  <c r="C2483" i="11"/>
  <c r="C2484" i="11"/>
  <c r="C2485" i="11"/>
  <c r="C2486" i="11"/>
  <c r="C2487" i="11"/>
  <c r="C2488" i="11"/>
  <c r="C2489" i="11"/>
  <c r="C2490" i="11"/>
  <c r="C2491" i="11"/>
  <c r="C2492" i="11"/>
  <c r="C2493" i="11"/>
  <c r="C2494" i="11"/>
  <c r="C2495" i="11"/>
  <c r="C2496" i="11"/>
  <c r="C2497" i="11"/>
  <c r="C2498" i="11"/>
  <c r="C2499" i="11"/>
  <c r="C2500" i="11"/>
  <c r="C2501" i="11"/>
  <c r="C2502" i="11"/>
  <c r="C2503" i="11"/>
  <c r="C2504" i="11"/>
  <c r="C2505" i="11"/>
  <c r="C2506" i="11"/>
  <c r="C2507" i="11"/>
  <c r="C2508" i="11"/>
  <c r="C2509" i="11"/>
  <c r="C2510" i="11"/>
  <c r="C2511" i="11"/>
  <c r="C2512" i="11"/>
  <c r="C2513" i="11"/>
  <c r="C2514" i="11"/>
  <c r="C2515" i="11"/>
  <c r="C2516" i="11"/>
  <c r="C2517" i="11"/>
  <c r="C2518" i="11"/>
  <c r="C2519" i="11"/>
  <c r="C2520" i="11"/>
  <c r="C2521" i="11"/>
  <c r="C2522" i="11"/>
  <c r="C2523" i="11"/>
  <c r="C2524" i="11"/>
  <c r="C2525" i="11"/>
  <c r="C2526" i="11"/>
  <c r="C2527" i="11"/>
  <c r="C2528" i="11"/>
  <c r="C2529" i="11"/>
  <c r="C2530" i="11"/>
  <c r="C2531" i="11"/>
  <c r="C2532" i="11"/>
  <c r="C2533" i="11"/>
  <c r="C2534" i="11"/>
  <c r="C2535" i="11"/>
  <c r="C2536" i="11"/>
  <c r="C2537" i="11"/>
  <c r="C2538" i="11"/>
  <c r="C2539" i="11"/>
  <c r="C2540" i="11"/>
  <c r="C2541" i="11"/>
  <c r="C2542" i="11"/>
  <c r="C2543" i="11"/>
  <c r="C2544" i="11"/>
  <c r="C2545" i="11"/>
  <c r="C2546" i="11"/>
  <c r="C2547" i="11"/>
  <c r="C2548" i="11"/>
  <c r="C2549" i="11"/>
  <c r="C2550" i="11"/>
  <c r="C2551" i="11"/>
  <c r="C2552" i="11"/>
  <c r="C2553" i="11"/>
  <c r="C2554" i="11"/>
  <c r="C2555" i="11"/>
  <c r="C2556" i="11"/>
  <c r="C2557" i="11"/>
  <c r="C2728" i="11"/>
  <c r="C2729" i="11"/>
  <c r="C2730" i="11"/>
  <c r="C2731" i="11"/>
  <c r="C2732" i="11"/>
  <c r="C2733" i="11"/>
  <c r="C2734" i="11"/>
  <c r="C2735" i="11"/>
  <c r="C2736" i="11"/>
  <c r="C2737" i="11"/>
  <c r="C2738" i="11"/>
  <c r="C2739" i="11"/>
  <c r="C2740" i="11"/>
  <c r="C2741" i="11"/>
  <c r="C2369" i="11"/>
  <c r="C2743" i="11"/>
  <c r="C2744" i="11"/>
  <c r="C2745" i="11"/>
  <c r="C2746" i="11"/>
  <c r="C2747" i="11"/>
  <c r="C2748" i="11"/>
  <c r="C2749" i="11"/>
  <c r="C2750" i="11"/>
  <c r="C2751" i="11"/>
  <c r="C2752" i="11"/>
  <c r="C2753" i="11"/>
  <c r="C2754" i="11"/>
  <c r="C2755" i="11"/>
  <c r="C2756" i="11"/>
  <c r="C2757" i="11"/>
  <c r="C2758" i="11"/>
  <c r="C2759" i="11"/>
  <c r="C2760" i="11"/>
  <c r="C2761" i="11"/>
  <c r="C2762" i="11"/>
  <c r="C2763" i="11"/>
  <c r="C2764" i="11"/>
  <c r="C2765" i="11"/>
  <c r="C2766" i="11"/>
  <c r="C2767" i="11"/>
  <c r="C2768" i="11"/>
  <c r="C2769" i="11"/>
  <c r="C2770" i="11"/>
  <c r="C2771" i="11"/>
  <c r="C2772" i="11"/>
  <c r="C2773" i="11"/>
  <c r="C2774" i="11"/>
  <c r="C2775" i="11"/>
  <c r="C2776" i="11"/>
  <c r="C2777" i="11"/>
  <c r="C2778" i="11"/>
  <c r="C2779" i="11"/>
  <c r="C2780" i="11"/>
  <c r="C2781" i="11"/>
  <c r="C2782" i="11"/>
  <c r="C2783" i="11"/>
  <c r="C2784" i="11"/>
  <c r="C2785" i="11"/>
  <c r="C2786" i="11"/>
  <c r="C2787" i="11"/>
  <c r="C2788" i="11"/>
  <c r="C2789" i="11"/>
  <c r="C2790" i="11"/>
  <c r="C2791" i="11"/>
  <c r="C2792" i="11"/>
  <c r="C2793" i="11"/>
  <c r="C2794" i="11"/>
  <c r="C2795" i="11"/>
  <c r="C2796" i="11"/>
  <c r="C2797" i="11"/>
  <c r="C2798" i="11"/>
  <c r="C2799" i="11"/>
  <c r="C2800" i="11"/>
  <c r="C2801" i="11"/>
  <c r="C2802" i="11"/>
  <c r="C2803" i="11"/>
  <c r="C2804" i="11"/>
  <c r="C2805" i="11"/>
  <c r="C2806" i="11"/>
  <c r="C2807" i="11"/>
  <c r="C2808" i="11"/>
  <c r="C2809" i="11"/>
  <c r="C2810" i="11"/>
  <c r="C2811" i="11"/>
  <c r="C2812" i="11"/>
  <c r="C2813" i="11"/>
  <c r="C2814" i="11"/>
  <c r="C2815" i="11"/>
  <c r="C2816" i="11"/>
  <c r="C2817" i="11"/>
  <c r="C2818" i="11"/>
  <c r="C2819" i="11"/>
  <c r="C2820" i="11"/>
  <c r="C2821" i="11"/>
  <c r="C2822" i="11"/>
  <c r="C2823" i="11"/>
  <c r="C2824" i="11"/>
  <c r="C2825" i="11"/>
  <c r="C2826" i="11"/>
  <c r="C2827" i="11"/>
  <c r="C2828" i="11"/>
  <c r="C2305" i="11"/>
  <c r="C2830" i="11"/>
  <c r="C2831" i="11"/>
  <c r="C2832" i="11"/>
  <c r="C2833" i="11"/>
  <c r="C2834" i="11"/>
  <c r="C2835" i="11"/>
  <c r="C2836" i="11"/>
  <c r="C2837" i="11"/>
  <c r="C2838" i="11"/>
  <c r="C2839" i="11"/>
  <c r="C2840" i="11"/>
  <c r="C2841" i="11"/>
  <c r="C2842" i="11"/>
  <c r="C2843" i="11"/>
  <c r="C2844" i="11"/>
  <c r="C2845" i="11"/>
  <c r="C2846" i="11"/>
  <c r="C2847" i="11"/>
  <c r="C2848" i="11"/>
  <c r="C2849" i="11"/>
  <c r="C2850" i="11"/>
  <c r="C2851" i="11"/>
  <c r="C2852" i="11"/>
  <c r="C2853" i="11"/>
  <c r="C2854" i="11"/>
  <c r="C2855" i="11"/>
  <c r="C2856" i="11"/>
  <c r="C2857" i="11"/>
  <c r="C2858" i="11"/>
  <c r="C2859" i="11"/>
  <c r="C2860" i="11"/>
  <c r="C2861" i="11"/>
  <c r="C2862" i="11"/>
  <c r="C2863" i="11"/>
  <c r="C2864" i="11"/>
  <c r="C2865" i="11"/>
  <c r="C2866" i="11"/>
  <c r="C2867" i="11"/>
  <c r="C2868" i="11"/>
  <c r="C2869" i="11"/>
  <c r="C2870" i="11"/>
  <c r="C2871" i="11"/>
  <c r="C2872" i="11"/>
  <c r="C2873" i="11"/>
  <c r="C2874" i="11"/>
  <c r="C2875" i="11"/>
  <c r="C2876" i="11"/>
  <c r="C2877" i="11"/>
  <c r="C2306" i="11"/>
  <c r="C2307" i="11"/>
  <c r="C2308" i="11"/>
  <c r="C2309" i="11"/>
  <c r="C2310" i="11"/>
  <c r="C2311" i="11"/>
  <c r="C2312" i="11"/>
  <c r="C2313" i="11"/>
  <c r="C2314" i="11"/>
  <c r="C2829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337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742" i="11"/>
  <c r="N68" i="11"/>
  <c r="O68" i="11" s="1"/>
  <c r="N82" i="11"/>
  <c r="O82" i="11" s="1"/>
  <c r="N93" i="11"/>
  <c r="O93" i="11" s="1"/>
  <c r="N96" i="11"/>
  <c r="O96" i="11" s="1"/>
  <c r="N99" i="11"/>
  <c r="O99" i="11" s="1"/>
  <c r="N103" i="11"/>
  <c r="O103" i="11" s="1"/>
  <c r="N109" i="11"/>
  <c r="O109" i="11" s="1"/>
  <c r="N112" i="11"/>
  <c r="O112" i="11" s="1"/>
  <c r="N115" i="11"/>
  <c r="O115" i="11" s="1"/>
  <c r="N123" i="11"/>
  <c r="O123" i="11" s="1"/>
  <c r="N127" i="11"/>
  <c r="O127" i="11" s="1"/>
  <c r="N130" i="11"/>
  <c r="O130" i="11" s="1"/>
  <c r="N134" i="11"/>
  <c r="O134" i="11" s="1"/>
  <c r="N139" i="11"/>
  <c r="O139" i="11" s="1"/>
  <c r="N154" i="11"/>
  <c r="O154" i="11" s="1"/>
  <c r="N157" i="11"/>
  <c r="O157" i="11" s="1"/>
  <c r="N160" i="11"/>
  <c r="O160" i="11" s="1"/>
  <c r="N164" i="11"/>
  <c r="O164" i="11" s="1"/>
  <c r="N168" i="11"/>
  <c r="O168" i="11" s="1"/>
  <c r="N171" i="11"/>
  <c r="O171" i="11" s="1"/>
  <c r="N177" i="11"/>
  <c r="O177" i="11" s="1"/>
  <c r="N180" i="11"/>
  <c r="O180" i="11" s="1"/>
  <c r="N184" i="11"/>
  <c r="O184" i="11" s="1"/>
  <c r="N194" i="11"/>
  <c r="O194" i="11" s="1"/>
  <c r="N198" i="11"/>
  <c r="O198" i="11" s="1"/>
  <c r="N202" i="11"/>
  <c r="O202" i="11" s="1"/>
  <c r="N206" i="11"/>
  <c r="O206" i="11" s="1"/>
  <c r="N210" i="11"/>
  <c r="O210" i="11" s="1"/>
  <c r="N214" i="11"/>
  <c r="O214" i="11" s="1"/>
  <c r="N220" i="11"/>
  <c r="O220" i="11" s="1"/>
  <c r="N223" i="11"/>
  <c r="O223" i="11" s="1"/>
  <c r="N227" i="11"/>
  <c r="O227" i="11" s="1"/>
  <c r="N231" i="11"/>
  <c r="O231" i="11" s="1"/>
  <c r="N240" i="11"/>
  <c r="O240" i="11" s="1"/>
  <c r="N247" i="11"/>
  <c r="O247" i="11" s="1"/>
  <c r="N252" i="11"/>
  <c r="O252" i="11" s="1"/>
  <c r="N259" i="11"/>
  <c r="O259" i="11" s="1"/>
  <c r="N263" i="11"/>
  <c r="O263" i="11" s="1"/>
  <c r="N268" i="11"/>
  <c r="O268" i="11" s="1"/>
  <c r="N272" i="11"/>
  <c r="O272" i="11" s="1"/>
  <c r="N275" i="11"/>
  <c r="O275" i="11" s="1"/>
  <c r="N277" i="11"/>
  <c r="O277" i="11" s="1"/>
  <c r="N281" i="11"/>
  <c r="O281" i="11" s="1"/>
  <c r="N291" i="11"/>
  <c r="O291" i="11" s="1"/>
  <c r="N295" i="11"/>
  <c r="O295" i="11" s="1"/>
  <c r="N300" i="11"/>
  <c r="O300" i="11" s="1"/>
  <c r="N307" i="11"/>
  <c r="O307" i="11" s="1"/>
  <c r="N311" i="11"/>
  <c r="O311" i="11" s="1"/>
  <c r="N317" i="11"/>
  <c r="O317" i="11" s="1"/>
  <c r="N321" i="11"/>
  <c r="O321" i="11" s="1"/>
  <c r="N326" i="11"/>
  <c r="O326" i="11" s="1"/>
  <c r="N336" i="11"/>
  <c r="O336" i="11" s="1"/>
  <c r="N340" i="11"/>
  <c r="O340" i="11" s="1"/>
  <c r="N361" i="11"/>
  <c r="O361" i="11" s="1"/>
  <c r="N365" i="11"/>
  <c r="O365" i="11" s="1"/>
  <c r="N372" i="11"/>
  <c r="O372" i="11" s="1"/>
  <c r="N377" i="11"/>
  <c r="O377" i="11" s="1"/>
  <c r="N381" i="11"/>
  <c r="O381" i="11" s="1"/>
  <c r="N395" i="11"/>
  <c r="O395" i="11" s="1"/>
  <c r="N406" i="11"/>
  <c r="O406" i="11" s="1"/>
  <c r="N422" i="11"/>
  <c r="O422" i="11" s="1"/>
  <c r="N426" i="11"/>
  <c r="O426" i="11" s="1"/>
  <c r="N434" i="11"/>
  <c r="O434" i="11" s="1"/>
  <c r="N447" i="11"/>
  <c r="O447" i="11" s="1"/>
  <c r="N450" i="11"/>
  <c r="O450" i="11" s="1"/>
  <c r="N460" i="11"/>
  <c r="O460" i="11" s="1"/>
  <c r="N469" i="11"/>
  <c r="O469" i="11" s="1"/>
  <c r="N479" i="11"/>
  <c r="O479" i="11" s="1"/>
  <c r="N483" i="11"/>
  <c r="O483" i="11" s="1"/>
  <c r="N487" i="11"/>
  <c r="O487" i="11" s="1"/>
  <c r="N495" i="11"/>
  <c r="O495" i="11" s="1"/>
  <c r="N499" i="11"/>
  <c r="O499" i="11" s="1"/>
  <c r="N503" i="11"/>
  <c r="O503" i="11" s="1"/>
  <c r="N517" i="11"/>
  <c r="O517" i="11" s="1"/>
  <c r="N521" i="11"/>
  <c r="O521" i="11" s="1"/>
  <c r="N526" i="11"/>
  <c r="O526" i="11" s="1"/>
  <c r="N537" i="11"/>
  <c r="O537" i="11" s="1"/>
  <c r="N544" i="11"/>
  <c r="O544" i="11" s="1"/>
  <c r="N551" i="11"/>
  <c r="O551" i="11" s="1"/>
  <c r="N555" i="11"/>
  <c r="O555" i="11" s="1"/>
  <c r="N563" i="11"/>
  <c r="O563" i="11" s="1"/>
  <c r="N567" i="11"/>
  <c r="O567" i="11" s="1"/>
  <c r="N579" i="11"/>
  <c r="O579" i="11" s="1"/>
  <c r="N694" i="11"/>
  <c r="O694" i="11" s="1"/>
  <c r="N696" i="11"/>
  <c r="O696" i="11" s="1"/>
  <c r="N698" i="11"/>
  <c r="O698" i="11" s="1"/>
  <c r="N700" i="11"/>
  <c r="O700" i="11" s="1"/>
  <c r="N701" i="11"/>
  <c r="O701" i="11" s="1"/>
  <c r="N703" i="11"/>
  <c r="O703" i="11" s="1"/>
  <c r="N705" i="11"/>
  <c r="O705" i="11" s="1"/>
  <c r="N706" i="11"/>
  <c r="O706" i="11" s="1"/>
  <c r="N709" i="11"/>
  <c r="O709" i="11" s="1"/>
  <c r="N710" i="11"/>
  <c r="O710" i="11" s="1"/>
  <c r="N712" i="11"/>
  <c r="O712" i="11" s="1"/>
  <c r="N714" i="11"/>
  <c r="O714" i="11" s="1"/>
  <c r="N716" i="11"/>
  <c r="O716" i="11" s="1"/>
  <c r="N717" i="11"/>
  <c r="O717" i="11" s="1"/>
  <c r="N718" i="11"/>
  <c r="O718" i="11" s="1"/>
  <c r="N719" i="11"/>
  <c r="O719" i="11" s="1"/>
  <c r="N721" i="11"/>
  <c r="O721" i="11" s="1"/>
  <c r="N722" i="11"/>
  <c r="O722" i="11" s="1"/>
  <c r="N725" i="11"/>
  <c r="O725" i="11" s="1"/>
  <c r="N726" i="11"/>
  <c r="O726" i="11" s="1"/>
  <c r="N727" i="11"/>
  <c r="O727" i="11" s="1"/>
  <c r="N728" i="11"/>
  <c r="O728" i="11" s="1"/>
  <c r="N730" i="11"/>
  <c r="O730" i="11" s="1"/>
  <c r="N732" i="11"/>
  <c r="O732" i="11" s="1"/>
  <c r="N734" i="11"/>
  <c r="O734" i="11" s="1"/>
  <c r="N735" i="11"/>
  <c r="O735" i="11" s="1"/>
  <c r="N737" i="11"/>
  <c r="O737" i="11" s="1"/>
  <c r="N738" i="11"/>
  <c r="O738" i="11" s="1"/>
  <c r="N739" i="11"/>
  <c r="O739" i="11" s="1"/>
  <c r="N741" i="11"/>
  <c r="O741" i="11" s="1"/>
  <c r="N743" i="11"/>
  <c r="O743" i="11" s="1"/>
  <c r="N744" i="11"/>
  <c r="O744" i="11" s="1"/>
  <c r="N746" i="11"/>
  <c r="O746" i="11" s="1"/>
  <c r="N748" i="11"/>
  <c r="O748" i="11" s="1"/>
  <c r="N750" i="11"/>
  <c r="O750" i="11" s="1"/>
  <c r="N751" i="11"/>
  <c r="O751" i="11" s="1"/>
  <c r="N753" i="11"/>
  <c r="O753" i="11" s="1"/>
  <c r="N755" i="11"/>
  <c r="O755" i="11" s="1"/>
  <c r="N757" i="11"/>
  <c r="O757" i="11" s="1"/>
  <c r="N759" i="11"/>
  <c r="O759" i="11" s="1"/>
  <c r="N760" i="11"/>
  <c r="O760" i="11" s="1"/>
  <c r="N761" i="11"/>
  <c r="O761" i="11" s="1"/>
  <c r="N762" i="11"/>
  <c r="O762" i="11" s="1"/>
  <c r="N764" i="11"/>
  <c r="O764" i="11" s="1"/>
  <c r="N766" i="11"/>
  <c r="O766" i="11" s="1"/>
  <c r="N767" i="11"/>
  <c r="O767" i="11" s="1"/>
  <c r="N768" i="11"/>
  <c r="O768" i="11" s="1"/>
  <c r="N769" i="11"/>
  <c r="O769" i="11" s="1"/>
  <c r="N771" i="11"/>
  <c r="O771" i="11" s="1"/>
  <c r="N773" i="11"/>
  <c r="O773" i="11" s="1"/>
  <c r="N775" i="11"/>
  <c r="O775" i="11" s="1"/>
  <c r="N777" i="11"/>
  <c r="O777" i="11" s="1"/>
  <c r="N778" i="11"/>
  <c r="O778" i="11" s="1"/>
  <c r="N780" i="11"/>
  <c r="O780" i="11" s="1"/>
  <c r="N782" i="11"/>
  <c r="O782" i="11" s="1"/>
  <c r="N784" i="11"/>
  <c r="O784" i="11" s="1"/>
  <c r="N785" i="11"/>
  <c r="O785" i="11" s="1"/>
  <c r="N787" i="11"/>
  <c r="O787" i="11" s="1"/>
  <c r="N789" i="11"/>
  <c r="O789" i="11" s="1"/>
  <c r="N791" i="11"/>
  <c r="O791" i="11" s="1"/>
  <c r="N857" i="11"/>
  <c r="O857" i="11" s="1"/>
  <c r="N859" i="11"/>
  <c r="O859" i="11" s="1"/>
  <c r="N861" i="11"/>
  <c r="O861" i="11" s="1"/>
  <c r="N862" i="11"/>
  <c r="O862" i="11" s="1"/>
  <c r="N864" i="11"/>
  <c r="O864" i="11" s="1"/>
  <c r="N866" i="11"/>
  <c r="O866" i="11" s="1"/>
  <c r="N867" i="11"/>
  <c r="O867" i="11" s="1"/>
  <c r="N868" i="11"/>
  <c r="O868" i="11" s="1"/>
  <c r="N870" i="11"/>
  <c r="O870" i="11" s="1"/>
  <c r="N871" i="11"/>
  <c r="O871" i="11" s="1"/>
  <c r="N872" i="11"/>
  <c r="O872" i="11" s="1"/>
  <c r="N873" i="11"/>
  <c r="O873" i="11" s="1"/>
  <c r="N875" i="11"/>
  <c r="O875" i="11" s="1"/>
  <c r="N877" i="11"/>
  <c r="O877" i="11" s="1"/>
  <c r="N879" i="11"/>
  <c r="O879" i="11" s="1"/>
  <c r="N880" i="11"/>
  <c r="O880" i="11" s="1"/>
  <c r="N882" i="11"/>
  <c r="O882" i="11" s="1"/>
  <c r="N883" i="11"/>
  <c r="O883" i="11" s="1"/>
  <c r="N884" i="11"/>
  <c r="O884" i="11" s="1"/>
  <c r="N886" i="11"/>
  <c r="O886" i="11" s="1"/>
  <c r="N888" i="11"/>
  <c r="O888" i="11" s="1"/>
  <c r="N889" i="11"/>
  <c r="O889" i="11" s="1"/>
  <c r="N891" i="11"/>
  <c r="O891" i="11" s="1"/>
  <c r="N893" i="11"/>
  <c r="O893" i="11" s="1"/>
  <c r="N895" i="11"/>
  <c r="O895" i="11" s="1"/>
  <c r="N896" i="11"/>
  <c r="O896" i="11" s="1"/>
  <c r="N898" i="11"/>
  <c r="O898" i="11" s="1"/>
  <c r="N900" i="11"/>
  <c r="O900" i="11" s="1"/>
  <c r="N902" i="11"/>
  <c r="O902" i="11" s="1"/>
  <c r="N904" i="11"/>
  <c r="O904" i="11" s="1"/>
  <c r="N905" i="11"/>
  <c r="O905" i="11" s="1"/>
  <c r="N906" i="11"/>
  <c r="O906" i="11" s="1"/>
  <c r="N907" i="11"/>
  <c r="O907" i="11" s="1"/>
  <c r="N909" i="11"/>
  <c r="O909" i="11" s="1"/>
  <c r="N911" i="11"/>
  <c r="O911" i="11" s="1"/>
  <c r="N912" i="11"/>
  <c r="O912" i="11" s="1"/>
  <c r="N914" i="11"/>
  <c r="O914" i="11" s="1"/>
  <c r="N916" i="11"/>
  <c r="O916" i="11" s="1"/>
  <c r="N918" i="11"/>
  <c r="O918" i="11" s="1"/>
  <c r="N920" i="11"/>
  <c r="O920" i="11" s="1"/>
  <c r="N922" i="11"/>
  <c r="O922" i="11" s="1"/>
  <c r="N923" i="11"/>
  <c r="O923" i="11" s="1"/>
  <c r="N925" i="11"/>
  <c r="O925" i="11" s="1"/>
  <c r="N927" i="11"/>
  <c r="O927" i="11" s="1"/>
  <c r="N928" i="11"/>
  <c r="O928" i="11" s="1"/>
  <c r="N930" i="11"/>
  <c r="O930" i="11" s="1"/>
  <c r="N932" i="11"/>
  <c r="O932" i="11" s="1"/>
  <c r="N934" i="11"/>
  <c r="O934" i="11" s="1"/>
  <c r="N936" i="11"/>
  <c r="O936" i="11" s="1"/>
  <c r="N938" i="11"/>
  <c r="O938" i="11" s="1"/>
  <c r="N939" i="11"/>
  <c r="O939" i="11" s="1"/>
  <c r="N940" i="11"/>
  <c r="O940" i="11" s="1"/>
  <c r="N941" i="11"/>
  <c r="O941" i="11" s="1"/>
  <c r="N943" i="11"/>
  <c r="O943" i="11" s="1"/>
  <c r="N945" i="11"/>
  <c r="O945" i="11" s="1"/>
  <c r="N946" i="11"/>
  <c r="O946" i="11" s="1"/>
  <c r="N948" i="11"/>
  <c r="O948" i="11" s="1"/>
  <c r="N949" i="11"/>
  <c r="O949" i="11" s="1"/>
  <c r="N950" i="11"/>
  <c r="O950" i="11" s="1"/>
  <c r="N952" i="11"/>
  <c r="O952" i="11" s="1"/>
  <c r="N954" i="11"/>
  <c r="O954" i="11" s="1"/>
  <c r="N956" i="11"/>
  <c r="O956" i="11" s="1"/>
  <c r="N957" i="11"/>
  <c r="O957" i="11" s="1"/>
  <c r="N958" i="11"/>
  <c r="O958" i="11" s="1"/>
  <c r="N959" i="11"/>
  <c r="O959" i="11" s="1"/>
  <c r="N961" i="11"/>
  <c r="O961" i="11" s="1"/>
  <c r="N556" i="11"/>
  <c r="O556" i="11" s="1"/>
  <c r="N569" i="11"/>
  <c r="O569" i="11" s="1"/>
  <c r="N574" i="11"/>
  <c r="O574" i="11" s="1"/>
  <c r="N71" i="11"/>
  <c r="O71" i="11" s="1"/>
  <c r="N80" i="11"/>
  <c r="O80" i="11" s="1"/>
  <c r="N84" i="11"/>
  <c r="O84" i="11" s="1"/>
  <c r="N94" i="11"/>
  <c r="O94" i="11" s="1"/>
  <c r="N100" i="11"/>
  <c r="O100" i="11" s="1"/>
  <c r="N105" i="11"/>
  <c r="O105" i="11" s="1"/>
  <c r="N111" i="11"/>
  <c r="O111" i="11" s="1"/>
  <c r="N116" i="11"/>
  <c r="O116" i="11" s="1"/>
  <c r="N120" i="11"/>
  <c r="O120" i="11" s="1"/>
  <c r="N128" i="11"/>
  <c r="O128" i="11" s="1"/>
  <c r="N132" i="11"/>
  <c r="O132" i="11" s="1"/>
  <c r="N136" i="11"/>
  <c r="O136" i="11" s="1"/>
  <c r="N145" i="11"/>
  <c r="O145" i="11" s="1"/>
  <c r="N150" i="11"/>
  <c r="O150" i="11" s="1"/>
  <c r="N162" i="11"/>
  <c r="O162" i="11" s="1"/>
  <c r="N166" i="11"/>
  <c r="O166" i="11" s="1"/>
  <c r="N170" i="11"/>
  <c r="O170" i="11" s="1"/>
  <c r="N188" i="11"/>
  <c r="O188" i="11" s="1"/>
  <c r="N200" i="11"/>
  <c r="O200" i="11" s="1"/>
  <c r="N205" i="11"/>
  <c r="O205" i="11" s="1"/>
  <c r="N209" i="11"/>
  <c r="O209" i="11" s="1"/>
  <c r="N215" i="11"/>
  <c r="O215" i="11" s="1"/>
  <c r="N218" i="11"/>
  <c r="O218" i="11" s="1"/>
  <c r="N225" i="11"/>
  <c r="O225" i="11" s="1"/>
  <c r="N232" i="11"/>
  <c r="O232" i="11" s="1"/>
  <c r="N236" i="11"/>
  <c r="O236" i="11" s="1"/>
  <c r="N241" i="11"/>
  <c r="O241" i="11" s="1"/>
  <c r="N245" i="11"/>
  <c r="O245" i="11" s="1"/>
  <c r="N249" i="11"/>
  <c r="O249" i="11" s="1"/>
  <c r="N257" i="11"/>
  <c r="O257" i="11" s="1"/>
  <c r="N261" i="11"/>
  <c r="O261" i="11" s="1"/>
  <c r="N265" i="11"/>
  <c r="O265" i="11" s="1"/>
  <c r="N273" i="11"/>
  <c r="O273" i="11" s="1"/>
  <c r="N282" i="11"/>
  <c r="O282" i="11" s="1"/>
  <c r="N286" i="11"/>
  <c r="O286" i="11" s="1"/>
  <c r="N302" i="11"/>
  <c r="O302" i="11" s="1"/>
  <c r="N305" i="11"/>
  <c r="O305" i="11" s="1"/>
  <c r="N309" i="11"/>
  <c r="O309" i="11" s="1"/>
  <c r="N313" i="11"/>
  <c r="O313" i="11" s="1"/>
  <c r="N316" i="11"/>
  <c r="O316" i="11" s="1"/>
  <c r="N322" i="11"/>
  <c r="O322" i="11" s="1"/>
  <c r="N328" i="11"/>
  <c r="O328" i="11" s="1"/>
  <c r="N334" i="11"/>
  <c r="O334" i="11" s="1"/>
  <c r="N352" i="11"/>
  <c r="O352" i="11" s="1"/>
  <c r="N355" i="11"/>
  <c r="O355" i="11" s="1"/>
  <c r="N360" i="11"/>
  <c r="O360" i="11" s="1"/>
  <c r="N368" i="11"/>
  <c r="O368" i="11" s="1"/>
  <c r="N376" i="11"/>
  <c r="O376" i="11" s="1"/>
  <c r="N392" i="11"/>
  <c r="O392" i="11" s="1"/>
  <c r="N399" i="11"/>
  <c r="O399" i="11" s="1"/>
  <c r="N404" i="11"/>
  <c r="O404" i="11" s="1"/>
  <c r="N413" i="11"/>
  <c r="O413" i="11" s="1"/>
  <c r="N418" i="11"/>
  <c r="O418" i="11" s="1"/>
  <c r="N427" i="11"/>
  <c r="O427" i="11" s="1"/>
  <c r="N436" i="11"/>
  <c r="O436" i="11" s="1"/>
  <c r="N440" i="11"/>
  <c r="O440" i="11" s="1"/>
  <c r="N445" i="11"/>
  <c r="O445" i="11" s="1"/>
  <c r="N456" i="11"/>
  <c r="O456" i="11" s="1"/>
  <c r="N462" i="11"/>
  <c r="O462" i="11" s="1"/>
  <c r="N471" i="11"/>
  <c r="O471" i="11" s="1"/>
  <c r="N476" i="11"/>
  <c r="O476" i="11" s="1"/>
  <c r="N497" i="11"/>
  <c r="O497" i="11" s="1"/>
  <c r="N501" i="11"/>
  <c r="O501" i="11" s="1"/>
  <c r="N505" i="11"/>
  <c r="O505" i="11" s="1"/>
  <c r="N511" i="11"/>
  <c r="O511" i="11" s="1"/>
  <c r="N519" i="11"/>
  <c r="O519" i="11" s="1"/>
  <c r="N524" i="11"/>
  <c r="O524" i="11" s="1"/>
  <c r="N529" i="11"/>
  <c r="O529" i="11" s="1"/>
  <c r="N540" i="11"/>
  <c r="O540" i="11" s="1"/>
  <c r="N545" i="11"/>
  <c r="O545" i="11" s="1"/>
  <c r="N549" i="11"/>
  <c r="O549" i="11" s="1"/>
  <c r="N553" i="11"/>
  <c r="O553" i="11" s="1"/>
  <c r="N561" i="11"/>
  <c r="O561" i="11" s="1"/>
  <c r="N573" i="11"/>
  <c r="O573" i="11" s="1"/>
  <c r="N577" i="11"/>
  <c r="O577" i="11" s="1"/>
  <c r="N25" i="11"/>
  <c r="O25" i="11" s="1"/>
  <c r="N27" i="11"/>
  <c r="O27" i="11" s="1"/>
  <c r="N29" i="11"/>
  <c r="O29" i="11" s="1"/>
  <c r="N31" i="11"/>
  <c r="O31" i="11" s="1"/>
  <c r="N33" i="11"/>
  <c r="O33" i="11" s="1"/>
  <c r="N35" i="11"/>
  <c r="O35" i="11" s="1"/>
  <c r="N37" i="11"/>
  <c r="O37" i="11" s="1"/>
  <c r="N44" i="11"/>
  <c r="O44" i="11" s="1"/>
  <c r="N46" i="11"/>
  <c r="O46" i="11" s="1"/>
  <c r="N48" i="11"/>
  <c r="O48" i="11" s="1"/>
  <c r="N52" i="11"/>
  <c r="O52" i="11" s="1"/>
  <c r="N57" i="11"/>
  <c r="O57" i="11" s="1"/>
  <c r="N59" i="11"/>
  <c r="O59" i="11" s="1"/>
  <c r="N61" i="11"/>
  <c r="O61" i="11" s="1"/>
  <c r="N65" i="11"/>
  <c r="O65" i="11" s="1"/>
  <c r="N67" i="11"/>
  <c r="O67" i="11" s="1"/>
  <c r="N69" i="11"/>
  <c r="O69" i="11" s="1"/>
  <c r="N73" i="11"/>
  <c r="O73" i="11" s="1"/>
  <c r="N75" i="11"/>
  <c r="O75" i="11" s="1"/>
  <c r="N78" i="11"/>
  <c r="O78" i="11" s="1"/>
  <c r="N86" i="11"/>
  <c r="O86" i="11" s="1"/>
  <c r="N89" i="11"/>
  <c r="O89" i="11" s="1"/>
  <c r="N98" i="11"/>
  <c r="O98" i="11" s="1"/>
  <c r="N102" i="11"/>
  <c r="O102" i="11" s="1"/>
  <c r="N107" i="11"/>
  <c r="O107" i="11" s="1"/>
  <c r="N114" i="11"/>
  <c r="O114" i="11" s="1"/>
  <c r="N118" i="11"/>
  <c r="O118" i="11" s="1"/>
  <c r="N138" i="11"/>
  <c r="O138" i="11" s="1"/>
  <c r="N143" i="11"/>
  <c r="O143" i="11" s="1"/>
  <c r="N146" i="11"/>
  <c r="O146" i="11" s="1"/>
  <c r="N159" i="11"/>
  <c r="O159" i="11" s="1"/>
  <c r="N172" i="11"/>
  <c r="O172" i="11" s="1"/>
  <c r="N175" i="11"/>
  <c r="O175" i="11" s="1"/>
  <c r="N178" i="11"/>
  <c r="O178" i="11" s="1"/>
  <c r="N182" i="11"/>
  <c r="O182" i="11" s="1"/>
  <c r="N186" i="11"/>
  <c r="O186" i="11" s="1"/>
  <c r="N191" i="11"/>
  <c r="O191" i="11" s="1"/>
  <c r="N207" i="11"/>
  <c r="O207" i="11" s="1"/>
  <c r="N213" i="11"/>
  <c r="O213" i="11" s="1"/>
  <c r="N239" i="11"/>
  <c r="O239" i="11" s="1"/>
  <c r="N243" i="11"/>
  <c r="O243" i="11" s="1"/>
  <c r="N248" i="11"/>
  <c r="O248" i="11" s="1"/>
  <c r="N255" i="11"/>
  <c r="O255" i="11" s="1"/>
  <c r="N289" i="11"/>
  <c r="O289" i="11" s="1"/>
  <c r="N293" i="11"/>
  <c r="O293" i="11" s="1"/>
  <c r="N299" i="11"/>
  <c r="O299" i="11" s="1"/>
  <c r="N323" i="11"/>
  <c r="O323" i="11" s="1"/>
  <c r="N327" i="11"/>
  <c r="O327" i="11" s="1"/>
  <c r="N331" i="11"/>
  <c r="O331" i="11" s="1"/>
  <c r="N339" i="11"/>
  <c r="O339" i="11" s="1"/>
  <c r="N343" i="11"/>
  <c r="O343" i="11" s="1"/>
  <c r="N349" i="11"/>
  <c r="O349" i="11" s="1"/>
  <c r="N354" i="11"/>
  <c r="O354" i="11" s="1"/>
  <c r="N359" i="11"/>
  <c r="O359" i="11" s="1"/>
  <c r="N363" i="11"/>
  <c r="O363" i="11" s="1"/>
  <c r="N367" i="11"/>
  <c r="O367" i="11" s="1"/>
  <c r="N371" i="11"/>
  <c r="O371" i="11" s="1"/>
  <c r="N386" i="11"/>
  <c r="O386" i="11" s="1"/>
  <c r="N390" i="11"/>
  <c r="O390" i="11" s="1"/>
  <c r="N394" i="11"/>
  <c r="O394" i="11" s="1"/>
  <c r="N412" i="11"/>
  <c r="O412" i="11" s="1"/>
  <c r="N421" i="11"/>
  <c r="O421" i="11" s="1"/>
  <c r="N429" i="11"/>
  <c r="O429" i="11" s="1"/>
  <c r="N433" i="11"/>
  <c r="O433" i="11" s="1"/>
  <c r="N438" i="11"/>
  <c r="O438" i="11" s="1"/>
  <c r="N442" i="11"/>
  <c r="O442" i="11" s="1"/>
  <c r="N454" i="11"/>
  <c r="O454" i="11" s="1"/>
  <c r="N458" i="11"/>
  <c r="O458" i="11" s="1"/>
  <c r="N466" i="11"/>
  <c r="O466" i="11" s="1"/>
  <c r="N470" i="11"/>
  <c r="O470" i="11" s="1"/>
  <c r="N481" i="11"/>
  <c r="O481" i="11" s="1"/>
  <c r="N492" i="11"/>
  <c r="O492" i="11" s="1"/>
  <c r="N506" i="11"/>
  <c r="O506" i="11" s="1"/>
  <c r="N510" i="11"/>
  <c r="O510" i="11" s="1"/>
  <c r="N513" i="11"/>
  <c r="O513" i="11" s="1"/>
  <c r="N522" i="11"/>
  <c r="O522" i="11" s="1"/>
  <c r="N528" i="11"/>
  <c r="O528" i="11" s="1"/>
  <c r="N533" i="11"/>
  <c r="O533" i="11" s="1"/>
  <c r="N538" i="11"/>
  <c r="O538" i="11" s="1"/>
  <c r="N542" i="11"/>
  <c r="O542" i="11" s="1"/>
  <c r="N548" i="11"/>
  <c r="O548" i="11" s="1"/>
  <c r="N571" i="11"/>
  <c r="O571" i="11" s="1"/>
  <c r="N576" i="11"/>
  <c r="O576" i="11" s="1"/>
  <c r="N20" i="11"/>
  <c r="O20" i="11" s="1"/>
  <c r="N22" i="11"/>
  <c r="O22" i="11" s="1"/>
  <c r="N24" i="11"/>
  <c r="O24" i="11" s="1"/>
  <c r="N26" i="11"/>
  <c r="O26" i="11" s="1"/>
  <c r="N36" i="11"/>
  <c r="O36" i="11" s="1"/>
  <c r="N39" i="11"/>
  <c r="O39" i="11" s="1"/>
  <c r="N41" i="11"/>
  <c r="O41" i="11" s="1"/>
  <c r="N43" i="11"/>
  <c r="O43" i="11" s="1"/>
  <c r="N49" i="11"/>
  <c r="O49" i="11" s="1"/>
  <c r="N51" i="11"/>
  <c r="O51" i="11" s="1"/>
  <c r="N53" i="11"/>
  <c r="O53" i="11" s="1"/>
  <c r="N55" i="11"/>
  <c r="O55" i="11" s="1"/>
  <c r="N60" i="11"/>
  <c r="O60" i="11" s="1"/>
  <c r="N62" i="11"/>
  <c r="O62" i="11" s="1"/>
  <c r="N64" i="11"/>
  <c r="O64" i="11" s="1"/>
  <c r="N70" i="11"/>
  <c r="O70" i="11" s="1"/>
  <c r="N77" i="11"/>
  <c r="O77" i="11" s="1"/>
  <c r="N83" i="11"/>
  <c r="O83" i="11" s="1"/>
  <c r="N87" i="11"/>
  <c r="O87" i="11" s="1"/>
  <c r="N91" i="11"/>
  <c r="O91" i="11" s="1"/>
  <c r="N104" i="11"/>
  <c r="O104" i="11" s="1"/>
  <c r="N121" i="11"/>
  <c r="O121" i="11" s="1"/>
  <c r="N125" i="11"/>
  <c r="O125" i="11" s="1"/>
  <c r="N137" i="11"/>
  <c r="O137" i="11" s="1"/>
  <c r="N141" i="11"/>
  <c r="O141" i="11" s="1"/>
  <c r="N144" i="11"/>
  <c r="O144" i="11" s="1"/>
  <c r="N148" i="11"/>
  <c r="O148" i="11" s="1"/>
  <c r="N152" i="11"/>
  <c r="O152" i="11" s="1"/>
  <c r="N155" i="11"/>
  <c r="O155" i="11" s="1"/>
  <c r="N173" i="11"/>
  <c r="O173" i="11" s="1"/>
  <c r="N181" i="11"/>
  <c r="O181" i="11" s="1"/>
  <c r="N189" i="11"/>
  <c r="O189" i="11" s="1"/>
  <c r="N193" i="11"/>
  <c r="O193" i="11" s="1"/>
  <c r="N197" i="11"/>
  <c r="O197" i="11" s="1"/>
  <c r="N204" i="11"/>
  <c r="O204" i="11" s="1"/>
  <c r="N216" i="11"/>
  <c r="O216" i="11" s="1"/>
  <c r="N222" i="11"/>
  <c r="O222" i="11" s="1"/>
  <c r="N226" i="11"/>
  <c r="O226" i="11" s="1"/>
  <c r="N229" i="11"/>
  <c r="O229" i="11" s="1"/>
  <c r="N234" i="11"/>
  <c r="O234" i="11" s="1"/>
  <c r="N238" i="11"/>
  <c r="O238" i="11" s="1"/>
  <c r="N250" i="11"/>
  <c r="O250" i="11" s="1"/>
  <c r="N254" i="11"/>
  <c r="O254" i="11" s="1"/>
  <c r="N266" i="11"/>
  <c r="O266" i="11" s="1"/>
  <c r="N270" i="11"/>
  <c r="O270" i="11" s="1"/>
  <c r="N279" i="11"/>
  <c r="O279" i="11" s="1"/>
  <c r="N283" i="11"/>
  <c r="O283" i="11" s="1"/>
  <c r="N288" i="11"/>
  <c r="O288" i="11" s="1"/>
  <c r="N292" i="11"/>
  <c r="O292" i="11" s="1"/>
  <c r="N297" i="11"/>
  <c r="O297" i="11" s="1"/>
  <c r="N301" i="11"/>
  <c r="O301" i="11" s="1"/>
  <c r="N304" i="11"/>
  <c r="O304" i="11" s="1"/>
  <c r="N308" i="11"/>
  <c r="O308" i="11" s="1"/>
  <c r="N318" i="11"/>
  <c r="O318" i="11" s="1"/>
  <c r="N324" i="11"/>
  <c r="O324" i="11" s="1"/>
  <c r="N329" i="11"/>
  <c r="O329" i="11" s="1"/>
  <c r="N333" i="11"/>
  <c r="O333" i="11" s="1"/>
  <c r="N342" i="11"/>
  <c r="O342" i="11" s="1"/>
  <c r="N347" i="11"/>
  <c r="O347" i="11" s="1"/>
  <c r="N350" i="11"/>
  <c r="O350" i="11" s="1"/>
  <c r="N356" i="11"/>
  <c r="O356" i="11" s="1"/>
  <c r="N378" i="11"/>
  <c r="O378" i="11" s="1"/>
  <c r="N384" i="11"/>
  <c r="O384" i="11" s="1"/>
  <c r="N388" i="11"/>
  <c r="O388" i="11" s="1"/>
  <c r="N393" i="11"/>
  <c r="O393" i="11" s="1"/>
  <c r="N400" i="11"/>
  <c r="O400" i="11" s="1"/>
  <c r="N410" i="11"/>
  <c r="O410" i="11" s="1"/>
  <c r="N415" i="11"/>
  <c r="O415" i="11" s="1"/>
  <c r="N420" i="11"/>
  <c r="O420" i="11" s="1"/>
  <c r="N428" i="11"/>
  <c r="O428" i="11" s="1"/>
  <c r="N437" i="11"/>
  <c r="O437" i="11" s="1"/>
  <c r="N463" i="11"/>
  <c r="O463" i="11" s="1"/>
  <c r="N474" i="11"/>
  <c r="O474" i="11" s="1"/>
  <c r="N485" i="11"/>
  <c r="O485" i="11" s="1"/>
  <c r="N490" i="11"/>
  <c r="O490" i="11" s="1"/>
  <c r="N494" i="11"/>
  <c r="O494" i="11" s="1"/>
  <c r="N515" i="11"/>
  <c r="O515" i="11" s="1"/>
  <c r="N531" i="11"/>
  <c r="O531" i="11" s="1"/>
  <c r="N535" i="11"/>
  <c r="O535" i="11" s="1"/>
  <c r="N547" i="11"/>
  <c r="O547" i="11" s="1"/>
  <c r="N560" i="11"/>
  <c r="O560" i="11" s="1"/>
  <c r="N565" i="11"/>
  <c r="O565" i="11" s="1"/>
  <c r="N284" i="11"/>
  <c r="O284" i="11" s="1"/>
  <c r="N315" i="11"/>
  <c r="O315" i="11" s="1"/>
  <c r="N320" i="11"/>
  <c r="O320" i="11" s="1"/>
  <c r="N325" i="11"/>
  <c r="O325" i="11" s="1"/>
  <c r="N338" i="11"/>
  <c r="O338" i="11" s="1"/>
  <c r="N345" i="11"/>
  <c r="O345" i="11" s="1"/>
  <c r="N358" i="11"/>
  <c r="O358" i="11" s="1"/>
  <c r="N370" i="11"/>
  <c r="O370" i="11" s="1"/>
  <c r="N374" i="11"/>
  <c r="O374" i="11" s="1"/>
  <c r="N379" i="11"/>
  <c r="O379" i="11" s="1"/>
  <c r="N383" i="11"/>
  <c r="O383" i="11" s="1"/>
  <c r="N397" i="11"/>
  <c r="O397" i="11" s="1"/>
  <c r="N402" i="11"/>
  <c r="O402" i="11" s="1"/>
  <c r="N408" i="11"/>
  <c r="O408" i="11" s="1"/>
  <c r="N411" i="11"/>
  <c r="O411" i="11" s="1"/>
  <c r="N416" i="11"/>
  <c r="O416" i="11" s="1"/>
  <c r="N424" i="11"/>
  <c r="O424" i="11" s="1"/>
  <c r="N431" i="11"/>
  <c r="O431" i="11" s="1"/>
  <c r="N444" i="11"/>
  <c r="O444" i="11" s="1"/>
  <c r="N449" i="11"/>
  <c r="O449" i="11" s="1"/>
  <c r="N453" i="11"/>
  <c r="O453" i="11" s="1"/>
  <c r="N461" i="11"/>
  <c r="O461" i="11" s="1"/>
  <c r="N465" i="11"/>
  <c r="O465" i="11" s="1"/>
  <c r="N472" i="11"/>
  <c r="O472" i="11" s="1"/>
  <c r="N478" i="11"/>
  <c r="O478" i="11" s="1"/>
  <c r="N482" i="11"/>
  <c r="O482" i="11" s="1"/>
  <c r="N488" i="11"/>
  <c r="O488" i="11" s="1"/>
  <c r="N504" i="11"/>
  <c r="O504" i="11" s="1"/>
  <c r="N508" i="11"/>
  <c r="O508" i="11" s="1"/>
  <c r="N539" i="11"/>
  <c r="O539" i="11" s="1"/>
  <c r="N558" i="11"/>
  <c r="O558" i="11" s="1"/>
  <c r="N564" i="11"/>
  <c r="O564" i="11" s="1"/>
  <c r="N572" i="11"/>
  <c r="O572" i="11" s="1"/>
  <c r="K39" i="1"/>
  <c r="N2262" i="11" l="1"/>
  <c r="O2262" i="11" s="1"/>
  <c r="N2254" i="11"/>
  <c r="O2254" i="11" s="1"/>
  <c r="N2246" i="11"/>
  <c r="O2246" i="11" s="1"/>
  <c r="N2238" i="11"/>
  <c r="O2238" i="11" s="1"/>
  <c r="N2230" i="11"/>
  <c r="O2230" i="11" s="1"/>
  <c r="N2190" i="11"/>
  <c r="O2190" i="11" s="1"/>
  <c r="N2182" i="11"/>
  <c r="O2182" i="11" s="1"/>
  <c r="N2166" i="11"/>
  <c r="O2166" i="11" s="1"/>
  <c r="N2142" i="11"/>
  <c r="O2142" i="11" s="1"/>
  <c r="N2134" i="11"/>
  <c r="O2134" i="11" s="1"/>
  <c r="N2126" i="11"/>
  <c r="O2126" i="11" s="1"/>
  <c r="N2102" i="11"/>
  <c r="O2102" i="11" s="1"/>
  <c r="N2094" i="11"/>
  <c r="O2094" i="11" s="1"/>
  <c r="N2086" i="11"/>
  <c r="O2086" i="11" s="1"/>
  <c r="N1998" i="11"/>
  <c r="O1998" i="11" s="1"/>
  <c r="N1966" i="11"/>
  <c r="O1966" i="11" s="1"/>
  <c r="N1958" i="11"/>
  <c r="O1958" i="11" s="1"/>
  <c r="N1950" i="11"/>
  <c r="O1950" i="11" s="1"/>
  <c r="N1942" i="11"/>
  <c r="O1942" i="11" s="1"/>
  <c r="N1926" i="11"/>
  <c r="O1926" i="11" s="1"/>
  <c r="N1484" i="11"/>
  <c r="O1484" i="11" s="1"/>
  <c r="N1476" i="11"/>
  <c r="O1476" i="11" s="1"/>
  <c r="N1468" i="11"/>
  <c r="O1468" i="11" s="1"/>
  <c r="N1444" i="11"/>
  <c r="O1444" i="11" s="1"/>
  <c r="N1436" i="11"/>
  <c r="O1436" i="11" s="1"/>
  <c r="N1348" i="11"/>
  <c r="O1348" i="11" s="1"/>
  <c r="N1292" i="11"/>
  <c r="O1292" i="11" s="1"/>
  <c r="N1284" i="11"/>
  <c r="O1284" i="11" s="1"/>
  <c r="N1276" i="11"/>
  <c r="O1276" i="11" s="1"/>
  <c r="N1260" i="11"/>
  <c r="O1260" i="11" s="1"/>
  <c r="N1236" i="11"/>
  <c r="O1236" i="11" s="1"/>
  <c r="N1220" i="11"/>
  <c r="O1220" i="11" s="1"/>
  <c r="N1212" i="11"/>
  <c r="O1212" i="11" s="1"/>
  <c r="N1196" i="11"/>
  <c r="O1196" i="11" s="1"/>
  <c r="N1188" i="11"/>
  <c r="O1188" i="11" s="1"/>
  <c r="N1164" i="11"/>
  <c r="O1164" i="11" s="1"/>
  <c r="N1148" i="11"/>
  <c r="O1148" i="11" s="1"/>
  <c r="N1124" i="11"/>
  <c r="O1124" i="11" s="1"/>
  <c r="N1116" i="11"/>
  <c r="O1116" i="11" s="1"/>
  <c r="N1108" i="11"/>
  <c r="O1108" i="11" s="1"/>
  <c r="N1092" i="11"/>
  <c r="O1092" i="11" s="1"/>
  <c r="N1068" i="11"/>
  <c r="O1068" i="11" s="1"/>
  <c r="N1052" i="11"/>
  <c r="O1052" i="11" s="1"/>
  <c r="N1044" i="11"/>
  <c r="O1044" i="11" s="1"/>
  <c r="N1036" i="11"/>
  <c r="O1036" i="11" s="1"/>
  <c r="N1028" i="11"/>
  <c r="O1028" i="11" s="1"/>
  <c r="N1020" i="11"/>
  <c r="O1020" i="11" s="1"/>
  <c r="N1012" i="11"/>
  <c r="O1012" i="11" s="1"/>
  <c r="N988" i="11"/>
  <c r="O988" i="11" s="1"/>
  <c r="N980" i="11"/>
  <c r="O980" i="11" s="1"/>
  <c r="N972" i="11"/>
  <c r="O972" i="11" s="1"/>
  <c r="N1810" i="11"/>
  <c r="O1810" i="11" s="1"/>
  <c r="N1802" i="11"/>
  <c r="O1802" i="11" s="1"/>
  <c r="N1778" i="11"/>
  <c r="O1778" i="11" s="1"/>
  <c r="N1770" i="11"/>
  <c r="O1770" i="11" s="1"/>
  <c r="N1762" i="11"/>
  <c r="O1762" i="11" s="1"/>
  <c r="N1746" i="11"/>
  <c r="O1746" i="11" s="1"/>
  <c r="N1730" i="11"/>
  <c r="O1730" i="11" s="1"/>
  <c r="N1714" i="11"/>
  <c r="O1714" i="11" s="1"/>
  <c r="N1698" i="11"/>
  <c r="O1698" i="11" s="1"/>
  <c r="N2078" i="11"/>
  <c r="O2078" i="11" s="1"/>
  <c r="N2070" i="11"/>
  <c r="O2070" i="11" s="1"/>
  <c r="N1324" i="11"/>
  <c r="O1324" i="11" s="1"/>
  <c r="N1918" i="11"/>
  <c r="O1918" i="11" s="1"/>
  <c r="N1894" i="11"/>
  <c r="O1894" i="11" s="1"/>
  <c r="N1886" i="11"/>
  <c r="O1886" i="11" s="1"/>
  <c r="N1854" i="11"/>
  <c r="O1854" i="11" s="1"/>
  <c r="N1838" i="11"/>
  <c r="O1838" i="11" s="1"/>
  <c r="N1830" i="11"/>
  <c r="O1830" i="11" s="1"/>
  <c r="N1652" i="11"/>
  <c r="O1652" i="11" s="1"/>
  <c r="N1644" i="11"/>
  <c r="O1644" i="11" s="1"/>
  <c r="N1636" i="11"/>
  <c r="O1636" i="11" s="1"/>
  <c r="N1604" i="11"/>
  <c r="O1604" i="11" s="1"/>
  <c r="N1596" i="11"/>
  <c r="O1596" i="11" s="1"/>
  <c r="N1580" i="11"/>
  <c r="O1580" i="11" s="1"/>
  <c r="N1572" i="11"/>
  <c r="O1572" i="11" s="1"/>
  <c r="N1564" i="11"/>
  <c r="O1564" i="11" s="1"/>
  <c r="N1540" i="11"/>
  <c r="O1540" i="11" s="1"/>
  <c r="N1516" i="11"/>
  <c r="O1516" i="11" s="1"/>
  <c r="N1508" i="11"/>
  <c r="O1508" i="11" s="1"/>
  <c r="N2141" i="11"/>
  <c r="O2141" i="11" s="1"/>
  <c r="N2133" i="11"/>
  <c r="O2133" i="11" s="1"/>
  <c r="N2085" i="11"/>
  <c r="O2085" i="11" s="1"/>
  <c r="N1989" i="11"/>
  <c r="O1989" i="11" s="1"/>
  <c r="N1957" i="11"/>
  <c r="O1957" i="11" s="1"/>
  <c r="N1949" i="11"/>
  <c r="O1949" i="11" s="1"/>
  <c r="N1941" i="11"/>
  <c r="O1941" i="11" s="1"/>
  <c r="N1925" i="11"/>
  <c r="O1925" i="11" s="1"/>
  <c r="N1909" i="11"/>
  <c r="O1909" i="11" s="1"/>
  <c r="N1291" i="11"/>
  <c r="O1291" i="11" s="1"/>
  <c r="N1283" i="11"/>
  <c r="O1283" i="11" s="1"/>
  <c r="N1275" i="11"/>
  <c r="O1275" i="11" s="1"/>
  <c r="N1259" i="11"/>
  <c r="O1259" i="11" s="1"/>
  <c r="N1235" i="11"/>
  <c r="O1235" i="11" s="1"/>
  <c r="N1219" i="11"/>
  <c r="O1219" i="11" s="1"/>
  <c r="N1203" i="11"/>
  <c r="O1203" i="11" s="1"/>
  <c r="N1179" i="11"/>
  <c r="O1179" i="11" s="1"/>
  <c r="N1163" i="11"/>
  <c r="O1163" i="11" s="1"/>
  <c r="N1155" i="11"/>
  <c r="O1155" i="11" s="1"/>
  <c r="N1669" i="11"/>
  <c r="O1669" i="11" s="1"/>
  <c r="N1796" i="11"/>
  <c r="O1796" i="11" s="1"/>
  <c r="N1788" i="11"/>
  <c r="O1788" i="11" s="1"/>
  <c r="N1764" i="11"/>
  <c r="O1764" i="11" s="1"/>
  <c r="N2267" i="11"/>
  <c r="O2267" i="11" s="1"/>
  <c r="N2259" i="11"/>
  <c r="O2259" i="11" s="1"/>
  <c r="N2251" i="11"/>
  <c r="O2251" i="11" s="1"/>
  <c r="N2243" i="11"/>
  <c r="O2243" i="11" s="1"/>
  <c r="N2227" i="11"/>
  <c r="O2227" i="11" s="1"/>
  <c r="N2219" i="11"/>
  <c r="O2219" i="11" s="1"/>
  <c r="N2203" i="11"/>
  <c r="O2203" i="11" s="1"/>
  <c r="N2187" i="11"/>
  <c r="O2187" i="11" s="1"/>
  <c r="N2179" i="11"/>
  <c r="O2179" i="11" s="1"/>
  <c r="N2139" i="11"/>
  <c r="O2139" i="11" s="1"/>
  <c r="N2131" i="11"/>
  <c r="O2131" i="11" s="1"/>
  <c r="N2123" i="11"/>
  <c r="O2123" i="11" s="1"/>
  <c r="N2115" i="11"/>
  <c r="O2115" i="11" s="1"/>
  <c r="N2107" i="11"/>
  <c r="O2107" i="11" s="1"/>
  <c r="N2091" i="11"/>
  <c r="O2091" i="11" s="1"/>
  <c r="N2083" i="11"/>
  <c r="O2083" i="11" s="1"/>
  <c r="N2059" i="11"/>
  <c r="O2059" i="11" s="1"/>
  <c r="N1995" i="11"/>
  <c r="O1995" i="11" s="1"/>
  <c r="N1987" i="11"/>
  <c r="O1987" i="11" s="1"/>
  <c r="N1979" i="11"/>
  <c r="O1979" i="11" s="1"/>
  <c r="N1971" i="11"/>
  <c r="O1971" i="11" s="1"/>
  <c r="N1939" i="11"/>
  <c r="O1939" i="11" s="1"/>
  <c r="N1931" i="11"/>
  <c r="O1931" i="11" s="1"/>
  <c r="N1923" i="11"/>
  <c r="O1923" i="11" s="1"/>
  <c r="N1915" i="11"/>
  <c r="O1915" i="11" s="1"/>
  <c r="N1907" i="11"/>
  <c r="O1907" i="11" s="1"/>
  <c r="N1899" i="11"/>
  <c r="O1899" i="11" s="1"/>
  <c r="N1891" i="11"/>
  <c r="O1891" i="11" s="1"/>
  <c r="N1883" i="11"/>
  <c r="O1883" i="11" s="1"/>
  <c r="N1867" i="11"/>
  <c r="O1867" i="11" s="1"/>
  <c r="N1843" i="11"/>
  <c r="O1843" i="11" s="1"/>
  <c r="N1827" i="11"/>
  <c r="O1827" i="11" s="1"/>
  <c r="N1649" i="11"/>
  <c r="O1649" i="11" s="1"/>
  <c r="N1633" i="11"/>
  <c r="O1633" i="11" s="1"/>
  <c r="N1625" i="11"/>
  <c r="O1625" i="11" s="1"/>
  <c r="N1601" i="11"/>
  <c r="O1601" i="11" s="1"/>
  <c r="N1593" i="11"/>
  <c r="O1593" i="11" s="1"/>
  <c r="N1585" i="11"/>
  <c r="O1585" i="11" s="1"/>
  <c r="N1561" i="11"/>
  <c r="O1561" i="11" s="1"/>
  <c r="N1553" i="11"/>
  <c r="O1553" i="11" s="1"/>
  <c r="N1529" i="11"/>
  <c r="O1529" i="11" s="1"/>
  <c r="N1513" i="11"/>
  <c r="O1513" i="11" s="1"/>
  <c r="N1505" i="11"/>
  <c r="O1505" i="11" s="1"/>
  <c r="N1497" i="11"/>
  <c r="O1497" i="11" s="1"/>
  <c r="N1489" i="11"/>
  <c r="O1489" i="11" s="1"/>
  <c r="N1473" i="11"/>
  <c r="O1473" i="11" s="1"/>
  <c r="N1449" i="11"/>
  <c r="O1449" i="11" s="1"/>
  <c r="N1441" i="11"/>
  <c r="O1441" i="11" s="1"/>
  <c r="N1433" i="11"/>
  <c r="O1433" i="11" s="1"/>
  <c r="N1337" i="11"/>
  <c r="O1337" i="11" s="1"/>
  <c r="N1329" i="11"/>
  <c r="O1329" i="11" s="1"/>
  <c r="N1305" i="11"/>
  <c r="O1305" i="11" s="1"/>
  <c r="N1297" i="11"/>
  <c r="O1297" i="11" s="1"/>
  <c r="N1281" i="11"/>
  <c r="O1281" i="11" s="1"/>
  <c r="N1257" i="11"/>
  <c r="O1257" i="11" s="1"/>
  <c r="N1249" i="11"/>
  <c r="O1249" i="11" s="1"/>
  <c r="N1241" i="11"/>
  <c r="O1241" i="11" s="1"/>
  <c r="N1233" i="11"/>
  <c r="O1233" i="11" s="1"/>
  <c r="N1217" i="11"/>
  <c r="O1217" i="11" s="1"/>
  <c r="N1201" i="11"/>
  <c r="O1201" i="11" s="1"/>
  <c r="N1185" i="11"/>
  <c r="O1185" i="11" s="1"/>
  <c r="N1169" i="11"/>
  <c r="O1169" i="11" s="1"/>
  <c r="N1161" i="11"/>
  <c r="O1161" i="11" s="1"/>
  <c r="N1137" i="11"/>
  <c r="O1137" i="11" s="1"/>
  <c r="N1129" i="11"/>
  <c r="O1129" i="11" s="1"/>
  <c r="N1121" i="11"/>
  <c r="O1121" i="11" s="1"/>
  <c r="N1113" i="11"/>
  <c r="O1113" i="11" s="1"/>
  <c r="N1089" i="11"/>
  <c r="O1089" i="11" s="1"/>
  <c r="N1073" i="11"/>
  <c r="O1073" i="11" s="1"/>
  <c r="N1033" i="11"/>
  <c r="O1033" i="11" s="1"/>
  <c r="N1017" i="11"/>
  <c r="O1017" i="11" s="1"/>
  <c r="N993" i="11"/>
  <c r="O993" i="11" s="1"/>
  <c r="N985" i="11"/>
  <c r="O985" i="11" s="1"/>
  <c r="N977" i="11"/>
  <c r="O977" i="11" s="1"/>
  <c r="N1823" i="11"/>
  <c r="O1823" i="11" s="1"/>
  <c r="N1815" i="11"/>
  <c r="O1815" i="11" s="1"/>
  <c r="N1807" i="11"/>
  <c r="O1807" i="11" s="1"/>
  <c r="N1799" i="11"/>
  <c r="O1799" i="11" s="1"/>
  <c r="N1783" i="11"/>
  <c r="O1783" i="11" s="1"/>
  <c r="N1751" i="11"/>
  <c r="O1751" i="11" s="1"/>
  <c r="N1743" i="11"/>
  <c r="O1743" i="11" s="1"/>
  <c r="N1671" i="11"/>
  <c r="O1671" i="11" s="1"/>
  <c r="N1655" i="11"/>
  <c r="O1655" i="11" s="1"/>
  <c r="N1690" i="11"/>
  <c r="O1690" i="11" s="1"/>
  <c r="N1666" i="11"/>
  <c r="O1666" i="11" s="1"/>
  <c r="N1658" i="11"/>
  <c r="O1658" i="11" s="1"/>
  <c r="N2269" i="11"/>
  <c r="O2269" i="11" s="1"/>
  <c r="N2261" i="11"/>
  <c r="O2261" i="11" s="1"/>
  <c r="N2245" i="11"/>
  <c r="O2245" i="11" s="1"/>
  <c r="N2237" i="11"/>
  <c r="O2237" i="11" s="1"/>
  <c r="N2205" i="11"/>
  <c r="O2205" i="11" s="1"/>
  <c r="N2125" i="11"/>
  <c r="O2125" i="11" s="1"/>
  <c r="N2077" i="11"/>
  <c r="O2077" i="11" s="1"/>
  <c r="N2061" i="11"/>
  <c r="O2061" i="11" s="1"/>
  <c r="N1901" i="11"/>
  <c r="O1901" i="11" s="1"/>
  <c r="N1893" i="11"/>
  <c r="O1893" i="11" s="1"/>
  <c r="N1877" i="11"/>
  <c r="O1877" i="11" s="1"/>
  <c r="N1845" i="11"/>
  <c r="O1845" i="11" s="1"/>
  <c r="N1837" i="11"/>
  <c r="O1837" i="11" s="1"/>
  <c r="N1829" i="11"/>
  <c r="O1829" i="11" s="1"/>
  <c r="N1651" i="11"/>
  <c r="O1651" i="11" s="1"/>
  <c r="N1627" i="11"/>
  <c r="O1627" i="11" s="1"/>
  <c r="N1147" i="11"/>
  <c r="O1147" i="11" s="1"/>
  <c r="N2268" i="11"/>
  <c r="O2268" i="11" s="1"/>
  <c r="N2260" i="11"/>
  <c r="O2260" i="11" s="1"/>
  <c r="N2244" i="11"/>
  <c r="O2244" i="11" s="1"/>
  <c r="N2236" i="11"/>
  <c r="O2236" i="11" s="1"/>
  <c r="N2228" i="11"/>
  <c r="O2228" i="11" s="1"/>
  <c r="N2212" i="11"/>
  <c r="O2212" i="11" s="1"/>
  <c r="N2204" i="11"/>
  <c r="O2204" i="11" s="1"/>
  <c r="N2188" i="11"/>
  <c r="O2188" i="11" s="1"/>
  <c r="N2156" i="11"/>
  <c r="O2156" i="11" s="1"/>
  <c r="N2140" i="11"/>
  <c r="O2140" i="11" s="1"/>
  <c r="N2132" i="11"/>
  <c r="O2132" i="11" s="1"/>
  <c r="N2124" i="11"/>
  <c r="O2124" i="11" s="1"/>
  <c r="N2116" i="11"/>
  <c r="O2116" i="11" s="1"/>
  <c r="N2092" i="11"/>
  <c r="O2092" i="11" s="1"/>
  <c r="N2084" i="11"/>
  <c r="O2084" i="11" s="1"/>
  <c r="N2076" i="11"/>
  <c r="O2076" i="11" s="1"/>
  <c r="N2060" i="11"/>
  <c r="O2060" i="11" s="1"/>
  <c r="N2044" i="11"/>
  <c r="O2044" i="11" s="1"/>
  <c r="N2036" i="11"/>
  <c r="O2036" i="11" s="1"/>
  <c r="N1996" i="11"/>
  <c r="O1996" i="11" s="1"/>
  <c r="N1988" i="11"/>
  <c r="O1988" i="11" s="1"/>
  <c r="N1980" i="11"/>
  <c r="O1980" i="11" s="1"/>
  <c r="N1972" i="11"/>
  <c r="O1972" i="11" s="1"/>
  <c r="N1964" i="11"/>
  <c r="O1964" i="11" s="1"/>
  <c r="N1948" i="11"/>
  <c r="O1948" i="11" s="1"/>
  <c r="N1940" i="11"/>
  <c r="O1940" i="11" s="1"/>
  <c r="N1932" i="11"/>
  <c r="O1932" i="11" s="1"/>
  <c r="N1924" i="11"/>
  <c r="O1924" i="11" s="1"/>
  <c r="N1916" i="11"/>
  <c r="O1916" i="11" s="1"/>
  <c r="N1908" i="11"/>
  <c r="O1908" i="11" s="1"/>
  <c r="N1900" i="11"/>
  <c r="O1900" i="11" s="1"/>
  <c r="N1892" i="11"/>
  <c r="O1892" i="11" s="1"/>
  <c r="N1868" i="11"/>
  <c r="O1868" i="11" s="1"/>
  <c r="N1844" i="11"/>
  <c r="O1844" i="11" s="1"/>
  <c r="N1836" i="11"/>
  <c r="O1836" i="11" s="1"/>
  <c r="N1828" i="11"/>
  <c r="O1828" i="11" s="1"/>
  <c r="N1650" i="11"/>
  <c r="O1650" i="11" s="1"/>
  <c r="N1602" i="11"/>
  <c r="O1602" i="11" s="1"/>
  <c r="N1594" i="11"/>
  <c r="O1594" i="11" s="1"/>
  <c r="N1586" i="11"/>
  <c r="O1586" i="11" s="1"/>
  <c r="N1578" i="11"/>
  <c r="O1578" i="11" s="1"/>
  <c r="N1570" i="11"/>
  <c r="O1570" i="11" s="1"/>
  <c r="N1562" i="11"/>
  <c r="O1562" i="11" s="1"/>
  <c r="N1554" i="11"/>
  <c r="O1554" i="11" s="1"/>
  <c r="N1538" i="11"/>
  <c r="O1538" i="11" s="1"/>
  <c r="N1530" i="11"/>
  <c r="O1530" i="11" s="1"/>
  <c r="N1514" i="11"/>
  <c r="O1514" i="11" s="1"/>
  <c r="N1506" i="11"/>
  <c r="O1506" i="11" s="1"/>
  <c r="N1474" i="11"/>
  <c r="O1474" i="11" s="1"/>
  <c r="N1450" i="11"/>
  <c r="O1450" i="11" s="1"/>
  <c r="N1386" i="11"/>
  <c r="O1386" i="11" s="1"/>
  <c r="N1338" i="11"/>
  <c r="O1338" i="11" s="1"/>
  <c r="N1266" i="11"/>
  <c r="O1266" i="11" s="1"/>
  <c r="N1258" i="11"/>
  <c r="O1258" i="11" s="1"/>
  <c r="N1234" i="11"/>
  <c r="O1234" i="11" s="1"/>
  <c r="N1226" i="11"/>
  <c r="O1226" i="11" s="1"/>
  <c r="N1218" i="11"/>
  <c r="O1218" i="11" s="1"/>
  <c r="N1202" i="11"/>
  <c r="O1202" i="11" s="1"/>
  <c r="N1170" i="11"/>
  <c r="O1170" i="11" s="1"/>
  <c r="N1162" i="11"/>
  <c r="O1162" i="11" s="1"/>
  <c r="N1154" i="11"/>
  <c r="O1154" i="11" s="1"/>
  <c r="N1138" i="11"/>
  <c r="O1138" i="11" s="1"/>
  <c r="N1122" i="11"/>
  <c r="O1122" i="11" s="1"/>
  <c r="N1114" i="11"/>
  <c r="O1114" i="11" s="1"/>
  <c r="N1106" i="11"/>
  <c r="O1106" i="11" s="1"/>
  <c r="N1090" i="11"/>
  <c r="O1090" i="11" s="1"/>
  <c r="N1074" i="11"/>
  <c r="O1074" i="11" s="1"/>
  <c r="N1058" i="11"/>
  <c r="O1058" i="11" s="1"/>
  <c r="N1050" i="11"/>
  <c r="O1050" i="11" s="1"/>
  <c r="N1026" i="11"/>
  <c r="O1026" i="11" s="1"/>
  <c r="N1018" i="11"/>
  <c r="O1018" i="11" s="1"/>
  <c r="N1010" i="11"/>
  <c r="O1010" i="11" s="1"/>
  <c r="N986" i="11"/>
  <c r="O986" i="11" s="1"/>
  <c r="N978" i="11"/>
  <c r="O978" i="11" s="1"/>
  <c r="N970" i="11"/>
  <c r="O970" i="11" s="1"/>
  <c r="N962" i="11"/>
  <c r="O962" i="11" s="1"/>
  <c r="N1816" i="11"/>
  <c r="O1816" i="11" s="1"/>
  <c r="N1808" i="11"/>
  <c r="O1808" i="11" s="1"/>
  <c r="N1800" i="11"/>
  <c r="O1800" i="11" s="1"/>
  <c r="N1784" i="11"/>
  <c r="O1784" i="11" s="1"/>
  <c r="N1776" i="11"/>
  <c r="O1776" i="11" s="1"/>
  <c r="N1760" i="11"/>
  <c r="O1760" i="11" s="1"/>
  <c r="N1744" i="11"/>
  <c r="O1744" i="11" s="1"/>
  <c r="N2266" i="11"/>
  <c r="O2266" i="11" s="1"/>
  <c r="N2258" i="11"/>
  <c r="O2258" i="11" s="1"/>
  <c r="N2255" i="11"/>
  <c r="O2255" i="11" s="1"/>
  <c r="N2239" i="11"/>
  <c r="O2239" i="11" s="1"/>
  <c r="N2231" i="11"/>
  <c r="O2231" i="11" s="1"/>
  <c r="N2095" i="11"/>
  <c r="O2095" i="11" s="1"/>
  <c r="N1935" i="11"/>
  <c r="O1935" i="11" s="1"/>
  <c r="N1911" i="11"/>
  <c r="O1911" i="11" s="1"/>
  <c r="N1895" i="11"/>
  <c r="O1895" i="11" s="1"/>
  <c r="N1879" i="11"/>
  <c r="O1879" i="11" s="1"/>
  <c r="N1871" i="11"/>
  <c r="O1871" i="11" s="1"/>
  <c r="N1549" i="11"/>
  <c r="O1549" i="11" s="1"/>
  <c r="N1541" i="11"/>
  <c r="O1541" i="11" s="1"/>
  <c r="N1736" i="11"/>
  <c r="O1736" i="11" s="1"/>
  <c r="N1712" i="11"/>
  <c r="O1712" i="11" s="1"/>
  <c r="N1696" i="11"/>
  <c r="O1696" i="11" s="1"/>
  <c r="N1680" i="11"/>
  <c r="O1680" i="11" s="1"/>
  <c r="N1672" i="11"/>
  <c r="O1672" i="11" s="1"/>
  <c r="N1664" i="11"/>
  <c r="O1664" i="11" s="1"/>
  <c r="N2250" i="11"/>
  <c r="O2250" i="11" s="1"/>
  <c r="N2242" i="11"/>
  <c r="O2242" i="11" s="1"/>
  <c r="N2226" i="11"/>
  <c r="O2226" i="11" s="1"/>
  <c r="N2202" i="11"/>
  <c r="O2202" i="11" s="1"/>
  <c r="N2186" i="11"/>
  <c r="O2186" i="11" s="1"/>
  <c r="N2178" i="11"/>
  <c r="O2178" i="11" s="1"/>
  <c r="N2146" i="11"/>
  <c r="O2146" i="11" s="1"/>
  <c r="N2138" i="11"/>
  <c r="O2138" i="11" s="1"/>
  <c r="N2106" i="11"/>
  <c r="O2106" i="11" s="1"/>
  <c r="N2090" i="11"/>
  <c r="O2090" i="11" s="1"/>
  <c r="N2082" i="11"/>
  <c r="O2082" i="11" s="1"/>
  <c r="N2058" i="11"/>
  <c r="O2058" i="11" s="1"/>
  <c r="N2050" i="11"/>
  <c r="O2050" i="11" s="1"/>
  <c r="N2042" i="11"/>
  <c r="O2042" i="11" s="1"/>
  <c r="N2034" i="11"/>
  <c r="O2034" i="11" s="1"/>
  <c r="N1994" i="11"/>
  <c r="O1994" i="11" s="1"/>
  <c r="N1986" i="11"/>
  <c r="O1986" i="11" s="1"/>
  <c r="N1978" i="11"/>
  <c r="O1978" i="11" s="1"/>
  <c r="N1970" i="11"/>
  <c r="O1970" i="11" s="1"/>
  <c r="N1962" i="11"/>
  <c r="O1962" i="11" s="1"/>
  <c r="N1930" i="11"/>
  <c r="O1930" i="11" s="1"/>
  <c r="N1922" i="11"/>
  <c r="O1922" i="11" s="1"/>
  <c r="N1906" i="11"/>
  <c r="O1906" i="11" s="1"/>
  <c r="N1898" i="11"/>
  <c r="O1898" i="11" s="1"/>
  <c r="N1890" i="11"/>
  <c r="O1890" i="11" s="1"/>
  <c r="N1882" i="11"/>
  <c r="O1882" i="11" s="1"/>
  <c r="N1842" i="11"/>
  <c r="O1842" i="11" s="1"/>
  <c r="N1826" i="11"/>
  <c r="O1826" i="11" s="1"/>
  <c r="N1648" i="11"/>
  <c r="O1648" i="11" s="1"/>
  <c r="N1632" i="11"/>
  <c r="O1632" i="11" s="1"/>
  <c r="N1608" i="11"/>
  <c r="O1608" i="11" s="1"/>
  <c r="N1600" i="11"/>
  <c r="O1600" i="11" s="1"/>
  <c r="N1592" i="11"/>
  <c r="O1592" i="11" s="1"/>
  <c r="N1584" i="11"/>
  <c r="O1584" i="11" s="1"/>
  <c r="N1568" i="11"/>
  <c r="O1568" i="11" s="1"/>
  <c r="N1560" i="11"/>
  <c r="O1560" i="11" s="1"/>
  <c r="N1552" i="11"/>
  <c r="O1552" i="11" s="1"/>
  <c r="N1544" i="11"/>
  <c r="O1544" i="11" s="1"/>
  <c r="N1528" i="11"/>
  <c r="O1528" i="11" s="1"/>
  <c r="N1520" i="11"/>
  <c r="O1520" i="11" s="1"/>
  <c r="N1512" i="11"/>
  <c r="O1512" i="11" s="1"/>
  <c r="N1504" i="11"/>
  <c r="O1504" i="11" s="1"/>
  <c r="N1496" i="11"/>
  <c r="O1496" i="11" s="1"/>
  <c r="N1488" i="11"/>
  <c r="O1488" i="11" s="1"/>
  <c r="N1440" i="11"/>
  <c r="O1440" i="11" s="1"/>
  <c r="N1432" i="11"/>
  <c r="O1432" i="11" s="1"/>
  <c r="N1392" i="11"/>
  <c r="O1392" i="11" s="1"/>
  <c r="N1304" i="11"/>
  <c r="O1304" i="11" s="1"/>
  <c r="N1280" i="11"/>
  <c r="O1280" i="11" s="1"/>
  <c r="N1264" i="11"/>
  <c r="O1264" i="11" s="1"/>
  <c r="N1256" i="11"/>
  <c r="O1256" i="11" s="1"/>
  <c r="N1248" i="11"/>
  <c r="O1248" i="11" s="1"/>
  <c r="N1240" i="11"/>
  <c r="O1240" i="11" s="1"/>
  <c r="N1216" i="11"/>
  <c r="O1216" i="11" s="1"/>
  <c r="N1192" i="11"/>
  <c r="O1192" i="11" s="1"/>
  <c r="N1184" i="11"/>
  <c r="O1184" i="11" s="1"/>
  <c r="N1168" i="11"/>
  <c r="O1168" i="11" s="1"/>
  <c r="N1160" i="11"/>
  <c r="O1160" i="11" s="1"/>
  <c r="N1112" i="11"/>
  <c r="O1112" i="11" s="1"/>
  <c r="N1104" i="11"/>
  <c r="O1104" i="11" s="1"/>
  <c r="N1072" i="11"/>
  <c r="O1072" i="11" s="1"/>
  <c r="N1024" i="11"/>
  <c r="O1024" i="11" s="1"/>
  <c r="N1016" i="11"/>
  <c r="O1016" i="11" s="1"/>
  <c r="N1008" i="11"/>
  <c r="O1008" i="11" s="1"/>
  <c r="N984" i="11"/>
  <c r="O984" i="11" s="1"/>
  <c r="N976" i="11"/>
  <c r="O976" i="11" s="1"/>
  <c r="N1814" i="11"/>
  <c r="O1814" i="11" s="1"/>
  <c r="N1806" i="11"/>
  <c r="O1806" i="11" s="1"/>
  <c r="N1782" i="11"/>
  <c r="O1782" i="11" s="1"/>
  <c r="N1758" i="11"/>
  <c r="O1758" i="11" s="1"/>
  <c r="N1742" i="11"/>
  <c r="O1742" i="11" s="1"/>
  <c r="N1718" i="11"/>
  <c r="O1718" i="11" s="1"/>
  <c r="N1694" i="11"/>
  <c r="O1694" i="11" s="1"/>
  <c r="N1654" i="11"/>
  <c r="O1654" i="11" s="1"/>
  <c r="N2264" i="11"/>
  <c r="O2264" i="11" s="1"/>
  <c r="N2256" i="11"/>
  <c r="O2256" i="11" s="1"/>
  <c r="N2248" i="11"/>
  <c r="O2248" i="11" s="1"/>
  <c r="N2224" i="11"/>
  <c r="O2224" i="11" s="1"/>
  <c r="N2200" i="11"/>
  <c r="O2200" i="11" s="1"/>
  <c r="N2192" i="11"/>
  <c r="O2192" i="11" s="1"/>
  <c r="N2184" i="11"/>
  <c r="O2184" i="11" s="1"/>
  <c r="N2144" i="11"/>
  <c r="O2144" i="11" s="1"/>
  <c r="N2136" i="11"/>
  <c r="O2136" i="11" s="1"/>
  <c r="N2080" i="11"/>
  <c r="O2080" i="11" s="1"/>
  <c r="N2064" i="11"/>
  <c r="O2064" i="11" s="1"/>
  <c r="N1992" i="11"/>
  <c r="O1992" i="11" s="1"/>
  <c r="N1984" i="11"/>
  <c r="O1984" i="11" s="1"/>
  <c r="N1960" i="11"/>
  <c r="O1960" i="11" s="1"/>
  <c r="N1944" i="11"/>
  <c r="O1944" i="11" s="1"/>
  <c r="N1928" i="11"/>
  <c r="O1928" i="11" s="1"/>
  <c r="N1912" i="11"/>
  <c r="O1912" i="11" s="1"/>
  <c r="N1904" i="11"/>
  <c r="O1904" i="11" s="1"/>
  <c r="N1888" i="11"/>
  <c r="O1888" i="11" s="1"/>
  <c r="N1880" i="11"/>
  <c r="O1880" i="11" s="1"/>
  <c r="N1864" i="11"/>
  <c r="O1864" i="11" s="1"/>
  <c r="N1848" i="11"/>
  <c r="O1848" i="11" s="1"/>
  <c r="N1824" i="11"/>
  <c r="O1824" i="11" s="1"/>
  <c r="N1646" i="11"/>
  <c r="O1646" i="11" s="1"/>
  <c r="N1630" i="11"/>
  <c r="O1630" i="11" s="1"/>
  <c r="N1598" i="11"/>
  <c r="O1598" i="11" s="1"/>
  <c r="N1590" i="11"/>
  <c r="O1590" i="11" s="1"/>
  <c r="N1574" i="11"/>
  <c r="O1574" i="11" s="1"/>
  <c r="N1566" i="11"/>
  <c r="O1566" i="11" s="1"/>
  <c r="N1542" i="11"/>
  <c r="O1542" i="11" s="1"/>
  <c r="N1526" i="11"/>
  <c r="O1526" i="11" s="1"/>
  <c r="N1510" i="11"/>
  <c r="O1510" i="11" s="1"/>
  <c r="N1502" i="11"/>
  <c r="O1502" i="11" s="1"/>
  <c r="N1494" i="11"/>
  <c r="O1494" i="11" s="1"/>
  <c r="N1486" i="11"/>
  <c r="O1486" i="11" s="1"/>
  <c r="N1470" i="11"/>
  <c r="O1470" i="11" s="1"/>
  <c r="N1462" i="11"/>
  <c r="O1462" i="11" s="1"/>
  <c r="N1438" i="11"/>
  <c r="O1438" i="11" s="1"/>
  <c r="N1390" i="11"/>
  <c r="O1390" i="11" s="1"/>
  <c r="N1350" i="11"/>
  <c r="O1350" i="11" s="1"/>
  <c r="N1334" i="11"/>
  <c r="O1334" i="11" s="1"/>
  <c r="N1294" i="11"/>
  <c r="O1294" i="11" s="1"/>
  <c r="N1286" i="11"/>
  <c r="O1286" i="11" s="1"/>
  <c r="N1262" i="11"/>
  <c r="O1262" i="11" s="1"/>
  <c r="N1254" i="11"/>
  <c r="O1254" i="11" s="1"/>
  <c r="N1246" i="11"/>
  <c r="O1246" i="11" s="1"/>
  <c r="N1238" i="11"/>
  <c r="O1238" i="11" s="1"/>
  <c r="N1222" i="11"/>
  <c r="O1222" i="11" s="1"/>
  <c r="N1214" i="11"/>
  <c r="O1214" i="11" s="1"/>
  <c r="N1198" i="11"/>
  <c r="O1198" i="11" s="1"/>
  <c r="N1190" i="11"/>
  <c r="O1190" i="11" s="1"/>
  <c r="N1174" i="11"/>
  <c r="O1174" i="11" s="1"/>
  <c r="N1166" i="11"/>
  <c r="O1166" i="11" s="1"/>
  <c r="N1126" i="11"/>
  <c r="O1126" i="11" s="1"/>
  <c r="N1110" i="11"/>
  <c r="O1110" i="11" s="1"/>
  <c r="N1102" i="11"/>
  <c r="O1102" i="11" s="1"/>
  <c r="N1094" i="11"/>
  <c r="O1094" i="11" s="1"/>
  <c r="N1078" i="11"/>
  <c r="O1078" i="11" s="1"/>
  <c r="N1070" i="11"/>
  <c r="O1070" i="11" s="1"/>
  <c r="N1062" i="11"/>
  <c r="O1062" i="11" s="1"/>
  <c r="N1046" i="11"/>
  <c r="O1046" i="11" s="1"/>
  <c r="N1038" i="11"/>
  <c r="O1038" i="11" s="1"/>
  <c r="N1022" i="11"/>
  <c r="O1022" i="11" s="1"/>
  <c r="N1014" i="11"/>
  <c r="O1014" i="11" s="1"/>
  <c r="N1006" i="11"/>
  <c r="O1006" i="11" s="1"/>
  <c r="N990" i="11"/>
  <c r="O990" i="11" s="1"/>
  <c r="N1732" i="11"/>
  <c r="O1732" i="11" s="1"/>
  <c r="N1692" i="11"/>
  <c r="O1692" i="11" s="1"/>
  <c r="N1668" i="11"/>
  <c r="O1668" i="11" s="1"/>
  <c r="N1660" i="11"/>
  <c r="O1660" i="11" s="1"/>
  <c r="N1605" i="11"/>
  <c r="O1605" i="11" s="1"/>
  <c r="N1589" i="11"/>
  <c r="O1589" i="11" s="1"/>
  <c r="N1445" i="11"/>
  <c r="O1445" i="11" s="1"/>
  <c r="N1429" i="11"/>
  <c r="O1429" i="11" s="1"/>
  <c r="N1421" i="11"/>
  <c r="O1421" i="11" s="1"/>
  <c r="N1413" i="11"/>
  <c r="O1413" i="11" s="1"/>
  <c r="N1397" i="11"/>
  <c r="O1397" i="11" s="1"/>
  <c r="N1381" i="11"/>
  <c r="O1381" i="11" s="1"/>
  <c r="N1373" i="11"/>
  <c r="O1373" i="11" s="1"/>
  <c r="N1365" i="11"/>
  <c r="O1365" i="11" s="1"/>
  <c r="N1357" i="11"/>
  <c r="O1357" i="11" s="1"/>
  <c r="N1269" i="11"/>
  <c r="O1269" i="11" s="1"/>
  <c r="N1253" i="11"/>
  <c r="O1253" i="11" s="1"/>
  <c r="N1245" i="11"/>
  <c r="O1245" i="11" s="1"/>
  <c r="N1229" i="11"/>
  <c r="O1229" i="11" s="1"/>
  <c r="N1197" i="11"/>
  <c r="O1197" i="11" s="1"/>
  <c r="N1181" i="11"/>
  <c r="O1181" i="11" s="1"/>
  <c r="N1101" i="11"/>
  <c r="O1101" i="11" s="1"/>
  <c r="N1085" i="11"/>
  <c r="O1085" i="11" s="1"/>
  <c r="N1077" i="11"/>
  <c r="O1077" i="11" s="1"/>
  <c r="N1061" i="11"/>
  <c r="O1061" i="11" s="1"/>
  <c r="N1005" i="11"/>
  <c r="O1005" i="11" s="1"/>
  <c r="N1795" i="11"/>
  <c r="O1795" i="11" s="1"/>
  <c r="N1787" i="11"/>
  <c r="O1787" i="11" s="1"/>
  <c r="N1779" i="11"/>
  <c r="O1779" i="11" s="1"/>
  <c r="N1763" i="11"/>
  <c r="O1763" i="11" s="1"/>
  <c r="N1755" i="11"/>
  <c r="O1755" i="11" s="1"/>
  <c r="N1747" i="11"/>
  <c r="O1747" i="11" s="1"/>
  <c r="N1739" i="11"/>
  <c r="O1739" i="11" s="1"/>
  <c r="N1723" i="11"/>
  <c r="O1723" i="11" s="1"/>
  <c r="N1707" i="11"/>
  <c r="O1707" i="11" s="1"/>
  <c r="N1675" i="11"/>
  <c r="O1675" i="11" s="1"/>
  <c r="N1603" i="11"/>
  <c r="O1603" i="11" s="1"/>
  <c r="N1587" i="11"/>
  <c r="O1587" i="11" s="1"/>
  <c r="N1555" i="11"/>
  <c r="O1555" i="11" s="1"/>
  <c r="N1547" i="11"/>
  <c r="O1547" i="11" s="1"/>
  <c r="N1435" i="11"/>
  <c r="O1435" i="11" s="1"/>
  <c r="N1427" i="11"/>
  <c r="O1427" i="11" s="1"/>
  <c r="N1419" i="11"/>
  <c r="O1419" i="11" s="1"/>
  <c r="N1411" i="11"/>
  <c r="O1411" i="11" s="1"/>
  <c r="N1403" i="11"/>
  <c r="O1403" i="11" s="1"/>
  <c r="N1395" i="11"/>
  <c r="O1395" i="11" s="1"/>
  <c r="N1379" i="11"/>
  <c r="O1379" i="11" s="1"/>
  <c r="N1371" i="11"/>
  <c r="O1371" i="11" s="1"/>
  <c r="N1363" i="11"/>
  <c r="O1363" i="11" s="1"/>
  <c r="N1355" i="11"/>
  <c r="O1355" i="11" s="1"/>
  <c r="N1099" i="11"/>
  <c r="O1099" i="11" s="1"/>
  <c r="N1075" i="11"/>
  <c r="O1075" i="11" s="1"/>
  <c r="N1035" i="11"/>
  <c r="O1035" i="11" s="1"/>
  <c r="N1003" i="11"/>
  <c r="O1003" i="11" s="1"/>
  <c r="N995" i="11"/>
  <c r="O995" i="11" s="1"/>
  <c r="N1809" i="11"/>
  <c r="O1809" i="11" s="1"/>
  <c r="N1793" i="11"/>
  <c r="O1793" i="11" s="1"/>
  <c r="N1769" i="11"/>
  <c r="O1769" i="11" s="1"/>
  <c r="N1753" i="11"/>
  <c r="O1753" i="11" s="1"/>
  <c r="N1745" i="11"/>
  <c r="O1745" i="11" s="1"/>
  <c r="N1737" i="11"/>
  <c r="O1737" i="11" s="1"/>
  <c r="N1729" i="11"/>
  <c r="O1729" i="11" s="1"/>
  <c r="N1721" i="11"/>
  <c r="O1721" i="11" s="1"/>
  <c r="N1705" i="11"/>
  <c r="O1705" i="11" s="1"/>
  <c r="N1689" i="11"/>
  <c r="O1689" i="11" s="1"/>
  <c r="N1673" i="11"/>
  <c r="O1673" i="11" s="1"/>
  <c r="N1656" i="11"/>
  <c r="O1656" i="11" s="1"/>
  <c r="N2265" i="11"/>
  <c r="O2265" i="11" s="1"/>
  <c r="N2257" i="11"/>
  <c r="O2257" i="11" s="1"/>
  <c r="N2249" i="11"/>
  <c r="O2249" i="11" s="1"/>
  <c r="N2225" i="11"/>
  <c r="O2225" i="11" s="1"/>
  <c r="N2201" i="11"/>
  <c r="O2201" i="11" s="1"/>
  <c r="N2169" i="11"/>
  <c r="O2169" i="11" s="1"/>
  <c r="N2161" i="11"/>
  <c r="O2161" i="11" s="1"/>
  <c r="N2153" i="11"/>
  <c r="O2153" i="11" s="1"/>
  <c r="N2137" i="11"/>
  <c r="O2137" i="11" s="1"/>
  <c r="N2129" i="11"/>
  <c r="O2129" i="11" s="1"/>
  <c r="N2105" i="11"/>
  <c r="O2105" i="11" s="1"/>
  <c r="N2073" i="11"/>
  <c r="O2073" i="11" s="1"/>
  <c r="N2065" i="11"/>
  <c r="O2065" i="11" s="1"/>
  <c r="N1985" i="11"/>
  <c r="O1985" i="11" s="1"/>
  <c r="N1977" i="11"/>
  <c r="O1977" i="11" s="1"/>
  <c r="N1969" i="11"/>
  <c r="O1969" i="11" s="1"/>
  <c r="N1929" i="11"/>
  <c r="O1929" i="11" s="1"/>
  <c r="N1921" i="11"/>
  <c r="O1921" i="11" s="1"/>
  <c r="N1889" i="11"/>
  <c r="O1889" i="11" s="1"/>
  <c r="N1873" i="11"/>
  <c r="O1873" i="11" s="1"/>
  <c r="N1865" i="11"/>
  <c r="O1865" i="11" s="1"/>
  <c r="N1849" i="11"/>
  <c r="O1849" i="11" s="1"/>
  <c r="N1841" i="11"/>
  <c r="O1841" i="11" s="1"/>
  <c r="N1647" i="11"/>
  <c r="O1647" i="11" s="1"/>
  <c r="N1599" i="11"/>
  <c r="O1599" i="11" s="1"/>
  <c r="N1591" i="11"/>
  <c r="O1591" i="11" s="1"/>
  <c r="N1583" i="11"/>
  <c r="O1583" i="11" s="1"/>
  <c r="N1567" i="11"/>
  <c r="O1567" i="11" s="1"/>
  <c r="N1551" i="11"/>
  <c r="O1551" i="11" s="1"/>
  <c r="N1527" i="11"/>
  <c r="O1527" i="11" s="1"/>
  <c r="N1519" i="11"/>
  <c r="O1519" i="11" s="1"/>
  <c r="N1511" i="11"/>
  <c r="O1511" i="11" s="1"/>
  <c r="N1503" i="11"/>
  <c r="O1503" i="11" s="1"/>
  <c r="N1495" i="11"/>
  <c r="O1495" i="11" s="1"/>
  <c r="N1487" i="11"/>
  <c r="O1487" i="11" s="1"/>
  <c r="N1439" i="11"/>
  <c r="O1439" i="11" s="1"/>
  <c r="N1423" i="11"/>
  <c r="O1423" i="11" s="1"/>
  <c r="N1391" i="11"/>
  <c r="O1391" i="11" s="1"/>
  <c r="N1343" i="11"/>
  <c r="O1343" i="11" s="1"/>
  <c r="N1335" i="11"/>
  <c r="O1335" i="11" s="1"/>
  <c r="N1303" i="11"/>
  <c r="O1303" i="11" s="1"/>
  <c r="N1279" i="11"/>
  <c r="O1279" i="11" s="1"/>
  <c r="N1263" i="11"/>
  <c r="O1263" i="11" s="1"/>
  <c r="N1255" i="11"/>
  <c r="O1255" i="11" s="1"/>
  <c r="N1247" i="11"/>
  <c r="O1247" i="11" s="1"/>
  <c r="N1239" i="11"/>
  <c r="O1239" i="11" s="1"/>
  <c r="N1231" i="11"/>
  <c r="O1231" i="11" s="1"/>
  <c r="N1215" i="11"/>
  <c r="O1215" i="11" s="1"/>
  <c r="N1143" i="11"/>
  <c r="O1143" i="11" s="1"/>
  <c r="N1135" i="11"/>
  <c r="O1135" i="11" s="1"/>
  <c r="N1111" i="11"/>
  <c r="O1111" i="11" s="1"/>
  <c r="N1095" i="11"/>
  <c r="O1095" i="11" s="1"/>
  <c r="N1071" i="11"/>
  <c r="O1071" i="11" s="1"/>
  <c r="N1063" i="11"/>
  <c r="O1063" i="11" s="1"/>
  <c r="N1047" i="11"/>
  <c r="O1047" i="11" s="1"/>
  <c r="N1023" i="11"/>
  <c r="O1023" i="11" s="1"/>
  <c r="N1007" i="11"/>
  <c r="O1007" i="11" s="1"/>
  <c r="N983" i="11"/>
  <c r="O983" i="11" s="1"/>
  <c r="N975" i="11"/>
  <c r="O975" i="11" s="1"/>
  <c r="N1813" i="11"/>
  <c r="O1813" i="11" s="1"/>
  <c r="N1805" i="11"/>
  <c r="O1805" i="11" s="1"/>
  <c r="N1781" i="11"/>
  <c r="O1781" i="11" s="1"/>
  <c r="N1765" i="11"/>
  <c r="O1765" i="11" s="1"/>
  <c r="N1741" i="11"/>
  <c r="O1741" i="11" s="1"/>
  <c r="N1733" i="11"/>
  <c r="O1733" i="11" s="1"/>
  <c r="N1717" i="11"/>
  <c r="O1717" i="11" s="1"/>
  <c r="N1693" i="11"/>
  <c r="O1693" i="11" s="1"/>
  <c r="N1661" i="11"/>
  <c r="O1661" i="11" s="1"/>
  <c r="N1756" i="11"/>
  <c r="O1756" i="11" s="1"/>
  <c r="N1748" i="11"/>
  <c r="O1748" i="11" s="1"/>
  <c r="N1740" i="11"/>
  <c r="O1740" i="11" s="1"/>
  <c r="N1724" i="11"/>
  <c r="O1724" i="11" s="1"/>
  <c r="N1708" i="11"/>
  <c r="O1708" i="11" s="1"/>
  <c r="N2270" i="11"/>
  <c r="O2270" i="11" s="1"/>
  <c r="N1934" i="11"/>
  <c r="O1934" i="11" s="1"/>
  <c r="N1910" i="11"/>
  <c r="O1910" i="11" s="1"/>
  <c r="N1902" i="11"/>
  <c r="O1902" i="11" s="1"/>
  <c r="N1878" i="11"/>
  <c r="O1878" i="11" s="1"/>
  <c r="N2253" i="11"/>
  <c r="O2253" i="11" s="1"/>
  <c r="N2229" i="11"/>
  <c r="O2229" i="11" s="1"/>
  <c r="N2101" i="11"/>
  <c r="O2101" i="11" s="1"/>
  <c r="N2093" i="11"/>
  <c r="O2093" i="11" s="1"/>
  <c r="N1933" i="11"/>
  <c r="O1933" i="11" s="1"/>
  <c r="N1917" i="11"/>
  <c r="O1917" i="11" s="1"/>
  <c r="N1885" i="11"/>
  <c r="O1885" i="11" s="1"/>
  <c r="N2252" i="11"/>
  <c r="O2252" i="11" s="1"/>
  <c r="N2108" i="11"/>
  <c r="O2108" i="11" s="1"/>
  <c r="N2100" i="11"/>
  <c r="O2100" i="11" s="1"/>
  <c r="N1884" i="11"/>
  <c r="O1884" i="11" s="1"/>
  <c r="N1876" i="11"/>
  <c r="O1876" i="11" s="1"/>
  <c r="N1610" i="11"/>
  <c r="O1610" i="11" s="1"/>
  <c r="N2241" i="11"/>
  <c r="O2241" i="11" s="1"/>
  <c r="N2233" i="11"/>
  <c r="O2233" i="11" s="1"/>
  <c r="N2097" i="11"/>
  <c r="O2097" i="11" s="1"/>
  <c r="N1937" i="11"/>
  <c r="O1937" i="11" s="1"/>
  <c r="N1913" i="11"/>
  <c r="O1913" i="11" s="1"/>
  <c r="N1905" i="11"/>
  <c r="O1905" i="11" s="1"/>
  <c r="N1897" i="11"/>
  <c r="O1897" i="11" s="1"/>
  <c r="N1881" i="11"/>
  <c r="O1881" i="11" s="1"/>
  <c r="N2240" i="11"/>
  <c r="O2240" i="11" s="1"/>
  <c r="N2232" i="11"/>
  <c r="O2232" i="11" s="1"/>
  <c r="N2104" i="11"/>
  <c r="O2104" i="11" s="1"/>
  <c r="N2096" i="11"/>
  <c r="O2096" i="11" s="1"/>
  <c r="N1936" i="11"/>
  <c r="O1936" i="11" s="1"/>
  <c r="N1920" i="11"/>
  <c r="O1920" i="11" s="1"/>
  <c r="N1896" i="11"/>
  <c r="O1896" i="11" s="1"/>
  <c r="N1872" i="11"/>
  <c r="O1872" i="11" s="1"/>
  <c r="N2263" i="11"/>
  <c r="O2263" i="11" s="1"/>
  <c r="N2247" i="11"/>
  <c r="O2247" i="11" s="1"/>
  <c r="N2199" i="11"/>
  <c r="O2199" i="11" s="1"/>
  <c r="N2191" i="11"/>
  <c r="O2191" i="11" s="1"/>
  <c r="N2183" i="11"/>
  <c r="O2183" i="11" s="1"/>
  <c r="N2167" i="11"/>
  <c r="O2167" i="11" s="1"/>
  <c r="N2143" i="11"/>
  <c r="O2143" i="11" s="1"/>
  <c r="N2135" i="11"/>
  <c r="O2135" i="11" s="1"/>
  <c r="N2235" i="11"/>
  <c r="O2235" i="11" s="1"/>
  <c r="N2099" i="11"/>
  <c r="O2099" i="11" s="1"/>
  <c r="N1875" i="11"/>
  <c r="O1875" i="11" s="1"/>
  <c r="N1609" i="11"/>
  <c r="O1609" i="11" s="1"/>
  <c r="N1577" i="11"/>
  <c r="O1577" i="11" s="1"/>
  <c r="N1569" i="11"/>
  <c r="O1569" i="11" s="1"/>
  <c r="N1545" i="11"/>
  <c r="O1545" i="11" s="1"/>
  <c r="N1537" i="11"/>
  <c r="O1537" i="11" s="1"/>
  <c r="N1425" i="11"/>
  <c r="O1425" i="11" s="1"/>
  <c r="N1417" i="11"/>
  <c r="O1417" i="11" s="1"/>
  <c r="N1409" i="11"/>
  <c r="O1409" i="11" s="1"/>
  <c r="N1401" i="11"/>
  <c r="O1401" i="11" s="1"/>
  <c r="N1393" i="11"/>
  <c r="O1393" i="11" s="1"/>
  <c r="N1385" i="11"/>
  <c r="O1385" i="11" s="1"/>
  <c r="N1377" i="11"/>
  <c r="O1377" i="11" s="1"/>
  <c r="N1369" i="11"/>
  <c r="O1369" i="11" s="1"/>
  <c r="N1361" i="11"/>
  <c r="O1361" i="11" s="1"/>
  <c r="N1353" i="11"/>
  <c r="O1353" i="11" s="1"/>
  <c r="N1273" i="11"/>
  <c r="O1273" i="11" s="1"/>
  <c r="N1265" i="11"/>
  <c r="O1265" i="11" s="1"/>
  <c r="N1225" i="11"/>
  <c r="O1225" i="11" s="1"/>
  <c r="N1209" i="11"/>
  <c r="O1209" i="11" s="1"/>
  <c r="N1193" i="11"/>
  <c r="O1193" i="11" s="1"/>
  <c r="N1177" i="11"/>
  <c r="O1177" i="11" s="1"/>
  <c r="N1105" i="11"/>
  <c r="O1105" i="11" s="1"/>
  <c r="N1097" i="11"/>
  <c r="O1097" i="11" s="1"/>
  <c r="N1081" i="11"/>
  <c r="O1081" i="11" s="1"/>
  <c r="N1065" i="11"/>
  <c r="O1065" i="11" s="1"/>
  <c r="N1057" i="11"/>
  <c r="O1057" i="11" s="1"/>
  <c r="N1049" i="11"/>
  <c r="O1049" i="11" s="1"/>
  <c r="N1041" i="11"/>
  <c r="O1041" i="11" s="1"/>
  <c r="N1025" i="11"/>
  <c r="O1025" i="11" s="1"/>
  <c r="N1009" i="11"/>
  <c r="O1009" i="11" s="1"/>
  <c r="N1001" i="11"/>
  <c r="O1001" i="11" s="1"/>
  <c r="N1791" i="11"/>
  <c r="O1791" i="11" s="1"/>
  <c r="N1775" i="11"/>
  <c r="O1775" i="11" s="1"/>
  <c r="N1767" i="11"/>
  <c r="O1767" i="11" s="1"/>
  <c r="N1759" i="11"/>
  <c r="O1759" i="11" s="1"/>
  <c r="N1735" i="11"/>
  <c r="O1735" i="11" s="1"/>
  <c r="N1727" i="11"/>
  <c r="O1727" i="11" s="1"/>
  <c r="N1719" i="11"/>
  <c r="O1719" i="11" s="1"/>
  <c r="N1711" i="11"/>
  <c r="O1711" i="11" s="1"/>
  <c r="N1703" i="11"/>
  <c r="O1703" i="11" s="1"/>
  <c r="N1695" i="11"/>
  <c r="O1695" i="11" s="1"/>
  <c r="N1679" i="11"/>
  <c r="O1679" i="11" s="1"/>
  <c r="N1663" i="11"/>
  <c r="O1663" i="11" s="1"/>
  <c r="N2234" i="11"/>
  <c r="O2234" i="11" s="1"/>
  <c r="N2098" i="11"/>
  <c r="O2098" i="11" s="1"/>
  <c r="N1938" i="11"/>
  <c r="O1938" i="11" s="1"/>
  <c r="N1914" i="11"/>
  <c r="O1914" i="11" s="1"/>
  <c r="N1874" i="11"/>
  <c r="O1874" i="11" s="1"/>
  <c r="N1576" i="11"/>
  <c r="O1576" i="11" s="1"/>
  <c r="N1536" i="11"/>
  <c r="O1536" i="11" s="1"/>
  <c r="N1424" i="11"/>
  <c r="O1424" i="11" s="1"/>
  <c r="N1416" i="11"/>
  <c r="O1416" i="11" s="1"/>
  <c r="N1408" i="11"/>
  <c r="O1408" i="11" s="1"/>
  <c r="N1400" i="11"/>
  <c r="O1400" i="11" s="1"/>
  <c r="N1384" i="11"/>
  <c r="O1384" i="11" s="1"/>
  <c r="N1376" i="11"/>
  <c r="O1376" i="11" s="1"/>
  <c r="N1368" i="11"/>
  <c r="O1368" i="11" s="1"/>
  <c r="N1360" i="11"/>
  <c r="O1360" i="11" s="1"/>
  <c r="N1352" i="11"/>
  <c r="O1352" i="11" s="1"/>
  <c r="N1272" i="11"/>
  <c r="O1272" i="11" s="1"/>
  <c r="N1232" i="11"/>
  <c r="O1232" i="11" s="1"/>
  <c r="N1224" i="11"/>
  <c r="O1224" i="11" s="1"/>
  <c r="N1208" i="11"/>
  <c r="O1208" i="11" s="1"/>
  <c r="N1200" i="11"/>
  <c r="O1200" i="11" s="1"/>
  <c r="N1176" i="11"/>
  <c r="O1176" i="11" s="1"/>
  <c r="N1096" i="11"/>
  <c r="O1096" i="11" s="1"/>
  <c r="N1088" i="11"/>
  <c r="O1088" i="11" s="1"/>
  <c r="N1080" i="11"/>
  <c r="O1080" i="11" s="1"/>
  <c r="N1064" i="11"/>
  <c r="O1064" i="11" s="1"/>
  <c r="N1056" i="11"/>
  <c r="O1056" i="11" s="1"/>
  <c r="N1048" i="11"/>
  <c r="O1048" i="11" s="1"/>
  <c r="N1040" i="11"/>
  <c r="O1040" i="11" s="1"/>
  <c r="N1032" i="11"/>
  <c r="O1032" i="11" s="1"/>
  <c r="N1000" i="11"/>
  <c r="O1000" i="11" s="1"/>
  <c r="N992" i="11"/>
  <c r="O992" i="11" s="1"/>
  <c r="N1798" i="11"/>
  <c r="O1798" i="11" s="1"/>
  <c r="N1790" i="11"/>
  <c r="O1790" i="11" s="1"/>
  <c r="N1774" i="11"/>
  <c r="O1774" i="11" s="1"/>
  <c r="N1766" i="11"/>
  <c r="O1766" i="11" s="1"/>
  <c r="N1750" i="11"/>
  <c r="O1750" i="11" s="1"/>
  <c r="N1734" i="11"/>
  <c r="O1734" i="11" s="1"/>
  <c r="N1726" i="11"/>
  <c r="O1726" i="11" s="1"/>
  <c r="N1710" i="11"/>
  <c r="O1710" i="11" s="1"/>
  <c r="N1702" i="11"/>
  <c r="O1702" i="11" s="1"/>
  <c r="N1686" i="11"/>
  <c r="O1686" i="11" s="1"/>
  <c r="N1678" i="11"/>
  <c r="O1678" i="11" s="1"/>
  <c r="N1670" i="11"/>
  <c r="O1670" i="11" s="1"/>
  <c r="N1662" i="11"/>
  <c r="O1662" i="11" s="1"/>
  <c r="N1607" i="11"/>
  <c r="O1607" i="11" s="1"/>
  <c r="N1575" i="11"/>
  <c r="O1575" i="11" s="1"/>
  <c r="N1559" i="11"/>
  <c r="O1559" i="11" s="1"/>
  <c r="N1543" i="11"/>
  <c r="O1543" i="11" s="1"/>
  <c r="N1431" i="11"/>
  <c r="O1431" i="11" s="1"/>
  <c r="N1415" i="11"/>
  <c r="O1415" i="11" s="1"/>
  <c r="N1407" i="11"/>
  <c r="O1407" i="11" s="1"/>
  <c r="N1399" i="11"/>
  <c r="O1399" i="11" s="1"/>
  <c r="N1383" i="11"/>
  <c r="O1383" i="11" s="1"/>
  <c r="N1375" i="11"/>
  <c r="O1375" i="11" s="1"/>
  <c r="N1367" i="11"/>
  <c r="O1367" i="11" s="1"/>
  <c r="N1359" i="11"/>
  <c r="O1359" i="11" s="1"/>
  <c r="N1351" i="11"/>
  <c r="O1351" i="11" s="1"/>
  <c r="N1271" i="11"/>
  <c r="O1271" i="11" s="1"/>
  <c r="N1223" i="11"/>
  <c r="O1223" i="11" s="1"/>
  <c r="N1207" i="11"/>
  <c r="O1207" i="11" s="1"/>
  <c r="N1199" i="11"/>
  <c r="O1199" i="11" s="1"/>
  <c r="N1191" i="11"/>
  <c r="O1191" i="11" s="1"/>
  <c r="N1183" i="11"/>
  <c r="O1183" i="11" s="1"/>
  <c r="N1175" i="11"/>
  <c r="O1175" i="11" s="1"/>
  <c r="N1103" i="11"/>
  <c r="O1103" i="11" s="1"/>
  <c r="N1087" i="11"/>
  <c r="O1087" i="11" s="1"/>
  <c r="N1079" i="11"/>
  <c r="O1079" i="11" s="1"/>
  <c r="N1055" i="11"/>
  <c r="O1055" i="11" s="1"/>
  <c r="N1039" i="11"/>
  <c r="O1039" i="11" s="1"/>
  <c r="N1031" i="11"/>
  <c r="O1031" i="11" s="1"/>
  <c r="N1015" i="11"/>
  <c r="O1015" i="11" s="1"/>
  <c r="N999" i="11"/>
  <c r="O999" i="11" s="1"/>
  <c r="N991" i="11"/>
  <c r="O991" i="11" s="1"/>
  <c r="N1797" i="11"/>
  <c r="O1797" i="11" s="1"/>
  <c r="N1789" i="11"/>
  <c r="O1789" i="11" s="1"/>
  <c r="N1773" i="11"/>
  <c r="O1773" i="11" s="1"/>
  <c r="N1757" i="11"/>
  <c r="O1757" i="11" s="1"/>
  <c r="N1749" i="11"/>
  <c r="O1749" i="11" s="1"/>
  <c r="N1725" i="11"/>
  <c r="O1725" i="11" s="1"/>
  <c r="N1709" i="11"/>
  <c r="O1709" i="11" s="1"/>
  <c r="N1701" i="11"/>
  <c r="O1701" i="11" s="1"/>
  <c r="N1685" i="11"/>
  <c r="O1685" i="11" s="1"/>
  <c r="N1677" i="11"/>
  <c r="O1677" i="11" s="1"/>
  <c r="N982" i="11"/>
  <c r="O982" i="11" s="1"/>
  <c r="N974" i="11"/>
  <c r="O974" i="11" s="1"/>
  <c r="N1812" i="11"/>
  <c r="O1812" i="11" s="1"/>
  <c r="N1804" i="11"/>
  <c r="O1804" i="11" s="1"/>
  <c r="N1780" i="11"/>
  <c r="O1780" i="11" s="1"/>
  <c r="N1772" i="11"/>
  <c r="O1772" i="11" s="1"/>
  <c r="N1716" i="11"/>
  <c r="O1716" i="11" s="1"/>
  <c r="N1606" i="11"/>
  <c r="O1606" i="11" s="1"/>
  <c r="N1582" i="11"/>
  <c r="O1582" i="11" s="1"/>
  <c r="N1558" i="11"/>
  <c r="O1558" i="11" s="1"/>
  <c r="N1550" i="11"/>
  <c r="O1550" i="11" s="1"/>
  <c r="N1446" i="11"/>
  <c r="O1446" i="11" s="1"/>
  <c r="N1430" i="11"/>
  <c r="O1430" i="11" s="1"/>
  <c r="N1422" i="11"/>
  <c r="O1422" i="11" s="1"/>
  <c r="N1414" i="11"/>
  <c r="O1414" i="11" s="1"/>
  <c r="N1406" i="11"/>
  <c r="O1406" i="11" s="1"/>
  <c r="N1398" i="11"/>
  <c r="O1398" i="11" s="1"/>
  <c r="N1382" i="11"/>
  <c r="O1382" i="11" s="1"/>
  <c r="N1374" i="11"/>
  <c r="O1374" i="11" s="1"/>
  <c r="N1366" i="11"/>
  <c r="O1366" i="11" s="1"/>
  <c r="N1358" i="11"/>
  <c r="O1358" i="11" s="1"/>
  <c r="N1278" i="11"/>
  <c r="O1278" i="11" s="1"/>
  <c r="N1270" i="11"/>
  <c r="O1270" i="11" s="1"/>
  <c r="N1230" i="11"/>
  <c r="O1230" i="11" s="1"/>
  <c r="N1206" i="11"/>
  <c r="O1206" i="11" s="1"/>
  <c r="N1182" i="11"/>
  <c r="O1182" i="11" s="1"/>
  <c r="N1086" i="11"/>
  <c r="O1086" i="11" s="1"/>
  <c r="N1054" i="11"/>
  <c r="O1054" i="11" s="1"/>
  <c r="N1030" i="11"/>
  <c r="O1030" i="11" s="1"/>
  <c r="N998" i="11"/>
  <c r="O998" i="11" s="1"/>
  <c r="N1700" i="11"/>
  <c r="O1700" i="11" s="1"/>
  <c r="N1684" i="11"/>
  <c r="O1684" i="11" s="1"/>
  <c r="N1676" i="11"/>
  <c r="O1676" i="11" s="1"/>
  <c r="N2127" i="11"/>
  <c r="O2127" i="11" s="1"/>
  <c r="N2119" i="11"/>
  <c r="O2119" i="11" s="1"/>
  <c r="N2103" i="11"/>
  <c r="O2103" i="11" s="1"/>
  <c r="N2087" i="11"/>
  <c r="O2087" i="11" s="1"/>
  <c r="N2079" i="11"/>
  <c r="O2079" i="11" s="1"/>
  <c r="N2063" i="11"/>
  <c r="O2063" i="11" s="1"/>
  <c r="N2047" i="11"/>
  <c r="O2047" i="11" s="1"/>
  <c r="N2015" i="11"/>
  <c r="O2015" i="11" s="1"/>
  <c r="N2007" i="11"/>
  <c r="O2007" i="11" s="1"/>
  <c r="N1983" i="11"/>
  <c r="O1983" i="11" s="1"/>
  <c r="N1975" i="11"/>
  <c r="O1975" i="11" s="1"/>
  <c r="N1959" i="11"/>
  <c r="O1959" i="11" s="1"/>
  <c r="N1943" i="11"/>
  <c r="O1943" i="11" s="1"/>
  <c r="N1927" i="11"/>
  <c r="O1927" i="11" s="1"/>
  <c r="N1919" i="11"/>
  <c r="O1919" i="11" s="1"/>
  <c r="N1903" i="11"/>
  <c r="O1903" i="11" s="1"/>
  <c r="N1887" i="11"/>
  <c r="O1887" i="11" s="1"/>
  <c r="N1847" i="11"/>
  <c r="O1847" i="11" s="1"/>
  <c r="N1653" i="11"/>
  <c r="O1653" i="11" s="1"/>
  <c r="N1645" i="11"/>
  <c r="O1645" i="11" s="1"/>
  <c r="N1597" i="11"/>
  <c r="O1597" i="11" s="1"/>
  <c r="N1581" i="11"/>
  <c r="O1581" i="11" s="1"/>
  <c r="N1573" i="11"/>
  <c r="O1573" i="11" s="1"/>
  <c r="N1565" i="11"/>
  <c r="O1565" i="11" s="1"/>
  <c r="N1557" i="11"/>
  <c r="O1557" i="11" s="1"/>
  <c r="N1517" i="11"/>
  <c r="O1517" i="11" s="1"/>
  <c r="N1509" i="11"/>
  <c r="O1509" i="11" s="1"/>
  <c r="N1501" i="11"/>
  <c r="O1501" i="11" s="1"/>
  <c r="N1485" i="11"/>
  <c r="O1485" i="11" s="1"/>
  <c r="N1477" i="11"/>
  <c r="O1477" i="11" s="1"/>
  <c r="N1437" i="11"/>
  <c r="O1437" i="11" s="1"/>
  <c r="N1405" i="11"/>
  <c r="O1405" i="11" s="1"/>
  <c r="N1389" i="11"/>
  <c r="O1389" i="11" s="1"/>
  <c r="N1349" i="11"/>
  <c r="O1349" i="11" s="1"/>
  <c r="N1293" i="11"/>
  <c r="O1293" i="11" s="1"/>
  <c r="N1285" i="11"/>
  <c r="O1285" i="11" s="1"/>
  <c r="N1277" i="11"/>
  <c r="O1277" i="11" s="1"/>
  <c r="N1261" i="11"/>
  <c r="O1261" i="11" s="1"/>
  <c r="N1237" i="11"/>
  <c r="O1237" i="11" s="1"/>
  <c r="N1221" i="11"/>
  <c r="O1221" i="11" s="1"/>
  <c r="N1213" i="11"/>
  <c r="O1213" i="11" s="1"/>
  <c r="N1205" i="11"/>
  <c r="O1205" i="11" s="1"/>
  <c r="N1189" i="11"/>
  <c r="O1189" i="11" s="1"/>
  <c r="N1173" i="11"/>
  <c r="O1173" i="11" s="1"/>
  <c r="N1165" i="11"/>
  <c r="O1165" i="11" s="1"/>
  <c r="N1133" i="11"/>
  <c r="O1133" i="11" s="1"/>
  <c r="N1125" i="11"/>
  <c r="O1125" i="11" s="1"/>
  <c r="N1117" i="11"/>
  <c r="O1117" i="11" s="1"/>
  <c r="N1109" i="11"/>
  <c r="O1109" i="11" s="1"/>
  <c r="N1093" i="11"/>
  <c r="O1093" i="11" s="1"/>
  <c r="N1069" i="11"/>
  <c r="O1069" i="11" s="1"/>
  <c r="N1053" i="11"/>
  <c r="O1053" i="11" s="1"/>
  <c r="N1045" i="11"/>
  <c r="O1045" i="11" s="1"/>
  <c r="N1037" i="11"/>
  <c r="O1037" i="11" s="1"/>
  <c r="N1029" i="11"/>
  <c r="O1029" i="11" s="1"/>
  <c r="N1021" i="11"/>
  <c r="O1021" i="11" s="1"/>
  <c r="N1013" i="11"/>
  <c r="O1013" i="11" s="1"/>
  <c r="N997" i="11"/>
  <c r="O997" i="11" s="1"/>
  <c r="N989" i="11"/>
  <c r="O989" i="11" s="1"/>
  <c r="N981" i="11"/>
  <c r="O981" i="11" s="1"/>
  <c r="N973" i="11"/>
  <c r="O973" i="11" s="1"/>
  <c r="N1811" i="11"/>
  <c r="O1811" i="11" s="1"/>
  <c r="N1803" i="11"/>
  <c r="O1803" i="11" s="1"/>
  <c r="N1771" i="11"/>
  <c r="O1771" i="11" s="1"/>
  <c r="N1731" i="11"/>
  <c r="O1731" i="11" s="1"/>
  <c r="N1715" i="11"/>
  <c r="O1715" i="11" s="1"/>
  <c r="N1699" i="11"/>
  <c r="O1699" i="11" s="1"/>
  <c r="N1691" i="11"/>
  <c r="O1691" i="11" s="1"/>
  <c r="N1667" i="11"/>
  <c r="O1667" i="11" s="1"/>
  <c r="N1659" i="11"/>
  <c r="O1659" i="11" s="1"/>
  <c r="N1588" i="11"/>
  <c r="O1588" i="11" s="1"/>
  <c r="N1556" i="11"/>
  <c r="O1556" i="11" s="1"/>
  <c r="N1548" i="11"/>
  <c r="O1548" i="11" s="1"/>
  <c r="N1428" i="11"/>
  <c r="O1428" i="11" s="1"/>
  <c r="N1420" i="11"/>
  <c r="O1420" i="11" s="1"/>
  <c r="N1412" i="11"/>
  <c r="O1412" i="11" s="1"/>
  <c r="N1404" i="11"/>
  <c r="O1404" i="11" s="1"/>
  <c r="N1396" i="11"/>
  <c r="O1396" i="11" s="1"/>
  <c r="N1388" i="11"/>
  <c r="O1388" i="11" s="1"/>
  <c r="N1380" i="11"/>
  <c r="O1380" i="11" s="1"/>
  <c r="N1372" i="11"/>
  <c r="O1372" i="11" s="1"/>
  <c r="N1364" i="11"/>
  <c r="O1364" i="11" s="1"/>
  <c r="N1356" i="11"/>
  <c r="O1356" i="11" s="1"/>
  <c r="N1268" i="11"/>
  <c r="O1268" i="11" s="1"/>
  <c r="N1252" i="11"/>
  <c r="O1252" i="11" s="1"/>
  <c r="N1244" i="11"/>
  <c r="O1244" i="11" s="1"/>
  <c r="N1228" i="11"/>
  <c r="O1228" i="11" s="1"/>
  <c r="N1204" i="11"/>
  <c r="O1204" i="11" s="1"/>
  <c r="N1180" i="11"/>
  <c r="O1180" i="11" s="1"/>
  <c r="N1172" i="11"/>
  <c r="O1172" i="11" s="1"/>
  <c r="N1100" i="11"/>
  <c r="O1100" i="11" s="1"/>
  <c r="N1084" i="11"/>
  <c r="O1084" i="11" s="1"/>
  <c r="N1076" i="11"/>
  <c r="O1076" i="11" s="1"/>
  <c r="N1060" i="11"/>
  <c r="O1060" i="11" s="1"/>
  <c r="N1004" i="11"/>
  <c r="O1004" i="11" s="1"/>
  <c r="N996" i="11"/>
  <c r="O996" i="11" s="1"/>
  <c r="N1794" i="11"/>
  <c r="O1794" i="11" s="1"/>
  <c r="N1786" i="11"/>
  <c r="O1786" i="11" s="1"/>
  <c r="N1754" i="11"/>
  <c r="O1754" i="11" s="1"/>
  <c r="N1738" i="11"/>
  <c r="O1738" i="11" s="1"/>
  <c r="N1722" i="11"/>
  <c r="O1722" i="11" s="1"/>
  <c r="N1706" i="11"/>
  <c r="O1706" i="11" s="1"/>
  <c r="N1682" i="11"/>
  <c r="O1682" i="11" s="1"/>
  <c r="N1674" i="11"/>
  <c r="O1674" i="11" s="1"/>
  <c r="N1595" i="11"/>
  <c r="O1595" i="11" s="1"/>
  <c r="N1579" i="11"/>
  <c r="O1579" i="11" s="1"/>
  <c r="N1571" i="11"/>
  <c r="O1571" i="11" s="1"/>
  <c r="N1563" i="11"/>
  <c r="O1563" i="11" s="1"/>
  <c r="N1539" i="11"/>
  <c r="O1539" i="11" s="1"/>
  <c r="N1531" i="11"/>
  <c r="O1531" i="11" s="1"/>
  <c r="N1515" i="11"/>
  <c r="O1515" i="11" s="1"/>
  <c r="N1499" i="11"/>
  <c r="O1499" i="11" s="1"/>
  <c r="N1475" i="11"/>
  <c r="O1475" i="11" s="1"/>
  <c r="N1467" i="11"/>
  <c r="O1467" i="11" s="1"/>
  <c r="N1443" i="11"/>
  <c r="O1443" i="11" s="1"/>
  <c r="N1387" i="11"/>
  <c r="O1387" i="11" s="1"/>
  <c r="N1139" i="11"/>
  <c r="O1139" i="11" s="1"/>
  <c r="N1131" i="11"/>
  <c r="O1131" i="11" s="1"/>
  <c r="N1115" i="11"/>
  <c r="O1115" i="11" s="1"/>
  <c r="N1107" i="11"/>
  <c r="O1107" i="11" s="1"/>
  <c r="N1091" i="11"/>
  <c r="O1091" i="11" s="1"/>
  <c r="N1083" i="11"/>
  <c r="O1083" i="11" s="1"/>
  <c r="N1067" i="11"/>
  <c r="O1067" i="11" s="1"/>
  <c r="N1059" i="11"/>
  <c r="O1059" i="11" s="1"/>
  <c r="N1051" i="11"/>
  <c r="O1051" i="11" s="1"/>
  <c r="N1043" i="11"/>
  <c r="O1043" i="11" s="1"/>
  <c r="N1027" i="11"/>
  <c r="O1027" i="11" s="1"/>
  <c r="N1019" i="11"/>
  <c r="O1019" i="11" s="1"/>
  <c r="N1011" i="11"/>
  <c r="O1011" i="11" s="1"/>
  <c r="N987" i="11"/>
  <c r="O987" i="11" s="1"/>
  <c r="N979" i="11"/>
  <c r="O979" i="11" s="1"/>
  <c r="N1817" i="11"/>
  <c r="O1817" i="11" s="1"/>
  <c r="N1801" i="11"/>
  <c r="O1801" i="11" s="1"/>
  <c r="N1785" i="11"/>
  <c r="O1785" i="11" s="1"/>
  <c r="N1777" i="11"/>
  <c r="O1777" i="11" s="1"/>
  <c r="N1761" i="11"/>
  <c r="O1761" i="11" s="1"/>
  <c r="N1713" i="11"/>
  <c r="O1713" i="11" s="1"/>
  <c r="N1697" i="11"/>
  <c r="O1697" i="11" s="1"/>
  <c r="N1681" i="11"/>
  <c r="O1681" i="11" s="1"/>
  <c r="N1665" i="11"/>
  <c r="O1665" i="11" s="1"/>
  <c r="N1657" i="11"/>
  <c r="O1657" i="11" s="1"/>
  <c r="N1267" i="11"/>
  <c r="O1267" i="11" s="1"/>
  <c r="N1251" i="11"/>
  <c r="O1251" i="11" s="1"/>
  <c r="N1243" i="11"/>
  <c r="O1243" i="11" s="1"/>
  <c r="N1227" i="11"/>
  <c r="O1227" i="11" s="1"/>
  <c r="N1211" i="11"/>
  <c r="O1211" i="11" s="1"/>
  <c r="N1195" i="11"/>
  <c r="O1195" i="11" s="1"/>
  <c r="N1187" i="11"/>
  <c r="O1187" i="11" s="1"/>
  <c r="N1171" i="11"/>
  <c r="O1171" i="11" s="1"/>
  <c r="N1546" i="11"/>
  <c r="O1546" i="11" s="1"/>
  <c r="N1442" i="11"/>
  <c r="O1442" i="11" s="1"/>
  <c r="N1434" i="11"/>
  <c r="O1434" i="11" s="1"/>
  <c r="N1426" i="11"/>
  <c r="O1426" i="11" s="1"/>
  <c r="N1418" i="11"/>
  <c r="O1418" i="11" s="1"/>
  <c r="N1410" i="11"/>
  <c r="O1410" i="11" s="1"/>
  <c r="N1402" i="11"/>
  <c r="O1402" i="11" s="1"/>
  <c r="N1394" i="11"/>
  <c r="O1394" i="11" s="1"/>
  <c r="N1378" i="11"/>
  <c r="O1378" i="11" s="1"/>
  <c r="N1370" i="11"/>
  <c r="O1370" i="11" s="1"/>
  <c r="N1362" i="11"/>
  <c r="O1362" i="11" s="1"/>
  <c r="N1354" i="11"/>
  <c r="O1354" i="11" s="1"/>
  <c r="N1282" i="11"/>
  <c r="O1282" i="11" s="1"/>
  <c r="N1274" i="11"/>
  <c r="O1274" i="11" s="1"/>
  <c r="N1250" i="11"/>
  <c r="O1250" i="11" s="1"/>
  <c r="N1242" i="11"/>
  <c r="O1242" i="11" s="1"/>
  <c r="N1210" i="11"/>
  <c r="O1210" i="11" s="1"/>
  <c r="N1194" i="11"/>
  <c r="O1194" i="11" s="1"/>
  <c r="N1186" i="11"/>
  <c r="O1186" i="11" s="1"/>
  <c r="N1178" i="11"/>
  <c r="O1178" i="11" s="1"/>
  <c r="N1098" i="11"/>
  <c r="O1098" i="11" s="1"/>
  <c r="N1082" i="11"/>
  <c r="O1082" i="11" s="1"/>
  <c r="N1066" i="11"/>
  <c r="O1066" i="11" s="1"/>
  <c r="N1042" i="11"/>
  <c r="O1042" i="11" s="1"/>
  <c r="N1034" i="11"/>
  <c r="O1034" i="11" s="1"/>
  <c r="N1002" i="11"/>
  <c r="O1002" i="11" s="1"/>
  <c r="N994" i="11"/>
  <c r="O994" i="11" s="1"/>
  <c r="N1792" i="11"/>
  <c r="O1792" i="11" s="1"/>
  <c r="N1768" i="11"/>
  <c r="O1768" i="11" s="1"/>
  <c r="N1752" i="11"/>
  <c r="O1752" i="11" s="1"/>
  <c r="N1728" i="11"/>
  <c r="O1728" i="11" s="1"/>
  <c r="N1720" i="11"/>
  <c r="O1720" i="11" s="1"/>
  <c r="N1704" i="11"/>
  <c r="O1704" i="11" s="1"/>
  <c r="N1688" i="11"/>
  <c r="O1688" i="11" s="1"/>
  <c r="G2338" i="11"/>
  <c r="H2338" i="11" s="1"/>
  <c r="L2338" i="11" s="1"/>
  <c r="M2338" i="11" s="1"/>
  <c r="I2338" i="11"/>
  <c r="G2339" i="11"/>
  <c r="H2339" i="11" s="1"/>
  <c r="L2339" i="11" s="1"/>
  <c r="M2339" i="11" s="1"/>
  <c r="I2339" i="11"/>
  <c r="G2340" i="11"/>
  <c r="H2340" i="11" s="1"/>
  <c r="L2340" i="11" s="1"/>
  <c r="M2340" i="11" s="1"/>
  <c r="I2340" i="11"/>
  <c r="G2341" i="11"/>
  <c r="H2341" i="11" s="1"/>
  <c r="L2341" i="11" s="1"/>
  <c r="M2341" i="11" s="1"/>
  <c r="I2341" i="11"/>
  <c r="G2342" i="11"/>
  <c r="H2342" i="11" s="1"/>
  <c r="L2342" i="11" s="1"/>
  <c r="M2342" i="11" s="1"/>
  <c r="I2342" i="11"/>
  <c r="G2343" i="11"/>
  <c r="H2343" i="11" s="1"/>
  <c r="L2343" i="11" s="1"/>
  <c r="M2343" i="11" s="1"/>
  <c r="I2343" i="11"/>
  <c r="G2344" i="11"/>
  <c r="H2344" i="11" s="1"/>
  <c r="L2344" i="11" s="1"/>
  <c r="M2344" i="11" s="1"/>
  <c r="I2344" i="11"/>
  <c r="G2345" i="11"/>
  <c r="H2345" i="11" s="1"/>
  <c r="L2345" i="11" s="1"/>
  <c r="M2345" i="11" s="1"/>
  <c r="I2345" i="11"/>
  <c r="G2346" i="11"/>
  <c r="H2346" i="11" s="1"/>
  <c r="L2346" i="11" s="1"/>
  <c r="M2346" i="11" s="1"/>
  <c r="I2346" i="11"/>
  <c r="G2347" i="11"/>
  <c r="H2347" i="11" s="1"/>
  <c r="L2347" i="11" s="1"/>
  <c r="M2347" i="11" s="1"/>
  <c r="I2347" i="11"/>
  <c r="G2348" i="11"/>
  <c r="H2348" i="11" s="1"/>
  <c r="L2348" i="11" s="1"/>
  <c r="M2348" i="11" s="1"/>
  <c r="I2348" i="11"/>
  <c r="G2349" i="11"/>
  <c r="H2349" i="11" s="1"/>
  <c r="L2349" i="11" s="1"/>
  <c r="M2349" i="11" s="1"/>
  <c r="I2349" i="11"/>
  <c r="G2350" i="11"/>
  <c r="H2350" i="11" s="1"/>
  <c r="L2350" i="11" s="1"/>
  <c r="M2350" i="11" s="1"/>
  <c r="I2350" i="11"/>
  <c r="G2351" i="11"/>
  <c r="H2351" i="11" s="1"/>
  <c r="L2351" i="11" s="1"/>
  <c r="M2351" i="11" s="1"/>
  <c r="I2351" i="11"/>
  <c r="G2352" i="11"/>
  <c r="H2352" i="11" s="1"/>
  <c r="L2352" i="11" s="1"/>
  <c r="M2352" i="11" s="1"/>
  <c r="I2352" i="11"/>
  <c r="G2353" i="11"/>
  <c r="H2353" i="11" s="1"/>
  <c r="L2353" i="11" s="1"/>
  <c r="M2353" i="11" s="1"/>
  <c r="I2353" i="11"/>
  <c r="G2354" i="11"/>
  <c r="H2354" i="11" s="1"/>
  <c r="L2354" i="11" s="1"/>
  <c r="M2354" i="11" s="1"/>
  <c r="I2354" i="11"/>
  <c r="G2355" i="11"/>
  <c r="H2355" i="11" s="1"/>
  <c r="L2355" i="11" s="1"/>
  <c r="M2355" i="11" s="1"/>
  <c r="I2355" i="11"/>
  <c r="G2356" i="11"/>
  <c r="H2356" i="11" s="1"/>
  <c r="L2356" i="11" s="1"/>
  <c r="M2356" i="11" s="1"/>
  <c r="I2356" i="11"/>
  <c r="G2357" i="11"/>
  <c r="H2357" i="11" s="1"/>
  <c r="L2357" i="11" s="1"/>
  <c r="M2357" i="11" s="1"/>
  <c r="I2357" i="11"/>
  <c r="G2358" i="11"/>
  <c r="H2358" i="11" s="1"/>
  <c r="L2358" i="11" s="1"/>
  <c r="M2358" i="11" s="1"/>
  <c r="I2358" i="11"/>
  <c r="G2359" i="11"/>
  <c r="H2359" i="11" s="1"/>
  <c r="L2359" i="11" s="1"/>
  <c r="M2359" i="11" s="1"/>
  <c r="I2359" i="11"/>
  <c r="G2360" i="11"/>
  <c r="H2360" i="11" s="1"/>
  <c r="L2360" i="11" s="1"/>
  <c r="M2360" i="11" s="1"/>
  <c r="I2360" i="11"/>
  <c r="G2361" i="11"/>
  <c r="H2361" i="11" s="1"/>
  <c r="L2361" i="11" s="1"/>
  <c r="M2361" i="11" s="1"/>
  <c r="I2361" i="11"/>
  <c r="G2362" i="11"/>
  <c r="H2362" i="11" s="1"/>
  <c r="L2362" i="11" s="1"/>
  <c r="M2362" i="11" s="1"/>
  <c r="I2362" i="11"/>
  <c r="G2363" i="11"/>
  <c r="H2363" i="11" s="1"/>
  <c r="L2363" i="11" s="1"/>
  <c r="M2363" i="11" s="1"/>
  <c r="I2363" i="11"/>
  <c r="G2364" i="11"/>
  <c r="H2364" i="11" s="1"/>
  <c r="L2364" i="11" s="1"/>
  <c r="M2364" i="11" s="1"/>
  <c r="I2364" i="11"/>
  <c r="G2365" i="11"/>
  <c r="H2365" i="11" s="1"/>
  <c r="L2365" i="11" s="1"/>
  <c r="M2365" i="11" s="1"/>
  <c r="I2365" i="11"/>
  <c r="G2366" i="11"/>
  <c r="H2366" i="11" s="1"/>
  <c r="L2366" i="11" s="1"/>
  <c r="M2366" i="11" s="1"/>
  <c r="I2366" i="11"/>
  <c r="G2367" i="11"/>
  <c r="H2367" i="11" s="1"/>
  <c r="L2367" i="11" s="1"/>
  <c r="M2367" i="11" s="1"/>
  <c r="I2367" i="11"/>
  <c r="G2368" i="11"/>
  <c r="H2368" i="11" s="1"/>
  <c r="L2368" i="11" s="1"/>
  <c r="M2368" i="11" s="1"/>
  <c r="I2368" i="11"/>
  <c r="G2370" i="11"/>
  <c r="H2370" i="11" s="1"/>
  <c r="L2370" i="11" s="1"/>
  <c r="M2370" i="11" s="1"/>
  <c r="I2370" i="11"/>
  <c r="G2371" i="11"/>
  <c r="H2371" i="11" s="1"/>
  <c r="L2371" i="11" s="1"/>
  <c r="M2371" i="11" s="1"/>
  <c r="I2371" i="11"/>
  <c r="G2372" i="11"/>
  <c r="H2372" i="11" s="1"/>
  <c r="L2372" i="11" s="1"/>
  <c r="M2372" i="11" s="1"/>
  <c r="I2372" i="11"/>
  <c r="G2373" i="11"/>
  <c r="H2373" i="11" s="1"/>
  <c r="L2373" i="11" s="1"/>
  <c r="M2373" i="11" s="1"/>
  <c r="I2373" i="11"/>
  <c r="G2374" i="11"/>
  <c r="H2374" i="11" s="1"/>
  <c r="L2374" i="11" s="1"/>
  <c r="M2374" i="11" s="1"/>
  <c r="I2374" i="11"/>
  <c r="G2375" i="11"/>
  <c r="H2375" i="11" s="1"/>
  <c r="L2375" i="11" s="1"/>
  <c r="M2375" i="11" s="1"/>
  <c r="I2375" i="11"/>
  <c r="G2376" i="11"/>
  <c r="H2376" i="11" s="1"/>
  <c r="L2376" i="11" s="1"/>
  <c r="M2376" i="11" s="1"/>
  <c r="I2376" i="11"/>
  <c r="G2377" i="11"/>
  <c r="H2377" i="11" s="1"/>
  <c r="L2377" i="11" s="1"/>
  <c r="M2377" i="11" s="1"/>
  <c r="I2377" i="11"/>
  <c r="G2378" i="11"/>
  <c r="H2378" i="11" s="1"/>
  <c r="L2378" i="11" s="1"/>
  <c r="M2378" i="11" s="1"/>
  <c r="I2378" i="11"/>
  <c r="G2379" i="11"/>
  <c r="H2379" i="11" s="1"/>
  <c r="L2379" i="11" s="1"/>
  <c r="M2379" i="11" s="1"/>
  <c r="I2379" i="11"/>
  <c r="G2380" i="11"/>
  <c r="H2380" i="11" s="1"/>
  <c r="L2380" i="11" s="1"/>
  <c r="M2380" i="11" s="1"/>
  <c r="I2380" i="11"/>
  <c r="G2381" i="11"/>
  <c r="H2381" i="11" s="1"/>
  <c r="L2381" i="11" s="1"/>
  <c r="M2381" i="11" s="1"/>
  <c r="I2381" i="11"/>
  <c r="G2382" i="11"/>
  <c r="H2382" i="11" s="1"/>
  <c r="L2382" i="11" s="1"/>
  <c r="M2382" i="11" s="1"/>
  <c r="I2382" i="11"/>
  <c r="G2383" i="11"/>
  <c r="H2383" i="11" s="1"/>
  <c r="L2383" i="11" s="1"/>
  <c r="M2383" i="11" s="1"/>
  <c r="I2383" i="11"/>
  <c r="G2384" i="11"/>
  <c r="H2384" i="11" s="1"/>
  <c r="L2384" i="11" s="1"/>
  <c r="M2384" i="11" s="1"/>
  <c r="I2384" i="11"/>
  <c r="G2385" i="11"/>
  <c r="H2385" i="11" s="1"/>
  <c r="L2385" i="11" s="1"/>
  <c r="M2385" i="11" s="1"/>
  <c r="I2385" i="11"/>
  <c r="G2386" i="11"/>
  <c r="H2386" i="11" s="1"/>
  <c r="L2386" i="11" s="1"/>
  <c r="M2386" i="11" s="1"/>
  <c r="I2386" i="11"/>
  <c r="G2387" i="11"/>
  <c r="H2387" i="11" s="1"/>
  <c r="L2387" i="11" s="1"/>
  <c r="M2387" i="11" s="1"/>
  <c r="I2387" i="11"/>
  <c r="G2388" i="11"/>
  <c r="H2388" i="11" s="1"/>
  <c r="L2388" i="11" s="1"/>
  <c r="M2388" i="11" s="1"/>
  <c r="I2388" i="11"/>
  <c r="G2389" i="11"/>
  <c r="H2389" i="11" s="1"/>
  <c r="L2389" i="11" s="1"/>
  <c r="M2389" i="11" s="1"/>
  <c r="I2389" i="11"/>
  <c r="G2390" i="11"/>
  <c r="H2390" i="11" s="1"/>
  <c r="L2390" i="11" s="1"/>
  <c r="M2390" i="11" s="1"/>
  <c r="I2390" i="11"/>
  <c r="G2391" i="11"/>
  <c r="H2391" i="11" s="1"/>
  <c r="L2391" i="11" s="1"/>
  <c r="M2391" i="11" s="1"/>
  <c r="I2391" i="11"/>
  <c r="G2392" i="11"/>
  <c r="H2392" i="11" s="1"/>
  <c r="L2392" i="11" s="1"/>
  <c r="M2392" i="11" s="1"/>
  <c r="I2392" i="11"/>
  <c r="G2393" i="11"/>
  <c r="H2393" i="11" s="1"/>
  <c r="L2393" i="11" s="1"/>
  <c r="M2393" i="11" s="1"/>
  <c r="I2393" i="11"/>
  <c r="G2394" i="11"/>
  <c r="H2394" i="11" s="1"/>
  <c r="L2394" i="11" s="1"/>
  <c r="M2394" i="11" s="1"/>
  <c r="I2394" i="11"/>
  <c r="G2395" i="11"/>
  <c r="H2395" i="11" s="1"/>
  <c r="L2395" i="11" s="1"/>
  <c r="M2395" i="11" s="1"/>
  <c r="I2395" i="11"/>
  <c r="G2396" i="11"/>
  <c r="H2396" i="11" s="1"/>
  <c r="L2396" i="11" s="1"/>
  <c r="M2396" i="11" s="1"/>
  <c r="I2396" i="11"/>
  <c r="G2397" i="11"/>
  <c r="H2397" i="11" s="1"/>
  <c r="L2397" i="11" s="1"/>
  <c r="M2397" i="11" s="1"/>
  <c r="I2397" i="11"/>
  <c r="G2398" i="11"/>
  <c r="H2398" i="11" s="1"/>
  <c r="L2398" i="11" s="1"/>
  <c r="M2398" i="11" s="1"/>
  <c r="I2398" i="11"/>
  <c r="G2399" i="11"/>
  <c r="H2399" i="11" s="1"/>
  <c r="L2399" i="11" s="1"/>
  <c r="M2399" i="11" s="1"/>
  <c r="I2399" i="11"/>
  <c r="G2400" i="11"/>
  <c r="H2400" i="11" s="1"/>
  <c r="L2400" i="11" s="1"/>
  <c r="M2400" i="11" s="1"/>
  <c r="I2400" i="11"/>
  <c r="G2401" i="11"/>
  <c r="H2401" i="11" s="1"/>
  <c r="L2401" i="11" s="1"/>
  <c r="M2401" i="11" s="1"/>
  <c r="I2401" i="11"/>
  <c r="G2402" i="11"/>
  <c r="H2402" i="11" s="1"/>
  <c r="L2402" i="11" s="1"/>
  <c r="M2402" i="11" s="1"/>
  <c r="I2402" i="11"/>
  <c r="G2403" i="11"/>
  <c r="H2403" i="11" s="1"/>
  <c r="L2403" i="11" s="1"/>
  <c r="M2403" i="11" s="1"/>
  <c r="I2403" i="11"/>
  <c r="G2404" i="11"/>
  <c r="H2404" i="11" s="1"/>
  <c r="L2404" i="11" s="1"/>
  <c r="M2404" i="11" s="1"/>
  <c r="I2404" i="11"/>
  <c r="G2405" i="11"/>
  <c r="H2405" i="11" s="1"/>
  <c r="L2405" i="11" s="1"/>
  <c r="M2405" i="11" s="1"/>
  <c r="I2405" i="11"/>
  <c r="G2406" i="11"/>
  <c r="H2406" i="11" s="1"/>
  <c r="L2406" i="11" s="1"/>
  <c r="M2406" i="11" s="1"/>
  <c r="I2406" i="11"/>
  <c r="G2407" i="11"/>
  <c r="H2407" i="11" s="1"/>
  <c r="L2407" i="11" s="1"/>
  <c r="M2407" i="11" s="1"/>
  <c r="I2407" i="11"/>
  <c r="G2408" i="11"/>
  <c r="H2408" i="11" s="1"/>
  <c r="L2408" i="11" s="1"/>
  <c r="M2408" i="11" s="1"/>
  <c r="I2408" i="11"/>
  <c r="G2409" i="11"/>
  <c r="H2409" i="11" s="1"/>
  <c r="L2409" i="11" s="1"/>
  <c r="M2409" i="11" s="1"/>
  <c r="I2409" i="11"/>
  <c r="G2410" i="11"/>
  <c r="H2410" i="11" s="1"/>
  <c r="L2410" i="11" s="1"/>
  <c r="M2410" i="11" s="1"/>
  <c r="I2410" i="11"/>
  <c r="G2411" i="11"/>
  <c r="H2411" i="11" s="1"/>
  <c r="L2411" i="11" s="1"/>
  <c r="M2411" i="11" s="1"/>
  <c r="I2411" i="11"/>
  <c r="G2412" i="11"/>
  <c r="H2412" i="11" s="1"/>
  <c r="L2412" i="11" s="1"/>
  <c r="M2412" i="11" s="1"/>
  <c r="I2412" i="11"/>
  <c r="G2413" i="11"/>
  <c r="H2413" i="11" s="1"/>
  <c r="L2413" i="11" s="1"/>
  <c r="M2413" i="11" s="1"/>
  <c r="I2413" i="11"/>
  <c r="G2414" i="11"/>
  <c r="H2414" i="11" s="1"/>
  <c r="L2414" i="11" s="1"/>
  <c r="M2414" i="11" s="1"/>
  <c r="I2414" i="11"/>
  <c r="G2415" i="11"/>
  <c r="H2415" i="11" s="1"/>
  <c r="L2415" i="11" s="1"/>
  <c r="M2415" i="11" s="1"/>
  <c r="I2415" i="11"/>
  <c r="G2416" i="11"/>
  <c r="H2416" i="11" s="1"/>
  <c r="L2416" i="11" s="1"/>
  <c r="M2416" i="11" s="1"/>
  <c r="I2416" i="11"/>
  <c r="G2417" i="11"/>
  <c r="H2417" i="11" s="1"/>
  <c r="L2417" i="11" s="1"/>
  <c r="M2417" i="11" s="1"/>
  <c r="I2417" i="11"/>
  <c r="G2418" i="11"/>
  <c r="H2418" i="11" s="1"/>
  <c r="L2418" i="11" s="1"/>
  <c r="M2418" i="11" s="1"/>
  <c r="I2418" i="11"/>
  <c r="G2419" i="11"/>
  <c r="H2419" i="11" s="1"/>
  <c r="L2419" i="11" s="1"/>
  <c r="M2419" i="11" s="1"/>
  <c r="I2419" i="11"/>
  <c r="G2420" i="11"/>
  <c r="H2420" i="11" s="1"/>
  <c r="L2420" i="11" s="1"/>
  <c r="M2420" i="11" s="1"/>
  <c r="I2420" i="11"/>
  <c r="G2421" i="11"/>
  <c r="H2421" i="11" s="1"/>
  <c r="L2421" i="11" s="1"/>
  <c r="M2421" i="11" s="1"/>
  <c r="I2421" i="11"/>
  <c r="G2422" i="11"/>
  <c r="H2422" i="11" s="1"/>
  <c r="L2422" i="11" s="1"/>
  <c r="M2422" i="11" s="1"/>
  <c r="I2422" i="11"/>
  <c r="G2423" i="11"/>
  <c r="H2423" i="11" s="1"/>
  <c r="L2423" i="11" s="1"/>
  <c r="M2423" i="11" s="1"/>
  <c r="I2423" i="11"/>
  <c r="G2424" i="11"/>
  <c r="H2424" i="11" s="1"/>
  <c r="L2424" i="11" s="1"/>
  <c r="M2424" i="11" s="1"/>
  <c r="I2424" i="11"/>
  <c r="G2425" i="11"/>
  <c r="H2425" i="11" s="1"/>
  <c r="L2425" i="11" s="1"/>
  <c r="M2425" i="11" s="1"/>
  <c r="I2425" i="11"/>
  <c r="G2426" i="11"/>
  <c r="H2426" i="11" s="1"/>
  <c r="L2426" i="11" s="1"/>
  <c r="M2426" i="11" s="1"/>
  <c r="I2426" i="11"/>
  <c r="G2427" i="11"/>
  <c r="H2427" i="11" s="1"/>
  <c r="L2427" i="11" s="1"/>
  <c r="M2427" i="11" s="1"/>
  <c r="I2427" i="11"/>
  <c r="G2428" i="11"/>
  <c r="H2428" i="11" s="1"/>
  <c r="L2428" i="11" s="1"/>
  <c r="M2428" i="11" s="1"/>
  <c r="I2428" i="11"/>
  <c r="G2429" i="11"/>
  <c r="H2429" i="11" s="1"/>
  <c r="L2429" i="11" s="1"/>
  <c r="M2429" i="11" s="1"/>
  <c r="I2429" i="11"/>
  <c r="G2430" i="11"/>
  <c r="H2430" i="11" s="1"/>
  <c r="L2430" i="11" s="1"/>
  <c r="M2430" i="11" s="1"/>
  <c r="I2430" i="11"/>
  <c r="G2431" i="11"/>
  <c r="H2431" i="11" s="1"/>
  <c r="L2431" i="11" s="1"/>
  <c r="M2431" i="11" s="1"/>
  <c r="I2431" i="11"/>
  <c r="G2432" i="11"/>
  <c r="H2432" i="11" s="1"/>
  <c r="L2432" i="11" s="1"/>
  <c r="M2432" i="11" s="1"/>
  <c r="I2432" i="11"/>
  <c r="G2433" i="11"/>
  <c r="H2433" i="11" s="1"/>
  <c r="L2433" i="11" s="1"/>
  <c r="M2433" i="11" s="1"/>
  <c r="I2433" i="11"/>
  <c r="G2434" i="11"/>
  <c r="H2434" i="11" s="1"/>
  <c r="L2434" i="11" s="1"/>
  <c r="M2434" i="11" s="1"/>
  <c r="I2434" i="11"/>
  <c r="G2435" i="11"/>
  <c r="H2435" i="11" s="1"/>
  <c r="L2435" i="11" s="1"/>
  <c r="M2435" i="11" s="1"/>
  <c r="I2435" i="11"/>
  <c r="G2436" i="11"/>
  <c r="H2436" i="11" s="1"/>
  <c r="L2436" i="11" s="1"/>
  <c r="M2436" i="11" s="1"/>
  <c r="I2436" i="11"/>
  <c r="G2437" i="11"/>
  <c r="H2437" i="11" s="1"/>
  <c r="L2437" i="11" s="1"/>
  <c r="M2437" i="11" s="1"/>
  <c r="I2437" i="11"/>
  <c r="G2438" i="11"/>
  <c r="H2438" i="11" s="1"/>
  <c r="L2438" i="11" s="1"/>
  <c r="M2438" i="11" s="1"/>
  <c r="I2438" i="11"/>
  <c r="G2439" i="11"/>
  <c r="H2439" i="11" s="1"/>
  <c r="L2439" i="11" s="1"/>
  <c r="M2439" i="11" s="1"/>
  <c r="I2439" i="11"/>
  <c r="G2440" i="11"/>
  <c r="H2440" i="11" s="1"/>
  <c r="L2440" i="11" s="1"/>
  <c r="M2440" i="11" s="1"/>
  <c r="I2440" i="11"/>
  <c r="G2441" i="11"/>
  <c r="H2441" i="11" s="1"/>
  <c r="L2441" i="11" s="1"/>
  <c r="M2441" i="11" s="1"/>
  <c r="I2441" i="11"/>
  <c r="G2442" i="11"/>
  <c r="H2442" i="11" s="1"/>
  <c r="L2442" i="11" s="1"/>
  <c r="M2442" i="11" s="1"/>
  <c r="I2442" i="11"/>
  <c r="G2443" i="11"/>
  <c r="H2443" i="11" s="1"/>
  <c r="L2443" i="11" s="1"/>
  <c r="M2443" i="11" s="1"/>
  <c r="I2443" i="11"/>
  <c r="G2444" i="11"/>
  <c r="H2444" i="11" s="1"/>
  <c r="L2444" i="11" s="1"/>
  <c r="M2444" i="11" s="1"/>
  <c r="I2444" i="11"/>
  <c r="G2445" i="11"/>
  <c r="H2445" i="11" s="1"/>
  <c r="L2445" i="11" s="1"/>
  <c r="M2445" i="11" s="1"/>
  <c r="I2445" i="11"/>
  <c r="G2446" i="11"/>
  <c r="H2446" i="11" s="1"/>
  <c r="L2446" i="11" s="1"/>
  <c r="M2446" i="11" s="1"/>
  <c r="I2446" i="11"/>
  <c r="G2447" i="11"/>
  <c r="H2447" i="11" s="1"/>
  <c r="L2447" i="11" s="1"/>
  <c r="M2447" i="11" s="1"/>
  <c r="I2447" i="11"/>
  <c r="G2448" i="11"/>
  <c r="H2448" i="11" s="1"/>
  <c r="L2448" i="11" s="1"/>
  <c r="M2448" i="11" s="1"/>
  <c r="I2448" i="11"/>
  <c r="G2449" i="11"/>
  <c r="H2449" i="11" s="1"/>
  <c r="L2449" i="11" s="1"/>
  <c r="M2449" i="11" s="1"/>
  <c r="I2449" i="11"/>
  <c r="G2450" i="11"/>
  <c r="H2450" i="11" s="1"/>
  <c r="L2450" i="11" s="1"/>
  <c r="M2450" i="11" s="1"/>
  <c r="I2450" i="11"/>
  <c r="G2451" i="11"/>
  <c r="H2451" i="11" s="1"/>
  <c r="L2451" i="11" s="1"/>
  <c r="M2451" i="11" s="1"/>
  <c r="I2451" i="11"/>
  <c r="G2452" i="11"/>
  <c r="H2452" i="11" s="1"/>
  <c r="L2452" i="11" s="1"/>
  <c r="M2452" i="11" s="1"/>
  <c r="I2452" i="11"/>
  <c r="G2453" i="11"/>
  <c r="H2453" i="11" s="1"/>
  <c r="L2453" i="11" s="1"/>
  <c r="M2453" i="11" s="1"/>
  <c r="I2453" i="11"/>
  <c r="G2454" i="11"/>
  <c r="H2454" i="11" s="1"/>
  <c r="L2454" i="11" s="1"/>
  <c r="M2454" i="11" s="1"/>
  <c r="I2454" i="11"/>
  <c r="G2455" i="11"/>
  <c r="H2455" i="11" s="1"/>
  <c r="L2455" i="11" s="1"/>
  <c r="M2455" i="11" s="1"/>
  <c r="I2455" i="11"/>
  <c r="G2456" i="11"/>
  <c r="H2456" i="11" s="1"/>
  <c r="L2456" i="11" s="1"/>
  <c r="M2456" i="11" s="1"/>
  <c r="I2456" i="11"/>
  <c r="G2457" i="11"/>
  <c r="H2457" i="11" s="1"/>
  <c r="L2457" i="11" s="1"/>
  <c r="M2457" i="11" s="1"/>
  <c r="I2457" i="11"/>
  <c r="G2458" i="11"/>
  <c r="H2458" i="11" s="1"/>
  <c r="L2458" i="11" s="1"/>
  <c r="M2458" i="11" s="1"/>
  <c r="I2458" i="11"/>
  <c r="G2459" i="11"/>
  <c r="H2459" i="11" s="1"/>
  <c r="L2459" i="11" s="1"/>
  <c r="M2459" i="11" s="1"/>
  <c r="I2459" i="11"/>
  <c r="G2460" i="11"/>
  <c r="H2460" i="11" s="1"/>
  <c r="L2460" i="11" s="1"/>
  <c r="M2460" i="11" s="1"/>
  <c r="I2460" i="11"/>
  <c r="G2461" i="11"/>
  <c r="H2461" i="11" s="1"/>
  <c r="L2461" i="11" s="1"/>
  <c r="M2461" i="11" s="1"/>
  <c r="I2461" i="11"/>
  <c r="G2462" i="11"/>
  <c r="H2462" i="11" s="1"/>
  <c r="L2462" i="11" s="1"/>
  <c r="M2462" i="11" s="1"/>
  <c r="I2462" i="11"/>
  <c r="G2463" i="11"/>
  <c r="H2463" i="11" s="1"/>
  <c r="L2463" i="11" s="1"/>
  <c r="M2463" i="11" s="1"/>
  <c r="I2463" i="11"/>
  <c r="G2464" i="11"/>
  <c r="H2464" i="11" s="1"/>
  <c r="L2464" i="11" s="1"/>
  <c r="M2464" i="11" s="1"/>
  <c r="I2464" i="11"/>
  <c r="G2465" i="11"/>
  <c r="H2465" i="11" s="1"/>
  <c r="L2465" i="11" s="1"/>
  <c r="M2465" i="11" s="1"/>
  <c r="I2465" i="11"/>
  <c r="G2466" i="11"/>
  <c r="H2466" i="11" s="1"/>
  <c r="L2466" i="11" s="1"/>
  <c r="M2466" i="11" s="1"/>
  <c r="I2466" i="11"/>
  <c r="G2467" i="11"/>
  <c r="H2467" i="11" s="1"/>
  <c r="L2467" i="11" s="1"/>
  <c r="M2467" i="11" s="1"/>
  <c r="I2467" i="11"/>
  <c r="G2468" i="11"/>
  <c r="H2468" i="11" s="1"/>
  <c r="L2468" i="11" s="1"/>
  <c r="M2468" i="11" s="1"/>
  <c r="I2468" i="11"/>
  <c r="G2469" i="11"/>
  <c r="H2469" i="11" s="1"/>
  <c r="L2469" i="11" s="1"/>
  <c r="M2469" i="11" s="1"/>
  <c r="I2469" i="11"/>
  <c r="G2470" i="11"/>
  <c r="H2470" i="11" s="1"/>
  <c r="L2470" i="11" s="1"/>
  <c r="M2470" i="11" s="1"/>
  <c r="I2470" i="11"/>
  <c r="G2471" i="11"/>
  <c r="H2471" i="11" s="1"/>
  <c r="L2471" i="11" s="1"/>
  <c r="M2471" i="11" s="1"/>
  <c r="I2471" i="11"/>
  <c r="G2472" i="11"/>
  <c r="H2472" i="11" s="1"/>
  <c r="L2472" i="11" s="1"/>
  <c r="M2472" i="11" s="1"/>
  <c r="I2472" i="11"/>
  <c r="G2473" i="11"/>
  <c r="H2473" i="11" s="1"/>
  <c r="L2473" i="11" s="1"/>
  <c r="M2473" i="11" s="1"/>
  <c r="I2473" i="11"/>
  <c r="G2474" i="11"/>
  <c r="H2474" i="11" s="1"/>
  <c r="L2474" i="11" s="1"/>
  <c r="M2474" i="11" s="1"/>
  <c r="I2474" i="11"/>
  <c r="G2475" i="11"/>
  <c r="H2475" i="11" s="1"/>
  <c r="L2475" i="11" s="1"/>
  <c r="M2475" i="11" s="1"/>
  <c r="I2475" i="11"/>
  <c r="G2476" i="11"/>
  <c r="H2476" i="11" s="1"/>
  <c r="L2476" i="11" s="1"/>
  <c r="M2476" i="11" s="1"/>
  <c r="I2476" i="11"/>
  <c r="G2477" i="11"/>
  <c r="H2477" i="11" s="1"/>
  <c r="L2477" i="11" s="1"/>
  <c r="M2477" i="11" s="1"/>
  <c r="I2477" i="11"/>
  <c r="G2478" i="11"/>
  <c r="H2478" i="11" s="1"/>
  <c r="L2478" i="11" s="1"/>
  <c r="M2478" i="11" s="1"/>
  <c r="I2478" i="11"/>
  <c r="G2479" i="11"/>
  <c r="H2479" i="11" s="1"/>
  <c r="L2479" i="11" s="1"/>
  <c r="M2479" i="11" s="1"/>
  <c r="I2479" i="11"/>
  <c r="G2480" i="11"/>
  <c r="H2480" i="11" s="1"/>
  <c r="L2480" i="11" s="1"/>
  <c r="M2480" i="11" s="1"/>
  <c r="I2480" i="11"/>
  <c r="G2481" i="11"/>
  <c r="H2481" i="11" s="1"/>
  <c r="L2481" i="11" s="1"/>
  <c r="M2481" i="11" s="1"/>
  <c r="I2481" i="11"/>
  <c r="G2482" i="11"/>
  <c r="H2482" i="11" s="1"/>
  <c r="L2482" i="11" s="1"/>
  <c r="M2482" i="11" s="1"/>
  <c r="I2482" i="11"/>
  <c r="G2483" i="11"/>
  <c r="H2483" i="11" s="1"/>
  <c r="L2483" i="11" s="1"/>
  <c r="M2483" i="11" s="1"/>
  <c r="I2483" i="11"/>
  <c r="G2484" i="11"/>
  <c r="H2484" i="11" s="1"/>
  <c r="L2484" i="11" s="1"/>
  <c r="M2484" i="11" s="1"/>
  <c r="I2484" i="11"/>
  <c r="G2485" i="11"/>
  <c r="H2485" i="11" s="1"/>
  <c r="L2485" i="11" s="1"/>
  <c r="M2485" i="11" s="1"/>
  <c r="I2485" i="11"/>
  <c r="G2486" i="11"/>
  <c r="H2486" i="11" s="1"/>
  <c r="L2486" i="11" s="1"/>
  <c r="M2486" i="11" s="1"/>
  <c r="I2486" i="11"/>
  <c r="G2487" i="11"/>
  <c r="H2487" i="11" s="1"/>
  <c r="L2487" i="11" s="1"/>
  <c r="M2487" i="11" s="1"/>
  <c r="I2487" i="11"/>
  <c r="G2488" i="11"/>
  <c r="H2488" i="11" s="1"/>
  <c r="L2488" i="11" s="1"/>
  <c r="M2488" i="11" s="1"/>
  <c r="I2488" i="11"/>
  <c r="G2489" i="11"/>
  <c r="H2489" i="11" s="1"/>
  <c r="L2489" i="11" s="1"/>
  <c r="M2489" i="11" s="1"/>
  <c r="I2489" i="11"/>
  <c r="G2490" i="11"/>
  <c r="H2490" i="11" s="1"/>
  <c r="L2490" i="11" s="1"/>
  <c r="M2490" i="11" s="1"/>
  <c r="I2490" i="11"/>
  <c r="G2491" i="11"/>
  <c r="H2491" i="11" s="1"/>
  <c r="L2491" i="11" s="1"/>
  <c r="M2491" i="11" s="1"/>
  <c r="I2491" i="11"/>
  <c r="G2492" i="11"/>
  <c r="H2492" i="11" s="1"/>
  <c r="L2492" i="11" s="1"/>
  <c r="M2492" i="11" s="1"/>
  <c r="I2492" i="11"/>
  <c r="G2493" i="11"/>
  <c r="H2493" i="11" s="1"/>
  <c r="L2493" i="11" s="1"/>
  <c r="M2493" i="11" s="1"/>
  <c r="I2493" i="11"/>
  <c r="G2494" i="11"/>
  <c r="H2494" i="11" s="1"/>
  <c r="L2494" i="11" s="1"/>
  <c r="M2494" i="11" s="1"/>
  <c r="I2494" i="11"/>
  <c r="G2495" i="11"/>
  <c r="H2495" i="11" s="1"/>
  <c r="L2495" i="11" s="1"/>
  <c r="M2495" i="11" s="1"/>
  <c r="I2495" i="11"/>
  <c r="G2496" i="11"/>
  <c r="H2496" i="11" s="1"/>
  <c r="L2496" i="11" s="1"/>
  <c r="M2496" i="11" s="1"/>
  <c r="I2496" i="11"/>
  <c r="G2497" i="11"/>
  <c r="H2497" i="11" s="1"/>
  <c r="L2497" i="11" s="1"/>
  <c r="M2497" i="11" s="1"/>
  <c r="I2497" i="11"/>
  <c r="G2498" i="11"/>
  <c r="H2498" i="11" s="1"/>
  <c r="L2498" i="11" s="1"/>
  <c r="M2498" i="11" s="1"/>
  <c r="I2498" i="11"/>
  <c r="G2499" i="11"/>
  <c r="H2499" i="11" s="1"/>
  <c r="L2499" i="11" s="1"/>
  <c r="M2499" i="11" s="1"/>
  <c r="I2499" i="11"/>
  <c r="G2500" i="11"/>
  <c r="H2500" i="11" s="1"/>
  <c r="L2500" i="11" s="1"/>
  <c r="M2500" i="11" s="1"/>
  <c r="I2500" i="11"/>
  <c r="G2501" i="11"/>
  <c r="H2501" i="11" s="1"/>
  <c r="L2501" i="11" s="1"/>
  <c r="M2501" i="11" s="1"/>
  <c r="I2501" i="11"/>
  <c r="G2502" i="11"/>
  <c r="H2502" i="11" s="1"/>
  <c r="L2502" i="11" s="1"/>
  <c r="M2502" i="11" s="1"/>
  <c r="I2502" i="11"/>
  <c r="G2503" i="11"/>
  <c r="H2503" i="11" s="1"/>
  <c r="L2503" i="11" s="1"/>
  <c r="M2503" i="11" s="1"/>
  <c r="I2503" i="11"/>
  <c r="G2504" i="11"/>
  <c r="H2504" i="11" s="1"/>
  <c r="L2504" i="11" s="1"/>
  <c r="M2504" i="11" s="1"/>
  <c r="I2504" i="11"/>
  <c r="G2505" i="11"/>
  <c r="H2505" i="11" s="1"/>
  <c r="L2505" i="11" s="1"/>
  <c r="M2505" i="11" s="1"/>
  <c r="I2505" i="11"/>
  <c r="G2506" i="11"/>
  <c r="H2506" i="11" s="1"/>
  <c r="L2506" i="11" s="1"/>
  <c r="M2506" i="11" s="1"/>
  <c r="I2506" i="11"/>
  <c r="G2507" i="11"/>
  <c r="H2507" i="11" s="1"/>
  <c r="L2507" i="11" s="1"/>
  <c r="M2507" i="11" s="1"/>
  <c r="I2507" i="11"/>
  <c r="G2508" i="11"/>
  <c r="H2508" i="11" s="1"/>
  <c r="L2508" i="11" s="1"/>
  <c r="M2508" i="11" s="1"/>
  <c r="I2508" i="11"/>
  <c r="G2509" i="11"/>
  <c r="H2509" i="11" s="1"/>
  <c r="L2509" i="11" s="1"/>
  <c r="M2509" i="11" s="1"/>
  <c r="I2509" i="11"/>
  <c r="G2510" i="11"/>
  <c r="H2510" i="11" s="1"/>
  <c r="L2510" i="11" s="1"/>
  <c r="M2510" i="11" s="1"/>
  <c r="I2510" i="11"/>
  <c r="G2511" i="11"/>
  <c r="H2511" i="11" s="1"/>
  <c r="L2511" i="11" s="1"/>
  <c r="M2511" i="11" s="1"/>
  <c r="I2511" i="11"/>
  <c r="G2512" i="11"/>
  <c r="H2512" i="11" s="1"/>
  <c r="L2512" i="11" s="1"/>
  <c r="M2512" i="11" s="1"/>
  <c r="I2512" i="11"/>
  <c r="G2513" i="11"/>
  <c r="H2513" i="11" s="1"/>
  <c r="L2513" i="11" s="1"/>
  <c r="M2513" i="11" s="1"/>
  <c r="I2513" i="11"/>
  <c r="G2514" i="11"/>
  <c r="H2514" i="11" s="1"/>
  <c r="L2514" i="11" s="1"/>
  <c r="M2514" i="11" s="1"/>
  <c r="I2514" i="11"/>
  <c r="G2515" i="11"/>
  <c r="H2515" i="11" s="1"/>
  <c r="L2515" i="11" s="1"/>
  <c r="M2515" i="11" s="1"/>
  <c r="I2515" i="11"/>
  <c r="G2516" i="11"/>
  <c r="H2516" i="11" s="1"/>
  <c r="L2516" i="11" s="1"/>
  <c r="M2516" i="11" s="1"/>
  <c r="I2516" i="11"/>
  <c r="G2517" i="11"/>
  <c r="H2517" i="11" s="1"/>
  <c r="L2517" i="11" s="1"/>
  <c r="M2517" i="11" s="1"/>
  <c r="N2517" i="11" s="1"/>
  <c r="O2517" i="11" s="1"/>
  <c r="I2517" i="11"/>
  <c r="G2518" i="11"/>
  <c r="H2518" i="11" s="1"/>
  <c r="L2518" i="11" s="1"/>
  <c r="M2518" i="11" s="1"/>
  <c r="I2518" i="11"/>
  <c r="G2519" i="11"/>
  <c r="H2519" i="11" s="1"/>
  <c r="L2519" i="11" s="1"/>
  <c r="M2519" i="11" s="1"/>
  <c r="I2519" i="11"/>
  <c r="G2520" i="11"/>
  <c r="H2520" i="11" s="1"/>
  <c r="L2520" i="11" s="1"/>
  <c r="M2520" i="11" s="1"/>
  <c r="I2520" i="11"/>
  <c r="G2521" i="11"/>
  <c r="H2521" i="11" s="1"/>
  <c r="L2521" i="11" s="1"/>
  <c r="M2521" i="11" s="1"/>
  <c r="I2521" i="11"/>
  <c r="G2522" i="11"/>
  <c r="H2522" i="11" s="1"/>
  <c r="L2522" i="11" s="1"/>
  <c r="M2522" i="11" s="1"/>
  <c r="I2522" i="11"/>
  <c r="G2523" i="11"/>
  <c r="H2523" i="11" s="1"/>
  <c r="L2523" i="11" s="1"/>
  <c r="M2523" i="11" s="1"/>
  <c r="I2523" i="11"/>
  <c r="G2524" i="11"/>
  <c r="H2524" i="11" s="1"/>
  <c r="L2524" i="11" s="1"/>
  <c r="M2524" i="11" s="1"/>
  <c r="I2524" i="11"/>
  <c r="G2525" i="11"/>
  <c r="H2525" i="11" s="1"/>
  <c r="L2525" i="11" s="1"/>
  <c r="M2525" i="11" s="1"/>
  <c r="N2525" i="11" s="1"/>
  <c r="O2525" i="11" s="1"/>
  <c r="I2525" i="11"/>
  <c r="G2526" i="11"/>
  <c r="H2526" i="11" s="1"/>
  <c r="L2526" i="11" s="1"/>
  <c r="M2526" i="11" s="1"/>
  <c r="I2526" i="11"/>
  <c r="G2527" i="11"/>
  <c r="H2527" i="11" s="1"/>
  <c r="L2527" i="11" s="1"/>
  <c r="M2527" i="11" s="1"/>
  <c r="I2527" i="11"/>
  <c r="G2528" i="11"/>
  <c r="H2528" i="11" s="1"/>
  <c r="L2528" i="11" s="1"/>
  <c r="M2528" i="11" s="1"/>
  <c r="I2528" i="11"/>
  <c r="G2529" i="11"/>
  <c r="H2529" i="11" s="1"/>
  <c r="L2529" i="11" s="1"/>
  <c r="M2529" i="11" s="1"/>
  <c r="I2529" i="11"/>
  <c r="G2530" i="11"/>
  <c r="H2530" i="11" s="1"/>
  <c r="L2530" i="11" s="1"/>
  <c r="M2530" i="11" s="1"/>
  <c r="I2530" i="11"/>
  <c r="G2531" i="11"/>
  <c r="H2531" i="11" s="1"/>
  <c r="L2531" i="11" s="1"/>
  <c r="M2531" i="11" s="1"/>
  <c r="I2531" i="11"/>
  <c r="G2532" i="11"/>
  <c r="H2532" i="11" s="1"/>
  <c r="L2532" i="11" s="1"/>
  <c r="M2532" i="11" s="1"/>
  <c r="I2532" i="11"/>
  <c r="G2533" i="11"/>
  <c r="H2533" i="11" s="1"/>
  <c r="L2533" i="11" s="1"/>
  <c r="M2533" i="11" s="1"/>
  <c r="N2533" i="11" s="1"/>
  <c r="O2533" i="11" s="1"/>
  <c r="I2533" i="11"/>
  <c r="G2534" i="11"/>
  <c r="H2534" i="11" s="1"/>
  <c r="L2534" i="11" s="1"/>
  <c r="M2534" i="11" s="1"/>
  <c r="I2534" i="11"/>
  <c r="G2535" i="11"/>
  <c r="H2535" i="11" s="1"/>
  <c r="L2535" i="11" s="1"/>
  <c r="M2535" i="11" s="1"/>
  <c r="I2535" i="11"/>
  <c r="G2536" i="11"/>
  <c r="H2536" i="11" s="1"/>
  <c r="L2536" i="11" s="1"/>
  <c r="M2536" i="11" s="1"/>
  <c r="I2536" i="11"/>
  <c r="G2537" i="11"/>
  <c r="H2537" i="11" s="1"/>
  <c r="L2537" i="11" s="1"/>
  <c r="M2537" i="11" s="1"/>
  <c r="I2537" i="11"/>
  <c r="G2538" i="11"/>
  <c r="H2538" i="11" s="1"/>
  <c r="L2538" i="11" s="1"/>
  <c r="M2538" i="11" s="1"/>
  <c r="I2538" i="11"/>
  <c r="G2539" i="11"/>
  <c r="H2539" i="11" s="1"/>
  <c r="L2539" i="11" s="1"/>
  <c r="M2539" i="11" s="1"/>
  <c r="I2539" i="11"/>
  <c r="G2540" i="11"/>
  <c r="H2540" i="11" s="1"/>
  <c r="L2540" i="11" s="1"/>
  <c r="M2540" i="11" s="1"/>
  <c r="I2540" i="11"/>
  <c r="G2541" i="11"/>
  <c r="H2541" i="11" s="1"/>
  <c r="L2541" i="11" s="1"/>
  <c r="M2541" i="11" s="1"/>
  <c r="N2541" i="11" s="1"/>
  <c r="O2541" i="11" s="1"/>
  <c r="I2541" i="11"/>
  <c r="G2542" i="11"/>
  <c r="H2542" i="11" s="1"/>
  <c r="L2542" i="11" s="1"/>
  <c r="M2542" i="11" s="1"/>
  <c r="I2542" i="11"/>
  <c r="G2543" i="11"/>
  <c r="H2543" i="11" s="1"/>
  <c r="L2543" i="11" s="1"/>
  <c r="M2543" i="11" s="1"/>
  <c r="I2543" i="11"/>
  <c r="G2544" i="11"/>
  <c r="H2544" i="11" s="1"/>
  <c r="L2544" i="11" s="1"/>
  <c r="M2544" i="11" s="1"/>
  <c r="I2544" i="11"/>
  <c r="G2545" i="11"/>
  <c r="H2545" i="11" s="1"/>
  <c r="L2545" i="11" s="1"/>
  <c r="M2545" i="11" s="1"/>
  <c r="I2545" i="11"/>
  <c r="G2546" i="11"/>
  <c r="H2546" i="11" s="1"/>
  <c r="L2546" i="11" s="1"/>
  <c r="M2546" i="11" s="1"/>
  <c r="I2546" i="11"/>
  <c r="G2547" i="11"/>
  <c r="H2547" i="11" s="1"/>
  <c r="L2547" i="11" s="1"/>
  <c r="M2547" i="11" s="1"/>
  <c r="I2547" i="11"/>
  <c r="G2548" i="11"/>
  <c r="H2548" i="11" s="1"/>
  <c r="L2548" i="11" s="1"/>
  <c r="M2548" i="11" s="1"/>
  <c r="I2548" i="11"/>
  <c r="G2549" i="11"/>
  <c r="H2549" i="11" s="1"/>
  <c r="L2549" i="11" s="1"/>
  <c r="M2549" i="11" s="1"/>
  <c r="N2549" i="11" s="1"/>
  <c r="O2549" i="11" s="1"/>
  <c r="I2549" i="11"/>
  <c r="G2550" i="11"/>
  <c r="H2550" i="11" s="1"/>
  <c r="L2550" i="11" s="1"/>
  <c r="M2550" i="11" s="1"/>
  <c r="I2550" i="11"/>
  <c r="G2551" i="11"/>
  <c r="H2551" i="11" s="1"/>
  <c r="L2551" i="11" s="1"/>
  <c r="M2551" i="11" s="1"/>
  <c r="I2551" i="11"/>
  <c r="G2552" i="11"/>
  <c r="H2552" i="11" s="1"/>
  <c r="L2552" i="11" s="1"/>
  <c r="M2552" i="11" s="1"/>
  <c r="I2552" i="11"/>
  <c r="G2553" i="11"/>
  <c r="H2553" i="11" s="1"/>
  <c r="L2553" i="11" s="1"/>
  <c r="M2553" i="11" s="1"/>
  <c r="I2553" i="11"/>
  <c r="G2554" i="11"/>
  <c r="H2554" i="11" s="1"/>
  <c r="L2554" i="11" s="1"/>
  <c r="M2554" i="11" s="1"/>
  <c r="I2554" i="11"/>
  <c r="G2555" i="11"/>
  <c r="H2555" i="11" s="1"/>
  <c r="L2555" i="11" s="1"/>
  <c r="M2555" i="11" s="1"/>
  <c r="I2555" i="11"/>
  <c r="G2556" i="11"/>
  <c r="H2556" i="11" s="1"/>
  <c r="L2556" i="11" s="1"/>
  <c r="M2556" i="11" s="1"/>
  <c r="I2556" i="11"/>
  <c r="G2557" i="11"/>
  <c r="H2557" i="11" s="1"/>
  <c r="L2557" i="11" s="1"/>
  <c r="M2557" i="11" s="1"/>
  <c r="I2557" i="11"/>
  <c r="G2728" i="11"/>
  <c r="H2728" i="11" s="1"/>
  <c r="L2728" i="11" s="1"/>
  <c r="M2728" i="11" s="1"/>
  <c r="I2728" i="11"/>
  <c r="G2729" i="11"/>
  <c r="H2729" i="11" s="1"/>
  <c r="L2729" i="11" s="1"/>
  <c r="M2729" i="11" s="1"/>
  <c r="I2729" i="11"/>
  <c r="G2730" i="11"/>
  <c r="H2730" i="11" s="1"/>
  <c r="L2730" i="11" s="1"/>
  <c r="M2730" i="11" s="1"/>
  <c r="I2730" i="11"/>
  <c r="G2731" i="11"/>
  <c r="H2731" i="11" s="1"/>
  <c r="L2731" i="11" s="1"/>
  <c r="M2731" i="11" s="1"/>
  <c r="I2731" i="11"/>
  <c r="G2732" i="11"/>
  <c r="H2732" i="11" s="1"/>
  <c r="L2732" i="11" s="1"/>
  <c r="M2732" i="11" s="1"/>
  <c r="I2732" i="11"/>
  <c r="G2733" i="11"/>
  <c r="H2733" i="11" s="1"/>
  <c r="L2733" i="11" s="1"/>
  <c r="M2733" i="11" s="1"/>
  <c r="I2733" i="11"/>
  <c r="G2734" i="11"/>
  <c r="H2734" i="11" s="1"/>
  <c r="L2734" i="11" s="1"/>
  <c r="M2734" i="11" s="1"/>
  <c r="I2734" i="11"/>
  <c r="G2735" i="11"/>
  <c r="H2735" i="11" s="1"/>
  <c r="L2735" i="11" s="1"/>
  <c r="M2735" i="11" s="1"/>
  <c r="I2735" i="11"/>
  <c r="G2736" i="11"/>
  <c r="H2736" i="11" s="1"/>
  <c r="L2736" i="11" s="1"/>
  <c r="M2736" i="11" s="1"/>
  <c r="I2736" i="11"/>
  <c r="G2737" i="11"/>
  <c r="H2737" i="11" s="1"/>
  <c r="L2737" i="11" s="1"/>
  <c r="M2737" i="11" s="1"/>
  <c r="I2737" i="11"/>
  <c r="G2738" i="11"/>
  <c r="H2738" i="11" s="1"/>
  <c r="L2738" i="11" s="1"/>
  <c r="M2738" i="11" s="1"/>
  <c r="I2738" i="11"/>
  <c r="G2739" i="11"/>
  <c r="H2739" i="11" s="1"/>
  <c r="L2739" i="11" s="1"/>
  <c r="M2739" i="11" s="1"/>
  <c r="I2739" i="11"/>
  <c r="G2740" i="11"/>
  <c r="H2740" i="11" s="1"/>
  <c r="L2740" i="11" s="1"/>
  <c r="M2740" i="11" s="1"/>
  <c r="I2740" i="11"/>
  <c r="G2741" i="11"/>
  <c r="H2741" i="11" s="1"/>
  <c r="L2741" i="11" s="1"/>
  <c r="M2741" i="11" s="1"/>
  <c r="I2741" i="11"/>
  <c r="G2369" i="11"/>
  <c r="H2369" i="11" s="1"/>
  <c r="L2369" i="11" s="1"/>
  <c r="M2369" i="11" s="1"/>
  <c r="I2369" i="11"/>
  <c r="G2743" i="11"/>
  <c r="H2743" i="11" s="1"/>
  <c r="L2743" i="11" s="1"/>
  <c r="M2743" i="11" s="1"/>
  <c r="N2743" i="11" s="1"/>
  <c r="O2743" i="11" s="1"/>
  <c r="I2743" i="11"/>
  <c r="G2744" i="11"/>
  <c r="H2744" i="11" s="1"/>
  <c r="L2744" i="11" s="1"/>
  <c r="M2744" i="11" s="1"/>
  <c r="I2744" i="11"/>
  <c r="G2745" i="11"/>
  <c r="H2745" i="11" s="1"/>
  <c r="L2745" i="11" s="1"/>
  <c r="M2745" i="11" s="1"/>
  <c r="I2745" i="11"/>
  <c r="G2746" i="11"/>
  <c r="H2746" i="11" s="1"/>
  <c r="L2746" i="11" s="1"/>
  <c r="M2746" i="11" s="1"/>
  <c r="I2746" i="11"/>
  <c r="G2747" i="11"/>
  <c r="H2747" i="11" s="1"/>
  <c r="L2747" i="11" s="1"/>
  <c r="M2747" i="11" s="1"/>
  <c r="I2747" i="11"/>
  <c r="G2748" i="11"/>
  <c r="H2748" i="11" s="1"/>
  <c r="L2748" i="11" s="1"/>
  <c r="M2748" i="11" s="1"/>
  <c r="I2748" i="11"/>
  <c r="G2749" i="11"/>
  <c r="H2749" i="11" s="1"/>
  <c r="L2749" i="11" s="1"/>
  <c r="M2749" i="11" s="1"/>
  <c r="I2749" i="11"/>
  <c r="G2750" i="11"/>
  <c r="H2750" i="11" s="1"/>
  <c r="L2750" i="11" s="1"/>
  <c r="M2750" i="11" s="1"/>
  <c r="I2750" i="11"/>
  <c r="G2751" i="11"/>
  <c r="H2751" i="11" s="1"/>
  <c r="L2751" i="11" s="1"/>
  <c r="M2751" i="11" s="1"/>
  <c r="N2751" i="11" s="1"/>
  <c r="O2751" i="11" s="1"/>
  <c r="I2751" i="11"/>
  <c r="G2752" i="11"/>
  <c r="H2752" i="11" s="1"/>
  <c r="L2752" i="11" s="1"/>
  <c r="M2752" i="11" s="1"/>
  <c r="N2752" i="11" s="1"/>
  <c r="O2752" i="11" s="1"/>
  <c r="I2752" i="11"/>
  <c r="G2753" i="11"/>
  <c r="H2753" i="11" s="1"/>
  <c r="L2753" i="11" s="1"/>
  <c r="M2753" i="11" s="1"/>
  <c r="I2753" i="11"/>
  <c r="G2754" i="11"/>
  <c r="H2754" i="11" s="1"/>
  <c r="L2754" i="11" s="1"/>
  <c r="M2754" i="11" s="1"/>
  <c r="I2754" i="11"/>
  <c r="G2755" i="11"/>
  <c r="H2755" i="11" s="1"/>
  <c r="L2755" i="11" s="1"/>
  <c r="M2755" i="11" s="1"/>
  <c r="I2755" i="11"/>
  <c r="G2756" i="11"/>
  <c r="H2756" i="11" s="1"/>
  <c r="L2756" i="11" s="1"/>
  <c r="M2756" i="11" s="1"/>
  <c r="I2756" i="11"/>
  <c r="G2757" i="11"/>
  <c r="H2757" i="11" s="1"/>
  <c r="L2757" i="11" s="1"/>
  <c r="M2757" i="11" s="1"/>
  <c r="I2757" i="11"/>
  <c r="G2758" i="11"/>
  <c r="H2758" i="11" s="1"/>
  <c r="L2758" i="11" s="1"/>
  <c r="M2758" i="11" s="1"/>
  <c r="I2758" i="11"/>
  <c r="G2759" i="11"/>
  <c r="H2759" i="11" s="1"/>
  <c r="L2759" i="11" s="1"/>
  <c r="M2759" i="11" s="1"/>
  <c r="N2759" i="11" s="1"/>
  <c r="O2759" i="11" s="1"/>
  <c r="I2759" i="11"/>
  <c r="G2760" i="11"/>
  <c r="H2760" i="11" s="1"/>
  <c r="L2760" i="11" s="1"/>
  <c r="M2760" i="11" s="1"/>
  <c r="I2760" i="11"/>
  <c r="G2761" i="11"/>
  <c r="H2761" i="11" s="1"/>
  <c r="L2761" i="11" s="1"/>
  <c r="M2761" i="11" s="1"/>
  <c r="I2761" i="11"/>
  <c r="G2762" i="11"/>
  <c r="H2762" i="11" s="1"/>
  <c r="L2762" i="11" s="1"/>
  <c r="M2762" i="11" s="1"/>
  <c r="I2762" i="11"/>
  <c r="G2763" i="11"/>
  <c r="H2763" i="11" s="1"/>
  <c r="L2763" i="11" s="1"/>
  <c r="M2763" i="11" s="1"/>
  <c r="I2763" i="11"/>
  <c r="G2764" i="11"/>
  <c r="H2764" i="11" s="1"/>
  <c r="L2764" i="11" s="1"/>
  <c r="M2764" i="11" s="1"/>
  <c r="I2764" i="11"/>
  <c r="G2765" i="11"/>
  <c r="H2765" i="11" s="1"/>
  <c r="L2765" i="11" s="1"/>
  <c r="M2765" i="11" s="1"/>
  <c r="I2765" i="11"/>
  <c r="G2766" i="11"/>
  <c r="H2766" i="11" s="1"/>
  <c r="L2766" i="11" s="1"/>
  <c r="M2766" i="11" s="1"/>
  <c r="I2766" i="11"/>
  <c r="G2767" i="11"/>
  <c r="H2767" i="11" s="1"/>
  <c r="L2767" i="11" s="1"/>
  <c r="M2767" i="11" s="1"/>
  <c r="N2767" i="11" s="1"/>
  <c r="O2767" i="11" s="1"/>
  <c r="I2767" i="11"/>
  <c r="G2768" i="11"/>
  <c r="H2768" i="11" s="1"/>
  <c r="L2768" i="11" s="1"/>
  <c r="M2768" i="11" s="1"/>
  <c r="I2768" i="11"/>
  <c r="G2769" i="11"/>
  <c r="H2769" i="11" s="1"/>
  <c r="L2769" i="11" s="1"/>
  <c r="M2769" i="11" s="1"/>
  <c r="I2769" i="11"/>
  <c r="G2770" i="11"/>
  <c r="H2770" i="11" s="1"/>
  <c r="L2770" i="11" s="1"/>
  <c r="M2770" i="11" s="1"/>
  <c r="I2770" i="11"/>
  <c r="G2771" i="11"/>
  <c r="H2771" i="11" s="1"/>
  <c r="L2771" i="11" s="1"/>
  <c r="M2771" i="11" s="1"/>
  <c r="I2771" i="11"/>
  <c r="G2772" i="11"/>
  <c r="H2772" i="11" s="1"/>
  <c r="L2772" i="11" s="1"/>
  <c r="M2772" i="11" s="1"/>
  <c r="I2772" i="11"/>
  <c r="G2773" i="11"/>
  <c r="H2773" i="11" s="1"/>
  <c r="L2773" i="11" s="1"/>
  <c r="M2773" i="11" s="1"/>
  <c r="I2773" i="11"/>
  <c r="G2774" i="11"/>
  <c r="H2774" i="11" s="1"/>
  <c r="L2774" i="11" s="1"/>
  <c r="M2774" i="11" s="1"/>
  <c r="I2774" i="11"/>
  <c r="G2775" i="11"/>
  <c r="H2775" i="11" s="1"/>
  <c r="L2775" i="11" s="1"/>
  <c r="M2775" i="11" s="1"/>
  <c r="N2775" i="11" s="1"/>
  <c r="O2775" i="11" s="1"/>
  <c r="I2775" i="11"/>
  <c r="G2776" i="11"/>
  <c r="H2776" i="11" s="1"/>
  <c r="L2776" i="11" s="1"/>
  <c r="M2776" i="11" s="1"/>
  <c r="I2776" i="11"/>
  <c r="G2777" i="11"/>
  <c r="H2777" i="11" s="1"/>
  <c r="L2777" i="11" s="1"/>
  <c r="M2777" i="11" s="1"/>
  <c r="I2777" i="11"/>
  <c r="G2778" i="11"/>
  <c r="H2778" i="11" s="1"/>
  <c r="L2778" i="11" s="1"/>
  <c r="M2778" i="11" s="1"/>
  <c r="I2778" i="11"/>
  <c r="G2779" i="11"/>
  <c r="H2779" i="11" s="1"/>
  <c r="L2779" i="11" s="1"/>
  <c r="M2779" i="11" s="1"/>
  <c r="I2779" i="11"/>
  <c r="G2780" i="11"/>
  <c r="H2780" i="11" s="1"/>
  <c r="L2780" i="11" s="1"/>
  <c r="M2780" i="11" s="1"/>
  <c r="I2780" i="11"/>
  <c r="G2781" i="11"/>
  <c r="H2781" i="11" s="1"/>
  <c r="L2781" i="11" s="1"/>
  <c r="M2781" i="11" s="1"/>
  <c r="I2781" i="11"/>
  <c r="G2782" i="11"/>
  <c r="H2782" i="11" s="1"/>
  <c r="L2782" i="11" s="1"/>
  <c r="M2782" i="11" s="1"/>
  <c r="I2782" i="11"/>
  <c r="G2783" i="11"/>
  <c r="H2783" i="11" s="1"/>
  <c r="L2783" i="11" s="1"/>
  <c r="M2783" i="11" s="1"/>
  <c r="I2783" i="11"/>
  <c r="G2784" i="11"/>
  <c r="H2784" i="11" s="1"/>
  <c r="L2784" i="11" s="1"/>
  <c r="M2784" i="11" s="1"/>
  <c r="I2784" i="11"/>
  <c r="G2785" i="11"/>
  <c r="H2785" i="11" s="1"/>
  <c r="L2785" i="11" s="1"/>
  <c r="M2785" i="11" s="1"/>
  <c r="I2785" i="11"/>
  <c r="G2786" i="11"/>
  <c r="H2786" i="11" s="1"/>
  <c r="L2786" i="11" s="1"/>
  <c r="M2786" i="11" s="1"/>
  <c r="I2786" i="11"/>
  <c r="G2787" i="11"/>
  <c r="H2787" i="11" s="1"/>
  <c r="L2787" i="11" s="1"/>
  <c r="M2787" i="11" s="1"/>
  <c r="I2787" i="11"/>
  <c r="G2788" i="11"/>
  <c r="H2788" i="11" s="1"/>
  <c r="L2788" i="11" s="1"/>
  <c r="M2788" i="11" s="1"/>
  <c r="I2788" i="11"/>
  <c r="G2789" i="11"/>
  <c r="H2789" i="11" s="1"/>
  <c r="L2789" i="11" s="1"/>
  <c r="M2789" i="11" s="1"/>
  <c r="I2789" i="11"/>
  <c r="G2790" i="11"/>
  <c r="H2790" i="11" s="1"/>
  <c r="L2790" i="11" s="1"/>
  <c r="M2790" i="11" s="1"/>
  <c r="I2790" i="11"/>
  <c r="G2791" i="11"/>
  <c r="H2791" i="11" s="1"/>
  <c r="L2791" i="11" s="1"/>
  <c r="M2791" i="11" s="1"/>
  <c r="I2791" i="11"/>
  <c r="G2792" i="11"/>
  <c r="H2792" i="11" s="1"/>
  <c r="L2792" i="11" s="1"/>
  <c r="M2792" i="11" s="1"/>
  <c r="I2792" i="11"/>
  <c r="G2793" i="11"/>
  <c r="H2793" i="11" s="1"/>
  <c r="L2793" i="11" s="1"/>
  <c r="M2793" i="11" s="1"/>
  <c r="I2793" i="11"/>
  <c r="G2794" i="11"/>
  <c r="H2794" i="11" s="1"/>
  <c r="L2794" i="11" s="1"/>
  <c r="M2794" i="11" s="1"/>
  <c r="I2794" i="11"/>
  <c r="G2795" i="11"/>
  <c r="H2795" i="11" s="1"/>
  <c r="L2795" i="11" s="1"/>
  <c r="M2795" i="11" s="1"/>
  <c r="I2795" i="11"/>
  <c r="G2796" i="11"/>
  <c r="H2796" i="11" s="1"/>
  <c r="L2796" i="11" s="1"/>
  <c r="M2796" i="11" s="1"/>
  <c r="I2796" i="11"/>
  <c r="G2797" i="11"/>
  <c r="H2797" i="11" s="1"/>
  <c r="L2797" i="11" s="1"/>
  <c r="M2797" i="11" s="1"/>
  <c r="I2797" i="11"/>
  <c r="G2798" i="11"/>
  <c r="H2798" i="11" s="1"/>
  <c r="L2798" i="11" s="1"/>
  <c r="M2798" i="11" s="1"/>
  <c r="I2798" i="11"/>
  <c r="G2799" i="11"/>
  <c r="H2799" i="11" s="1"/>
  <c r="L2799" i="11" s="1"/>
  <c r="M2799" i="11" s="1"/>
  <c r="I2799" i="11"/>
  <c r="G2800" i="11"/>
  <c r="H2800" i="11" s="1"/>
  <c r="L2800" i="11" s="1"/>
  <c r="M2800" i="11" s="1"/>
  <c r="I2800" i="11"/>
  <c r="G2801" i="11"/>
  <c r="H2801" i="11" s="1"/>
  <c r="L2801" i="11" s="1"/>
  <c r="M2801" i="11" s="1"/>
  <c r="I2801" i="11"/>
  <c r="G2802" i="11"/>
  <c r="H2802" i="11" s="1"/>
  <c r="L2802" i="11" s="1"/>
  <c r="M2802" i="11" s="1"/>
  <c r="I2802" i="11"/>
  <c r="G2803" i="11"/>
  <c r="H2803" i="11" s="1"/>
  <c r="L2803" i="11" s="1"/>
  <c r="M2803" i="11" s="1"/>
  <c r="I2803" i="11"/>
  <c r="G2804" i="11"/>
  <c r="H2804" i="11" s="1"/>
  <c r="L2804" i="11" s="1"/>
  <c r="M2804" i="11" s="1"/>
  <c r="I2804" i="11"/>
  <c r="G2805" i="11"/>
  <c r="H2805" i="11" s="1"/>
  <c r="L2805" i="11" s="1"/>
  <c r="M2805" i="11" s="1"/>
  <c r="I2805" i="11"/>
  <c r="G2806" i="11"/>
  <c r="H2806" i="11" s="1"/>
  <c r="L2806" i="11" s="1"/>
  <c r="M2806" i="11" s="1"/>
  <c r="I2806" i="11"/>
  <c r="G2807" i="11"/>
  <c r="H2807" i="11" s="1"/>
  <c r="L2807" i="11" s="1"/>
  <c r="M2807" i="11" s="1"/>
  <c r="I2807" i="11"/>
  <c r="G2808" i="11"/>
  <c r="H2808" i="11" s="1"/>
  <c r="L2808" i="11" s="1"/>
  <c r="M2808" i="11" s="1"/>
  <c r="I2808" i="11"/>
  <c r="G2809" i="11"/>
  <c r="H2809" i="11" s="1"/>
  <c r="L2809" i="11" s="1"/>
  <c r="M2809" i="11" s="1"/>
  <c r="I2809" i="11"/>
  <c r="G2810" i="11"/>
  <c r="H2810" i="11" s="1"/>
  <c r="L2810" i="11" s="1"/>
  <c r="M2810" i="11" s="1"/>
  <c r="I2810" i="11"/>
  <c r="G2811" i="11"/>
  <c r="H2811" i="11" s="1"/>
  <c r="L2811" i="11" s="1"/>
  <c r="M2811" i="11" s="1"/>
  <c r="I2811" i="11"/>
  <c r="G2812" i="11"/>
  <c r="H2812" i="11" s="1"/>
  <c r="L2812" i="11" s="1"/>
  <c r="M2812" i="11" s="1"/>
  <c r="I2812" i="11"/>
  <c r="G2813" i="11"/>
  <c r="H2813" i="11" s="1"/>
  <c r="L2813" i="11" s="1"/>
  <c r="M2813" i="11" s="1"/>
  <c r="I2813" i="11"/>
  <c r="G2814" i="11"/>
  <c r="H2814" i="11" s="1"/>
  <c r="L2814" i="11" s="1"/>
  <c r="M2814" i="11" s="1"/>
  <c r="I2814" i="11"/>
  <c r="G2815" i="11"/>
  <c r="H2815" i="11" s="1"/>
  <c r="L2815" i="11" s="1"/>
  <c r="M2815" i="11" s="1"/>
  <c r="I2815" i="11"/>
  <c r="G2816" i="11"/>
  <c r="H2816" i="11" s="1"/>
  <c r="L2816" i="11" s="1"/>
  <c r="M2816" i="11" s="1"/>
  <c r="I2816" i="11"/>
  <c r="G2817" i="11"/>
  <c r="H2817" i="11" s="1"/>
  <c r="L2817" i="11" s="1"/>
  <c r="M2817" i="11" s="1"/>
  <c r="I2817" i="11"/>
  <c r="G2818" i="11"/>
  <c r="H2818" i="11" s="1"/>
  <c r="L2818" i="11" s="1"/>
  <c r="M2818" i="11" s="1"/>
  <c r="I2818" i="11"/>
  <c r="G2819" i="11"/>
  <c r="H2819" i="11" s="1"/>
  <c r="L2819" i="11" s="1"/>
  <c r="M2819" i="11" s="1"/>
  <c r="I2819" i="11"/>
  <c r="G2820" i="11"/>
  <c r="H2820" i="11" s="1"/>
  <c r="L2820" i="11" s="1"/>
  <c r="M2820" i="11" s="1"/>
  <c r="I2820" i="11"/>
  <c r="G2821" i="11"/>
  <c r="H2821" i="11" s="1"/>
  <c r="L2821" i="11" s="1"/>
  <c r="M2821" i="11" s="1"/>
  <c r="I2821" i="11"/>
  <c r="G2822" i="11"/>
  <c r="H2822" i="11" s="1"/>
  <c r="L2822" i="11" s="1"/>
  <c r="M2822" i="11" s="1"/>
  <c r="I2822" i="11"/>
  <c r="G2823" i="11"/>
  <c r="H2823" i="11" s="1"/>
  <c r="L2823" i="11" s="1"/>
  <c r="M2823" i="11" s="1"/>
  <c r="I2823" i="11"/>
  <c r="G2824" i="11"/>
  <c r="H2824" i="11" s="1"/>
  <c r="L2824" i="11" s="1"/>
  <c r="M2824" i="11" s="1"/>
  <c r="I2824" i="11"/>
  <c r="G2825" i="11"/>
  <c r="H2825" i="11" s="1"/>
  <c r="L2825" i="11" s="1"/>
  <c r="M2825" i="11" s="1"/>
  <c r="I2825" i="11"/>
  <c r="G2826" i="11"/>
  <c r="H2826" i="11" s="1"/>
  <c r="L2826" i="11" s="1"/>
  <c r="M2826" i="11" s="1"/>
  <c r="I2826" i="11"/>
  <c r="G2827" i="11"/>
  <c r="H2827" i="11" s="1"/>
  <c r="L2827" i="11" s="1"/>
  <c r="M2827" i="11" s="1"/>
  <c r="I2827" i="11"/>
  <c r="G2828" i="11"/>
  <c r="H2828" i="11" s="1"/>
  <c r="L2828" i="11" s="1"/>
  <c r="M2828" i="11" s="1"/>
  <c r="I2828" i="11"/>
  <c r="G2305" i="11"/>
  <c r="H2305" i="11" s="1"/>
  <c r="L2305" i="11" s="1"/>
  <c r="M2305" i="11" s="1"/>
  <c r="I2305" i="11"/>
  <c r="G2830" i="11"/>
  <c r="H2830" i="11" s="1"/>
  <c r="L2830" i="11" s="1"/>
  <c r="M2830" i="11" s="1"/>
  <c r="I2830" i="11"/>
  <c r="G2831" i="11"/>
  <c r="H2831" i="11" s="1"/>
  <c r="L2831" i="11" s="1"/>
  <c r="M2831" i="11" s="1"/>
  <c r="I2831" i="11"/>
  <c r="G2832" i="11"/>
  <c r="H2832" i="11" s="1"/>
  <c r="L2832" i="11" s="1"/>
  <c r="M2832" i="11" s="1"/>
  <c r="I2832" i="11"/>
  <c r="G2833" i="11"/>
  <c r="H2833" i="11" s="1"/>
  <c r="L2833" i="11" s="1"/>
  <c r="M2833" i="11" s="1"/>
  <c r="I2833" i="11"/>
  <c r="G2834" i="11"/>
  <c r="H2834" i="11" s="1"/>
  <c r="L2834" i="11" s="1"/>
  <c r="M2834" i="11" s="1"/>
  <c r="I2834" i="11"/>
  <c r="G2835" i="11"/>
  <c r="H2835" i="11" s="1"/>
  <c r="L2835" i="11" s="1"/>
  <c r="M2835" i="11" s="1"/>
  <c r="I2835" i="11"/>
  <c r="G2836" i="11"/>
  <c r="H2836" i="11" s="1"/>
  <c r="L2836" i="11" s="1"/>
  <c r="M2836" i="11" s="1"/>
  <c r="I2836" i="11"/>
  <c r="G2837" i="11"/>
  <c r="H2837" i="11" s="1"/>
  <c r="L2837" i="11" s="1"/>
  <c r="M2837" i="11" s="1"/>
  <c r="I2837" i="11"/>
  <c r="G2838" i="11"/>
  <c r="H2838" i="11" s="1"/>
  <c r="L2838" i="11" s="1"/>
  <c r="M2838" i="11" s="1"/>
  <c r="I2838" i="11"/>
  <c r="G2839" i="11"/>
  <c r="H2839" i="11" s="1"/>
  <c r="L2839" i="11" s="1"/>
  <c r="M2839" i="11" s="1"/>
  <c r="I2839" i="11"/>
  <c r="G2840" i="11"/>
  <c r="H2840" i="11" s="1"/>
  <c r="L2840" i="11" s="1"/>
  <c r="M2840" i="11" s="1"/>
  <c r="I2840" i="11"/>
  <c r="G2841" i="11"/>
  <c r="H2841" i="11" s="1"/>
  <c r="L2841" i="11" s="1"/>
  <c r="M2841" i="11" s="1"/>
  <c r="I2841" i="11"/>
  <c r="G2842" i="11"/>
  <c r="H2842" i="11" s="1"/>
  <c r="L2842" i="11" s="1"/>
  <c r="M2842" i="11" s="1"/>
  <c r="I2842" i="11"/>
  <c r="G2843" i="11"/>
  <c r="H2843" i="11" s="1"/>
  <c r="L2843" i="11" s="1"/>
  <c r="M2843" i="11" s="1"/>
  <c r="I2843" i="11"/>
  <c r="G2844" i="11"/>
  <c r="H2844" i="11" s="1"/>
  <c r="L2844" i="11" s="1"/>
  <c r="M2844" i="11" s="1"/>
  <c r="I2844" i="11"/>
  <c r="G2845" i="11"/>
  <c r="H2845" i="11" s="1"/>
  <c r="L2845" i="11" s="1"/>
  <c r="M2845" i="11" s="1"/>
  <c r="I2845" i="11"/>
  <c r="G2846" i="11"/>
  <c r="H2846" i="11" s="1"/>
  <c r="L2846" i="11" s="1"/>
  <c r="M2846" i="11" s="1"/>
  <c r="I2846" i="11"/>
  <c r="G2847" i="11"/>
  <c r="H2847" i="11" s="1"/>
  <c r="L2847" i="11" s="1"/>
  <c r="M2847" i="11" s="1"/>
  <c r="I2847" i="11"/>
  <c r="G2848" i="11"/>
  <c r="H2848" i="11" s="1"/>
  <c r="L2848" i="11" s="1"/>
  <c r="M2848" i="11" s="1"/>
  <c r="I2848" i="11"/>
  <c r="G2849" i="11"/>
  <c r="H2849" i="11" s="1"/>
  <c r="L2849" i="11" s="1"/>
  <c r="M2849" i="11" s="1"/>
  <c r="I2849" i="11"/>
  <c r="G2850" i="11"/>
  <c r="H2850" i="11" s="1"/>
  <c r="L2850" i="11" s="1"/>
  <c r="M2850" i="11" s="1"/>
  <c r="I2850" i="11"/>
  <c r="G2851" i="11"/>
  <c r="H2851" i="11" s="1"/>
  <c r="L2851" i="11" s="1"/>
  <c r="M2851" i="11" s="1"/>
  <c r="I2851" i="11"/>
  <c r="G2852" i="11"/>
  <c r="H2852" i="11" s="1"/>
  <c r="L2852" i="11" s="1"/>
  <c r="M2852" i="11" s="1"/>
  <c r="I2852" i="11"/>
  <c r="G2853" i="11"/>
  <c r="H2853" i="11" s="1"/>
  <c r="L2853" i="11" s="1"/>
  <c r="M2853" i="11" s="1"/>
  <c r="I2853" i="11"/>
  <c r="G2854" i="11"/>
  <c r="H2854" i="11" s="1"/>
  <c r="L2854" i="11" s="1"/>
  <c r="M2854" i="11" s="1"/>
  <c r="I2854" i="11"/>
  <c r="G2855" i="11"/>
  <c r="H2855" i="11" s="1"/>
  <c r="L2855" i="11" s="1"/>
  <c r="M2855" i="11" s="1"/>
  <c r="I2855" i="11"/>
  <c r="G2856" i="11"/>
  <c r="H2856" i="11" s="1"/>
  <c r="L2856" i="11" s="1"/>
  <c r="M2856" i="11" s="1"/>
  <c r="I2856" i="11"/>
  <c r="G2857" i="11"/>
  <c r="H2857" i="11" s="1"/>
  <c r="L2857" i="11" s="1"/>
  <c r="M2857" i="11" s="1"/>
  <c r="I2857" i="11"/>
  <c r="G2858" i="11"/>
  <c r="H2858" i="11" s="1"/>
  <c r="L2858" i="11" s="1"/>
  <c r="M2858" i="11" s="1"/>
  <c r="I2858" i="11"/>
  <c r="G2859" i="11"/>
  <c r="H2859" i="11" s="1"/>
  <c r="L2859" i="11" s="1"/>
  <c r="M2859" i="11" s="1"/>
  <c r="I2859" i="11"/>
  <c r="G2860" i="11"/>
  <c r="H2860" i="11" s="1"/>
  <c r="L2860" i="11" s="1"/>
  <c r="M2860" i="11" s="1"/>
  <c r="I2860" i="11"/>
  <c r="G2861" i="11"/>
  <c r="H2861" i="11" s="1"/>
  <c r="L2861" i="11" s="1"/>
  <c r="M2861" i="11" s="1"/>
  <c r="I2861" i="11"/>
  <c r="G2862" i="11"/>
  <c r="H2862" i="11" s="1"/>
  <c r="L2862" i="11" s="1"/>
  <c r="M2862" i="11" s="1"/>
  <c r="I2862" i="11"/>
  <c r="G2863" i="11"/>
  <c r="H2863" i="11" s="1"/>
  <c r="L2863" i="11" s="1"/>
  <c r="M2863" i="11" s="1"/>
  <c r="N2863" i="11" s="1"/>
  <c r="O2863" i="11" s="1"/>
  <c r="I2863" i="11"/>
  <c r="G2864" i="11"/>
  <c r="H2864" i="11" s="1"/>
  <c r="L2864" i="11" s="1"/>
  <c r="M2864" i="11" s="1"/>
  <c r="N2864" i="11" s="1"/>
  <c r="O2864" i="11" s="1"/>
  <c r="I2864" i="11"/>
  <c r="G2865" i="11"/>
  <c r="H2865" i="11" s="1"/>
  <c r="L2865" i="11" s="1"/>
  <c r="M2865" i="11" s="1"/>
  <c r="I2865" i="11"/>
  <c r="G2866" i="11"/>
  <c r="H2866" i="11" s="1"/>
  <c r="L2866" i="11" s="1"/>
  <c r="M2866" i="11" s="1"/>
  <c r="I2866" i="11"/>
  <c r="G2867" i="11"/>
  <c r="H2867" i="11" s="1"/>
  <c r="L2867" i="11" s="1"/>
  <c r="M2867" i="11" s="1"/>
  <c r="I2867" i="11"/>
  <c r="G2868" i="11"/>
  <c r="H2868" i="11" s="1"/>
  <c r="L2868" i="11" s="1"/>
  <c r="M2868" i="11" s="1"/>
  <c r="I2868" i="11"/>
  <c r="G2869" i="11"/>
  <c r="H2869" i="11" s="1"/>
  <c r="L2869" i="11" s="1"/>
  <c r="M2869" i="11" s="1"/>
  <c r="I2869" i="11"/>
  <c r="G2870" i="11"/>
  <c r="H2870" i="11" s="1"/>
  <c r="L2870" i="11" s="1"/>
  <c r="M2870" i="11" s="1"/>
  <c r="I2870" i="11"/>
  <c r="G2871" i="11"/>
  <c r="H2871" i="11" s="1"/>
  <c r="L2871" i="11" s="1"/>
  <c r="M2871" i="11" s="1"/>
  <c r="N2871" i="11" s="1"/>
  <c r="O2871" i="11" s="1"/>
  <c r="I2871" i="11"/>
  <c r="G2872" i="11"/>
  <c r="H2872" i="11" s="1"/>
  <c r="L2872" i="11" s="1"/>
  <c r="M2872" i="11" s="1"/>
  <c r="N2872" i="11" s="1"/>
  <c r="O2872" i="11" s="1"/>
  <c r="I2872" i="11"/>
  <c r="G2873" i="11"/>
  <c r="H2873" i="11" s="1"/>
  <c r="L2873" i="11" s="1"/>
  <c r="M2873" i="11" s="1"/>
  <c r="I2873" i="11"/>
  <c r="G2874" i="11"/>
  <c r="H2874" i="11" s="1"/>
  <c r="L2874" i="11" s="1"/>
  <c r="M2874" i="11" s="1"/>
  <c r="I2874" i="11"/>
  <c r="G2875" i="11"/>
  <c r="H2875" i="11" s="1"/>
  <c r="L2875" i="11" s="1"/>
  <c r="M2875" i="11" s="1"/>
  <c r="I2875" i="11"/>
  <c r="G2876" i="11"/>
  <c r="H2876" i="11" s="1"/>
  <c r="L2876" i="11" s="1"/>
  <c r="M2876" i="11" s="1"/>
  <c r="I2876" i="11"/>
  <c r="G2877" i="11"/>
  <c r="H2877" i="11" s="1"/>
  <c r="L2877" i="11" s="1"/>
  <c r="M2877" i="11" s="1"/>
  <c r="I2877" i="11"/>
  <c r="G2306" i="11"/>
  <c r="H2306" i="11" s="1"/>
  <c r="L2306" i="11" s="1"/>
  <c r="M2306" i="11" s="1"/>
  <c r="I2306" i="11"/>
  <c r="G2307" i="11"/>
  <c r="H2307" i="11" s="1"/>
  <c r="L2307" i="11" s="1"/>
  <c r="M2307" i="11" s="1"/>
  <c r="N2307" i="11" s="1"/>
  <c r="O2307" i="11" s="1"/>
  <c r="I2307" i="11"/>
  <c r="G2308" i="11"/>
  <c r="H2308" i="11" s="1"/>
  <c r="L2308" i="11" s="1"/>
  <c r="M2308" i="11" s="1"/>
  <c r="N2308" i="11" s="1"/>
  <c r="O2308" i="11" s="1"/>
  <c r="I2308" i="11"/>
  <c r="G2309" i="11"/>
  <c r="H2309" i="11" s="1"/>
  <c r="L2309" i="11" s="1"/>
  <c r="M2309" i="11" s="1"/>
  <c r="I2309" i="11"/>
  <c r="G2310" i="11"/>
  <c r="H2310" i="11" s="1"/>
  <c r="L2310" i="11" s="1"/>
  <c r="M2310" i="11" s="1"/>
  <c r="I2310" i="11"/>
  <c r="G2311" i="11"/>
  <c r="H2311" i="11" s="1"/>
  <c r="L2311" i="11" s="1"/>
  <c r="M2311" i="11" s="1"/>
  <c r="I2311" i="11"/>
  <c r="G2312" i="11"/>
  <c r="H2312" i="11" s="1"/>
  <c r="L2312" i="11" s="1"/>
  <c r="M2312" i="11" s="1"/>
  <c r="I2312" i="11"/>
  <c r="G2313" i="11"/>
  <c r="H2313" i="11" s="1"/>
  <c r="L2313" i="11" s="1"/>
  <c r="M2313" i="11" s="1"/>
  <c r="I2313" i="11"/>
  <c r="G2314" i="11"/>
  <c r="H2314" i="11" s="1"/>
  <c r="L2314" i="11" s="1"/>
  <c r="M2314" i="11" s="1"/>
  <c r="I2314" i="11"/>
  <c r="G2829" i="11"/>
  <c r="H2829" i="11" s="1"/>
  <c r="L2829" i="11" s="1"/>
  <c r="M2829" i="11" s="1"/>
  <c r="I2829" i="11"/>
  <c r="G2315" i="11"/>
  <c r="H2315" i="11" s="1"/>
  <c r="L2315" i="11" s="1"/>
  <c r="M2315" i="11" s="1"/>
  <c r="I2315" i="11"/>
  <c r="G2316" i="11"/>
  <c r="H2316" i="11" s="1"/>
  <c r="L2316" i="11" s="1"/>
  <c r="M2316" i="11" s="1"/>
  <c r="I2316" i="11"/>
  <c r="G2317" i="11"/>
  <c r="H2317" i="11" s="1"/>
  <c r="L2317" i="11" s="1"/>
  <c r="M2317" i="11" s="1"/>
  <c r="I2317" i="11"/>
  <c r="G2318" i="11"/>
  <c r="H2318" i="11" s="1"/>
  <c r="L2318" i="11" s="1"/>
  <c r="M2318" i="11" s="1"/>
  <c r="I2318" i="11"/>
  <c r="G2319" i="11"/>
  <c r="H2319" i="11" s="1"/>
  <c r="L2319" i="11" s="1"/>
  <c r="M2319" i="11" s="1"/>
  <c r="I2319" i="11"/>
  <c r="G2320" i="11"/>
  <c r="H2320" i="11" s="1"/>
  <c r="L2320" i="11" s="1"/>
  <c r="M2320" i="11" s="1"/>
  <c r="I2320" i="11"/>
  <c r="G2321" i="11"/>
  <c r="H2321" i="11" s="1"/>
  <c r="L2321" i="11" s="1"/>
  <c r="M2321" i="11" s="1"/>
  <c r="I2321" i="11"/>
  <c r="G2322" i="11"/>
  <c r="H2322" i="11" s="1"/>
  <c r="L2322" i="11" s="1"/>
  <c r="M2322" i="11" s="1"/>
  <c r="I2322" i="11"/>
  <c r="G2323" i="11"/>
  <c r="H2323" i="11" s="1"/>
  <c r="L2323" i="11" s="1"/>
  <c r="M2323" i="11" s="1"/>
  <c r="I2323" i="11"/>
  <c r="G2324" i="11"/>
  <c r="H2324" i="11" s="1"/>
  <c r="L2324" i="11" s="1"/>
  <c r="M2324" i="11" s="1"/>
  <c r="I2324" i="11"/>
  <c r="G2325" i="11"/>
  <c r="H2325" i="11" s="1"/>
  <c r="L2325" i="11" s="1"/>
  <c r="M2325" i="11" s="1"/>
  <c r="I2325" i="11"/>
  <c r="G2326" i="11"/>
  <c r="H2326" i="11" s="1"/>
  <c r="L2326" i="11" s="1"/>
  <c r="M2326" i="11" s="1"/>
  <c r="I2326" i="11"/>
  <c r="G2327" i="11"/>
  <c r="H2327" i="11" s="1"/>
  <c r="L2327" i="11" s="1"/>
  <c r="M2327" i="11" s="1"/>
  <c r="I2327" i="11"/>
  <c r="G2328" i="11"/>
  <c r="H2328" i="11" s="1"/>
  <c r="L2328" i="11" s="1"/>
  <c r="M2328" i="11" s="1"/>
  <c r="I2328" i="11"/>
  <c r="G2329" i="11"/>
  <c r="H2329" i="11" s="1"/>
  <c r="L2329" i="11" s="1"/>
  <c r="M2329" i="11" s="1"/>
  <c r="I2329" i="11"/>
  <c r="G2330" i="11"/>
  <c r="H2330" i="11" s="1"/>
  <c r="L2330" i="11" s="1"/>
  <c r="M2330" i="11" s="1"/>
  <c r="I2330" i="11"/>
  <c r="G2331" i="11"/>
  <c r="H2331" i="11" s="1"/>
  <c r="L2331" i="11" s="1"/>
  <c r="M2331" i="11" s="1"/>
  <c r="I2331" i="11"/>
  <c r="G2332" i="11"/>
  <c r="H2332" i="11" s="1"/>
  <c r="L2332" i="11" s="1"/>
  <c r="M2332" i="11" s="1"/>
  <c r="I2332" i="11"/>
  <c r="G2333" i="11"/>
  <c r="H2333" i="11" s="1"/>
  <c r="L2333" i="11" s="1"/>
  <c r="M2333" i="11" s="1"/>
  <c r="I2333" i="11"/>
  <c r="G2334" i="11"/>
  <c r="H2334" i="11" s="1"/>
  <c r="L2334" i="11" s="1"/>
  <c r="M2334" i="11" s="1"/>
  <c r="I2334" i="11"/>
  <c r="G2335" i="11"/>
  <c r="H2335" i="11" s="1"/>
  <c r="L2335" i="11" s="1"/>
  <c r="M2335" i="11" s="1"/>
  <c r="I2335" i="11"/>
  <c r="G2336" i="11"/>
  <c r="H2336" i="11" s="1"/>
  <c r="L2336" i="11" s="1"/>
  <c r="M2336" i="11" s="1"/>
  <c r="I2336" i="11"/>
  <c r="G2337" i="11"/>
  <c r="H2337" i="11" s="1"/>
  <c r="L2337" i="11" s="1"/>
  <c r="M2337" i="11" s="1"/>
  <c r="I2337" i="11"/>
  <c r="G2271" i="11"/>
  <c r="H2271" i="11" s="1"/>
  <c r="L2271" i="11" s="1"/>
  <c r="M2271" i="11" s="1"/>
  <c r="N2271" i="11" s="1"/>
  <c r="O2271" i="11" s="1"/>
  <c r="I2271" i="11"/>
  <c r="G2272" i="11"/>
  <c r="H2272" i="11" s="1"/>
  <c r="L2272" i="11" s="1"/>
  <c r="M2272" i="11" s="1"/>
  <c r="N2272" i="11" s="1"/>
  <c r="O2272" i="11" s="1"/>
  <c r="I2272" i="11"/>
  <c r="G2273" i="11"/>
  <c r="H2273" i="11" s="1"/>
  <c r="L2273" i="11" s="1"/>
  <c r="M2273" i="11" s="1"/>
  <c r="I2273" i="11"/>
  <c r="G2274" i="11"/>
  <c r="H2274" i="11" s="1"/>
  <c r="L2274" i="11" s="1"/>
  <c r="M2274" i="11" s="1"/>
  <c r="I2274" i="11"/>
  <c r="G2275" i="11"/>
  <c r="H2275" i="11" s="1"/>
  <c r="L2275" i="11" s="1"/>
  <c r="M2275" i="11" s="1"/>
  <c r="I2275" i="11"/>
  <c r="G2276" i="11"/>
  <c r="H2276" i="11" s="1"/>
  <c r="L2276" i="11" s="1"/>
  <c r="M2276" i="11" s="1"/>
  <c r="I2276" i="11"/>
  <c r="G2277" i="11"/>
  <c r="H2277" i="11" s="1"/>
  <c r="L2277" i="11" s="1"/>
  <c r="M2277" i="11" s="1"/>
  <c r="I2277" i="11"/>
  <c r="G2278" i="11"/>
  <c r="H2278" i="11" s="1"/>
  <c r="L2278" i="11" s="1"/>
  <c r="M2278" i="11" s="1"/>
  <c r="I2278" i="11"/>
  <c r="G2279" i="11"/>
  <c r="H2279" i="11" s="1"/>
  <c r="L2279" i="11" s="1"/>
  <c r="M2279" i="11" s="1"/>
  <c r="N2279" i="11" s="1"/>
  <c r="O2279" i="11" s="1"/>
  <c r="I2279" i="11"/>
  <c r="G2280" i="11"/>
  <c r="H2280" i="11" s="1"/>
  <c r="L2280" i="11" s="1"/>
  <c r="M2280" i="11" s="1"/>
  <c r="N2280" i="11" s="1"/>
  <c r="O2280" i="11" s="1"/>
  <c r="I2280" i="11"/>
  <c r="G2281" i="11"/>
  <c r="H2281" i="11" s="1"/>
  <c r="L2281" i="11" s="1"/>
  <c r="M2281" i="11" s="1"/>
  <c r="I2281" i="11"/>
  <c r="G2282" i="11"/>
  <c r="H2282" i="11" s="1"/>
  <c r="L2282" i="11" s="1"/>
  <c r="M2282" i="11" s="1"/>
  <c r="I2282" i="11"/>
  <c r="G2283" i="11"/>
  <c r="H2283" i="11" s="1"/>
  <c r="L2283" i="11" s="1"/>
  <c r="M2283" i="11" s="1"/>
  <c r="I2283" i="11"/>
  <c r="G2284" i="11"/>
  <c r="H2284" i="11" s="1"/>
  <c r="L2284" i="11" s="1"/>
  <c r="M2284" i="11" s="1"/>
  <c r="I2284" i="11"/>
  <c r="G2285" i="11"/>
  <c r="H2285" i="11" s="1"/>
  <c r="L2285" i="11" s="1"/>
  <c r="M2285" i="11" s="1"/>
  <c r="I2285" i="11"/>
  <c r="G2286" i="11"/>
  <c r="H2286" i="11" s="1"/>
  <c r="L2286" i="11" s="1"/>
  <c r="M2286" i="11" s="1"/>
  <c r="I2286" i="11"/>
  <c r="G2287" i="11"/>
  <c r="H2287" i="11" s="1"/>
  <c r="L2287" i="11" s="1"/>
  <c r="M2287" i="11" s="1"/>
  <c r="N2287" i="11" s="1"/>
  <c r="O2287" i="11" s="1"/>
  <c r="I2287" i="11"/>
  <c r="G2288" i="11"/>
  <c r="H2288" i="11" s="1"/>
  <c r="L2288" i="11" s="1"/>
  <c r="M2288" i="11" s="1"/>
  <c r="N2288" i="11" s="1"/>
  <c r="O2288" i="11" s="1"/>
  <c r="I2288" i="11"/>
  <c r="G2289" i="11"/>
  <c r="H2289" i="11" s="1"/>
  <c r="L2289" i="11" s="1"/>
  <c r="M2289" i="11" s="1"/>
  <c r="I2289" i="11"/>
  <c r="G2290" i="11"/>
  <c r="H2290" i="11" s="1"/>
  <c r="L2290" i="11" s="1"/>
  <c r="M2290" i="11" s="1"/>
  <c r="I2290" i="11"/>
  <c r="G2291" i="11"/>
  <c r="H2291" i="11" s="1"/>
  <c r="L2291" i="11" s="1"/>
  <c r="M2291" i="11" s="1"/>
  <c r="I2291" i="11"/>
  <c r="G2292" i="11"/>
  <c r="H2292" i="11" s="1"/>
  <c r="L2292" i="11" s="1"/>
  <c r="M2292" i="11" s="1"/>
  <c r="I2292" i="11"/>
  <c r="G2293" i="11"/>
  <c r="H2293" i="11" s="1"/>
  <c r="L2293" i="11" s="1"/>
  <c r="M2293" i="11" s="1"/>
  <c r="I2293" i="11"/>
  <c r="G2294" i="11"/>
  <c r="H2294" i="11" s="1"/>
  <c r="L2294" i="11" s="1"/>
  <c r="M2294" i="11" s="1"/>
  <c r="I2294" i="11"/>
  <c r="G2295" i="11"/>
  <c r="H2295" i="11" s="1"/>
  <c r="L2295" i="11" s="1"/>
  <c r="M2295" i="11" s="1"/>
  <c r="N2295" i="11" s="1"/>
  <c r="O2295" i="11" s="1"/>
  <c r="I2295" i="11"/>
  <c r="G2296" i="11"/>
  <c r="H2296" i="11" s="1"/>
  <c r="L2296" i="11" s="1"/>
  <c r="M2296" i="11" s="1"/>
  <c r="I2296" i="11"/>
  <c r="G2297" i="11"/>
  <c r="H2297" i="11" s="1"/>
  <c r="L2297" i="11" s="1"/>
  <c r="M2297" i="11" s="1"/>
  <c r="I2297" i="11"/>
  <c r="G2298" i="11"/>
  <c r="H2298" i="11" s="1"/>
  <c r="L2298" i="11" s="1"/>
  <c r="M2298" i="11" s="1"/>
  <c r="I2298" i="11"/>
  <c r="G2299" i="11"/>
  <c r="H2299" i="11" s="1"/>
  <c r="L2299" i="11" s="1"/>
  <c r="M2299" i="11" s="1"/>
  <c r="I2299" i="11"/>
  <c r="G2300" i="11"/>
  <c r="H2300" i="11" s="1"/>
  <c r="L2300" i="11" s="1"/>
  <c r="M2300" i="11" s="1"/>
  <c r="I2300" i="11"/>
  <c r="G2301" i="11"/>
  <c r="H2301" i="11" s="1"/>
  <c r="L2301" i="11" s="1"/>
  <c r="M2301" i="11" s="1"/>
  <c r="I2301" i="11"/>
  <c r="G2302" i="11"/>
  <c r="H2302" i="11" s="1"/>
  <c r="L2302" i="11" s="1"/>
  <c r="M2302" i="11" s="1"/>
  <c r="I2302" i="11"/>
  <c r="G2303" i="11"/>
  <c r="H2303" i="11" s="1"/>
  <c r="L2303" i="11" s="1"/>
  <c r="M2303" i="11" s="1"/>
  <c r="I2303" i="11"/>
  <c r="G2304" i="11"/>
  <c r="H2304" i="11" s="1"/>
  <c r="L2304" i="11" s="1"/>
  <c r="M2304" i="11" s="1"/>
  <c r="I2304" i="11"/>
  <c r="G2742" i="11"/>
  <c r="H2742" i="11" s="1"/>
  <c r="L2742" i="11" s="1"/>
  <c r="M2742" i="11" s="1"/>
  <c r="I2742" i="11"/>
  <c r="N17" i="11"/>
  <c r="O17" i="11" s="1"/>
  <c r="N32" i="11"/>
  <c r="O32" i="11" s="1"/>
  <c r="N1818" i="11"/>
  <c r="O1818" i="11" s="1"/>
  <c r="N1819" i="11"/>
  <c r="O1819" i="11" s="1"/>
  <c r="N1820" i="11"/>
  <c r="O1820" i="11" s="1"/>
  <c r="N1821" i="11"/>
  <c r="O1821" i="11" s="1"/>
  <c r="N1822" i="11"/>
  <c r="O1822" i="11" s="1"/>
  <c r="N963" i="11"/>
  <c r="O963" i="11" s="1"/>
  <c r="N964" i="11"/>
  <c r="O964" i="11" s="1"/>
  <c r="N965" i="11"/>
  <c r="O965" i="11" s="1"/>
  <c r="N966" i="11"/>
  <c r="O966" i="11" s="1"/>
  <c r="N967" i="11"/>
  <c r="O967" i="11" s="1"/>
  <c r="N968" i="11"/>
  <c r="O968" i="11" s="1"/>
  <c r="N969" i="11"/>
  <c r="O969" i="11" s="1"/>
  <c r="N971" i="11"/>
  <c r="O971" i="11" s="1"/>
  <c r="N1118" i="11"/>
  <c r="O1118" i="11" s="1"/>
  <c r="N1119" i="11"/>
  <c r="O1119" i="11" s="1"/>
  <c r="N1120" i="11"/>
  <c r="O1120" i="11" s="1"/>
  <c r="N1123" i="11"/>
  <c r="O1123" i="11" s="1"/>
  <c r="N1127" i="11"/>
  <c r="O1127" i="11" s="1"/>
  <c r="N1128" i="11"/>
  <c r="O1128" i="11" s="1"/>
  <c r="N1130" i="11"/>
  <c r="O1130" i="11" s="1"/>
  <c r="N1132" i="11"/>
  <c r="O1132" i="11" s="1"/>
  <c r="N1134" i="11"/>
  <c r="O1134" i="11" s="1"/>
  <c r="N1136" i="11"/>
  <c r="O1136" i="11" s="1"/>
  <c r="N1140" i="11"/>
  <c r="O1140" i="11" s="1"/>
  <c r="N1141" i="11"/>
  <c r="O1141" i="11" s="1"/>
  <c r="N1142" i="11"/>
  <c r="O1142" i="11" s="1"/>
  <c r="N1144" i="11"/>
  <c r="O1144" i="11" s="1"/>
  <c r="N1145" i="11"/>
  <c r="O1145" i="11" s="1"/>
  <c r="N1146" i="11"/>
  <c r="O1146" i="11" s="1"/>
  <c r="N1149" i="11"/>
  <c r="O1149" i="11" s="1"/>
  <c r="N1150" i="11"/>
  <c r="O1150" i="11" s="1"/>
  <c r="N1151" i="11"/>
  <c r="O1151" i="11" s="1"/>
  <c r="N1152" i="11"/>
  <c r="O1152" i="11" s="1"/>
  <c r="N1153" i="11"/>
  <c r="O1153" i="11" s="1"/>
  <c r="N1156" i="11"/>
  <c r="O1156" i="11" s="1"/>
  <c r="N1157" i="11"/>
  <c r="O1157" i="11" s="1"/>
  <c r="N1158" i="11"/>
  <c r="O1158" i="11" s="1"/>
  <c r="N1159" i="11"/>
  <c r="O1159" i="11" s="1"/>
  <c r="N1167" i="11"/>
  <c r="O1167" i="11" s="1"/>
  <c r="N1287" i="11"/>
  <c r="O1287" i="11" s="1"/>
  <c r="N1288" i="11"/>
  <c r="O1288" i="11" s="1"/>
  <c r="N1289" i="11"/>
  <c r="O1289" i="11" s="1"/>
  <c r="N1290" i="11"/>
  <c r="O1290" i="11" s="1"/>
  <c r="N1295" i="11"/>
  <c r="O1295" i="11" s="1"/>
  <c r="N1296" i="11"/>
  <c r="O1296" i="11" s="1"/>
  <c r="N1298" i="11"/>
  <c r="O1298" i="11" s="1"/>
  <c r="N1299" i="11"/>
  <c r="O1299" i="11" s="1"/>
  <c r="N1300" i="11"/>
  <c r="O1300" i="11" s="1"/>
  <c r="N1301" i="11"/>
  <c r="O1301" i="11" s="1"/>
  <c r="N1302" i="11"/>
  <c r="O1302" i="11" s="1"/>
  <c r="N1306" i="11"/>
  <c r="O1306" i="11" s="1"/>
  <c r="N1307" i="11"/>
  <c r="O1307" i="11" s="1"/>
  <c r="N1308" i="11"/>
  <c r="O1308" i="11" s="1"/>
  <c r="N1309" i="11"/>
  <c r="O1309" i="11" s="1"/>
  <c r="N1310" i="11"/>
  <c r="O1310" i="11" s="1"/>
  <c r="N1311" i="11"/>
  <c r="O1311" i="11" s="1"/>
  <c r="N1312" i="11"/>
  <c r="O1312" i="11" s="1"/>
  <c r="N1313" i="11"/>
  <c r="O1313" i="11" s="1"/>
  <c r="N1314" i="11"/>
  <c r="O1314" i="11" s="1"/>
  <c r="N1315" i="11"/>
  <c r="O1315" i="11" s="1"/>
  <c r="N1316" i="11"/>
  <c r="O1316" i="11" s="1"/>
  <c r="N1317" i="11"/>
  <c r="O1317" i="11" s="1"/>
  <c r="N1318" i="11"/>
  <c r="O1318" i="11" s="1"/>
  <c r="N1319" i="11"/>
  <c r="O1319" i="11" s="1"/>
  <c r="N1320" i="11"/>
  <c r="O1320" i="11" s="1"/>
  <c r="N1321" i="11"/>
  <c r="O1321" i="11" s="1"/>
  <c r="N1322" i="11"/>
  <c r="O1322" i="11" s="1"/>
  <c r="N1323" i="11"/>
  <c r="O1323" i="11" s="1"/>
  <c r="N1325" i="11"/>
  <c r="O1325" i="11" s="1"/>
  <c r="N1326" i="11"/>
  <c r="O1326" i="11" s="1"/>
  <c r="N1327" i="11"/>
  <c r="O1327" i="11" s="1"/>
  <c r="N1328" i="11"/>
  <c r="O1328" i="11" s="1"/>
  <c r="N1330" i="11"/>
  <c r="O1330" i="11" s="1"/>
  <c r="N1331" i="11"/>
  <c r="O1331" i="11" s="1"/>
  <c r="N1332" i="11"/>
  <c r="O1332" i="11" s="1"/>
  <c r="N1333" i="11"/>
  <c r="O1333" i="11" s="1"/>
  <c r="N1336" i="11"/>
  <c r="O1336" i="11" s="1"/>
  <c r="N1339" i="11"/>
  <c r="O1339" i="11" s="1"/>
  <c r="N1340" i="11"/>
  <c r="O1340" i="11" s="1"/>
  <c r="N1341" i="11"/>
  <c r="O1341" i="11" s="1"/>
  <c r="N1342" i="11"/>
  <c r="O1342" i="11" s="1"/>
  <c r="N1344" i="11"/>
  <c r="O1344" i="11" s="1"/>
  <c r="N1345" i="11"/>
  <c r="O1345" i="11" s="1"/>
  <c r="N1346" i="11"/>
  <c r="O1346" i="11" s="1"/>
  <c r="N1347" i="11"/>
  <c r="O1347" i="11" s="1"/>
  <c r="N1447" i="11"/>
  <c r="O1447" i="11" s="1"/>
  <c r="N1448" i="11"/>
  <c r="O1448" i="11" s="1"/>
  <c r="N1451" i="11"/>
  <c r="O1451" i="11" s="1"/>
  <c r="N1452" i="11"/>
  <c r="O1452" i="11" s="1"/>
  <c r="N1453" i="11"/>
  <c r="O1453" i="11" s="1"/>
  <c r="N1454" i="11"/>
  <c r="O1454" i="11" s="1"/>
  <c r="N1455" i="11"/>
  <c r="O1455" i="11" s="1"/>
  <c r="N1456" i="11"/>
  <c r="O1456" i="11" s="1"/>
  <c r="N1457" i="11"/>
  <c r="O1457" i="11" s="1"/>
  <c r="N1458" i="11"/>
  <c r="O1458" i="11" s="1"/>
  <c r="N1459" i="11"/>
  <c r="O1459" i="11" s="1"/>
  <c r="N1460" i="11"/>
  <c r="O1460" i="11" s="1"/>
  <c r="N1461" i="11"/>
  <c r="O1461" i="11" s="1"/>
  <c r="N1463" i="11"/>
  <c r="O1463" i="11" s="1"/>
  <c r="N1464" i="11"/>
  <c r="O1464" i="11" s="1"/>
  <c r="N1465" i="11"/>
  <c r="O1465" i="11" s="1"/>
  <c r="N1466" i="11"/>
  <c r="O1466" i="11" s="1"/>
  <c r="N1469" i="11"/>
  <c r="O1469" i="11" s="1"/>
  <c r="N1471" i="11"/>
  <c r="O1471" i="11" s="1"/>
  <c r="N1472" i="11"/>
  <c r="O1472" i="11" s="1"/>
  <c r="N1478" i="11"/>
  <c r="O1478" i="11" s="1"/>
  <c r="N1479" i="11"/>
  <c r="O1479" i="11" s="1"/>
  <c r="N1480" i="11"/>
  <c r="O1480" i="11" s="1"/>
  <c r="N1481" i="11"/>
  <c r="O1481" i="11" s="1"/>
  <c r="N1482" i="11"/>
  <c r="O1482" i="11" s="1"/>
  <c r="N1483" i="11"/>
  <c r="O1483" i="11" s="1"/>
  <c r="N1490" i="11"/>
  <c r="O1490" i="11" s="1"/>
  <c r="N1491" i="11"/>
  <c r="O1491" i="11" s="1"/>
  <c r="N1492" i="11"/>
  <c r="O1492" i="11" s="1"/>
  <c r="N1493" i="11"/>
  <c r="O1493" i="11" s="1"/>
  <c r="N1498" i="11"/>
  <c r="O1498" i="11" s="1"/>
  <c r="N1500" i="11"/>
  <c r="O1500" i="11" s="1"/>
  <c r="N1507" i="11"/>
  <c r="O1507" i="11" s="1"/>
  <c r="N1518" i="11"/>
  <c r="O1518" i="11" s="1"/>
  <c r="N1521" i="11"/>
  <c r="O1521" i="11" s="1"/>
  <c r="N1522" i="11"/>
  <c r="O1522" i="11" s="1"/>
  <c r="N1523" i="11"/>
  <c r="O1523" i="11" s="1"/>
  <c r="N1524" i="11"/>
  <c r="O1524" i="11" s="1"/>
  <c r="N1525" i="11"/>
  <c r="O1525" i="11" s="1"/>
  <c r="N1532" i="11"/>
  <c r="O1532" i="11" s="1"/>
  <c r="N1533" i="11"/>
  <c r="O1533" i="11" s="1"/>
  <c r="N1534" i="11"/>
  <c r="O1534" i="11" s="1"/>
  <c r="N1535" i="11"/>
  <c r="O1535" i="11" s="1"/>
  <c r="N1611" i="11"/>
  <c r="O1611" i="11" s="1"/>
  <c r="N1612" i="11"/>
  <c r="O1612" i="11" s="1"/>
  <c r="N1613" i="11"/>
  <c r="O1613" i="11" s="1"/>
  <c r="N1614" i="11"/>
  <c r="O1614" i="11" s="1"/>
  <c r="N1615" i="11"/>
  <c r="O1615" i="11" s="1"/>
  <c r="N1616" i="11"/>
  <c r="O1616" i="11" s="1"/>
  <c r="N1617" i="11"/>
  <c r="O1617" i="11" s="1"/>
  <c r="N1618" i="11"/>
  <c r="O1618" i="11" s="1"/>
  <c r="N1619" i="11"/>
  <c r="O1619" i="11" s="1"/>
  <c r="N1620" i="11"/>
  <c r="O1620" i="11" s="1"/>
  <c r="N1621" i="11"/>
  <c r="O1621" i="11" s="1"/>
  <c r="N1622" i="11"/>
  <c r="O1622" i="11" s="1"/>
  <c r="N1623" i="11"/>
  <c r="O1623" i="11" s="1"/>
  <c r="N1624" i="11"/>
  <c r="O1624" i="11" s="1"/>
  <c r="N1626" i="11"/>
  <c r="O1626" i="11" s="1"/>
  <c r="N1628" i="11"/>
  <c r="O1628" i="11" s="1"/>
  <c r="N1629" i="11"/>
  <c r="O1629" i="11" s="1"/>
  <c r="N1631" i="11"/>
  <c r="O1631" i="11" s="1"/>
  <c r="N1634" i="11"/>
  <c r="O1634" i="11" s="1"/>
  <c r="N1635" i="11"/>
  <c r="O1635" i="11" s="1"/>
  <c r="N1637" i="11"/>
  <c r="O1637" i="11" s="1"/>
  <c r="N1638" i="11"/>
  <c r="O1638" i="11" s="1"/>
  <c r="N1639" i="11"/>
  <c r="O1639" i="11" s="1"/>
  <c r="N1640" i="11"/>
  <c r="O1640" i="11" s="1"/>
  <c r="N1641" i="11"/>
  <c r="O1641" i="11" s="1"/>
  <c r="N1642" i="11"/>
  <c r="O1642" i="11" s="1"/>
  <c r="N1643" i="11"/>
  <c r="O1643" i="11" s="1"/>
  <c r="N1825" i="11"/>
  <c r="O1825" i="11" s="1"/>
  <c r="N1831" i="11"/>
  <c r="O1831" i="11" s="1"/>
  <c r="N1832" i="11"/>
  <c r="O1832" i="11" s="1"/>
  <c r="N1833" i="11"/>
  <c r="O1833" i="11" s="1"/>
  <c r="N1834" i="11"/>
  <c r="O1834" i="11" s="1"/>
  <c r="N1835" i="11"/>
  <c r="O1835" i="11" s="1"/>
  <c r="N1839" i="11"/>
  <c r="O1839" i="11" s="1"/>
  <c r="N1840" i="11"/>
  <c r="O1840" i="11" s="1"/>
  <c r="N1846" i="11"/>
  <c r="O1846" i="11" s="1"/>
  <c r="N1850" i="11"/>
  <c r="O1850" i="11" s="1"/>
  <c r="N1851" i="11"/>
  <c r="O1851" i="11" s="1"/>
  <c r="N1852" i="11"/>
  <c r="O1852" i="11" s="1"/>
  <c r="N1853" i="11"/>
  <c r="O1853" i="11" s="1"/>
  <c r="N1855" i="11"/>
  <c r="O1855" i="11" s="1"/>
  <c r="N1856" i="11"/>
  <c r="O1856" i="11" s="1"/>
  <c r="N1857" i="11"/>
  <c r="O1857" i="11" s="1"/>
  <c r="N1858" i="11"/>
  <c r="O1858" i="11" s="1"/>
  <c r="N1859" i="11"/>
  <c r="O1859" i="11" s="1"/>
  <c r="N1860" i="11"/>
  <c r="O1860" i="11" s="1"/>
  <c r="N1861" i="11"/>
  <c r="O1861" i="11" s="1"/>
  <c r="N1862" i="11"/>
  <c r="O1862" i="11" s="1"/>
  <c r="N1863" i="11"/>
  <c r="O1863" i="11" s="1"/>
  <c r="N1866" i="11"/>
  <c r="O1866" i="11" s="1"/>
  <c r="N1869" i="11"/>
  <c r="O1869" i="11" s="1"/>
  <c r="N1870" i="11"/>
  <c r="O1870" i="11" s="1"/>
  <c r="N1945" i="11"/>
  <c r="O1945" i="11" s="1"/>
  <c r="N1946" i="11"/>
  <c r="O1946" i="11" s="1"/>
  <c r="N1947" i="11"/>
  <c r="O1947" i="11" s="1"/>
  <c r="N1951" i="11"/>
  <c r="O1951" i="11" s="1"/>
  <c r="N1952" i="11"/>
  <c r="O1952" i="11" s="1"/>
  <c r="N1953" i="11"/>
  <c r="O1953" i="11" s="1"/>
  <c r="N1954" i="11"/>
  <c r="O1954" i="11" s="1"/>
  <c r="N1955" i="11"/>
  <c r="O1955" i="11" s="1"/>
  <c r="N1956" i="11"/>
  <c r="O1956" i="11" s="1"/>
  <c r="N1961" i="11"/>
  <c r="O1961" i="11" s="1"/>
  <c r="N1963" i="11"/>
  <c r="O1963" i="11" s="1"/>
  <c r="N1965" i="11"/>
  <c r="O1965" i="11" s="1"/>
  <c r="N1967" i="11"/>
  <c r="O1967" i="11" s="1"/>
  <c r="N1968" i="11"/>
  <c r="O1968" i="11" s="1"/>
  <c r="N1973" i="11"/>
  <c r="O1973" i="11" s="1"/>
  <c r="N1974" i="11"/>
  <c r="O1974" i="11" s="1"/>
  <c r="N1976" i="11"/>
  <c r="O1976" i="11" s="1"/>
  <c r="N1981" i="11"/>
  <c r="O1981" i="11" s="1"/>
  <c r="N1982" i="11"/>
  <c r="O1982" i="11" s="1"/>
  <c r="N1990" i="11"/>
  <c r="O1990" i="11" s="1"/>
  <c r="N1991" i="11"/>
  <c r="O1991" i="11" s="1"/>
  <c r="N1993" i="11"/>
  <c r="O1993" i="11" s="1"/>
  <c r="N1997" i="11"/>
  <c r="O1997" i="11" s="1"/>
  <c r="N1999" i="11"/>
  <c r="O1999" i="11" s="1"/>
  <c r="N2000" i="11"/>
  <c r="O2000" i="11" s="1"/>
  <c r="N2001" i="11"/>
  <c r="O2001" i="11" s="1"/>
  <c r="N2002" i="11"/>
  <c r="O2002" i="11" s="1"/>
  <c r="N2003" i="11"/>
  <c r="O2003" i="11" s="1"/>
  <c r="N2004" i="11"/>
  <c r="O2004" i="11" s="1"/>
  <c r="N2005" i="11"/>
  <c r="O2005" i="11" s="1"/>
  <c r="N2006" i="11"/>
  <c r="O2006" i="11" s="1"/>
  <c r="N2008" i="11"/>
  <c r="O2008" i="11" s="1"/>
  <c r="N2009" i="11"/>
  <c r="O2009" i="11" s="1"/>
  <c r="N2010" i="11"/>
  <c r="O2010" i="11" s="1"/>
  <c r="N2011" i="11"/>
  <c r="O2011" i="11" s="1"/>
  <c r="N2012" i="11"/>
  <c r="O2012" i="11" s="1"/>
  <c r="N2013" i="11"/>
  <c r="O2013" i="11" s="1"/>
  <c r="N2014" i="11"/>
  <c r="O2014" i="11" s="1"/>
  <c r="N2016" i="11"/>
  <c r="O2016" i="11" s="1"/>
  <c r="N2017" i="11"/>
  <c r="O2017" i="11" s="1"/>
  <c r="N2018" i="11"/>
  <c r="O2018" i="11" s="1"/>
  <c r="N2019" i="11"/>
  <c r="O2019" i="11" s="1"/>
  <c r="N2020" i="11"/>
  <c r="O2020" i="11" s="1"/>
  <c r="N2021" i="11"/>
  <c r="O2021" i="11" s="1"/>
  <c r="N2022" i="11"/>
  <c r="O2022" i="11" s="1"/>
  <c r="N2023" i="11"/>
  <c r="O2023" i="11" s="1"/>
  <c r="N2024" i="11"/>
  <c r="O2024" i="11" s="1"/>
  <c r="N2025" i="11"/>
  <c r="O2025" i="11" s="1"/>
  <c r="N2026" i="11"/>
  <c r="O2026" i="11" s="1"/>
  <c r="N2027" i="11"/>
  <c r="O2027" i="11" s="1"/>
  <c r="N2028" i="11"/>
  <c r="O2028" i="11" s="1"/>
  <c r="N2029" i="11"/>
  <c r="O2029" i="11" s="1"/>
  <c r="N2030" i="11"/>
  <c r="O2030" i="11" s="1"/>
  <c r="N2031" i="11"/>
  <c r="O2031" i="11" s="1"/>
  <c r="N2032" i="11"/>
  <c r="O2032" i="11" s="1"/>
  <c r="N2033" i="11"/>
  <c r="O2033" i="11" s="1"/>
  <c r="N2035" i="11"/>
  <c r="O2035" i="11" s="1"/>
  <c r="N2037" i="11"/>
  <c r="O2037" i="11" s="1"/>
  <c r="N2038" i="11"/>
  <c r="O2038" i="11" s="1"/>
  <c r="N2039" i="11"/>
  <c r="O2039" i="11" s="1"/>
  <c r="N2040" i="11"/>
  <c r="O2040" i="11" s="1"/>
  <c r="N2041" i="11"/>
  <c r="O2041" i="11" s="1"/>
  <c r="N2043" i="11"/>
  <c r="O2043" i="11" s="1"/>
  <c r="N2045" i="11"/>
  <c r="O2045" i="11" s="1"/>
  <c r="N2046" i="11"/>
  <c r="O2046" i="11" s="1"/>
  <c r="N2048" i="11"/>
  <c r="O2048" i="11" s="1"/>
  <c r="N2049" i="11"/>
  <c r="O2049" i="11" s="1"/>
  <c r="N2051" i="11"/>
  <c r="O2051" i="11" s="1"/>
  <c r="N2052" i="11"/>
  <c r="O2052" i="11" s="1"/>
  <c r="N2053" i="11"/>
  <c r="O2053" i="11" s="1"/>
  <c r="N2054" i="11"/>
  <c r="O2054" i="11" s="1"/>
  <c r="N2055" i="11"/>
  <c r="O2055" i="11" s="1"/>
  <c r="N2056" i="11"/>
  <c r="O2056" i="11" s="1"/>
  <c r="N2057" i="11"/>
  <c r="O2057" i="11" s="1"/>
  <c r="N2062" i="11"/>
  <c r="O2062" i="11" s="1"/>
  <c r="N2066" i="11"/>
  <c r="O2066" i="11" s="1"/>
  <c r="N2067" i="11"/>
  <c r="O2067" i="11" s="1"/>
  <c r="N2068" i="11"/>
  <c r="O2068" i="11" s="1"/>
  <c r="N2069" i="11"/>
  <c r="O2069" i="11" s="1"/>
  <c r="N2071" i="11"/>
  <c r="O2071" i="11" s="1"/>
  <c r="N2072" i="11"/>
  <c r="O2072" i="11" s="1"/>
  <c r="N2074" i="11"/>
  <c r="O2074" i="11" s="1"/>
  <c r="N2075" i="11"/>
  <c r="O2075" i="11" s="1"/>
  <c r="N2081" i="11"/>
  <c r="O2081" i="11" s="1"/>
  <c r="N2088" i="11"/>
  <c r="O2088" i="11" s="1"/>
  <c r="N2089" i="11"/>
  <c r="O2089" i="11" s="1"/>
  <c r="N2109" i="11"/>
  <c r="O2109" i="11" s="1"/>
  <c r="N2110" i="11"/>
  <c r="O2110" i="11" s="1"/>
  <c r="N2111" i="11"/>
  <c r="O2111" i="11" s="1"/>
  <c r="N2112" i="11"/>
  <c r="O2112" i="11" s="1"/>
  <c r="N2113" i="11"/>
  <c r="O2113" i="11" s="1"/>
  <c r="N2114" i="11"/>
  <c r="O2114" i="11" s="1"/>
  <c r="N2117" i="11"/>
  <c r="O2117" i="11" s="1"/>
  <c r="N2118" i="11"/>
  <c r="O2118" i="11" s="1"/>
  <c r="N2120" i="11"/>
  <c r="O2120" i="11" s="1"/>
  <c r="N2121" i="11"/>
  <c r="O2121" i="11" s="1"/>
  <c r="N2122" i="11"/>
  <c r="O2122" i="11" s="1"/>
  <c r="N2128" i="11"/>
  <c r="O2128" i="11" s="1"/>
  <c r="N2130" i="11"/>
  <c r="O2130" i="11" s="1"/>
  <c r="N2145" i="11"/>
  <c r="O2145" i="11" s="1"/>
  <c r="N2147" i="11"/>
  <c r="O2147" i="11" s="1"/>
  <c r="N2148" i="11"/>
  <c r="O2148" i="11" s="1"/>
  <c r="N2149" i="11"/>
  <c r="O2149" i="11" s="1"/>
  <c r="N2150" i="11"/>
  <c r="O2150" i="11" s="1"/>
  <c r="N2151" i="11"/>
  <c r="O2151" i="11" s="1"/>
  <c r="N2152" i="11"/>
  <c r="O2152" i="11" s="1"/>
  <c r="N2154" i="11"/>
  <c r="O2154" i="11" s="1"/>
  <c r="N2155" i="11"/>
  <c r="O2155" i="11" s="1"/>
  <c r="N2157" i="11"/>
  <c r="O2157" i="11" s="1"/>
  <c r="N2158" i="11"/>
  <c r="O2158" i="11" s="1"/>
  <c r="N2159" i="11"/>
  <c r="O2159" i="11" s="1"/>
  <c r="N2160" i="11"/>
  <c r="O2160" i="11" s="1"/>
  <c r="N2162" i="11"/>
  <c r="O2162" i="11" s="1"/>
  <c r="N2163" i="11"/>
  <c r="O2163" i="11" s="1"/>
  <c r="N2164" i="11"/>
  <c r="O2164" i="11" s="1"/>
  <c r="N2165" i="11"/>
  <c r="O2165" i="11" s="1"/>
  <c r="N2168" i="11"/>
  <c r="O2168" i="11" s="1"/>
  <c r="N2170" i="11"/>
  <c r="O2170" i="11" s="1"/>
  <c r="N2171" i="11"/>
  <c r="O2171" i="11" s="1"/>
  <c r="N2172" i="11"/>
  <c r="O2172" i="11" s="1"/>
  <c r="N2173" i="11"/>
  <c r="O2173" i="11" s="1"/>
  <c r="N2174" i="11"/>
  <c r="O2174" i="11" s="1"/>
  <c r="N2175" i="11"/>
  <c r="O2175" i="11" s="1"/>
  <c r="N2176" i="11"/>
  <c r="O2176" i="11" s="1"/>
  <c r="N2177" i="11"/>
  <c r="O2177" i="11" s="1"/>
  <c r="N2180" i="11"/>
  <c r="O2180" i="11" s="1"/>
  <c r="N2181" i="11"/>
  <c r="O2181" i="11" s="1"/>
  <c r="N2185" i="11"/>
  <c r="O2185" i="11" s="1"/>
  <c r="N2189" i="11"/>
  <c r="O2189" i="11" s="1"/>
  <c r="N2193" i="11"/>
  <c r="O2193" i="11" s="1"/>
  <c r="N2194" i="11"/>
  <c r="O2194" i="11" s="1"/>
  <c r="N2195" i="11"/>
  <c r="O2195" i="11" s="1"/>
  <c r="N2196" i="11"/>
  <c r="O2196" i="11" s="1"/>
  <c r="N2197" i="11"/>
  <c r="O2197" i="11" s="1"/>
  <c r="N2198" i="11"/>
  <c r="O2198" i="11" s="1"/>
  <c r="N2206" i="11"/>
  <c r="O2206" i="11" s="1"/>
  <c r="N2207" i="11"/>
  <c r="O2207" i="11" s="1"/>
  <c r="N2208" i="11"/>
  <c r="O2208" i="11" s="1"/>
  <c r="N2209" i="11"/>
  <c r="O2209" i="11" s="1"/>
  <c r="N2210" i="11"/>
  <c r="O2210" i="11" s="1"/>
  <c r="N2211" i="11"/>
  <c r="O2211" i="11" s="1"/>
  <c r="N2213" i="11"/>
  <c r="O2213" i="11" s="1"/>
  <c r="N2214" i="11"/>
  <c r="O2214" i="11" s="1"/>
  <c r="N2215" i="11"/>
  <c r="O2215" i="11" s="1"/>
  <c r="N2216" i="11"/>
  <c r="O2216" i="11" s="1"/>
  <c r="N2217" i="11"/>
  <c r="O2217" i="11" s="1"/>
  <c r="N2218" i="11"/>
  <c r="O2218" i="11" s="1"/>
  <c r="N2220" i="11"/>
  <c r="O2220" i="11" s="1"/>
  <c r="N2221" i="11"/>
  <c r="O2221" i="11" s="1"/>
  <c r="N2222" i="11"/>
  <c r="O2222" i="11" s="1"/>
  <c r="N2223" i="11"/>
  <c r="O2223" i="11" s="1"/>
  <c r="N1683" i="11"/>
  <c r="O1683" i="11" s="1"/>
  <c r="N1687" i="11"/>
  <c r="O1687" i="11" s="1"/>
  <c r="H16" i="11"/>
  <c r="L16" i="11" s="1"/>
  <c r="M16" i="11" s="1"/>
  <c r="I16" i="11"/>
  <c r="J9" i="1"/>
  <c r="J10" i="1"/>
  <c r="H10" i="1"/>
  <c r="F63" i="1"/>
  <c r="I10" i="1"/>
  <c r="I9" i="1"/>
  <c r="K26" i="1"/>
  <c r="F32" i="5"/>
  <c r="F29" i="5"/>
  <c r="F28" i="5"/>
  <c r="F26" i="5"/>
  <c r="F25" i="5"/>
  <c r="F17" i="5"/>
  <c r="F19" i="5" s="1"/>
  <c r="F41" i="5" s="1"/>
  <c r="N2550" i="11" l="1"/>
  <c r="O2550" i="11" s="1"/>
  <c r="N2534" i="11"/>
  <c r="O2534" i="11" s="1"/>
  <c r="N2518" i="11"/>
  <c r="O2518" i="11" s="1"/>
  <c r="N2494" i="11"/>
  <c r="O2494" i="11" s="1"/>
  <c r="N2486" i="11"/>
  <c r="O2486" i="11" s="1"/>
  <c r="N2768" i="11"/>
  <c r="O2768" i="11" s="1"/>
  <c r="N2760" i="11"/>
  <c r="O2760" i="11" s="1"/>
  <c r="N2744" i="11"/>
  <c r="O2744" i="11" s="1"/>
  <c r="N2542" i="11"/>
  <c r="O2542" i="11" s="1"/>
  <c r="N2526" i="11"/>
  <c r="O2526" i="11" s="1"/>
  <c r="N2478" i="11"/>
  <c r="O2478" i="11" s="1"/>
  <c r="N2291" i="11"/>
  <c r="O2291" i="11" s="1"/>
  <c r="N2283" i="11"/>
  <c r="O2283" i="11" s="1"/>
  <c r="N2275" i="11"/>
  <c r="O2275" i="11" s="1"/>
  <c r="N2875" i="11"/>
  <c r="O2875" i="11" s="1"/>
  <c r="N2867" i="11"/>
  <c r="O2867" i="11" s="1"/>
  <c r="N2859" i="11"/>
  <c r="O2859" i="11" s="1"/>
  <c r="N2827" i="11"/>
  <c r="O2827" i="11" s="1"/>
  <c r="N2771" i="11"/>
  <c r="O2771" i="11" s="1"/>
  <c r="N2763" i="11"/>
  <c r="O2763" i="11" s="1"/>
  <c r="N2755" i="11"/>
  <c r="O2755" i="11" s="1"/>
  <c r="N2747" i="11"/>
  <c r="O2747" i="11" s="1"/>
  <c r="N2545" i="11"/>
  <c r="O2545" i="11" s="1"/>
  <c r="N2537" i="11"/>
  <c r="O2537" i="11" s="1"/>
  <c r="N2529" i="11"/>
  <c r="O2529" i="11" s="1"/>
  <c r="N2521" i="11"/>
  <c r="O2521" i="11" s="1"/>
  <c r="N2497" i="11"/>
  <c r="O2497" i="11" s="1"/>
  <c r="N2489" i="11"/>
  <c r="O2489" i="11" s="1"/>
  <c r="N2481" i="11"/>
  <c r="O2481" i="11" s="1"/>
  <c r="N2473" i="11"/>
  <c r="O2473" i="11" s="1"/>
  <c r="N2465" i="11"/>
  <c r="O2465" i="11" s="1"/>
  <c r="N2457" i="11"/>
  <c r="O2457" i="11" s="1"/>
  <c r="N2441" i="11"/>
  <c r="O2441" i="11" s="1"/>
  <c r="N2433" i="11"/>
  <c r="O2433" i="11" s="1"/>
  <c r="N2425" i="11"/>
  <c r="O2425" i="11" s="1"/>
  <c r="N2417" i="11"/>
  <c r="O2417" i="11" s="1"/>
  <c r="N2289" i="11"/>
  <c r="O2289" i="11" s="1"/>
  <c r="N2865" i="11"/>
  <c r="O2865" i="11" s="1"/>
  <c r="N2761" i="11"/>
  <c r="O2761" i="11" s="1"/>
  <c r="N2753" i="11"/>
  <c r="O2753" i="11" s="1"/>
  <c r="N2551" i="11"/>
  <c r="O2551" i="11" s="1"/>
  <c r="N2543" i="11"/>
  <c r="O2543" i="11" s="1"/>
  <c r="N2535" i="11"/>
  <c r="O2535" i="11" s="1"/>
  <c r="N2527" i="11"/>
  <c r="O2527" i="11" s="1"/>
  <c r="N2519" i="11"/>
  <c r="O2519" i="11" s="1"/>
  <c r="N2495" i="11"/>
  <c r="O2495" i="11" s="1"/>
  <c r="N2487" i="11"/>
  <c r="O2487" i="11" s="1"/>
  <c r="N2479" i="11"/>
  <c r="O2479" i="11" s="1"/>
  <c r="N2471" i="11"/>
  <c r="O2471" i="11" s="1"/>
  <c r="N2463" i="11"/>
  <c r="O2463" i="11" s="1"/>
  <c r="N2455" i="11"/>
  <c r="O2455" i="11" s="1"/>
  <c r="N2439" i="11"/>
  <c r="O2439" i="11" s="1"/>
  <c r="N2431" i="11"/>
  <c r="O2431" i="11" s="1"/>
  <c r="N2423" i="11"/>
  <c r="O2423" i="11" s="1"/>
  <c r="N2415" i="11"/>
  <c r="O2415" i="11" s="1"/>
  <c r="N2391" i="11"/>
  <c r="O2391" i="11" s="1"/>
  <c r="N2383" i="11"/>
  <c r="O2383" i="11" s="1"/>
  <c r="N2375" i="11"/>
  <c r="O2375" i="11" s="1"/>
  <c r="N2873" i="11"/>
  <c r="O2873" i="11" s="1"/>
  <c r="N2857" i="11"/>
  <c r="O2857" i="11" s="1"/>
  <c r="N2769" i="11"/>
  <c r="O2769" i="11" s="1"/>
  <c r="N2745" i="11"/>
  <c r="O2745" i="11" s="1"/>
  <c r="N2281" i="11"/>
  <c r="O2281" i="11" s="1"/>
  <c r="N2309" i="11"/>
  <c r="O2309" i="11" s="1"/>
  <c r="N2470" i="11"/>
  <c r="O2470" i="11" s="1"/>
  <c r="N2462" i="11"/>
  <c r="O2462" i="11" s="1"/>
  <c r="N2454" i="11"/>
  <c r="O2454" i="11" s="1"/>
  <c r="N2273" i="11"/>
  <c r="O2273" i="11" s="1"/>
  <c r="N2293" i="11"/>
  <c r="O2293" i="11" s="1"/>
  <c r="N2285" i="11"/>
  <c r="O2285" i="11" s="1"/>
  <c r="N2277" i="11"/>
  <c r="O2277" i="11" s="1"/>
  <c r="N2877" i="11"/>
  <c r="O2877" i="11" s="1"/>
  <c r="N2869" i="11"/>
  <c r="O2869" i="11" s="1"/>
  <c r="N2861" i="11"/>
  <c r="O2861" i="11" s="1"/>
  <c r="N2773" i="11"/>
  <c r="O2773" i="11" s="1"/>
  <c r="N2765" i="11"/>
  <c r="O2765" i="11" s="1"/>
  <c r="N2757" i="11"/>
  <c r="O2757" i="11" s="1"/>
  <c r="N2749" i="11"/>
  <c r="O2749" i="11" s="1"/>
  <c r="N2547" i="11"/>
  <c r="O2547" i="11" s="1"/>
  <c r="N2539" i="11"/>
  <c r="O2539" i="11" s="1"/>
  <c r="N2531" i="11"/>
  <c r="O2531" i="11" s="1"/>
  <c r="N2523" i="11"/>
  <c r="O2523" i="11" s="1"/>
  <c r="N2515" i="11"/>
  <c r="O2515" i="11" s="1"/>
  <c r="N2491" i="11"/>
  <c r="O2491" i="11" s="1"/>
  <c r="N2483" i="11"/>
  <c r="O2483" i="11" s="1"/>
  <c r="N2475" i="11"/>
  <c r="O2475" i="11" s="1"/>
  <c r="N2467" i="11"/>
  <c r="O2467" i="11" s="1"/>
  <c r="N2459" i="11"/>
  <c r="O2459" i="11" s="1"/>
  <c r="N2451" i="11"/>
  <c r="O2451" i="11" s="1"/>
  <c r="N2443" i="11"/>
  <c r="O2443" i="11" s="1"/>
  <c r="N2435" i="11"/>
  <c r="O2435" i="11" s="1"/>
  <c r="N2427" i="11"/>
  <c r="O2427" i="11" s="1"/>
  <c r="N2419" i="11"/>
  <c r="O2419" i="11" s="1"/>
  <c r="N2411" i="11"/>
  <c r="O2411" i="11" s="1"/>
  <c r="N2387" i="11"/>
  <c r="O2387" i="11" s="1"/>
  <c r="N2379" i="11"/>
  <c r="O2379" i="11" s="1"/>
  <c r="N2371" i="11"/>
  <c r="O2371" i="11" s="1"/>
  <c r="N2362" i="11"/>
  <c r="O2362" i="11" s="1"/>
  <c r="N2354" i="11"/>
  <c r="O2354" i="11" s="1"/>
  <c r="N2346" i="11"/>
  <c r="O2346" i="11" s="1"/>
  <c r="N2385" i="11"/>
  <c r="O2385" i="11" s="1"/>
  <c r="N2377" i="11"/>
  <c r="O2377" i="11" s="1"/>
  <c r="N2368" i="11"/>
  <c r="O2368" i="11" s="1"/>
  <c r="N2360" i="11"/>
  <c r="O2360" i="11" s="1"/>
  <c r="N2352" i="11"/>
  <c r="O2352" i="11" s="1"/>
  <c r="N2290" i="11"/>
  <c r="O2290" i="11" s="1"/>
  <c r="N2274" i="11"/>
  <c r="O2274" i="11" s="1"/>
  <c r="N2866" i="11"/>
  <c r="O2866" i="11" s="1"/>
  <c r="N2762" i="11"/>
  <c r="O2762" i="11" s="1"/>
  <c r="N2746" i="11"/>
  <c r="O2746" i="11" s="1"/>
  <c r="N2544" i="11"/>
  <c r="O2544" i="11" s="1"/>
  <c r="N2282" i="11"/>
  <c r="O2282" i="11" s="1"/>
  <c r="N2874" i="11"/>
  <c r="O2874" i="11" s="1"/>
  <c r="N2858" i="11"/>
  <c r="O2858" i="11" s="1"/>
  <c r="N2826" i="11"/>
  <c r="O2826" i="11" s="1"/>
  <c r="N2770" i="11"/>
  <c r="O2770" i="11" s="1"/>
  <c r="N2754" i="11"/>
  <c r="O2754" i="11" s="1"/>
  <c r="N2552" i="11"/>
  <c r="O2552" i="11" s="1"/>
  <c r="N2536" i="11"/>
  <c r="O2536" i="11" s="1"/>
  <c r="N2366" i="11"/>
  <c r="O2366" i="11" s="1"/>
  <c r="N2358" i="11"/>
  <c r="O2358" i="11" s="1"/>
  <c r="N2350" i="11"/>
  <c r="O2350" i="11" s="1"/>
  <c r="N2438" i="11"/>
  <c r="O2438" i="11" s="1"/>
  <c r="N2430" i="11"/>
  <c r="O2430" i="11" s="1"/>
  <c r="N2422" i="11"/>
  <c r="O2422" i="11" s="1"/>
  <c r="N2414" i="11"/>
  <c r="O2414" i="11" s="1"/>
  <c r="N2390" i="11"/>
  <c r="O2390" i="11" s="1"/>
  <c r="N2382" i="11"/>
  <c r="O2382" i="11" s="1"/>
  <c r="N2374" i="11"/>
  <c r="O2374" i="11" s="1"/>
  <c r="N2365" i="11"/>
  <c r="O2365" i="11" s="1"/>
  <c r="N2357" i="11"/>
  <c r="O2357" i="11" s="1"/>
  <c r="N2349" i="11"/>
  <c r="O2349" i="11" s="1"/>
  <c r="N2341" i="11"/>
  <c r="O2341" i="11" s="1"/>
  <c r="N2493" i="11"/>
  <c r="O2493" i="11" s="1"/>
  <c r="N2477" i="11"/>
  <c r="O2477" i="11" s="1"/>
  <c r="N2485" i="11"/>
  <c r="O2485" i="11" s="1"/>
  <c r="N2276" i="11"/>
  <c r="O2276" i="11" s="1"/>
  <c r="N2868" i="11"/>
  <c r="O2868" i="11" s="1"/>
  <c r="N2772" i="11"/>
  <c r="O2772" i="11" s="1"/>
  <c r="N2756" i="11"/>
  <c r="O2756" i="11" s="1"/>
  <c r="N2538" i="11"/>
  <c r="O2538" i="11" s="1"/>
  <c r="N2522" i="11"/>
  <c r="O2522" i="11" s="1"/>
  <c r="N2498" i="11"/>
  <c r="O2498" i="11" s="1"/>
  <c r="N2482" i="11"/>
  <c r="O2482" i="11" s="1"/>
  <c r="N2466" i="11"/>
  <c r="O2466" i="11" s="1"/>
  <c r="N2450" i="11"/>
  <c r="O2450" i="11" s="1"/>
  <c r="N2434" i="11"/>
  <c r="O2434" i="11" s="1"/>
  <c r="N2418" i="11"/>
  <c r="O2418" i="11" s="1"/>
  <c r="N2386" i="11"/>
  <c r="O2386" i="11" s="1"/>
  <c r="N2353" i="11"/>
  <c r="O2353" i="11" s="1"/>
  <c r="N2860" i="11"/>
  <c r="O2860" i="11" s="1"/>
  <c r="N2828" i="11"/>
  <c r="O2828" i="11" s="1"/>
  <c r="N2764" i="11"/>
  <c r="O2764" i="11" s="1"/>
  <c r="N2748" i="11"/>
  <c r="O2748" i="11" s="1"/>
  <c r="N2546" i="11"/>
  <c r="O2546" i="11" s="1"/>
  <c r="N2530" i="11"/>
  <c r="O2530" i="11" s="1"/>
  <c r="N2514" i="11"/>
  <c r="O2514" i="11" s="1"/>
  <c r="N2490" i="11"/>
  <c r="O2490" i="11" s="1"/>
  <c r="N2474" i="11"/>
  <c r="O2474" i="11" s="1"/>
  <c r="N2458" i="11"/>
  <c r="O2458" i="11" s="1"/>
  <c r="N2442" i="11"/>
  <c r="O2442" i="11" s="1"/>
  <c r="N2426" i="11"/>
  <c r="O2426" i="11" s="1"/>
  <c r="N2410" i="11"/>
  <c r="O2410" i="11" s="1"/>
  <c r="N2378" i="11"/>
  <c r="O2378" i="11" s="1"/>
  <c r="N2370" i="11"/>
  <c r="O2370" i="11" s="1"/>
  <c r="N2361" i="11"/>
  <c r="O2361" i="11" s="1"/>
  <c r="N2345" i="11"/>
  <c r="O2345" i="11" s="1"/>
  <c r="N2876" i="11"/>
  <c r="O2876" i="11" s="1"/>
  <c r="N2292" i="11"/>
  <c r="O2292" i="11" s="1"/>
  <c r="N2284" i="11"/>
  <c r="O2284" i="11" s="1"/>
  <c r="N2469" i="11"/>
  <c r="O2469" i="11" s="1"/>
  <c r="N2461" i="11"/>
  <c r="O2461" i="11" s="1"/>
  <c r="N2453" i="11"/>
  <c r="O2453" i="11" s="1"/>
  <c r="N2445" i="11"/>
  <c r="O2445" i="11" s="1"/>
  <c r="N2437" i="11"/>
  <c r="O2437" i="11" s="1"/>
  <c r="N2429" i="11"/>
  <c r="O2429" i="11" s="1"/>
  <c r="N2421" i="11"/>
  <c r="O2421" i="11" s="1"/>
  <c r="N2413" i="11"/>
  <c r="O2413" i="11" s="1"/>
  <c r="N2389" i="11"/>
  <c r="O2389" i="11" s="1"/>
  <c r="N2381" i="11"/>
  <c r="O2381" i="11" s="1"/>
  <c r="N2373" i="11"/>
  <c r="O2373" i="11" s="1"/>
  <c r="N2364" i="11"/>
  <c r="O2364" i="11" s="1"/>
  <c r="N2356" i="11"/>
  <c r="O2356" i="11" s="1"/>
  <c r="N2348" i="11"/>
  <c r="O2348" i="11" s="1"/>
  <c r="N2286" i="11"/>
  <c r="O2286" i="11" s="1"/>
  <c r="N2870" i="11"/>
  <c r="O2870" i="11" s="1"/>
  <c r="N2862" i="11"/>
  <c r="O2862" i="11" s="1"/>
  <c r="N2774" i="11"/>
  <c r="O2774" i="11" s="1"/>
  <c r="N2766" i="11"/>
  <c r="O2766" i="11" s="1"/>
  <c r="N2758" i="11"/>
  <c r="O2758" i="11" s="1"/>
  <c r="N2750" i="11"/>
  <c r="O2750" i="11" s="1"/>
  <c r="N2548" i="11"/>
  <c r="O2548" i="11" s="1"/>
  <c r="N2540" i="11"/>
  <c r="O2540" i="11" s="1"/>
  <c r="N2532" i="11"/>
  <c r="O2532" i="11" s="1"/>
  <c r="N2524" i="11"/>
  <c r="O2524" i="11" s="1"/>
  <c r="N2516" i="11"/>
  <c r="O2516" i="11" s="1"/>
  <c r="N2492" i="11"/>
  <c r="O2492" i="11" s="1"/>
  <c r="N2484" i="11"/>
  <c r="O2484" i="11" s="1"/>
  <c r="N2476" i="11"/>
  <c r="O2476" i="11" s="1"/>
  <c r="N2468" i="11"/>
  <c r="O2468" i="11" s="1"/>
  <c r="N2460" i="11"/>
  <c r="O2460" i="11" s="1"/>
  <c r="N2452" i="11"/>
  <c r="O2452" i="11" s="1"/>
  <c r="N2444" i="11"/>
  <c r="O2444" i="11" s="1"/>
  <c r="N2436" i="11"/>
  <c r="O2436" i="11" s="1"/>
  <c r="N2428" i="11"/>
  <c r="O2428" i="11" s="1"/>
  <c r="N2420" i="11"/>
  <c r="O2420" i="11" s="1"/>
  <c r="N2412" i="11"/>
  <c r="O2412" i="11" s="1"/>
  <c r="N2388" i="11"/>
  <c r="O2388" i="11" s="1"/>
  <c r="N2380" i="11"/>
  <c r="O2380" i="11" s="1"/>
  <c r="N2372" i="11"/>
  <c r="O2372" i="11" s="1"/>
  <c r="N2363" i="11"/>
  <c r="O2363" i="11" s="1"/>
  <c r="N2355" i="11"/>
  <c r="O2355" i="11" s="1"/>
  <c r="N2347" i="11"/>
  <c r="O2347" i="11" s="1"/>
  <c r="N2339" i="11"/>
  <c r="O2339" i="11" s="1"/>
  <c r="N2294" i="11"/>
  <c r="O2294" i="11" s="1"/>
  <c r="N2278" i="11"/>
  <c r="O2278" i="11" s="1"/>
  <c r="N2306" i="11"/>
  <c r="O2306" i="11" s="1"/>
  <c r="N2528" i="11"/>
  <c r="O2528" i="11" s="1"/>
  <c r="N2520" i="11"/>
  <c r="O2520" i="11" s="1"/>
  <c r="N2496" i="11"/>
  <c r="O2496" i="11" s="1"/>
  <c r="N2488" i="11"/>
  <c r="O2488" i="11" s="1"/>
  <c r="N2480" i="11"/>
  <c r="O2480" i="11" s="1"/>
  <c r="N2472" i="11"/>
  <c r="O2472" i="11" s="1"/>
  <c r="N2464" i="11"/>
  <c r="O2464" i="11" s="1"/>
  <c r="N2456" i="11"/>
  <c r="O2456" i="11" s="1"/>
  <c r="N2440" i="11"/>
  <c r="O2440" i="11" s="1"/>
  <c r="N2432" i="11"/>
  <c r="O2432" i="11" s="1"/>
  <c r="N2424" i="11"/>
  <c r="O2424" i="11" s="1"/>
  <c r="N2416" i="11"/>
  <c r="O2416" i="11" s="1"/>
  <c r="N2392" i="11"/>
  <c r="O2392" i="11" s="1"/>
  <c r="N2384" i="11"/>
  <c r="O2384" i="11" s="1"/>
  <c r="N2376" i="11"/>
  <c r="O2376" i="11" s="1"/>
  <c r="N2367" i="11"/>
  <c r="O2367" i="11" s="1"/>
  <c r="N2359" i="11"/>
  <c r="O2359" i="11" s="1"/>
  <c r="N2351" i="11"/>
  <c r="O2351" i="11" s="1"/>
  <c r="N2343" i="11"/>
  <c r="O2343" i="11" s="1"/>
  <c r="N16" i="11"/>
  <c r="O16" i="11" s="1"/>
  <c r="N2393" i="11"/>
  <c r="O2393" i="11" s="1"/>
  <c r="N2394" i="11"/>
  <c r="O2394" i="11" s="1"/>
  <c r="N2395" i="11"/>
  <c r="O2395" i="11" s="1"/>
  <c r="N2396" i="11"/>
  <c r="O2396" i="11" s="1"/>
  <c r="N2397" i="11"/>
  <c r="O2397" i="11" s="1"/>
  <c r="N2398" i="11"/>
  <c r="O2398" i="11" s="1"/>
  <c r="N2399" i="11"/>
  <c r="O2399" i="11" s="1"/>
  <c r="N2400" i="11"/>
  <c r="O2400" i="11" s="1"/>
  <c r="N2401" i="11"/>
  <c r="O2401" i="11" s="1"/>
  <c r="N2402" i="11"/>
  <c r="O2402" i="11" s="1"/>
  <c r="N2403" i="11"/>
  <c r="O2403" i="11" s="1"/>
  <c r="N2404" i="11"/>
  <c r="O2404" i="11" s="1"/>
  <c r="N2405" i="11"/>
  <c r="O2405" i="11" s="1"/>
  <c r="N2406" i="11"/>
  <c r="O2406" i="11" s="1"/>
  <c r="N2407" i="11"/>
  <c r="O2407" i="11" s="1"/>
  <c r="N2408" i="11"/>
  <c r="O2408" i="11" s="1"/>
  <c r="N2409" i="11"/>
  <c r="O2409" i="11" s="1"/>
  <c r="N2446" i="11"/>
  <c r="O2446" i="11" s="1"/>
  <c r="N2447" i="11"/>
  <c r="O2447" i="11" s="1"/>
  <c r="N2448" i="11"/>
  <c r="O2448" i="11" s="1"/>
  <c r="N2449" i="11"/>
  <c r="O2449" i="11" s="1"/>
  <c r="N2499" i="11"/>
  <c r="O2499" i="11" s="1"/>
  <c r="N2500" i="11"/>
  <c r="O2500" i="11" s="1"/>
  <c r="N2501" i="11"/>
  <c r="O2501" i="11" s="1"/>
  <c r="N2502" i="11"/>
  <c r="O2502" i="11" s="1"/>
  <c r="N2503" i="11"/>
  <c r="O2503" i="11" s="1"/>
  <c r="N2504" i="11"/>
  <c r="O2504" i="11" s="1"/>
  <c r="N2505" i="11"/>
  <c r="O2505" i="11" s="1"/>
  <c r="N2506" i="11"/>
  <c r="O2506" i="11" s="1"/>
  <c r="N2507" i="11"/>
  <c r="O2507" i="11" s="1"/>
  <c r="N2508" i="11"/>
  <c r="O2508" i="11" s="1"/>
  <c r="N2509" i="11"/>
  <c r="O2509" i="11" s="1"/>
  <c r="N2510" i="11"/>
  <c r="O2510" i="11" s="1"/>
  <c r="N2511" i="11"/>
  <c r="O2511" i="11" s="1"/>
  <c r="N2512" i="11"/>
  <c r="O2512" i="11" s="1"/>
  <c r="N2513" i="11"/>
  <c r="O2513" i="11" s="1"/>
  <c r="N2553" i="11"/>
  <c r="O2553" i="11" s="1"/>
  <c r="N2554" i="11"/>
  <c r="O2554" i="11" s="1"/>
  <c r="N2555" i="11"/>
  <c r="O2555" i="11" s="1"/>
  <c r="N2556" i="11"/>
  <c r="O2556" i="11" s="1"/>
  <c r="N2557" i="11"/>
  <c r="O2557" i="11" s="1"/>
  <c r="N2728" i="11"/>
  <c r="O2728" i="11" s="1"/>
  <c r="N2729" i="11"/>
  <c r="O2729" i="11" s="1"/>
  <c r="N2730" i="11"/>
  <c r="O2730" i="11" s="1"/>
  <c r="N2731" i="11"/>
  <c r="O2731" i="11" s="1"/>
  <c r="N2732" i="11"/>
  <c r="O2732" i="11" s="1"/>
  <c r="N2733" i="11"/>
  <c r="O2733" i="11" s="1"/>
  <c r="N2734" i="11"/>
  <c r="O2734" i="11" s="1"/>
  <c r="N2735" i="11"/>
  <c r="O2735" i="11" s="1"/>
  <c r="N2736" i="11"/>
  <c r="O2736" i="11" s="1"/>
  <c r="N2737" i="11"/>
  <c r="O2737" i="11" s="1"/>
  <c r="N2738" i="11"/>
  <c r="O2738" i="11" s="1"/>
  <c r="N2739" i="11"/>
  <c r="O2739" i="11" s="1"/>
  <c r="N2740" i="11"/>
  <c r="O2740" i="11" s="1"/>
  <c r="N2741" i="11"/>
  <c r="O2741" i="11" s="1"/>
  <c r="N2369" i="11"/>
  <c r="O2369" i="11" s="1"/>
  <c r="N2776" i="11"/>
  <c r="O2776" i="11" s="1"/>
  <c r="N2777" i="11"/>
  <c r="O2777" i="11" s="1"/>
  <c r="N2778" i="11"/>
  <c r="O2778" i="11" s="1"/>
  <c r="N2779" i="11"/>
  <c r="O2779" i="11" s="1"/>
  <c r="N2780" i="11"/>
  <c r="O2780" i="11" s="1"/>
  <c r="N2781" i="11"/>
  <c r="O2781" i="11" s="1"/>
  <c r="N2782" i="11"/>
  <c r="O2782" i="11" s="1"/>
  <c r="N2783" i="11"/>
  <c r="O2783" i="11" s="1"/>
  <c r="N2784" i="11"/>
  <c r="O2784" i="11" s="1"/>
  <c r="N2785" i="11"/>
  <c r="O2785" i="11" s="1"/>
  <c r="N2786" i="11"/>
  <c r="O2786" i="11" s="1"/>
  <c r="N2787" i="11"/>
  <c r="O2787" i="11" s="1"/>
  <c r="N2788" i="11"/>
  <c r="O2788" i="11" s="1"/>
  <c r="N2789" i="11"/>
  <c r="O2789" i="11" s="1"/>
  <c r="N2790" i="11"/>
  <c r="O2790" i="11" s="1"/>
  <c r="N2791" i="11"/>
  <c r="O2791" i="11" s="1"/>
  <c r="N2792" i="11"/>
  <c r="O2792" i="11" s="1"/>
  <c r="N2793" i="11"/>
  <c r="O2793" i="11" s="1"/>
  <c r="N2794" i="11"/>
  <c r="O2794" i="11" s="1"/>
  <c r="N2795" i="11"/>
  <c r="O2795" i="11" s="1"/>
  <c r="N2796" i="11"/>
  <c r="O2796" i="11" s="1"/>
  <c r="N2797" i="11"/>
  <c r="O2797" i="11" s="1"/>
  <c r="N2798" i="11"/>
  <c r="O2798" i="11" s="1"/>
  <c r="N2799" i="11"/>
  <c r="O2799" i="11" s="1"/>
  <c r="N2800" i="11"/>
  <c r="O2800" i="11" s="1"/>
  <c r="N2801" i="11"/>
  <c r="O2801" i="11" s="1"/>
  <c r="N2802" i="11"/>
  <c r="O2802" i="11" s="1"/>
  <c r="N2803" i="11"/>
  <c r="O2803" i="11" s="1"/>
  <c r="N2804" i="11"/>
  <c r="O2804" i="11" s="1"/>
  <c r="N2805" i="11"/>
  <c r="O2805" i="11" s="1"/>
  <c r="N2806" i="11"/>
  <c r="O2806" i="11" s="1"/>
  <c r="N2807" i="11"/>
  <c r="O2807" i="11" s="1"/>
  <c r="N2808" i="11"/>
  <c r="O2808" i="11" s="1"/>
  <c r="N2809" i="11"/>
  <c r="O2809" i="11" s="1"/>
  <c r="N2810" i="11"/>
  <c r="O2810" i="11" s="1"/>
  <c r="N2811" i="11"/>
  <c r="O2811" i="11" s="1"/>
  <c r="N2812" i="11"/>
  <c r="O2812" i="11" s="1"/>
  <c r="N2813" i="11"/>
  <c r="O2813" i="11" s="1"/>
  <c r="N2814" i="11"/>
  <c r="O2814" i="11" s="1"/>
  <c r="N2815" i="11"/>
  <c r="O2815" i="11" s="1"/>
  <c r="N2816" i="11"/>
  <c r="O2816" i="11" s="1"/>
  <c r="N2817" i="11"/>
  <c r="O2817" i="11" s="1"/>
  <c r="N2818" i="11"/>
  <c r="O2818" i="11" s="1"/>
  <c r="N2819" i="11"/>
  <c r="O2819" i="11" s="1"/>
  <c r="N2820" i="11"/>
  <c r="O2820" i="11" s="1"/>
  <c r="N2821" i="11"/>
  <c r="O2821" i="11" s="1"/>
  <c r="N2822" i="11"/>
  <c r="O2822" i="11" s="1"/>
  <c r="N2823" i="11"/>
  <c r="O2823" i="11" s="1"/>
  <c r="N2824" i="11"/>
  <c r="O2824" i="11" s="1"/>
  <c r="N2825" i="11"/>
  <c r="O2825" i="11" s="1"/>
  <c r="N2305" i="11"/>
  <c r="O2305" i="11" s="1"/>
  <c r="N2830" i="11"/>
  <c r="O2830" i="11" s="1"/>
  <c r="N2831" i="11"/>
  <c r="O2831" i="11" s="1"/>
  <c r="N2832" i="11"/>
  <c r="O2832" i="11" s="1"/>
  <c r="N2833" i="11"/>
  <c r="O2833" i="11" s="1"/>
  <c r="N2834" i="11"/>
  <c r="O2834" i="11" s="1"/>
  <c r="N2835" i="11"/>
  <c r="O2835" i="11" s="1"/>
  <c r="N2836" i="11"/>
  <c r="O2836" i="11" s="1"/>
  <c r="N2837" i="11"/>
  <c r="O2837" i="11" s="1"/>
  <c r="N2838" i="11"/>
  <c r="O2838" i="11" s="1"/>
  <c r="N2839" i="11"/>
  <c r="O2839" i="11" s="1"/>
  <c r="N2840" i="11"/>
  <c r="O2840" i="11" s="1"/>
  <c r="N2841" i="11"/>
  <c r="O2841" i="11" s="1"/>
  <c r="N2842" i="11"/>
  <c r="O2842" i="11" s="1"/>
  <c r="N2843" i="11"/>
  <c r="O2843" i="11" s="1"/>
  <c r="N2844" i="11"/>
  <c r="O2844" i="11" s="1"/>
  <c r="N2845" i="11"/>
  <c r="O2845" i="11" s="1"/>
  <c r="N2846" i="11"/>
  <c r="O2846" i="11" s="1"/>
  <c r="N2847" i="11"/>
  <c r="O2847" i="11" s="1"/>
  <c r="N2848" i="11"/>
  <c r="O2848" i="11" s="1"/>
  <c r="N2849" i="11"/>
  <c r="O2849" i="11" s="1"/>
  <c r="N2850" i="11"/>
  <c r="O2850" i="11" s="1"/>
  <c r="N2851" i="11"/>
  <c r="O2851" i="11" s="1"/>
  <c r="N2852" i="11"/>
  <c r="O2852" i="11" s="1"/>
  <c r="N2853" i="11"/>
  <c r="O2853" i="11" s="1"/>
  <c r="N2854" i="11"/>
  <c r="O2854" i="11" s="1"/>
  <c r="N2855" i="11"/>
  <c r="O2855" i="11" s="1"/>
  <c r="N2856" i="11"/>
  <c r="O2856" i="11" s="1"/>
  <c r="N2310" i="11"/>
  <c r="O2310" i="11" s="1"/>
  <c r="N2311" i="11"/>
  <c r="O2311" i="11" s="1"/>
  <c r="N2312" i="11"/>
  <c r="O2312" i="11" s="1"/>
  <c r="N2313" i="11"/>
  <c r="O2313" i="11" s="1"/>
  <c r="N2314" i="11"/>
  <c r="O2314" i="11" s="1"/>
  <c r="N2829" i="11"/>
  <c r="O2829" i="11" s="1"/>
  <c r="N2315" i="11"/>
  <c r="O2315" i="11" s="1"/>
  <c r="N2316" i="11"/>
  <c r="O2316" i="11" s="1"/>
  <c r="N2317" i="11"/>
  <c r="O2317" i="11" s="1"/>
  <c r="N2318" i="11"/>
  <c r="O2318" i="11" s="1"/>
  <c r="N2319" i="11"/>
  <c r="O2319" i="11" s="1"/>
  <c r="N2320" i="11"/>
  <c r="O2320" i="11" s="1"/>
  <c r="N2321" i="11"/>
  <c r="O2321" i="11" s="1"/>
  <c r="N2322" i="11"/>
  <c r="O2322" i="11" s="1"/>
  <c r="N2323" i="11"/>
  <c r="O2323" i="11" s="1"/>
  <c r="N2324" i="11"/>
  <c r="O2324" i="11" s="1"/>
  <c r="N2325" i="11"/>
  <c r="O2325" i="11" s="1"/>
  <c r="N2326" i="11"/>
  <c r="O2326" i="11" s="1"/>
  <c r="N2327" i="11"/>
  <c r="O2327" i="11" s="1"/>
  <c r="N2328" i="11"/>
  <c r="O2328" i="11" s="1"/>
  <c r="N2329" i="11"/>
  <c r="O2329" i="11" s="1"/>
  <c r="N2330" i="11"/>
  <c r="O2330" i="11" s="1"/>
  <c r="N2331" i="11"/>
  <c r="O2331" i="11" s="1"/>
  <c r="N2332" i="11"/>
  <c r="O2332" i="11" s="1"/>
  <c r="N2333" i="11"/>
  <c r="O2333" i="11" s="1"/>
  <c r="N2334" i="11"/>
  <c r="O2334" i="11" s="1"/>
  <c r="N2335" i="11"/>
  <c r="O2335" i="11" s="1"/>
  <c r="N2336" i="11"/>
  <c r="O2336" i="11" s="1"/>
  <c r="N2337" i="11"/>
  <c r="O2337" i="11" s="1"/>
  <c r="N2296" i="11"/>
  <c r="O2296" i="11" s="1"/>
  <c r="N2297" i="11"/>
  <c r="O2297" i="11" s="1"/>
  <c r="N2298" i="11"/>
  <c r="O2298" i="11" s="1"/>
  <c r="N2299" i="11"/>
  <c r="O2299" i="11" s="1"/>
  <c r="N2300" i="11"/>
  <c r="O2300" i="11" s="1"/>
  <c r="N2301" i="11"/>
  <c r="O2301" i="11" s="1"/>
  <c r="N2302" i="11"/>
  <c r="O2302" i="11" s="1"/>
  <c r="N2303" i="11"/>
  <c r="O2303" i="11" s="1"/>
  <c r="N2304" i="11"/>
  <c r="O2304" i="11" s="1"/>
  <c r="N2742" i="11"/>
  <c r="O2742" i="11" s="1"/>
  <c r="N2342" i="11"/>
  <c r="O2342" i="11" s="1"/>
  <c r="N2344" i="11"/>
  <c r="O2344" i="11" s="1"/>
  <c r="N2338" i="11"/>
  <c r="O2338" i="11" s="1"/>
  <c r="N2340" i="11"/>
  <c r="O2340" i="11" s="1"/>
  <c r="F33" i="5"/>
  <c r="F34" i="5" s="1"/>
  <c r="K37" i="1"/>
  <c r="F28" i="1"/>
  <c r="F35" i="5" l="1"/>
  <c r="G34" i="5"/>
  <c r="F18" i="1"/>
  <c r="F19" i="1" s="1"/>
  <c r="F20" i="1" s="1"/>
  <c r="F33" i="1" s="1"/>
  <c r="F34" i="1" s="1"/>
  <c r="F35" i="1" s="1"/>
  <c r="F36" i="5" l="1"/>
  <c r="F37" i="5" s="1"/>
  <c r="F43" i="5" s="1"/>
  <c r="G35" i="5"/>
  <c r="F46" i="1" l="1"/>
</calcChain>
</file>

<file path=xl/sharedStrings.xml><?xml version="1.0" encoding="utf-8"?>
<sst xmlns="http://schemas.openxmlformats.org/spreadsheetml/2006/main" count="329" uniqueCount="194">
  <si>
    <t>mol/L.bar</t>
  </si>
  <si>
    <t>Constant name</t>
  </si>
  <si>
    <t>Unit</t>
  </si>
  <si>
    <t>Value</t>
  </si>
  <si>
    <t>-ΔsolNH/R</t>
  </si>
  <si>
    <t>K</t>
  </si>
  <si>
    <t>R</t>
  </si>
  <si>
    <t>°C</t>
  </si>
  <si>
    <t>dimensionless</t>
  </si>
  <si>
    <t>Aerated zones</t>
  </si>
  <si>
    <t>Non-aerated zones</t>
  </si>
  <si>
    <t>Aerated field size</t>
  </si>
  <si>
    <t>m</t>
  </si>
  <si>
    <t>Depth reactor from diffuser to water level</t>
  </si>
  <si>
    <t>Variables on T and air flow</t>
  </si>
  <si>
    <t>Process temperature measured</t>
  </si>
  <si>
    <r>
      <t>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</si>
  <si>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</si>
  <si>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</si>
  <si>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</si>
  <si>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</si>
  <si>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</si>
  <si>
    <r>
      <t>H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sz val="12"/>
        <color theme="1"/>
        <rFont val="Calibri"/>
        <family val="2"/>
        <scheme val="minor"/>
      </rPr>
      <t>,Tprocess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</si>
  <si>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20°C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</si>
  <si>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Tprocess</t>
    </r>
  </si>
  <si>
    <r>
      <t>r</t>
    </r>
    <r>
      <rPr>
        <b/>
        <vertAlign val="subscript"/>
        <sz val="12"/>
        <color theme="1"/>
        <rFont val="Calibri"/>
        <family val="2"/>
        <scheme val="minor"/>
      </rPr>
      <t>N2O,Tprocess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</si>
  <si>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  <r>
      <rPr>
        <b/>
        <vertAlign val="superscript"/>
        <sz val="12"/>
        <color theme="1"/>
        <rFont val="Calibri"/>
        <family val="2"/>
      </rPr>
      <t>Ꝋ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</si>
  <si>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N2O,air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</si>
  <si>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perscript"/>
        <sz val="12"/>
        <color theme="1"/>
        <rFont val="Calibri"/>
        <family val="2"/>
        <scheme val="minor"/>
      </rPr>
      <t>Non-aerated process</t>
    </r>
  </si>
  <si>
    <r>
      <t>T</t>
    </r>
    <r>
      <rPr>
        <b/>
        <vertAlign val="superscript"/>
        <sz val="12"/>
        <color theme="1"/>
        <rFont val="Calibri"/>
        <family val="2"/>
      </rPr>
      <t>Ꝋ</t>
    </r>
  </si>
  <si>
    <r>
      <t>S</t>
    </r>
    <r>
      <rPr>
        <b/>
        <vertAlign val="subscript"/>
        <sz val="12"/>
        <color theme="1"/>
        <rFont val="Calibri"/>
        <family val="2"/>
        <scheme val="minor"/>
      </rPr>
      <t xml:space="preserve">N2O </t>
    </r>
    <r>
      <rPr>
        <b/>
        <sz val="12"/>
        <color theme="1"/>
        <rFont val="Calibri"/>
        <family val="2"/>
        <scheme val="minor"/>
      </rPr>
      <t>concentration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</si>
  <si>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</si>
  <si>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</si>
  <si>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</si>
  <si>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</si>
  <si>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t>Air diffuser cylindrical total area</t>
  </si>
  <si>
    <t>Note</t>
  </si>
  <si>
    <t>Volume of aerated part of the reactor</t>
  </si>
  <si>
    <t>Emission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</si>
  <si>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</si>
  <si>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</si>
  <si>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t>Total tank emission</t>
  </si>
  <si>
    <t>Depth reactor</t>
  </si>
  <si>
    <t>Volume of non-aerated part of the reactor</t>
  </si>
  <si>
    <t>Non-aerated field size</t>
  </si>
  <si>
    <r>
      <t>D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</si>
  <si>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</si>
  <si>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t>Total area of non-aeration</t>
  </si>
  <si>
    <r>
      <t>mg 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</t>
    </r>
  </si>
  <si>
    <t>Method 1</t>
  </si>
  <si>
    <t>P</t>
  </si>
  <si>
    <t>kWh</t>
  </si>
  <si>
    <t>SAE</t>
  </si>
  <si>
    <t>Standard aeration efficiency</t>
  </si>
  <si>
    <t>SOTR</t>
  </si>
  <si>
    <t>Standard oxygen transfer rate</t>
  </si>
  <si>
    <t>α</t>
  </si>
  <si>
    <t>β</t>
  </si>
  <si>
    <t>Correction from clean water to process conditions</t>
  </si>
  <si>
    <t>Volume of process tank</t>
  </si>
  <si>
    <t>F</t>
  </si>
  <si>
    <t>Fouling factor, usually 1 for surface aerator rotors</t>
  </si>
  <si>
    <t>Power consumption (rotors)</t>
  </si>
  <si>
    <t>Change in saturation concentration from clean water to process conditions</t>
  </si>
  <si>
    <t>AOTR</t>
  </si>
  <si>
    <t xml:space="preserve">Actual Oxygen Transfer Rate </t>
  </si>
  <si>
    <t>Oxygen Saturation Concentration</t>
  </si>
  <si>
    <t>Oxygen Process Concentration</t>
  </si>
  <si>
    <t>mg/L</t>
  </si>
  <si>
    <t>1.4</t>
  </si>
  <si>
    <t>1.5</t>
  </si>
  <si>
    <t>1.6</t>
  </si>
  <si>
    <t>Mass transfer coefficient</t>
  </si>
  <si>
    <t>0.2</t>
  </si>
  <si>
    <t>Diffusion coefficient</t>
  </si>
  <si>
    <t>0.4</t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</si>
  <si>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O2 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</si>
  <si>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N2O Tprocess</t>
    </r>
  </si>
  <si>
    <t>Aerated zone</t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</si>
  <si>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/h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</si>
  <si>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/kWh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</si>
  <si>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</si>
  <si>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t>Formula</t>
  </si>
  <si>
    <t>Standard temperature</t>
  </si>
  <si>
    <t>(-)</t>
  </si>
  <si>
    <r>
      <t>V</t>
    </r>
    <r>
      <rPr>
        <b/>
        <vertAlign val="subscript"/>
        <sz val="12"/>
        <color theme="1"/>
        <rFont val="Calibri"/>
        <family val="2"/>
        <scheme val="minor"/>
      </rPr>
      <t>g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</si>
  <si>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·bar/mol</t>
    </r>
    <r>
      <rPr>
        <sz val="12"/>
        <color theme="1"/>
        <rFont val="Calibri"/>
        <family val="2"/>
      </rPr>
      <t>·</t>
    </r>
    <r>
      <rPr>
        <sz val="12"/>
        <color theme="1"/>
        <rFont val="Calibri"/>
        <family val="2"/>
        <scheme val="minor"/>
      </rPr>
      <t>K</t>
    </r>
  </si>
  <si>
    <r>
      <t>gN/m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</si>
  <si>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</si>
  <si>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N2O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</si>
  <si>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</si>
  <si>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O2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</si>
  <si>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</si>
  <si>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</t>
    </r>
    <r>
      <rPr>
        <b/>
        <sz val="12"/>
        <color theme="1"/>
        <rFont val="Calibri"/>
        <family val="2"/>
        <scheme val="minor"/>
      </rPr>
      <t>(20</t>
    </r>
    <r>
      <rPr>
        <b/>
        <sz val="12"/>
        <color theme="1"/>
        <rFont val="Calibri"/>
        <family val="2"/>
      </rPr>
      <t>°C)</t>
    </r>
  </si>
  <si>
    <r>
      <t>kg/m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</si>
  <si>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Sat_Tprocess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</si>
  <si>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</si>
  <si>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h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</si>
  <si>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NTR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</si>
  <si>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O/h </t>
    </r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</si>
  <si>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</si>
  <si>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r>
      <t>kgN-N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O/day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</si>
  <si>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</si>
  <si>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N2O,non-aerated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</si>
  <si>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t>1.1</t>
  </si>
  <si>
    <t>1.3</t>
  </si>
  <si>
    <t>4.2</t>
  </si>
  <si>
    <t>4.1</t>
  </si>
  <si>
    <t>0.5</t>
  </si>
  <si>
    <t>Nitrous Oxide measured
Aerated</t>
  </si>
  <si>
    <t>Nitrous Oxide measured
Non-Aerated</t>
  </si>
  <si>
    <t>Henrys constant at the std. Temp.</t>
  </si>
  <si>
    <t>Henrys constant</t>
  </si>
  <si>
    <t>Gas velocity</t>
  </si>
  <si>
    <t>Mass transfer coefficient at std. Temp</t>
  </si>
  <si>
    <t>Mass transfer coefficient at process Temp</t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</si>
  <si>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</si>
  <si>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t>Non-erated zone</t>
  </si>
  <si>
    <r>
      <t>2-4 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</si>
  <si>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 = gN-N2O/m</t>
    </r>
    <r>
      <rPr>
        <vertAlign val="superscript"/>
        <sz val="12"/>
        <color theme="1"/>
        <rFont val="Calibri"/>
        <family val="2"/>
        <scheme val="minor"/>
      </rPr>
      <t>3</t>
    </r>
  </si>
  <si>
    <t>Nitrous oxide liquid phase concentration</t>
  </si>
  <si>
    <t>Constants</t>
  </si>
  <si>
    <t>There are 2 standards with the same STD pressure and RH=0%, but different temperatures:</t>
  </si>
  <si>
    <t>DIN 1343 : temperature 273.15K (0°C)</t>
  </si>
  <si>
    <t>ISO 2533 : temperature 288.15K (15°C)</t>
  </si>
  <si>
    <t>Standard - DIN 1343</t>
  </si>
  <si>
    <t>Water vapor pressure</t>
  </si>
  <si>
    <t>mbar</t>
  </si>
  <si>
    <t>Pressure in process</t>
  </si>
  <si>
    <t>at 20 deg</t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</si>
  <si>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 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</si>
  <si>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day (@Tprocess)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</si>
  <si>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(@20°C)</t>
    </r>
  </si>
  <si>
    <t>Input</t>
  </si>
  <si>
    <t>Calculations</t>
  </si>
  <si>
    <t>In our experience most professionals are using the DIN 1343 but you should always check your own system.</t>
  </si>
  <si>
    <t>The combined gas law:</t>
  </si>
  <si>
    <t>Constants - This example will use DIN 1343</t>
  </si>
  <si>
    <t>Total emission</t>
  </si>
  <si>
    <t>IPCC</t>
  </si>
  <si>
    <t>mol/L</t>
  </si>
  <si>
    <t>Choose the air flow type
in the Drop down menu</t>
  </si>
  <si>
    <t>Atomic mass Nitrogen</t>
  </si>
  <si>
    <t>Atomic mass Oxygen</t>
  </si>
  <si>
    <t xml:space="preserve">You should now sum up your emission rate using e.g. numerical integration. </t>
  </si>
  <si>
    <r>
      <t>Weight of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molecule</t>
    </r>
  </si>
  <si>
    <r>
      <t>The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sensor is measuring the nitrogen in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O, why you have to calculate the weight of the total molecule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O.</t>
    </r>
  </si>
  <si>
    <r>
      <t>kg CO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-eq pr. kg N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O</t>
    </r>
  </si>
  <si>
    <r>
      <t>Calculation example on converting N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O emission to CO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-eq</t>
    </r>
  </si>
  <si>
    <r>
      <t>kg-N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</si>
  <si>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equivalent</t>
    </r>
  </si>
  <si>
    <r>
      <t>kg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-eq</t>
    </r>
  </si>
  <si>
    <r>
      <t>For P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you will have to consider the water vaper pressure, which is temperature dependent. </t>
    </r>
  </si>
  <si>
    <t>Campbells equation: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</si>
  <si>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</si>
  <si>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</si>
  <si>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</si>
  <si>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Non-aerated zone</t>
  </si>
  <si>
    <t>bar</t>
  </si>
  <si>
    <t>Process temperature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</si>
  <si>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(@ Tprocess)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</si>
  <si>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</si>
  <si>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 xml:space="preserve">2 </t>
    </r>
    <r>
      <rPr>
        <b/>
        <sz val="12"/>
        <color theme="1"/>
        <rFont val="Calibri"/>
        <family val="2"/>
        <scheme val="minor"/>
      </rPr>
      <t>(@20°C)</t>
    </r>
  </si>
  <si>
    <r>
      <t>T</t>
    </r>
    <r>
      <rPr>
        <vertAlign val="subscript"/>
        <sz val="12"/>
        <color theme="1"/>
        <rFont val="Calibri"/>
        <family val="2"/>
        <scheme val="minor"/>
      </rPr>
      <t>process</t>
    </r>
  </si>
  <si>
    <r>
      <t>T</t>
    </r>
    <r>
      <rPr>
        <vertAlign val="subscript"/>
        <sz val="12"/>
        <color theme="1"/>
        <rFont val="Calibri"/>
        <family val="2"/>
        <scheme val="minor"/>
      </rPr>
      <t>20°C</t>
    </r>
  </si>
  <si>
    <t>Convert air flow at process temperature</t>
  </si>
  <si>
    <t>The combined gas law including Campbells equation</t>
  </si>
  <si>
    <t>Q_A (Nm3/h)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</si>
  <si>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</si>
  <si>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 xml:space="preserve">Unisense Environment A/S - 2025 </t>
    </r>
    <r>
      <rPr>
        <sz val="11"/>
        <color theme="1"/>
        <rFont val="Grotesque"/>
        <family val="2"/>
      </rPr>
      <t>©</t>
    </r>
  </si>
  <si>
    <t>Date_Time</t>
  </si>
  <si>
    <t>SN2O concentration</t>
  </si>
  <si>
    <t>Vg</t>
  </si>
  <si>
    <t>Flux</t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</si>
  <si>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O/h-m</t>
    </r>
    <r>
      <rPr>
        <vertAlign val="superscript"/>
        <sz val="12"/>
        <color theme="1"/>
        <rFont val="Calibri"/>
        <family val="2"/>
        <scheme val="minor"/>
      </rPr>
      <t>2</t>
    </r>
  </si>
  <si>
    <t>Gas pressure excluding water vapour at normalised airflow reference conditions.</t>
  </si>
  <si>
    <t>Gas pressure excluding water vapour pressure at 20°C</t>
  </si>
  <si>
    <t>Constant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</si>
  <si>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Tprocess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</si>
  <si>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>20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</si>
  <si>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>Normal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</si>
  <si>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 Monitored)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</si>
  <si>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Normal</t>
    </r>
  </si>
  <si>
    <t>Temperature at normalised airflow reference conditions.</t>
  </si>
  <si>
    <t>Total pressure in process</t>
  </si>
  <si>
    <t>If not measured, use 1.013 bar</t>
  </si>
  <si>
    <t>Site-specific settings</t>
  </si>
  <si>
    <r>
      <t>RH</t>
    </r>
    <r>
      <rPr>
        <b/>
        <vertAlign val="subscript"/>
        <sz val="12"/>
        <color theme="1"/>
        <rFont val="Calibri"/>
        <family val="2"/>
        <scheme val="minor"/>
      </rPr>
      <t>Normal</t>
    </r>
  </si>
  <si>
    <t>The relative humidity at normalised airflow reference conditions.</t>
  </si>
  <si>
    <t>%</t>
  </si>
  <si>
    <t>Enter the value before the % sign (e.g., for 20%, enter ‘20’)</t>
  </si>
  <si>
    <t>This pressure is assumed under 100% RH</t>
  </si>
  <si>
    <t>Normalised Q_A (Nm3/s)</t>
  </si>
  <si>
    <t xml:space="preserve">DIN 1343: temperature 0°C (273.15K);
ISO 2533: temperature 15°C (288.15K);
It may also be customised to 20°C (293.15K) depending on the case-specific settings.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</si>
</sst>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A7D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sz val="12"/>
      <color rgb="FF3F3F76"/>
      <name val="Calibri"/>
      <family val="2"/>
      <scheme val="minor"/>
    </font>
    <font>
      <b/>
      <vertAlign val="subscript"/>
      <sz val="12"/>
      <color theme="4" tint="-0.499984740745262"/>
      <name val="Calibri"/>
      <family val="2"/>
      <scheme val="minor"/>
    </font>
    <font>
      <b/>
      <sz val="12"/>
      <color rgb="FF3F3F76"/>
      <name val="Calibri"/>
      <family val="2"/>
      <scheme val="minor"/>
    </font>
    <font>
      <sz val="11"/>
      <color theme="1"/>
      <name val="Grotesque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7" fillId="4" borderId="12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21" fillId="8" borderId="12" applyNumberFormat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</cellStyleXfs>
  <cellXfs count="216">
    <xf numFmtId="0" fontId="0" fillId="0" borderId="0" xfId="0"/>
    <xf numFmtId="0" fontId="11" fillId="2" borderId="2" xfId="0" applyFont="1" applyFill="1" applyBorder="1"/>
    <xf numFmtId="0" fontId="11" fillId="2" borderId="3" xfId="0" applyFont="1" applyFill="1" applyBorder="1"/>
    <xf numFmtId="0" fontId="11" fillId="2" borderId="4" xfId="0" applyFont="1" applyFill="1" applyBorder="1"/>
    <xf numFmtId="0" fontId="9" fillId="0" borderId="1" xfId="0" applyFont="1" applyBorder="1"/>
    <xf numFmtId="0" fontId="9" fillId="0" borderId="13" xfId="0" applyFont="1" applyBorder="1"/>
    <xf numFmtId="0" fontId="9" fillId="0" borderId="8" xfId="0" applyFont="1" applyBorder="1"/>
    <xf numFmtId="0" fontId="2" fillId="0" borderId="5" xfId="0" applyFont="1" applyBorder="1"/>
    <xf numFmtId="0" fontId="2" fillId="0" borderId="11" xfId="0" applyFont="1" applyBorder="1"/>
    <xf numFmtId="0" fontId="9" fillId="0" borderId="9" xfId="0" applyFont="1" applyBorder="1"/>
    <xf numFmtId="0" fontId="9" fillId="0" borderId="9" xfId="0" applyFont="1" applyBorder="1" applyAlignment="1">
      <alignment horizontal="center" vertical="center"/>
    </xf>
    <xf numFmtId="0" fontId="11" fillId="2" borderId="10" xfId="0" applyFont="1" applyFill="1" applyBorder="1"/>
    <xf numFmtId="0" fontId="2" fillId="0" borderId="15" xfId="0" applyFont="1" applyBorder="1"/>
    <xf numFmtId="0" fontId="9" fillId="0" borderId="1" xfId="0" applyFont="1" applyBorder="1" applyAlignment="1">
      <alignment wrapText="1"/>
    </xf>
    <xf numFmtId="0" fontId="11" fillId="2" borderId="18" xfId="0" applyFont="1" applyFill="1" applyBorder="1"/>
    <xf numFmtId="0" fontId="11" fillId="2" borderId="19" xfId="0" applyFont="1" applyFill="1" applyBorder="1"/>
    <xf numFmtId="0" fontId="11" fillId="2" borderId="20" xfId="0" applyFont="1" applyFill="1" applyBorder="1"/>
    <xf numFmtId="0" fontId="11" fillId="2" borderId="21" xfId="0" applyFont="1" applyFill="1" applyBorder="1"/>
    <xf numFmtId="0" fontId="9" fillId="0" borderId="3" xfId="0" applyFont="1" applyBorder="1"/>
    <xf numFmtId="0" fontId="9" fillId="0" borderId="3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9" fillId="6" borderId="4" xfId="3" applyNumberFormat="1" applyFont="1" applyBorder="1"/>
    <xf numFmtId="0" fontId="9" fillId="7" borderId="6" xfId="2" applyFont="1" applyFill="1" applyBorder="1"/>
    <xf numFmtId="0" fontId="9" fillId="7" borderId="6" xfId="0" applyFont="1" applyFill="1" applyBorder="1"/>
    <xf numFmtId="0" fontId="2" fillId="0" borderId="11" xfId="0" applyFont="1" applyBorder="1" applyAlignment="1">
      <alignment horizontal="left" vertical="center"/>
    </xf>
    <xf numFmtId="0" fontId="9" fillId="0" borderId="9" xfId="0" applyFont="1" applyBorder="1" applyAlignment="1">
      <alignment wrapText="1"/>
    </xf>
    <xf numFmtId="0" fontId="9" fillId="7" borderId="14" xfId="0" applyFont="1" applyFill="1" applyBorder="1"/>
    <xf numFmtId="0" fontId="9" fillId="0" borderId="0" xfId="0" applyFont="1"/>
    <xf numFmtId="0" fontId="9" fillId="0" borderId="4" xfId="2" applyFont="1" applyFill="1" applyBorder="1"/>
    <xf numFmtId="0" fontId="9" fillId="0" borderId="6" xfId="0" applyFont="1" applyBorder="1"/>
    <xf numFmtId="0" fontId="9" fillId="0" borderId="0" xfId="0" applyFont="1" applyAlignment="1">
      <alignment horizontal="left" vertical="center"/>
    </xf>
    <xf numFmtId="2" fontId="15" fillId="3" borderId="6" xfId="1" applyNumberFormat="1" applyFont="1" applyFill="1" applyBorder="1"/>
    <xf numFmtId="2" fontId="15" fillId="3" borderId="14" xfId="1" applyNumberFormat="1" applyFont="1" applyFill="1" applyBorder="1"/>
    <xf numFmtId="0" fontId="17" fillId="0" borderId="0" xfId="0" applyFont="1"/>
    <xf numFmtId="0" fontId="16" fillId="0" borderId="15" xfId="0" applyFont="1" applyBorder="1"/>
    <xf numFmtId="167" fontId="19" fillId="0" borderId="0" xfId="0" applyNumberFormat="1" applyFont="1"/>
    <xf numFmtId="167" fontId="20" fillId="3" borderId="14" xfId="1" applyNumberFormat="1" applyFont="1" applyFill="1" applyBorder="1"/>
    <xf numFmtId="0" fontId="19" fillId="0" borderId="0" xfId="0" applyFont="1"/>
    <xf numFmtId="167" fontId="20" fillId="3" borderId="17" xfId="1" applyNumberFormat="1" applyFont="1" applyFill="1" applyBorder="1"/>
    <xf numFmtId="0" fontId="2" fillId="0" borderId="22" xfId="0" applyFont="1" applyBorder="1"/>
    <xf numFmtId="0" fontId="9" fillId="0" borderId="23" xfId="0" applyFont="1" applyBorder="1"/>
    <xf numFmtId="0" fontId="9" fillId="7" borderId="4" xfId="0" applyFont="1" applyFill="1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9" fillId="0" borderId="11" xfId="0" applyFont="1" applyBorder="1" applyAlignment="1">
      <alignment horizontal="center"/>
    </xf>
    <xf numFmtId="0" fontId="2" fillId="0" borderId="9" xfId="0" applyFont="1" applyBorder="1"/>
    <xf numFmtId="0" fontId="9" fillId="0" borderId="1" xfId="0" applyFont="1" applyBorder="1" applyAlignment="1">
      <alignment horizontal="center" vertical="center"/>
    </xf>
    <xf numFmtId="0" fontId="9" fillId="0" borderId="24" xfId="0" applyFont="1" applyBorder="1"/>
    <xf numFmtId="0" fontId="9" fillId="6" borderId="7" xfId="3" applyFont="1" applyBorder="1"/>
    <xf numFmtId="0" fontId="9" fillId="6" borderId="6" xfId="3" applyFont="1" applyBorder="1"/>
    <xf numFmtId="165" fontId="15" fillId="3" borderId="14" xfId="1" applyNumberFormat="1" applyFont="1" applyFill="1" applyBorder="1"/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16" fillId="0" borderId="9" xfId="0" applyFont="1" applyBorder="1"/>
    <xf numFmtId="0" fontId="9" fillId="0" borderId="16" xfId="0" applyFont="1" applyBorder="1" applyAlignment="1">
      <alignment wrapText="1"/>
    </xf>
    <xf numFmtId="0" fontId="11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16" xfId="0" applyFont="1" applyBorder="1" applyAlignment="1">
      <alignment horizontal="left" vertical="center"/>
    </xf>
    <xf numFmtId="0" fontId="9" fillId="0" borderId="13" xfId="0" applyFont="1" applyBorder="1" applyAlignment="1">
      <alignment wrapText="1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9" fillId="0" borderId="27" xfId="0" applyFont="1" applyBorder="1" applyAlignment="1">
      <alignment wrapText="1"/>
    </xf>
    <xf numFmtId="0" fontId="22" fillId="0" borderId="0" xfId="0" applyFont="1" applyAlignment="1">
      <alignment vertical="center" wrapText="1"/>
    </xf>
    <xf numFmtId="0" fontId="20" fillId="10" borderId="6" xfId="6" applyFont="1" applyBorder="1"/>
    <xf numFmtId="0" fontId="23" fillId="0" borderId="29" xfId="0" applyFont="1" applyBorder="1" applyAlignment="1">
      <alignment vertical="center"/>
    </xf>
    <xf numFmtId="0" fontId="9" fillId="0" borderId="30" xfId="0" applyFont="1" applyBorder="1"/>
    <xf numFmtId="0" fontId="9" fillId="0" borderId="29" xfId="0" applyFont="1" applyBorder="1" applyAlignment="1">
      <alignment vertical="center"/>
    </xf>
    <xf numFmtId="0" fontId="9" fillId="0" borderId="29" xfId="0" applyFont="1" applyBorder="1"/>
    <xf numFmtId="0" fontId="9" fillId="11" borderId="0" xfId="0" applyFont="1" applyFill="1"/>
    <xf numFmtId="167" fontId="15" fillId="3" borderId="14" xfId="1" applyNumberFormat="1" applyFont="1" applyFill="1" applyBorder="1"/>
    <xf numFmtId="0" fontId="9" fillId="0" borderId="0" xfId="0" applyFont="1" applyAlignment="1">
      <alignment horizontal="center" vertical="center"/>
    </xf>
    <xf numFmtId="167" fontId="9" fillId="0" borderId="0" xfId="0" applyNumberFormat="1" applyFont="1"/>
    <xf numFmtId="167" fontId="15" fillId="3" borderId="6" xfId="1" applyNumberFormat="1" applyFont="1" applyFill="1" applyBorder="1" applyAlignment="1">
      <alignment horizontal="right" vertical="center"/>
    </xf>
    <xf numFmtId="0" fontId="9" fillId="6" borderId="1" xfId="3" applyFont="1" applyBorder="1"/>
    <xf numFmtId="0" fontId="20" fillId="10" borderId="1" xfId="6" applyFont="1" applyBorder="1"/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9" fillId="0" borderId="22" xfId="0" applyFont="1" applyBorder="1"/>
    <xf numFmtId="0" fontId="25" fillId="8" borderId="34" xfId="4" applyFont="1" applyBorder="1" applyAlignment="1">
      <alignment wrapText="1"/>
    </xf>
    <xf numFmtId="0" fontId="27" fillId="8" borderId="35" xfId="4" applyFont="1" applyBorder="1" applyAlignment="1">
      <alignment horizontal="left"/>
    </xf>
    <xf numFmtId="164" fontId="15" fillId="3" borderId="17" xfId="1" applyNumberFormat="1" applyFont="1" applyFill="1" applyBorder="1"/>
    <xf numFmtId="0" fontId="9" fillId="0" borderId="28" xfId="0" applyFont="1" applyBorder="1"/>
    <xf numFmtId="0" fontId="9" fillId="0" borderId="36" xfId="0" applyFont="1" applyBorder="1"/>
    <xf numFmtId="0" fontId="9" fillId="0" borderId="37" xfId="0" applyFont="1" applyBorder="1"/>
    <xf numFmtId="0" fontId="9" fillId="0" borderId="38" xfId="0" applyFont="1" applyBorder="1"/>
    <xf numFmtId="0" fontId="9" fillId="0" borderId="39" xfId="0" applyFont="1" applyBorder="1"/>
    <xf numFmtId="0" fontId="6" fillId="6" borderId="6" xfId="3" applyBorder="1"/>
    <xf numFmtId="0" fontId="20" fillId="10" borderId="14" xfId="6" applyFont="1" applyBorder="1"/>
    <xf numFmtId="0" fontId="9" fillId="0" borderId="0" xfId="0" applyFont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2" fillId="0" borderId="29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3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3" fillId="0" borderId="1" xfId="0" applyFont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165" fontId="20" fillId="10" borderId="6" xfId="6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9" xfId="0" applyFont="1" applyBorder="1" applyAlignment="1">
      <alignment horizontal="right" vertical="center"/>
    </xf>
    <xf numFmtId="165" fontId="20" fillId="10" borderId="14" xfId="6" applyNumberFormat="1" applyFont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6" xfId="2" applyFont="1" applyFill="1" applyBorder="1" applyAlignment="1">
      <alignment vertical="center"/>
    </xf>
    <xf numFmtId="0" fontId="13" fillId="0" borderId="5" xfId="0" quotePrefix="1" applyFont="1" applyBorder="1" applyAlignment="1">
      <alignment vertical="center"/>
    </xf>
    <xf numFmtId="11" fontId="9" fillId="0" borderId="6" xfId="2" applyNumberFormat="1" applyFont="1" applyFill="1" applyBorder="1" applyAlignment="1">
      <alignment vertical="center"/>
    </xf>
    <xf numFmtId="0" fontId="9" fillId="6" borderId="7" xfId="3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9" fillId="6" borderId="6" xfId="3" applyNumberFormat="1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23" xfId="0" applyFont="1" applyBorder="1" applyAlignment="1">
      <alignment vertical="center" wrapText="1"/>
    </xf>
    <xf numFmtId="167" fontId="9" fillId="6" borderId="26" xfId="3" applyNumberFormat="1" applyFont="1" applyBorder="1" applyAlignment="1">
      <alignment vertical="center"/>
    </xf>
    <xf numFmtId="2" fontId="9" fillId="6" borderId="6" xfId="3" applyNumberFormat="1" applyFont="1" applyBorder="1" applyAlignment="1">
      <alignment vertical="center"/>
    </xf>
    <xf numFmtId="0" fontId="2" fillId="11" borderId="5" xfId="0" applyFont="1" applyFill="1" applyBorder="1" applyAlignment="1">
      <alignment vertical="center"/>
    </xf>
    <xf numFmtId="0" fontId="9" fillId="11" borderId="13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1" fontId="9" fillId="10" borderId="6" xfId="6" applyNumberFormat="1" applyFont="1" applyBorder="1" applyAlignment="1">
      <alignment vertical="center"/>
    </xf>
    <xf numFmtId="167" fontId="9" fillId="10" borderId="6" xfId="6" applyNumberFormat="1" applyFont="1" applyBorder="1" applyAlignment="1">
      <alignment vertical="center"/>
    </xf>
    <xf numFmtId="0" fontId="9" fillId="6" borderId="6" xfId="3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165" fontId="15" fillId="3" borderId="14" xfId="1" applyNumberFormat="1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15" fillId="3" borderId="6" xfId="1" applyNumberFormat="1" applyFont="1" applyFill="1" applyBorder="1" applyAlignment="1">
      <alignment vertical="center"/>
    </xf>
    <xf numFmtId="2" fontId="15" fillId="3" borderId="6" xfId="1" applyNumberFormat="1" applyFont="1" applyFill="1" applyBorder="1" applyAlignment="1">
      <alignment vertical="center"/>
    </xf>
    <xf numFmtId="164" fontId="15" fillId="3" borderId="6" xfId="1" applyNumberFormat="1" applyFont="1" applyFill="1" applyBorder="1" applyAlignment="1">
      <alignment vertical="center"/>
    </xf>
    <xf numFmtId="167" fontId="15" fillId="3" borderId="6" xfId="1" applyNumberFormat="1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67" fontId="15" fillId="3" borderId="14" xfId="1" applyNumberFormat="1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1" fillId="2" borderId="3" xfId="0" applyFont="1" applyFill="1" applyBorder="1" applyAlignment="1">
      <alignment horizontal="left"/>
    </xf>
    <xf numFmtId="0" fontId="9" fillId="0" borderId="16" xfId="0" applyFont="1" applyBorder="1" applyAlignment="1">
      <alignment horizontal="right" vertical="center"/>
    </xf>
    <xf numFmtId="0" fontId="9" fillId="0" borderId="24" xfId="0" applyFont="1" applyBorder="1" applyAlignment="1">
      <alignment vertical="center"/>
    </xf>
    <xf numFmtId="167" fontId="20" fillId="10" borderId="26" xfId="6" applyNumberFormat="1" applyFont="1" applyBorder="1" applyAlignment="1">
      <alignment vertical="center"/>
    </xf>
    <xf numFmtId="167" fontId="20" fillId="10" borderId="6" xfId="6" applyNumberFormat="1" applyFont="1" applyBorder="1" applyAlignment="1">
      <alignment vertical="center"/>
    </xf>
    <xf numFmtId="167" fontId="20" fillId="10" borderId="14" xfId="6" applyNumberFormat="1" applyFont="1" applyBorder="1" applyAlignment="1">
      <alignment vertical="center"/>
    </xf>
    <xf numFmtId="22" fontId="0" fillId="0" borderId="1" xfId="0" applyNumberFormat="1" applyBorder="1"/>
    <xf numFmtId="22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9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1" fontId="0" fillId="7" borderId="1" xfId="0" applyNumberFormat="1" applyFill="1" applyBorder="1" applyAlignment="1">
      <alignment horizontal="center"/>
    </xf>
    <xf numFmtId="0" fontId="9" fillId="6" borderId="1" xfId="3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3" applyFont="1" applyFill="1" applyBorder="1" applyAlignment="1">
      <alignment horizontal="left" vertical="center"/>
    </xf>
    <xf numFmtId="0" fontId="20" fillId="10" borderId="1" xfId="6" applyFont="1" applyBorder="1" applyAlignment="1">
      <alignment horizontal="center" vertical="center"/>
    </xf>
    <xf numFmtId="0" fontId="16" fillId="0" borderId="0" xfId="6" applyFont="1" applyFill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166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7" fillId="13" borderId="34" xfId="4" applyFont="1" applyFill="1" applyBorder="1" applyAlignment="1">
      <alignment horizontal="center" wrapText="1"/>
    </xf>
    <xf numFmtId="0" fontId="16" fillId="7" borderId="35" xfId="4" applyFont="1" applyFill="1" applyBorder="1" applyAlignment="1">
      <alignment horizontal="center"/>
    </xf>
    <xf numFmtId="0" fontId="9" fillId="7" borderId="1" xfId="3" applyFont="1" applyFill="1" applyBorder="1" applyAlignment="1">
      <alignment horizontal="center" vertical="center"/>
    </xf>
    <xf numFmtId="165" fontId="17" fillId="3" borderId="1" xfId="1" applyNumberFormat="1" applyFon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22" fontId="29" fillId="0" borderId="1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13" borderId="0" xfId="0" applyFill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40" xfId="0" applyBorder="1" applyAlignment="1">
      <alignment horizont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2" fillId="9" borderId="28" xfId="5" applyFont="1" applyBorder="1" applyAlignment="1">
      <alignment horizontal="center"/>
    </xf>
    <xf numFmtId="0" fontId="2" fillId="9" borderId="32" xfId="5" applyFont="1" applyBorder="1" applyAlignment="1">
      <alignment horizontal="center"/>
    </xf>
    <xf numFmtId="0" fontId="2" fillId="9" borderId="33" xfId="5" applyFont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7">
    <cellStyle name="20% - Accent1" xfId="5" builtinId="30"/>
    <cellStyle name="20% - Accent2" xfId="6" builtinId="34"/>
    <cellStyle name="20% - Accent6" xfId="2" builtinId="50"/>
    <cellStyle name="40% - Accent6" xfId="3" builtinId="51"/>
    <cellStyle name="Calculation" xfId="1" builtinId="22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1304925</xdr:colOff>
      <xdr:row>11</xdr:row>
      <xdr:rowOff>257175</xdr:rowOff>
    </xdr:from>
    <xdr:to>
      <xdr:col>2</xdr:col>
      <xdr:colOff>9525</xdr:colOff>
      <xdr:row>12</xdr:row>
      <xdr:rowOff>200025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10D8F426-40ED-41A8-8DB8-821ADAB7E846}"/>
            </a:ext>
          </a:extLst>
        </xdr:cNvPr>
        <xdr:cNvCxnSpPr/>
      </xdr:nvCxnSpPr>
      <xdr:spPr>
        <a:xfrm flipV="1">
          <a:off x="2295525" y="3324225"/>
          <a:ext cx="695325" cy="342900"/>
        </a:xfrm>
        <a:prstGeom prst="bentConnector3">
          <a:avLst>
            <a:gd name="adj1" fmla="val -633"/>
          </a:avLst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209549</xdr:colOff>
      <xdr:row>10</xdr:row>
      <xdr:rowOff>38100</xdr:rowOff>
    </xdr:from>
    <xdr:to>
      <xdr:col>1</xdr:col>
      <xdr:colOff>2009775</xdr:colOff>
      <xdr:row>13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73C42C-43C5-4B0F-8084-4713235239DA}"/>
            </a:ext>
          </a:extLst>
        </xdr:cNvPr>
        <xdr:cNvSpPr txBox="1"/>
      </xdr:nvSpPr>
      <xdr:spPr>
        <a:xfrm>
          <a:off x="209549" y="2895600"/>
          <a:ext cx="2771776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>
              <a:solidFill>
                <a:schemeClr val="accent6"/>
              </a:solidFill>
            </a:rPr>
            <a:t>After pasting the monitored</a:t>
          </a:r>
          <a:r>
            <a:rPr lang="en-AU" sz="1100" b="1" baseline="0">
              <a:solidFill>
                <a:schemeClr val="accent6"/>
              </a:solidFill>
            </a:rPr>
            <a:t> airflow data, please go to Cell C8 to identify its type: </a:t>
          </a:r>
        </a:p>
        <a:p>
          <a:r>
            <a:rPr lang="en-AU" sz="1100" b="1" baseline="0">
              <a:solidFill>
                <a:schemeClr val="accent6"/>
              </a:solidFill>
            </a:rPr>
            <a:t>(1) not normalised Q_A (</a:t>
          </a:r>
          <a:r>
            <a:rPr lang="en-AU" sz="1100" b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AU" sz="1100" b="1" baseline="3000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AU" sz="1100" b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/s</a:t>
          </a:r>
          <a:r>
            <a:rPr lang="en-AU" sz="1100" b="1" baseline="0">
              <a:solidFill>
                <a:schemeClr val="accent6"/>
              </a:solidFill>
            </a:rPr>
            <a:t>), or</a:t>
          </a:r>
        </a:p>
        <a:p>
          <a:r>
            <a:rPr lang="en-AU" sz="1100" b="1" baseline="0">
              <a:solidFill>
                <a:schemeClr val="accent6"/>
              </a:solidFill>
            </a:rPr>
            <a:t>(2) </a:t>
          </a:r>
          <a:r>
            <a:rPr lang="en-AU" sz="1100" b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normalised Q_A (Nm</a:t>
          </a:r>
          <a:r>
            <a:rPr lang="en-AU" sz="1100" b="1" baseline="3000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AU" sz="1100" b="1" baseline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/s) </a:t>
          </a:r>
          <a:endParaRPr lang="en-AU" sz="1100" b="1">
            <a:solidFill>
              <a:schemeClr val="accent6"/>
            </a:solidFill>
          </a:endParaRPr>
        </a:p>
      </xdr:txBody>
    </xdr:sp>
    <xdr:clientData/>
  </xdr:twoCellAnchor>
  <xdr:twoCellAnchor>
    <xdr:from>
      <xdr:col>4</xdr:col>
      <xdr:colOff>1028700</xdr:colOff>
      <xdr:row>10</xdr:row>
      <xdr:rowOff>28575</xdr:rowOff>
    </xdr:from>
    <xdr:to>
      <xdr:col>6</xdr:col>
      <xdr:colOff>619125</xdr:colOff>
      <xdr:row>12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D077B2-FA8E-413C-9AE1-F131B746BD59}"/>
            </a:ext>
          </a:extLst>
        </xdr:cNvPr>
        <xdr:cNvSpPr txBox="1"/>
      </xdr:nvSpPr>
      <xdr:spPr>
        <a:xfrm>
          <a:off x="6981825" y="2886075"/>
          <a:ext cx="207645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P</a:t>
          </a:r>
          <a:r>
            <a:rPr lang="en-AU" sz="1100" baseline="-25000">
              <a:solidFill>
                <a:schemeClr val="accent2"/>
              </a:solidFill>
            </a:rPr>
            <a:t>Tprocess</a:t>
          </a:r>
          <a:r>
            <a:rPr lang="en-AU" sz="1100">
              <a:solidFill>
                <a:schemeClr val="accent2"/>
              </a:solidFill>
            </a:rPr>
            <a:t> is the gas pressure, equal to process presure (P</a:t>
          </a:r>
          <a:r>
            <a:rPr lang="en-AU" sz="1100" baseline="-25000">
              <a:solidFill>
                <a:schemeClr val="accent2"/>
              </a:solidFill>
            </a:rPr>
            <a:t>process</a:t>
          </a:r>
          <a:r>
            <a:rPr lang="en-AU" sz="1100">
              <a:solidFill>
                <a:schemeClr val="accent2"/>
              </a:solidFill>
            </a:rPr>
            <a:t>) minus water vapour pressure</a:t>
          </a:r>
        </a:p>
      </xdr:txBody>
    </xdr:sp>
    <xdr:clientData/>
  </xdr:twoCellAnchor>
  <xdr:twoCellAnchor>
    <xdr:from>
      <xdr:col>5</xdr:col>
      <xdr:colOff>514350</xdr:colOff>
      <xdr:row>12</xdr:row>
      <xdr:rowOff>9525</xdr:rowOff>
    </xdr:from>
    <xdr:to>
      <xdr:col>5</xdr:col>
      <xdr:colOff>514350</xdr:colOff>
      <xdr:row>13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659B894-FB08-4D24-AB88-2A81BF080DCC}"/>
            </a:ext>
          </a:extLst>
        </xdr:cNvPr>
        <xdr:cNvCxnSpPr/>
      </xdr:nvCxnSpPr>
      <xdr:spPr>
        <a:xfrm flipV="1">
          <a:off x="7877175" y="3476625"/>
          <a:ext cx="0" cy="2000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75266</xdr:colOff>
      <xdr:row>30</xdr:row>
      <xdr:rowOff>19237</xdr:rowOff>
    </xdr:from>
    <xdr:to>
      <xdr:col>22</xdr:col>
      <xdr:colOff>265766</xdr:colOff>
      <xdr:row>58</xdr:row>
      <xdr:rowOff>48325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0786E9BF-3598-6678-E372-F98F4E9D8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501"/>
        <a:stretch>
          <a:fillRect/>
        </a:stretch>
      </xdr:blipFill>
      <xdr:spPr>
        <a:xfrm>
          <a:off x="18374472" y="8524502"/>
          <a:ext cx="6241676" cy="6360412"/>
        </a:xfrm>
        <a:prstGeom prst="rect">
          <a:avLst/>
        </a:prstGeom>
      </xdr:spPr>
    </xdr:pic>
    <xdr:clientData/>
  </xdr:twoCellAnchor>
  <xdr:oneCellAnchor>
    <xdr:from>
      <xdr:col>8</xdr:col>
      <xdr:colOff>646579</xdr:colOff>
      <xdr:row>19</xdr:row>
      <xdr:rowOff>558</xdr:rowOff>
    </xdr:from>
    <xdr:ext cx="1186607" cy="548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m:rPr>
                        <m:nor/>
                      </m:rPr>
                      <a:rPr lang="da-DK" sz="12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=𝑃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1610284</xdr:colOff>
      <xdr:row>28</xdr:row>
      <xdr:rowOff>254373</xdr:rowOff>
    </xdr:from>
    <xdr:ext cx="3154005" cy="557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d>
                      <m:d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da-DK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52,57−</m:t>
                        </m:r>
                        <m:f>
                          <m:f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6690,9</m:t>
                            </m:r>
                          </m:num>
                          <m:den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+273,15</m:t>
                            </m:r>
                          </m:den>
                        </m:f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−4,681∗</m:t>
                        </m:r>
                        <m:func>
                          <m:func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da-DK" sz="1400" b="0" i="0">
                                <a:latin typeface="Cambria Math" panose="02040503050406030204" pitchFamily="18" charset="0"/>
                              </a:rPr>
                              <m:t>ln</m:t>
                            </m:r>
                          </m:fName>
                          <m:e>
                            <m:d>
                              <m:dPr>
                                <m:ctrlP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+273,15</m:t>
                                </m:r>
                              </m:e>
                            </m:d>
                          </m:e>
                        </m:func>
                      </m:sup>
                    </m:sSup>
                  </m:oMath>
                </m:oMathPara>
              </a14:m>
              <a:endParaRPr lang="da-DK" sz="1400" b="0"/>
            </a:p>
            <a:p>
              <a:endParaRPr lang="da-DK" sz="14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400" b="0" i="0">
                  <a:latin typeface="Cambria Math" panose="02040503050406030204" pitchFamily="18" charset="0"/>
                </a:rPr>
                <a:t>𝑃_𝑤 (𝑇)=𝑒^(52,57−6690,9/(𝑇+273,15)−4,681∗ln⁡(𝑇+273,15) )</a:t>
              </a:r>
              <a:endParaRPr lang="da-DK" sz="1400" b="0"/>
            </a:p>
            <a:p>
              <a:pPr/>
              <a:endParaRPr lang="da-DK" sz="1400"/>
            </a:p>
          </xdr:txBody>
        </xdr:sp>
      </mc:Fallback>
    </mc:AlternateContent>
    <xdr:clientData/>
  </xdr:oneCellAnchor>
  <xdr:oneCellAnchor>
    <xdr:from>
      <xdr:col>7</xdr:col>
      <xdr:colOff>930088</xdr:colOff>
      <xdr:row>32</xdr:row>
      <xdr:rowOff>280147</xdr:rowOff>
    </xdr:from>
    <xdr:ext cx="4128566" cy="466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sub>
                        </m:sSub>
                        <m:d>
                          <m:d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d>
                        <m:d>
                          <m:dPr>
                            <m:begChr m:val="["/>
                            <m:endChr m:val="]"/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𝑏𝑎𝑟</m:t>
                            </m:r>
                          </m:e>
                        </m:d>
                      </m:den>
                    </m:f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da-DK" sz="1100">
                <a:latin typeface="12"/>
              </a:endParaRPr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𝑉_2=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𝑉_1∗𝑃_1/𝑃_(2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,𝑝𝑟𝑜𝑐𝑒𝑠𝑠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) ∗𝑇_2/𝑇_1 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𝑉_1∗𝑃_1/(𝑃_𝑝𝑟𝑜𝑐𝑒𝑠𝑠−𝑃_𝑊 (𝑇)[𝑏𝑎𝑟] )∗𝑇_2/𝑇_1 </a:t>
              </a:r>
              <a:endParaRPr lang="da-DK" sz="1100">
                <a:latin typeface="12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100852</xdr:colOff>
      <xdr:row>6</xdr:row>
      <xdr:rowOff>0</xdr:rowOff>
    </xdr:from>
    <xdr:to>
      <xdr:col>22</xdr:col>
      <xdr:colOff>277481</xdr:colOff>
      <xdr:row>33</xdr:row>
      <xdr:rowOff>11406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518E9478-7CD8-031F-3EB8-FAEEA6FD7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4"/>
        <a:stretch>
          <a:fillRect/>
        </a:stretch>
      </xdr:blipFill>
      <xdr:spPr>
        <a:xfrm>
          <a:off x="18400058" y="1154206"/>
          <a:ext cx="6227805" cy="8125959"/>
        </a:xfrm>
        <a:prstGeom prst="rect">
          <a:avLst/>
        </a:prstGeom>
      </xdr:spPr>
    </xdr:pic>
    <xdr:clientData/>
  </xdr:twoCellAnchor>
  <xdr:twoCellAnchor editAs="oneCell">
    <xdr:from>
      <xdr:col>0</xdr:col>
      <xdr:colOff>187327</xdr:colOff>
      <xdr:row>1</xdr:row>
      <xdr:rowOff>100853</xdr:rowOff>
    </xdr:from>
    <xdr:to>
      <xdr:col>2</xdr:col>
      <xdr:colOff>547397</xdr:colOff>
      <xdr:row>5</xdr:row>
      <xdr:rowOff>39616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79EA81F-F10F-B990-4CE6-3C8AE17F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7" y="280147"/>
          <a:ext cx="2623658" cy="72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2</xdr:col>
      <xdr:colOff>111821</xdr:colOff>
      <xdr:row>3</xdr:row>
      <xdr:rowOff>86866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195DB6C-B337-4B61-990E-FE11420D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2400"/>
          <a:ext cx="2369246" cy="5345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15</xdr:col>
      <xdr:colOff>76200</xdr:colOff>
      <xdr:row>35</xdr:row>
      <xdr:rowOff>130342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0CFC5C8A-AD5D-9B3D-CDF6-746CFF12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3825" y="200025"/>
          <a:ext cx="6076950" cy="83599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85725</xdr:rowOff>
    </xdr:from>
    <xdr:to>
      <xdr:col>15</xdr:col>
      <xdr:colOff>114300</xdr:colOff>
      <xdr:row>71</xdr:row>
      <xdr:rowOff>44050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A6D72119-200C-2335-A2EA-97730FFC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3825" y="8515350"/>
          <a:ext cx="6115050" cy="7092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598714</xdr:colOff>
      <xdr:row>9</xdr:row>
      <xdr:rowOff>26864</xdr:rowOff>
    </xdr:from>
    <xdr:ext cx="13398126" cy="8768982"/>
    <xdr:pic>
      <xdr:nvPicPr>
        <xdr:cNvPr id="2" name="Billede 1">
          <a:extLst>
            <a:ext uri="{FF2B5EF4-FFF2-40B4-BE49-F238E27FC236}">
              <a16:creationId xmlns:a16="http://schemas.microsoft.com/office/drawing/2014/main" id="{BB2B449C-6991-4467-8B0F-454959B4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009" y="1653734"/>
          <a:ext cx="13398126" cy="8768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Technology\Emission%20Control\Emission%20formula\N2O%20formula%20fine%20bubble%20diffusion%20Version%203.xlsx" TargetMode="External"/><Relationship Id="rId1" Type="http://schemas.openxmlformats.org/officeDocument/2006/relationships/externalLinkPath" Target="file:///L:\Environment\Technology\Emission%20Control\Emission%20formula\N2O%20formula%20fine%20bubble%20diffusion%20Version%20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192.168.152.6/unisense$/Environment/PHH%20working%20folder/N2O%20formula%20(version%202).xlsx" TargetMode="External"/><Relationship Id="rId2" Type="http://schemas.openxmlformats.org/officeDocument/2006/relationships/externalLinkPath" Target="file:///L:\Environment\PHH%20working%20folder\N2O%20formula%20(version%202).xlsx" TargetMode="External"/><Relationship Id="rId1" Type="http://schemas.openxmlformats.org/officeDocument/2006/relationships/externalLinkPath" Target="/192.168.152.6/unisense$/Environment/PHH%20working%20folder/N2O%20formula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2</v>
          </cell>
        </row>
        <row r="16">
          <cell r="F16">
            <v>1000</v>
          </cell>
        </row>
        <row r="17">
          <cell r="F17">
            <v>24000</v>
          </cell>
        </row>
        <row r="18">
          <cell r="F18">
            <v>0.27777777777777779</v>
          </cell>
        </row>
        <row r="19">
          <cell r="F19">
            <v>500</v>
          </cell>
        </row>
        <row r="20">
          <cell r="F20">
            <v>3.87</v>
          </cell>
        </row>
        <row r="21">
          <cell r="F21">
            <v>1935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5.5555555555555556E-4</v>
          </cell>
        </row>
        <row r="32">
          <cell r="F32">
            <v>25.513708899658258</v>
          </cell>
        </row>
        <row r="33">
          <cell r="F33">
            <v>21.174635197386266</v>
          </cell>
        </row>
        <row r="36">
          <cell r="F36">
            <v>21.943892214257815</v>
          </cell>
        </row>
        <row r="41">
          <cell r="F41">
            <v>0.29920990782453855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2O Emission- Bottom Aeration"/>
      <sheetName val="N2O Emission - Surface Aeration"/>
      <sheetName val="Aeration Field Size"/>
      <sheetName val="N2O Emission - Surface Aera (2)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0.02</v>
          </cell>
        </row>
        <row r="16">
          <cell r="F16">
            <v>136.79999999999998</v>
          </cell>
        </row>
        <row r="17">
          <cell r="F17">
            <v>3283.2</v>
          </cell>
        </row>
        <row r="18">
          <cell r="F18">
            <v>3.7999999999999992E-2</v>
          </cell>
        </row>
        <row r="19">
          <cell r="F19">
            <v>1268.75</v>
          </cell>
        </row>
        <row r="20">
          <cell r="F20">
            <v>3.87</v>
          </cell>
        </row>
        <row r="21">
          <cell r="F21">
            <v>4910.0625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2.9950738916256151E-5</v>
          </cell>
        </row>
        <row r="32">
          <cell r="F32">
            <v>2.0702292294198816</v>
          </cell>
        </row>
        <row r="33">
          <cell r="F33">
            <v>1.7181488148326109</v>
          </cell>
        </row>
        <row r="36">
          <cell r="F36">
            <v>1.3637231530260634E-2</v>
          </cell>
        </row>
        <row r="37">
          <cell r="F37">
            <v>6.6959659140550354E-2</v>
          </cell>
        </row>
        <row r="41">
          <cell r="F41">
            <v>0.29920990782453855</v>
          </cell>
        </row>
        <row r="42">
          <cell r="F42">
            <v>0.26659602787166387</v>
          </cell>
        </row>
      </sheetData>
      <sheetData sheetId="1"/>
      <sheetData sheetId="2"/>
      <sheetData sheetId="3">
        <row r="9">
          <cell r="F9">
            <v>22</v>
          </cell>
        </row>
        <row r="10">
          <cell r="F10">
            <v>66</v>
          </cell>
        </row>
        <row r="11">
          <cell r="F11">
            <v>1.8</v>
          </cell>
        </row>
        <row r="12">
          <cell r="F12">
            <v>4000</v>
          </cell>
        </row>
        <row r="13">
          <cell r="F13">
            <v>0.1</v>
          </cell>
        </row>
        <row r="21">
          <cell r="F21">
            <v>20</v>
          </cell>
        </row>
        <row r="22">
          <cell r="F22">
            <v>0.9</v>
          </cell>
        </row>
        <row r="23">
          <cell r="F23">
            <v>0.95</v>
          </cell>
        </row>
        <row r="24">
          <cell r="F24">
            <v>1</v>
          </cell>
        </row>
        <row r="25">
          <cell r="F25">
            <v>1.7700000000000001E-9</v>
          </cell>
        </row>
        <row r="26">
          <cell r="F26">
            <v>2.1200000000000001E-9</v>
          </cell>
        </row>
        <row r="27">
          <cell r="F27">
            <v>0</v>
          </cell>
        </row>
        <row r="28">
          <cell r="F28">
            <v>9.0324000000000012E-3</v>
          </cell>
        </row>
        <row r="29">
          <cell r="F29">
            <v>8.830014399999999E-3</v>
          </cell>
        </row>
        <row r="32">
          <cell r="F32">
            <v>118.8</v>
          </cell>
        </row>
        <row r="33">
          <cell r="F33">
            <v>104.12157249080686</v>
          </cell>
        </row>
        <row r="34">
          <cell r="F34">
            <v>2.9479445834994014</v>
          </cell>
        </row>
        <row r="35">
          <cell r="F35">
            <v>2.6936304815904446</v>
          </cell>
        </row>
        <row r="36">
          <cell r="F36">
            <v>1077.4521926361779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7D40-B37D-4DFD-B818-A487794AA773}">
  <dimension ref="A1:P17295"/>
  <sheetViews>
    <sheetView tabSelected="1" zoomScale="98" zoomScaleNormal="98" workbookViewId="0">
      <selection activeCell="H10" sqref="H10"/>
    </sheetView>
  </sheetViews>
  <sheetFormatPr defaultColWidth="8.85546875" defaultRowHeight="15" x14ac:dyDescent="0.25"/>
  <cols>
    <col min="1" max="1" width="20" bestFit="1" customWidth="1"/>
    <col min="2" max="2" width="27" style="165" customWidth="1"/>
    <col min="3" max="3" width="26.85546875" style="160" customWidth="1"/>
    <col min="4" max="4" width="16.140625" style="164" customWidth="1"/>
    <col min="5" max="5" width="21.140625" style="164" bestFit="1" customWidth="1"/>
    <col min="6" max="6" width="16.140625" style="159" customWidth="1"/>
    <col min="7" max="7" width="23.42578125" style="159" bestFit="1" customWidth="1"/>
    <col min="8" max="8" width="17.28515625" style="159" customWidth="1"/>
    <col min="9" max="9" width="24.42578125" style="159" bestFit="1" customWidth="1"/>
    <col min="10" max="10" width="9.85546875" style="159" bestFit="1" customWidth="1"/>
    <col min="11" max="11" width="24.42578125" style="159" customWidth="1"/>
    <col min="12" max="12" width="17.28515625" style="159" customWidth="1"/>
    <col min="13" max="14" width="13.42578125" style="160" bestFit="1" customWidth="1"/>
    <col min="15" max="15" width="15.85546875" style="160" bestFit="1" customWidth="1"/>
    <col min="16" max="16" width="18" bestFit="1" customWidth="1"/>
    <col min="17" max="17" width="4" bestFit="1" customWidth="1"/>
    <col min="18" max="18" width="81.140625" bestFit="1" customWidth="1"/>
    <col min="19" max="19" width="14.7109375" customWidth="1"/>
  </cols>
  <sheetData>
    <row r="1" spans="1:15" ht="30" customHeight="1" x14ac:dyDescent="0.25">
      <c r="A1" s="197" t="s">
        <v>186</v>
      </c>
      <c r="B1" s="198"/>
      <c r="C1" s="198"/>
      <c r="D1" s="198"/>
      <c r="E1" s="188"/>
      <c r="F1" s="188"/>
      <c r="G1" s="44"/>
      <c r="H1" s="44"/>
      <c r="I1" s="44"/>
      <c r="J1" s="44"/>
      <c r="K1" s="44"/>
      <c r="L1" s="44"/>
      <c r="M1"/>
      <c r="N1"/>
      <c r="O1"/>
    </row>
    <row r="2" spans="1:15" ht="18" x14ac:dyDescent="0.25">
      <c r="A2" s="187" t="s">
        <v>11</v>
      </c>
      <c r="B2" s="186" t="s">
        <v>35</v>
      </c>
      <c r="C2" s="193">
        <v>462</v>
      </c>
      <c r="D2" s="117" t="s">
        <v>19</v>
      </c>
      <c r="E2"/>
      <c r="F2"/>
      <c r="G2"/>
      <c r="H2" s="172"/>
      <c r="I2" s="178" t="s">
        <v>133</v>
      </c>
      <c r="J2" s="44"/>
      <c r="K2" s="44"/>
      <c r="L2" s="44"/>
      <c r="M2"/>
      <c r="N2"/>
      <c r="O2"/>
    </row>
    <row r="3" spans="1:15" ht="22.5" x14ac:dyDescent="0.25">
      <c r="A3" s="176" t="s">
        <v>31</v>
      </c>
      <c r="B3" s="186" t="s">
        <v>13</v>
      </c>
      <c r="C3" s="193">
        <v>7.55</v>
      </c>
      <c r="D3" s="117" t="s">
        <v>12</v>
      </c>
      <c r="E3"/>
      <c r="F3"/>
      <c r="G3"/>
      <c r="H3" s="179"/>
      <c r="I3" s="180" t="s">
        <v>134</v>
      </c>
      <c r="J3" s="44"/>
      <c r="K3" s="44"/>
      <c r="L3" s="44"/>
      <c r="M3"/>
      <c r="N3"/>
      <c r="O3"/>
    </row>
    <row r="4" spans="1:15" ht="18.75" x14ac:dyDescent="0.25">
      <c r="A4" s="176" t="s">
        <v>32</v>
      </c>
      <c r="B4" s="186" t="s">
        <v>37</v>
      </c>
      <c r="C4" s="194">
        <f>C3*C2</f>
        <v>3488.1</v>
      </c>
      <c r="D4" s="117" t="s">
        <v>20</v>
      </c>
      <c r="E4"/>
      <c r="F4"/>
      <c r="G4"/>
      <c r="H4" s="177"/>
      <c r="I4" s="181" t="s">
        <v>177</v>
      </c>
      <c r="J4" s="44"/>
      <c r="K4" s="44"/>
      <c r="L4" s="44"/>
      <c r="M4"/>
      <c r="N4"/>
      <c r="O4"/>
    </row>
    <row r="5" spans="1:15" ht="18.75" x14ac:dyDescent="0.25">
      <c r="A5" s="176" t="s">
        <v>161</v>
      </c>
      <c r="B5" s="186" t="s">
        <v>184</v>
      </c>
      <c r="C5" s="195">
        <v>1.01325</v>
      </c>
      <c r="D5" s="117" t="s">
        <v>158</v>
      </c>
      <c r="E5" s="199" t="s">
        <v>185</v>
      </c>
      <c r="F5" s="199"/>
      <c r="G5" s="44"/>
      <c r="H5" s="44"/>
      <c r="I5" s="44"/>
      <c r="J5" s="44"/>
      <c r="K5" s="44"/>
      <c r="L5" s="44"/>
      <c r="M5"/>
      <c r="N5"/>
      <c r="O5"/>
    </row>
    <row r="6" spans="1:15" ht="64.5" customHeight="1" x14ac:dyDescent="0.25">
      <c r="A6" s="176" t="s">
        <v>182</v>
      </c>
      <c r="B6" s="186" t="s">
        <v>183</v>
      </c>
      <c r="C6" s="193">
        <v>0</v>
      </c>
      <c r="D6" s="117" t="s">
        <v>7</v>
      </c>
      <c r="E6" s="200" t="s">
        <v>193</v>
      </c>
      <c r="F6" s="200"/>
      <c r="G6" s="185"/>
      <c r="H6" s="44"/>
      <c r="I6" s="44"/>
      <c r="J6" s="44"/>
      <c r="K6" s="44"/>
      <c r="L6" s="44"/>
      <c r="M6"/>
      <c r="N6"/>
      <c r="O6"/>
    </row>
    <row r="7" spans="1:15" ht="30" customHeight="1" x14ac:dyDescent="0.25">
      <c r="A7" s="176" t="s">
        <v>187</v>
      </c>
      <c r="B7" s="186" t="s">
        <v>188</v>
      </c>
      <c r="C7" s="193">
        <v>0</v>
      </c>
      <c r="D7" s="117" t="s">
        <v>189</v>
      </c>
      <c r="E7" s="201" t="s">
        <v>190</v>
      </c>
      <c r="F7" s="201"/>
      <c r="G7" s="185"/>
      <c r="H7" s="44"/>
      <c r="I7" s="44"/>
      <c r="J7" s="44"/>
      <c r="K7" s="44"/>
      <c r="L7" s="44"/>
      <c r="M7"/>
      <c r="N7"/>
      <c r="O7"/>
    </row>
    <row r="8" spans="1:15" ht="33.75" x14ac:dyDescent="0.25">
      <c r="A8" s="176" t="s">
        <v>180</v>
      </c>
      <c r="B8" s="186" t="s">
        <v>175</v>
      </c>
      <c r="C8" s="189">
        <f>C5-C7/100*EXP(52.57-(6690.9/(C6+273.15))-4.681*LN(C6+273.15))/1000</f>
        <v>1.01325</v>
      </c>
      <c r="D8" s="117" t="s">
        <v>158</v>
      </c>
      <c r="E8" s="44"/>
      <c r="F8" s="44"/>
      <c r="G8" s="44"/>
      <c r="H8" s="44"/>
      <c r="I8" s="44"/>
      <c r="J8" s="44"/>
      <c r="K8" s="44"/>
      <c r="L8" s="44"/>
      <c r="M8"/>
      <c r="N8"/>
      <c r="O8"/>
    </row>
    <row r="9" spans="1:15" ht="22.5" x14ac:dyDescent="0.25">
      <c r="A9" s="176" t="s">
        <v>179</v>
      </c>
      <c r="B9" s="186" t="s">
        <v>176</v>
      </c>
      <c r="C9" s="189">
        <f>C5-EXP(52.57-(6690.9/(20+273.15))-4.681*LN(20+273.15))/1000</f>
        <v>0.98980716848771544</v>
      </c>
      <c r="D9" s="117" t="s">
        <v>158</v>
      </c>
      <c r="E9" s="202" t="s">
        <v>191</v>
      </c>
      <c r="F9" s="202"/>
      <c r="G9" s="44"/>
      <c r="H9" s="44"/>
      <c r="I9" s="44"/>
      <c r="J9" s="44"/>
      <c r="K9" s="44"/>
      <c r="L9" s="44"/>
      <c r="M9"/>
      <c r="N9"/>
      <c r="O9"/>
    </row>
    <row r="10" spans="1:15" ht="15.75" x14ac:dyDescent="0.25">
      <c r="A10" s="183"/>
      <c r="B10" s="184"/>
      <c r="C10" s="190"/>
      <c r="D10" s="97"/>
      <c r="E10" s="44"/>
      <c r="F10" s="44"/>
      <c r="G10" s="44"/>
      <c r="H10" s="44"/>
      <c r="I10" s="44"/>
      <c r="J10" s="44"/>
      <c r="K10" s="44"/>
      <c r="L10" s="44"/>
      <c r="M10"/>
      <c r="N10"/>
      <c r="O10"/>
    </row>
    <row r="11" spans="1:15" ht="16.5" thickBot="1" x14ac:dyDescent="0.3">
      <c r="A11" s="183"/>
      <c r="B11" s="184"/>
      <c r="C11" s="190"/>
      <c r="D11" s="97"/>
      <c r="E11" s="44"/>
      <c r="F11" s="44"/>
      <c r="G11" s="44"/>
      <c r="H11" s="44"/>
      <c r="I11" s="44"/>
      <c r="J11" s="44"/>
      <c r="K11" s="44"/>
      <c r="L11" s="44"/>
      <c r="M11"/>
      <c r="N11"/>
      <c r="O11"/>
    </row>
    <row r="12" spans="1:15" ht="31.5" x14ac:dyDescent="0.25">
      <c r="B12"/>
      <c r="C12" s="191" t="s">
        <v>141</v>
      </c>
      <c r="D12" s="44"/>
      <c r="E12" s="44"/>
      <c r="F12" s="203"/>
      <c r="G12" s="44"/>
      <c r="H12" s="44"/>
      <c r="I12" s="44"/>
      <c r="J12" s="44"/>
      <c r="K12" s="44"/>
      <c r="L12" s="44"/>
      <c r="M12"/>
      <c r="N12"/>
      <c r="O12"/>
    </row>
    <row r="13" spans="1:15" ht="16.5" thickBot="1" x14ac:dyDescent="0.3">
      <c r="B13"/>
      <c r="C13" s="192" t="s">
        <v>192</v>
      </c>
      <c r="D13" s="44"/>
      <c r="E13" s="44"/>
      <c r="F13" s="204"/>
      <c r="G13" s="44"/>
      <c r="H13" s="44"/>
      <c r="I13" s="44"/>
      <c r="J13" s="44"/>
      <c r="K13" s="44"/>
      <c r="L13" s="44"/>
      <c r="M13"/>
      <c r="N13"/>
      <c r="O13"/>
    </row>
    <row r="14" spans="1:15" ht="18.75" customHeight="1" x14ac:dyDescent="0.25">
      <c r="A14" s="196" t="s">
        <v>170</v>
      </c>
      <c r="B14" s="163" t="s">
        <v>181</v>
      </c>
      <c r="C14" s="162" t="s">
        <v>130</v>
      </c>
      <c r="D14" s="182" t="s">
        <v>81</v>
      </c>
      <c r="E14" s="163" t="s">
        <v>171</v>
      </c>
      <c r="F14" s="161" t="s">
        <v>178</v>
      </c>
      <c r="G14" s="162" t="s">
        <v>132</v>
      </c>
      <c r="H14" s="161" t="s">
        <v>172</v>
      </c>
      <c r="I14" s="162" t="s">
        <v>131</v>
      </c>
      <c r="J14" s="162" t="s">
        <v>21</v>
      </c>
      <c r="K14" s="161" t="s">
        <v>22</v>
      </c>
      <c r="L14" s="161" t="s">
        <v>23</v>
      </c>
      <c r="M14" s="162" t="s">
        <v>24</v>
      </c>
      <c r="N14" s="167" t="s">
        <v>38</v>
      </c>
      <c r="O14" s="161" t="s">
        <v>173</v>
      </c>
    </row>
    <row r="15" spans="1:15" ht="20.25" customHeight="1" x14ac:dyDescent="0.25">
      <c r="A15" s="196"/>
      <c r="B15" s="175" t="s">
        <v>18</v>
      </c>
      <c r="C15" s="174" t="s">
        <v>18</v>
      </c>
      <c r="D15" s="175" t="s">
        <v>7</v>
      </c>
      <c r="E15" s="175" t="s">
        <v>48</v>
      </c>
      <c r="F15" s="174" t="s">
        <v>158</v>
      </c>
      <c r="G15" s="174" t="s">
        <v>18</v>
      </c>
      <c r="H15" s="174" t="s">
        <v>33</v>
      </c>
      <c r="I15" s="174" t="s">
        <v>17</v>
      </c>
      <c r="J15" s="166" t="s">
        <v>0</v>
      </c>
      <c r="K15" s="174" t="s">
        <v>8</v>
      </c>
      <c r="L15" s="174" t="s">
        <v>16</v>
      </c>
      <c r="M15" s="166" t="s">
        <v>16</v>
      </c>
      <c r="N15" s="173" t="s">
        <v>39</v>
      </c>
      <c r="O15" s="174" t="s">
        <v>174</v>
      </c>
    </row>
    <row r="16" spans="1:15" x14ac:dyDescent="0.25">
      <c r="A16" s="157">
        <v>45694</v>
      </c>
      <c r="B16" s="168">
        <v>0.4188979067854976</v>
      </c>
      <c r="C16" s="169">
        <f>IF($C$13="Normalised Q_A (Nm3/s)", B16*$C$8/F16*(D16+273.15)/($C$6+273.15), B16)</f>
        <v>0.47565988374585055</v>
      </c>
      <c r="D16" s="168">
        <v>26.4310151166666</v>
      </c>
      <c r="E16" s="168">
        <v>4.1504553999999999E-2</v>
      </c>
      <c r="F16" s="169">
        <f>$C$5-EXP(52.57-(6690.9/(D16+273.15))-4.681*LN(D16+273.15))/1000</f>
        <v>0.97868145827110065</v>
      </c>
      <c r="G16" s="169">
        <f>C16*((20+273.15)/(D16+273.15))*(F16/$C$9)</f>
        <v>0.46021725903558958</v>
      </c>
      <c r="H16" s="169">
        <f>G16/$C$2</f>
        <v>9.9614125332378694E-4</v>
      </c>
      <c r="I16" s="169">
        <f>C16*(24*60*60)</f>
        <v>41097.013955641487</v>
      </c>
      <c r="J16" s="169">
        <f t="shared" ref="J16:J79" si="0">KHprocess*EXP(delta*(1/(D16+273.15)-1/(Tnul+273.15)))</f>
        <v>2.3663801696149858E-2</v>
      </c>
      <c r="K16" s="169">
        <f t="shared" ref="K16:K79" si="1">1/(J16*constR*(D16+273.15)*10^3)</f>
        <v>1.6966457538372384</v>
      </c>
      <c r="L16" s="169">
        <f>(($C$3/0.815)^(-0.49))*34500*(H16)^0.86</f>
        <v>30.384235491662547</v>
      </c>
      <c r="M16" s="170">
        <f>L16*(1.024)^(D16-20)</f>
        <v>35.390564524151912</v>
      </c>
      <c r="N16" s="170">
        <f>K16*E16*(1-EXP((-(M16/K16)*($C$4/I16))))*I16/1000</f>
        <v>2.4012532772992263</v>
      </c>
      <c r="O16" s="169">
        <f>N16*1000/24/$C$2</f>
        <v>0.21656324650967046</v>
      </c>
    </row>
    <row r="17" spans="1:15" ht="14.25" customHeight="1" x14ac:dyDescent="0.25">
      <c r="A17" s="157">
        <v>45694.000694444447</v>
      </c>
      <c r="B17" s="168">
        <v>0.38916965743862819</v>
      </c>
      <c r="C17" s="169">
        <f t="shared" ref="C17:C80" si="2">IF($C$13="Normalised Q_A (Nm3/s)", B17*$C$8/F17*(D17+273.15)/($C$6+273.15), B17)</f>
        <v>0.44190135534669261</v>
      </c>
      <c r="D17" s="168">
        <v>26.430176530000001</v>
      </c>
      <c r="E17" s="168">
        <v>4.1460049666666603E-2</v>
      </c>
      <c r="F17" s="169">
        <f t="shared" ref="F17:F80" si="3">$C$5-EXP(52.57-(6690.9/(D17+273.15))-4.681*LN(D17+273.15))/1000</f>
        <v>0.97868316643139541</v>
      </c>
      <c r="G17" s="169">
        <f t="shared" ref="G17:G80" si="4">C17*((20+273.15)/(D17+273.15))*(F17/$C$9)</f>
        <v>0.42755666749592225</v>
      </c>
      <c r="H17" s="169">
        <f t="shared" ref="H17:H80" si="5">G17/$C$2</f>
        <v>9.2544733224225598E-4</v>
      </c>
      <c r="I17" s="169">
        <f t="shared" ref="I17:I80" si="6">C17*(24*60*60)</f>
        <v>38180.277101954242</v>
      </c>
      <c r="J17" s="169">
        <f t="shared" si="0"/>
        <v>2.3664393168331636E-2</v>
      </c>
      <c r="K17" s="169">
        <f t="shared" si="1"/>
        <v>1.6966080967046737</v>
      </c>
      <c r="L17" s="169">
        <f t="shared" ref="L17:L80" si="7">(($C$3/0.815)^(-0.49))*34500*(H17)^0.86</f>
        <v>28.520345727984608</v>
      </c>
      <c r="M17" s="170">
        <f t="shared" ref="M17:M80" si="8">L17*(1.024)^(D17-20)</f>
        <v>33.21890596431696</v>
      </c>
      <c r="N17" s="170">
        <f t="shared" ref="N17:N80" si="9">K17*E17*(1-EXP((-(M17/K17)*($C$4/I17))))*I17/1000</f>
        <v>2.2367051905200452</v>
      </c>
      <c r="O17" s="169">
        <f t="shared" ref="O17:O80" si="10">N17*1000/24/$C$2</f>
        <v>0.20172305109307764</v>
      </c>
    </row>
    <row r="18" spans="1:15" ht="15.75" customHeight="1" x14ac:dyDescent="0.25">
      <c r="A18" s="157">
        <v>45694.001388888886</v>
      </c>
      <c r="B18" s="168">
        <v>0.38916965743862819</v>
      </c>
      <c r="C18" s="169">
        <f t="shared" si="2"/>
        <v>0.44190058048061998</v>
      </c>
      <c r="D18" s="168">
        <v>26.429852964999998</v>
      </c>
      <c r="E18" s="168">
        <v>4.1453691833333299E-2</v>
      </c>
      <c r="F18" s="169">
        <f t="shared" si="3"/>
        <v>0.97868382549790744</v>
      </c>
      <c r="G18" s="169">
        <f t="shared" si="4"/>
        <v>0.42755666749592225</v>
      </c>
      <c r="H18" s="169">
        <f t="shared" si="5"/>
        <v>9.2544733224225598E-4</v>
      </c>
      <c r="I18" s="169">
        <f t="shared" si="6"/>
        <v>38180.210153525564</v>
      </c>
      <c r="J18" s="169">
        <f t="shared" si="0"/>
        <v>2.3664621390125665E-2</v>
      </c>
      <c r="K18" s="169">
        <f t="shared" si="1"/>
        <v>1.69659356702821</v>
      </c>
      <c r="L18" s="169">
        <f t="shared" si="7"/>
        <v>28.520345727984608</v>
      </c>
      <c r="M18" s="170">
        <f t="shared" si="8"/>
        <v>33.218651048794307</v>
      </c>
      <c r="N18" s="170">
        <f>K18*E18*(1-EXP((-(M18/K18)*($C$4/I18))))*I18/1000</f>
        <v>2.2363412444801507</v>
      </c>
      <c r="O18" s="169">
        <f t="shared" si="10"/>
        <v>0.20169022767678124</v>
      </c>
    </row>
    <row r="19" spans="1:15" x14ac:dyDescent="0.25">
      <c r="A19" s="157">
        <v>45694.002083333333</v>
      </c>
      <c r="B19" s="168">
        <v>0.38916965743862819</v>
      </c>
      <c r="C19" s="169">
        <f t="shared" si="2"/>
        <v>0.44189984639115326</v>
      </c>
      <c r="D19" s="168">
        <v>26.429546424999899</v>
      </c>
      <c r="E19" s="168">
        <v>4.1549060999999998E-2</v>
      </c>
      <c r="F19" s="169">
        <f t="shared" si="3"/>
        <v>0.97868444987625258</v>
      </c>
      <c r="G19" s="169">
        <f t="shared" si="4"/>
        <v>0.42755666749592219</v>
      </c>
      <c r="H19" s="169">
        <f t="shared" si="5"/>
        <v>9.2544733224225587E-4</v>
      </c>
      <c r="I19" s="169">
        <f t="shared" si="6"/>
        <v>38180.146728195643</v>
      </c>
      <c r="J19" s="169">
        <f t="shared" si="0"/>
        <v>2.3664837606072554E-2</v>
      </c>
      <c r="K19" s="169">
        <f t="shared" si="1"/>
        <v>1.6965798019428531</v>
      </c>
      <c r="L19" s="169">
        <f t="shared" si="7"/>
        <v>28.520345727984608</v>
      </c>
      <c r="M19" s="170">
        <f t="shared" si="8"/>
        <v>33.218409547950671</v>
      </c>
      <c r="N19" s="170">
        <f t="shared" si="9"/>
        <v>2.2414663205268921</v>
      </c>
      <c r="O19" s="169">
        <f t="shared" si="10"/>
        <v>0.20215244593496501</v>
      </c>
    </row>
    <row r="20" spans="1:15" x14ac:dyDescent="0.25">
      <c r="A20" s="157">
        <v>45694.00277777778</v>
      </c>
      <c r="B20" s="168">
        <v>0.39303048241706628</v>
      </c>
      <c r="C20" s="169">
        <f t="shared" si="2"/>
        <v>0.44628304897358911</v>
      </c>
      <c r="D20" s="168">
        <v>26.429239885000001</v>
      </c>
      <c r="E20" s="168">
        <v>4.15776731666666E-2</v>
      </c>
      <c r="F20" s="169">
        <f t="shared" si="3"/>
        <v>0.97868507424476636</v>
      </c>
      <c r="G20" s="169">
        <f t="shared" si="4"/>
        <v>0.43179831745504399</v>
      </c>
      <c r="H20" s="169">
        <f t="shared" si="5"/>
        <v>9.3462839275983546E-4</v>
      </c>
      <c r="I20" s="169">
        <f t="shared" si="6"/>
        <v>38558.855431318101</v>
      </c>
      <c r="J20" s="169">
        <f t="shared" si="0"/>
        <v>2.3665053824437302E-2</v>
      </c>
      <c r="K20" s="169">
        <f t="shared" si="1"/>
        <v>1.6965660369392388</v>
      </c>
      <c r="L20" s="169">
        <f t="shared" si="7"/>
        <v>28.763506666937168</v>
      </c>
      <c r="M20" s="170">
        <f t="shared" si="8"/>
        <v>33.501382039677893</v>
      </c>
      <c r="N20" s="170">
        <f t="shared" si="9"/>
        <v>2.2641172933717071</v>
      </c>
      <c r="O20" s="169">
        <f t="shared" si="10"/>
        <v>0.20419528259124342</v>
      </c>
    </row>
    <row r="21" spans="1:15" x14ac:dyDescent="0.25">
      <c r="A21" s="157">
        <v>45694.003472222219</v>
      </c>
      <c r="B21" s="168">
        <v>0.3887836117304434</v>
      </c>
      <c r="C21" s="169">
        <f t="shared" si="2"/>
        <v>0.44146002706425214</v>
      </c>
      <c r="D21" s="168">
        <v>26.428933345000001</v>
      </c>
      <c r="E21" s="168">
        <v>4.1552242000000003E-2</v>
      </c>
      <c r="F21" s="169">
        <f t="shared" si="3"/>
        <v>0.97868569860344901</v>
      </c>
      <c r="G21" s="169">
        <f t="shared" si="4"/>
        <v>0.42713254291853631</v>
      </c>
      <c r="H21" s="169">
        <f t="shared" si="5"/>
        <v>9.245293136764855E-4</v>
      </c>
      <c r="I21" s="169">
        <f t="shared" si="6"/>
        <v>38142.146338351384</v>
      </c>
      <c r="J21" s="169">
        <f t="shared" si="0"/>
        <v>2.3665270045220094E-2</v>
      </c>
      <c r="K21" s="169">
        <f t="shared" si="1"/>
        <v>1.6965522720173583</v>
      </c>
      <c r="L21" s="169">
        <f t="shared" si="7"/>
        <v>28.496013428091359</v>
      </c>
      <c r="M21" s="170">
        <f t="shared" si="8"/>
        <v>33.18958648306203</v>
      </c>
      <c r="N21" s="170">
        <f t="shared" si="9"/>
        <v>2.239486240787127</v>
      </c>
      <c r="O21" s="169">
        <f t="shared" si="10"/>
        <v>0.20197386731485634</v>
      </c>
    </row>
    <row r="22" spans="1:15" x14ac:dyDescent="0.25">
      <c r="A22" s="157">
        <v>45694.004166666666</v>
      </c>
      <c r="B22" s="168">
        <v>0.40615724689791294</v>
      </c>
      <c r="C22" s="169">
        <f t="shared" si="2"/>
        <v>0.46118685548401872</v>
      </c>
      <c r="D22" s="168">
        <v>26.428626808333298</v>
      </c>
      <c r="E22" s="168">
        <v>4.1529987999999997E-2</v>
      </c>
      <c r="F22" s="169">
        <f t="shared" si="3"/>
        <v>0.97868632294551172</v>
      </c>
      <c r="G22" s="169">
        <f t="shared" si="4"/>
        <v>0.44621988288070863</v>
      </c>
      <c r="H22" s="169">
        <f t="shared" si="5"/>
        <v>9.6584390233919618E-4</v>
      </c>
      <c r="I22" s="169">
        <f t="shared" si="6"/>
        <v>39846.54431381922</v>
      </c>
      <c r="J22" s="169">
        <f t="shared" si="0"/>
        <v>2.3665486266069763E-2</v>
      </c>
      <c r="K22" s="169">
        <f t="shared" si="1"/>
        <v>1.6965385073268868</v>
      </c>
      <c r="L22" s="169">
        <f t="shared" si="7"/>
        <v>29.587773637721931</v>
      </c>
      <c r="M22" s="170">
        <f t="shared" si="8"/>
        <v>34.460919781839742</v>
      </c>
      <c r="N22" s="170">
        <f t="shared" si="9"/>
        <v>2.333138932967056</v>
      </c>
      <c r="O22" s="169">
        <f t="shared" si="10"/>
        <v>0.21042017793714429</v>
      </c>
    </row>
    <row r="23" spans="1:15" x14ac:dyDescent="0.25">
      <c r="A23" s="157">
        <v>45694.004861111112</v>
      </c>
      <c r="B23" s="168">
        <v>0.41272061625481166</v>
      </c>
      <c r="C23" s="169">
        <f t="shared" si="2"/>
        <v>0.46863870699083532</v>
      </c>
      <c r="D23" s="168">
        <v>26.428320275000001</v>
      </c>
      <c r="E23" s="168">
        <v>4.1593565666666603E-2</v>
      </c>
      <c r="F23" s="169">
        <f t="shared" si="3"/>
        <v>0.97868694727095484</v>
      </c>
      <c r="G23" s="169">
        <f t="shared" si="4"/>
        <v>0.45343065143920802</v>
      </c>
      <c r="H23" s="169">
        <f t="shared" si="5"/>
        <v>9.8145162649179219E-4</v>
      </c>
      <c r="I23" s="169">
        <f t="shared" si="6"/>
        <v>40490.384284008171</v>
      </c>
      <c r="J23" s="169">
        <f t="shared" si="0"/>
        <v>2.3665702486986136E-2</v>
      </c>
      <c r="K23" s="169">
        <f t="shared" si="1"/>
        <v>1.6965247428678303</v>
      </c>
      <c r="L23" s="169">
        <f t="shared" si="7"/>
        <v>29.99850212847474</v>
      </c>
      <c r="M23" s="170">
        <f t="shared" si="8"/>
        <v>34.939041803400301</v>
      </c>
      <c r="N23" s="170">
        <f t="shared" si="9"/>
        <v>2.3725220537844893</v>
      </c>
      <c r="O23" s="169">
        <f t="shared" si="10"/>
        <v>0.21397204669773534</v>
      </c>
    </row>
    <row r="24" spans="1:15" x14ac:dyDescent="0.25">
      <c r="A24" s="157">
        <v>45694.005555555559</v>
      </c>
      <c r="B24" s="168">
        <v>0.36330225329311833</v>
      </c>
      <c r="C24" s="169">
        <f t="shared" si="2"/>
        <v>0.41252449127872959</v>
      </c>
      <c r="D24" s="168">
        <v>26.428172905</v>
      </c>
      <c r="E24" s="168">
        <v>4.15617768333333E-2</v>
      </c>
      <c r="F24" s="169">
        <f t="shared" si="3"/>
        <v>0.97868724742026314</v>
      </c>
      <c r="G24" s="169">
        <f t="shared" si="4"/>
        <v>0.39913774813305153</v>
      </c>
      <c r="H24" s="169">
        <f t="shared" si="5"/>
        <v>8.6393451976850982E-4</v>
      </c>
      <c r="I24" s="169">
        <f t="shared" si="6"/>
        <v>35642.116046482239</v>
      </c>
      <c r="J24" s="169">
        <f t="shared" si="0"/>
        <v>2.3665806438944403E-2</v>
      </c>
      <c r="K24" s="169">
        <f t="shared" si="1"/>
        <v>1.6965181254491255</v>
      </c>
      <c r="L24" s="169">
        <f t="shared" si="7"/>
        <v>26.882263174171225</v>
      </c>
      <c r="M24" s="170">
        <f t="shared" si="8"/>
        <v>31.309471054649819</v>
      </c>
      <c r="N24" s="170">
        <f t="shared" si="9"/>
        <v>2.1002457435174908</v>
      </c>
      <c r="O24" s="169">
        <f t="shared" si="10"/>
        <v>0.18941610240958612</v>
      </c>
    </row>
    <row r="25" spans="1:15" x14ac:dyDescent="0.25">
      <c r="A25" s="157">
        <v>45694.006249999999</v>
      </c>
      <c r="B25" s="168">
        <v>0.36793522118341326</v>
      </c>
      <c r="C25" s="169">
        <f t="shared" si="2"/>
        <v>0.41778561894975352</v>
      </c>
      <c r="D25" s="168">
        <v>26.428375715000001</v>
      </c>
      <c r="E25" s="168">
        <v>4.1453691833333299E-2</v>
      </c>
      <c r="F25" s="169">
        <f t="shared" si="3"/>
        <v>0.9786868343554066</v>
      </c>
      <c r="G25" s="169">
        <f t="shared" si="4"/>
        <v>0.40422770382185674</v>
      </c>
      <c r="H25" s="169">
        <f t="shared" si="5"/>
        <v>8.7495173987414882E-4</v>
      </c>
      <c r="I25" s="169">
        <f t="shared" si="6"/>
        <v>36096.677477258701</v>
      </c>
      <c r="J25" s="169">
        <f t="shared" si="0"/>
        <v>2.3665663380823092E-2</v>
      </c>
      <c r="K25" s="169">
        <f t="shared" si="1"/>
        <v>1.6965272323189651</v>
      </c>
      <c r="L25" s="169">
        <f t="shared" si="7"/>
        <v>27.176820272403969</v>
      </c>
      <c r="M25" s="170">
        <f t="shared" si="8"/>
        <v>31.652690657754299</v>
      </c>
      <c r="N25" s="170">
        <f t="shared" si="9"/>
        <v>2.1201725221962699</v>
      </c>
      <c r="O25" s="169">
        <f t="shared" si="10"/>
        <v>0.19121325055882668</v>
      </c>
    </row>
    <row r="26" spans="1:15" x14ac:dyDescent="0.25">
      <c r="A26" s="157">
        <v>45694.006944444445</v>
      </c>
      <c r="B26" s="168">
        <v>0.37256819829331855</v>
      </c>
      <c r="C26" s="169">
        <f t="shared" si="2"/>
        <v>0.42304679519520022</v>
      </c>
      <c r="D26" s="168">
        <v>26.4285901016666</v>
      </c>
      <c r="E26" s="168">
        <v>4.1482301999999999E-2</v>
      </c>
      <c r="F26" s="169">
        <f t="shared" si="3"/>
        <v>0.97868639770757604</v>
      </c>
      <c r="G26" s="169">
        <f t="shared" si="4"/>
        <v>0.40931766963967836</v>
      </c>
      <c r="H26" s="169">
        <f t="shared" si="5"/>
        <v>8.8596898190406576E-4</v>
      </c>
      <c r="I26" s="169">
        <f t="shared" si="6"/>
        <v>36551.243104865302</v>
      </c>
      <c r="J26" s="169">
        <f t="shared" si="0"/>
        <v>2.3665512157903319E-2</v>
      </c>
      <c r="K26" s="169">
        <f t="shared" si="1"/>
        <v>1.6965368590600389</v>
      </c>
      <c r="L26" s="169">
        <f t="shared" si="7"/>
        <v>27.470859137324499</v>
      </c>
      <c r="M26" s="170">
        <f t="shared" si="8"/>
        <v>31.995318760114458</v>
      </c>
      <c r="N26" s="170">
        <f t="shared" si="9"/>
        <v>2.1470244013071236</v>
      </c>
      <c r="O26" s="169">
        <f t="shared" si="10"/>
        <v>0.19363495682784304</v>
      </c>
    </row>
    <row r="27" spans="1:15" x14ac:dyDescent="0.25">
      <c r="A27" s="157">
        <v>45694.007638888892</v>
      </c>
      <c r="B27" s="168">
        <v>0.37527077577436552</v>
      </c>
      <c r="C27" s="169">
        <f t="shared" si="2"/>
        <v>0.42611603510052409</v>
      </c>
      <c r="D27" s="168">
        <v>26.428804485000001</v>
      </c>
      <c r="E27" s="168">
        <v>4.1501377166666603E-2</v>
      </c>
      <c r="F27" s="169">
        <f t="shared" si="3"/>
        <v>0.9786859610617259</v>
      </c>
      <c r="G27" s="169">
        <f t="shared" si="4"/>
        <v>0.4122868246068232</v>
      </c>
      <c r="H27" s="169">
        <f t="shared" si="5"/>
        <v>8.923957242571931E-4</v>
      </c>
      <c r="I27" s="169">
        <f t="shared" si="6"/>
        <v>36816.425432685282</v>
      </c>
      <c r="J27" s="169">
        <f t="shared" si="0"/>
        <v>2.3665360938517448E-2</v>
      </c>
      <c r="K27" s="169">
        <f t="shared" si="1"/>
        <v>1.696546485691415</v>
      </c>
      <c r="L27" s="169">
        <f t="shared" si="7"/>
        <v>27.642145620165039</v>
      </c>
      <c r="M27" s="170">
        <f t="shared" si="8"/>
        <v>32.194979876203888</v>
      </c>
      <c r="N27" s="170">
        <f t="shared" si="9"/>
        <v>2.1628257646867941</v>
      </c>
      <c r="O27" s="169">
        <f t="shared" si="10"/>
        <v>0.19506004371273397</v>
      </c>
    </row>
    <row r="28" spans="1:15" x14ac:dyDescent="0.25">
      <c r="A28" s="157">
        <v>45694.008333333331</v>
      </c>
      <c r="B28" s="168">
        <v>0.36947955671119137</v>
      </c>
      <c r="C28" s="169">
        <f t="shared" si="2"/>
        <v>0.41954065394173773</v>
      </c>
      <c r="D28" s="168">
        <v>26.429018875000001</v>
      </c>
      <c r="E28" s="168">
        <v>4.1552242000000003E-2</v>
      </c>
      <c r="F28" s="169">
        <f t="shared" si="3"/>
        <v>0.9786855243974889</v>
      </c>
      <c r="G28" s="169">
        <f t="shared" si="4"/>
        <v>0.40592436988800934</v>
      </c>
      <c r="H28" s="169">
        <f t="shared" si="5"/>
        <v>8.7862417724677351E-4</v>
      </c>
      <c r="I28" s="169">
        <f t="shared" si="6"/>
        <v>36248.312500566142</v>
      </c>
      <c r="J28" s="169">
        <f t="shared" si="0"/>
        <v>2.3665209715611875E-2</v>
      </c>
      <c r="K28" s="169">
        <f t="shared" si="1"/>
        <v>1.6965561126621294</v>
      </c>
      <c r="L28" s="169">
        <f t="shared" si="7"/>
        <v>27.274891130789523</v>
      </c>
      <c r="M28" s="170">
        <f t="shared" si="8"/>
        <v>31.767397799299616</v>
      </c>
      <c r="N28" s="170">
        <f t="shared" si="9"/>
        <v>2.1337274919110807</v>
      </c>
      <c r="O28" s="169">
        <f t="shared" si="10"/>
        <v>0.19243574061247121</v>
      </c>
    </row>
    <row r="29" spans="1:15" x14ac:dyDescent="0.25">
      <c r="A29" s="157">
        <v>45694.009027777778</v>
      </c>
      <c r="B29" s="168">
        <v>0.37102387566064704</v>
      </c>
      <c r="C29" s="169">
        <f t="shared" si="2"/>
        <v>0.42129440431296367</v>
      </c>
      <c r="D29" s="168">
        <v>26.429102246666599</v>
      </c>
      <c r="E29" s="168">
        <v>4.1529987999999997E-2</v>
      </c>
      <c r="F29" s="169">
        <f t="shared" si="3"/>
        <v>0.97868535458684658</v>
      </c>
      <c r="G29" s="169">
        <f t="shared" si="4"/>
        <v>0.40762101774058301</v>
      </c>
      <c r="H29" s="169">
        <f t="shared" si="5"/>
        <v>8.8229657519606718E-4</v>
      </c>
      <c r="I29" s="169">
        <f t="shared" si="6"/>
        <v>36399.83653264006</v>
      </c>
      <c r="J29" s="169">
        <f t="shared" si="0"/>
        <v>2.3665150908591084E-2</v>
      </c>
      <c r="K29" s="169">
        <f t="shared" si="1"/>
        <v>1.6965598563950806</v>
      </c>
      <c r="L29" s="169">
        <f t="shared" si="7"/>
        <v>27.372903566165224</v>
      </c>
      <c r="M29" s="170">
        <f t="shared" si="8"/>
        <v>31.881617115205824</v>
      </c>
      <c r="N29" s="170">
        <f t="shared" si="9"/>
        <v>2.1410581693074238</v>
      </c>
      <c r="O29" s="169">
        <f t="shared" si="10"/>
        <v>0.19309687674129003</v>
      </c>
    </row>
    <row r="30" spans="1:15" x14ac:dyDescent="0.25">
      <c r="A30" s="157">
        <v>45694.009722222225</v>
      </c>
      <c r="B30" s="168">
        <v>0.38260629910820176</v>
      </c>
      <c r="C30" s="169">
        <f t="shared" si="2"/>
        <v>0.43444566372648669</v>
      </c>
      <c r="D30" s="168">
        <v>26.428897384999999</v>
      </c>
      <c r="E30" s="168">
        <v>4.1638070499999999E-2</v>
      </c>
      <c r="F30" s="169">
        <f t="shared" si="3"/>
        <v>0.97868577184589922</v>
      </c>
      <c r="G30" s="169">
        <f t="shared" si="4"/>
        <v>0.42034591105152685</v>
      </c>
      <c r="H30" s="169">
        <f t="shared" si="5"/>
        <v>9.0983963431066418E-4</v>
      </c>
      <c r="I30" s="169">
        <f t="shared" si="6"/>
        <v>37536.105345968448</v>
      </c>
      <c r="J30" s="169">
        <f t="shared" si="0"/>
        <v>2.366529541009231E-2</v>
      </c>
      <c r="K30" s="169">
        <f t="shared" si="1"/>
        <v>1.6965506572690412</v>
      </c>
      <c r="L30" s="169">
        <f t="shared" si="7"/>
        <v>28.106197223774043</v>
      </c>
      <c r="M30" s="170">
        <f t="shared" si="8"/>
        <v>32.735535806070892</v>
      </c>
      <c r="N30" s="170">
        <f t="shared" si="9"/>
        <v>2.2102295293005394</v>
      </c>
      <c r="O30" s="169">
        <f t="shared" si="10"/>
        <v>0.19933527500906742</v>
      </c>
    </row>
    <row r="31" spans="1:15" x14ac:dyDescent="0.25">
      <c r="A31" s="157">
        <v>45694.010416666664</v>
      </c>
      <c r="B31" s="168">
        <v>0.38569494069033172</v>
      </c>
      <c r="C31" s="169">
        <f t="shared" si="2"/>
        <v>0.43795227685498334</v>
      </c>
      <c r="D31" s="168">
        <v>26.428683001666599</v>
      </c>
      <c r="E31" s="168">
        <v>4.1679398499999999E-2</v>
      </c>
      <c r="F31" s="169">
        <f t="shared" si="3"/>
        <v>0.97868620849383325</v>
      </c>
      <c r="G31" s="169">
        <f t="shared" si="4"/>
        <v>0.42373921080319904</v>
      </c>
      <c r="H31" s="169">
        <f t="shared" si="5"/>
        <v>9.1718443896796325E-4</v>
      </c>
      <c r="I31" s="169">
        <f t="shared" si="6"/>
        <v>37839.076720270561</v>
      </c>
      <c r="J31" s="169">
        <f t="shared" si="0"/>
        <v>2.3665446628965681E-2</v>
      </c>
      <c r="K31" s="169">
        <f t="shared" si="1"/>
        <v>1.6965410306203408</v>
      </c>
      <c r="L31" s="169">
        <f t="shared" si="7"/>
        <v>28.301213655785514</v>
      </c>
      <c r="M31" s="170">
        <f t="shared" si="8"/>
        <v>32.962505568586167</v>
      </c>
      <c r="N31" s="170">
        <f t="shared" si="9"/>
        <v>2.2293702580604045</v>
      </c>
      <c r="O31" s="169">
        <f t="shared" si="10"/>
        <v>0.20106153121035394</v>
      </c>
    </row>
    <row r="32" spans="1:15" x14ac:dyDescent="0.25">
      <c r="A32" s="157">
        <v>45694.011111111111</v>
      </c>
      <c r="B32" s="168">
        <v>0.39959386649909473</v>
      </c>
      <c r="C32" s="169">
        <f t="shared" si="2"/>
        <v>0.45373382399378837</v>
      </c>
      <c r="D32" s="168">
        <v>26.428468615</v>
      </c>
      <c r="E32" s="168">
        <v>4.1574494333333302E-2</v>
      </c>
      <c r="F32" s="169">
        <f t="shared" si="3"/>
        <v>0.97868664514374759</v>
      </c>
      <c r="G32" s="169">
        <f t="shared" si="4"/>
        <v>0.43900910219113404</v>
      </c>
      <c r="H32" s="169">
        <f t="shared" si="5"/>
        <v>9.5023615192886155E-4</v>
      </c>
      <c r="I32" s="169">
        <f t="shared" si="6"/>
        <v>39202.602393063316</v>
      </c>
      <c r="J32" s="169">
        <f t="shared" si="0"/>
        <v>2.3665597851372965E-2</v>
      </c>
      <c r="K32" s="169">
        <f t="shared" si="1"/>
        <v>1.6965314038619417</v>
      </c>
      <c r="L32" s="169">
        <f t="shared" si="7"/>
        <v>29.176114144862236</v>
      </c>
      <c r="M32" s="170">
        <f t="shared" si="8"/>
        <v>33.981331925122731</v>
      </c>
      <c r="N32" s="170">
        <f t="shared" si="9"/>
        <v>2.299778501993464</v>
      </c>
      <c r="O32" s="169">
        <f t="shared" si="10"/>
        <v>0.20741148106001658</v>
      </c>
    </row>
    <row r="33" spans="1:15" x14ac:dyDescent="0.25">
      <c r="A33" s="157">
        <v>45694.011805555558</v>
      </c>
      <c r="B33" s="168">
        <v>0.39804954754191679</v>
      </c>
      <c r="C33" s="169">
        <f t="shared" si="2"/>
        <v>0.45197974408337666</v>
      </c>
      <c r="D33" s="168">
        <v>26.428254228333302</v>
      </c>
      <c r="E33" s="168">
        <v>4.1599926000000002E-2</v>
      </c>
      <c r="F33" s="169">
        <f t="shared" si="3"/>
        <v>0.97868708178885366</v>
      </c>
      <c r="G33" s="169">
        <f t="shared" si="4"/>
        <v>0.43731245433007648</v>
      </c>
      <c r="H33" s="169">
        <f t="shared" si="5"/>
        <v>9.4656375396120454E-4</v>
      </c>
      <c r="I33" s="169">
        <f t="shared" si="6"/>
        <v>39051.04988880374</v>
      </c>
      <c r="J33" s="169">
        <f t="shared" si="0"/>
        <v>2.3665749074963043E-2</v>
      </c>
      <c r="K33" s="169">
        <f t="shared" si="1"/>
        <v>1.6965217771435182</v>
      </c>
      <c r="L33" s="169">
        <f t="shared" si="7"/>
        <v>29.079116377810511</v>
      </c>
      <c r="M33" s="170">
        <f t="shared" si="8"/>
        <v>33.86818671565517</v>
      </c>
      <c r="N33" s="170">
        <f t="shared" si="9"/>
        <v>2.292725603558794</v>
      </c>
      <c r="O33" s="169">
        <f t="shared" si="10"/>
        <v>0.20677539714635587</v>
      </c>
    </row>
    <row r="34" spans="1:15" x14ac:dyDescent="0.25">
      <c r="A34" s="157">
        <v>45694.012499999997</v>
      </c>
      <c r="B34" s="168">
        <v>0.38646710569374154</v>
      </c>
      <c r="C34" s="169">
        <f t="shared" si="2"/>
        <v>0.43882737603205735</v>
      </c>
      <c r="D34" s="168">
        <v>26.427974219999999</v>
      </c>
      <c r="E34" s="168">
        <v>4.15776731666666E-2</v>
      </c>
      <c r="F34" s="169">
        <f t="shared" si="3"/>
        <v>0.97868765207952424</v>
      </c>
      <c r="G34" s="169">
        <f t="shared" si="4"/>
        <v>0.42458754080350719</v>
      </c>
      <c r="H34" s="169">
        <f t="shared" si="5"/>
        <v>9.1902065108984241E-4</v>
      </c>
      <c r="I34" s="169">
        <f t="shared" si="6"/>
        <v>37914.685289169756</v>
      </c>
      <c r="J34" s="169">
        <f t="shared" si="0"/>
        <v>2.3665946588399517E-2</v>
      </c>
      <c r="K34" s="169">
        <f t="shared" si="1"/>
        <v>1.6965092038407363</v>
      </c>
      <c r="L34" s="169">
        <f t="shared" si="7"/>
        <v>28.349933833430338</v>
      </c>
      <c r="M34" s="170">
        <f t="shared" si="8"/>
        <v>33.018695057070204</v>
      </c>
      <c r="N34" s="170">
        <f t="shared" si="9"/>
        <v>2.2281119934204554</v>
      </c>
      <c r="O34" s="169">
        <f t="shared" si="10"/>
        <v>0.20094805135465865</v>
      </c>
    </row>
    <row r="35" spans="1:15" x14ac:dyDescent="0.25">
      <c r="A35" s="157">
        <v>45694.013194444444</v>
      </c>
      <c r="B35" s="168">
        <v>0.38916965743862819</v>
      </c>
      <c r="C35" s="169">
        <f t="shared" si="2"/>
        <v>0.4418950651825066</v>
      </c>
      <c r="D35" s="168">
        <v>26.427549840000001</v>
      </c>
      <c r="E35" s="168">
        <v>4.1574494333333302E-2</v>
      </c>
      <c r="F35" s="169">
        <f t="shared" si="3"/>
        <v>0.97868851639514531</v>
      </c>
      <c r="G35" s="169">
        <f t="shared" si="4"/>
        <v>0.42755666749592219</v>
      </c>
      <c r="H35" s="169">
        <f t="shared" si="5"/>
        <v>9.2544733224225587E-4</v>
      </c>
      <c r="I35" s="169">
        <f t="shared" si="6"/>
        <v>38179.733631768569</v>
      </c>
      <c r="J35" s="169">
        <f t="shared" si="0"/>
        <v>2.3666245943165871E-2</v>
      </c>
      <c r="K35" s="169">
        <f t="shared" si="1"/>
        <v>1.696490147901329</v>
      </c>
      <c r="L35" s="169">
        <f t="shared" si="7"/>
        <v>28.520345727984608</v>
      </c>
      <c r="M35" s="170">
        <f t="shared" si="8"/>
        <v>33.216836625026538</v>
      </c>
      <c r="N35" s="170">
        <f t="shared" si="9"/>
        <v>2.2427087336860434</v>
      </c>
      <c r="O35" s="169">
        <f t="shared" si="10"/>
        <v>0.20226449618380624</v>
      </c>
    </row>
    <row r="36" spans="1:15" x14ac:dyDescent="0.25">
      <c r="A36" s="157">
        <v>45694.013888888891</v>
      </c>
      <c r="B36" s="168">
        <v>0.37951764095547441</v>
      </c>
      <c r="C36" s="169">
        <f t="shared" si="2"/>
        <v>0.43093437390465789</v>
      </c>
      <c r="D36" s="168">
        <v>26.427120684999998</v>
      </c>
      <c r="E36" s="168">
        <v>4.1644430500000003E-2</v>
      </c>
      <c r="F36" s="169">
        <f t="shared" si="3"/>
        <v>0.97868939041663316</v>
      </c>
      <c r="G36" s="169">
        <f t="shared" si="4"/>
        <v>0.41695259309476279</v>
      </c>
      <c r="H36" s="169">
        <f t="shared" si="5"/>
        <v>9.0249479024840436E-4</v>
      </c>
      <c r="I36" s="169">
        <f t="shared" si="6"/>
        <v>37232.729905362445</v>
      </c>
      <c r="J36" s="169">
        <f t="shared" si="0"/>
        <v>2.3666548670897996E-2</v>
      </c>
      <c r="K36" s="169">
        <f t="shared" si="1"/>
        <v>1.6964708777093558</v>
      </c>
      <c r="L36" s="169">
        <f t="shared" si="7"/>
        <v>27.910959215014117</v>
      </c>
      <c r="M36" s="170">
        <f t="shared" si="8"/>
        <v>32.506770603628716</v>
      </c>
      <c r="N36" s="170">
        <f t="shared" si="9"/>
        <v>2.1934995610242609</v>
      </c>
      <c r="O36" s="169">
        <f t="shared" si="10"/>
        <v>0.19782643948631501</v>
      </c>
    </row>
    <row r="37" spans="1:15" x14ac:dyDescent="0.25">
      <c r="A37" s="157">
        <v>45694.01458333333</v>
      </c>
      <c r="B37" s="168">
        <v>0.36986563366877256</v>
      </c>
      <c r="C37" s="169">
        <f t="shared" si="2"/>
        <v>0.41997374405836047</v>
      </c>
      <c r="D37" s="168">
        <v>26.426691531666599</v>
      </c>
      <c r="E37" s="168">
        <v>4.1673040666666598E-2</v>
      </c>
      <c r="F37" s="169">
        <f t="shared" si="3"/>
        <v>0.97869026441546003</v>
      </c>
      <c r="G37" s="169">
        <f t="shared" si="4"/>
        <v>0.40634852879717714</v>
      </c>
      <c r="H37" s="169">
        <f t="shared" si="5"/>
        <v>8.7954227012376003E-4</v>
      </c>
      <c r="I37" s="169">
        <f t="shared" si="6"/>
        <v>36285.731486642348</v>
      </c>
      <c r="J37" s="169">
        <f t="shared" si="0"/>
        <v>2.3666851402194149E-2</v>
      </c>
      <c r="K37" s="169">
        <f t="shared" si="1"/>
        <v>1.6964516077524139</v>
      </c>
      <c r="L37" s="169">
        <f t="shared" si="7"/>
        <v>27.299399430942362</v>
      </c>
      <c r="M37" s="170">
        <f t="shared" si="8"/>
        <v>31.79418793856885</v>
      </c>
      <c r="N37" s="170">
        <f t="shared" si="9"/>
        <v>2.1419106400462424</v>
      </c>
      <c r="O37" s="169">
        <f t="shared" si="10"/>
        <v>0.19317375902292952</v>
      </c>
    </row>
    <row r="38" spans="1:15" x14ac:dyDescent="0.25">
      <c r="A38" s="157">
        <v>45694.015277777777</v>
      </c>
      <c r="B38" s="168">
        <v>0.38299238897633131</v>
      </c>
      <c r="C38" s="169">
        <f t="shared" si="2"/>
        <v>0.43487785521805794</v>
      </c>
      <c r="D38" s="168">
        <v>26.426262378333298</v>
      </c>
      <c r="E38" s="168">
        <v>4.1625357000000002E-2</v>
      </c>
      <c r="F38" s="169">
        <f t="shared" si="3"/>
        <v>0.97869113839502042</v>
      </c>
      <c r="G38" s="169">
        <f t="shared" si="4"/>
        <v>0.42077008414471684</v>
      </c>
      <c r="H38" s="169">
        <f t="shared" si="5"/>
        <v>9.1075775788899743E-4</v>
      </c>
      <c r="I38" s="169">
        <f t="shared" si="6"/>
        <v>37573.446690840203</v>
      </c>
      <c r="J38" s="169">
        <f t="shared" si="0"/>
        <v>2.366715413823001E-2</v>
      </c>
      <c r="K38" s="169">
        <f t="shared" si="1"/>
        <v>1.6964323379556703</v>
      </c>
      <c r="L38" s="169">
        <f t="shared" si="7"/>
        <v>28.130586907184266</v>
      </c>
      <c r="M38" s="170">
        <f t="shared" si="8"/>
        <v>32.761895225623775</v>
      </c>
      <c r="N38" s="170">
        <f t="shared" si="9"/>
        <v>2.2115037408871663</v>
      </c>
      <c r="O38" s="169">
        <f t="shared" si="10"/>
        <v>0.1994501930814544</v>
      </c>
    </row>
    <row r="39" spans="1:15" x14ac:dyDescent="0.25">
      <c r="A39" s="157">
        <v>45694.015972222223</v>
      </c>
      <c r="B39" s="168">
        <v>0.39187223491967516</v>
      </c>
      <c r="C39" s="169">
        <f t="shared" si="2"/>
        <v>0.44495902125903741</v>
      </c>
      <c r="D39" s="168">
        <v>26.425570964999999</v>
      </c>
      <c r="E39" s="168">
        <v>4.1622178000000003E-2</v>
      </c>
      <c r="F39" s="169">
        <f t="shared" si="3"/>
        <v>0.97869254643192249</v>
      </c>
      <c r="G39" s="169">
        <f t="shared" si="4"/>
        <v>0.43052582246306709</v>
      </c>
      <c r="H39" s="169">
        <f t="shared" si="5"/>
        <v>9.3187407459538333E-4</v>
      </c>
      <c r="I39" s="169">
        <f t="shared" si="6"/>
        <v>38444.459436780831</v>
      </c>
      <c r="J39" s="169">
        <f t="shared" si="0"/>
        <v>2.3667641889329658E-2</v>
      </c>
      <c r="K39" s="169">
        <f t="shared" si="1"/>
        <v>1.6964012925256067</v>
      </c>
      <c r="L39" s="169">
        <f t="shared" si="7"/>
        <v>28.690593644790788</v>
      </c>
      <c r="M39" s="170">
        <f t="shared" si="8"/>
        <v>33.413551335311865</v>
      </c>
      <c r="N39" s="170">
        <f t="shared" si="9"/>
        <v>2.2599570581205808</v>
      </c>
      <c r="O39" s="169">
        <f t="shared" si="10"/>
        <v>0.20382008099933085</v>
      </c>
    </row>
    <row r="40" spans="1:15" x14ac:dyDescent="0.25">
      <c r="A40" s="157">
        <v>45694.01666666667</v>
      </c>
      <c r="B40" s="168">
        <v>0.38337845674518561</v>
      </c>
      <c r="C40" s="169">
        <f t="shared" si="2"/>
        <v>0.43531160216550585</v>
      </c>
      <c r="D40" s="168">
        <v>26.4243025783333</v>
      </c>
      <c r="E40" s="168">
        <v>4.1603104500000002E-2</v>
      </c>
      <c r="F40" s="169">
        <f t="shared" si="3"/>
        <v>0.97869512932301561</v>
      </c>
      <c r="G40" s="169">
        <f t="shared" si="4"/>
        <v>0.42119423295879782</v>
      </c>
      <c r="H40" s="169">
        <f t="shared" si="5"/>
        <v>9.1167582891514684E-4</v>
      </c>
      <c r="I40" s="169">
        <f t="shared" si="6"/>
        <v>37610.922427099707</v>
      </c>
      <c r="J40" s="169">
        <f t="shared" si="0"/>
        <v>2.3668536692884476E-2</v>
      </c>
      <c r="K40" s="169">
        <f t="shared" si="1"/>
        <v>1.6963443412633161</v>
      </c>
      <c r="L40" s="169">
        <f t="shared" si="7"/>
        <v>28.154971752927697</v>
      </c>
      <c r="M40" s="170">
        <f t="shared" si="8"/>
        <v>32.78877064974381</v>
      </c>
      <c r="N40" s="170">
        <f t="shared" si="9"/>
        <v>2.2123122283346772</v>
      </c>
      <c r="O40" s="169">
        <f t="shared" si="10"/>
        <v>0.19952310861604228</v>
      </c>
    </row>
    <row r="41" spans="1:15" x14ac:dyDescent="0.25">
      <c r="A41" s="157">
        <v>45694.017361111109</v>
      </c>
      <c r="B41" s="168">
        <v>0.37334036328900899</v>
      </c>
      <c r="C41" s="169">
        <f t="shared" si="2"/>
        <v>0.42391077292624946</v>
      </c>
      <c r="D41" s="168">
        <v>26.4230151183333</v>
      </c>
      <c r="E41" s="168">
        <v>4.1552242000000003E-2</v>
      </c>
      <c r="F41" s="169">
        <f t="shared" si="3"/>
        <v>0.97869775088217359</v>
      </c>
      <c r="G41" s="169">
        <f t="shared" si="4"/>
        <v>0.4101659996315058</v>
      </c>
      <c r="H41" s="169">
        <f t="shared" si="5"/>
        <v>8.8780519400758829E-4</v>
      </c>
      <c r="I41" s="169">
        <f t="shared" si="6"/>
        <v>36625.890780827955</v>
      </c>
      <c r="J41" s="169">
        <f t="shared" si="0"/>
        <v>2.3669444994371909E-2</v>
      </c>
      <c r="K41" s="169">
        <f t="shared" si="1"/>
        <v>1.6962865350288521</v>
      </c>
      <c r="L41" s="169">
        <f t="shared" si="7"/>
        <v>27.51981582876634</v>
      </c>
      <c r="M41" s="170">
        <f t="shared" si="8"/>
        <v>32.048100979176667</v>
      </c>
      <c r="N41" s="170">
        <f t="shared" si="9"/>
        <v>2.1545308653079647</v>
      </c>
      <c r="O41" s="169">
        <f t="shared" si="10"/>
        <v>0.1943119467269088</v>
      </c>
    </row>
    <row r="42" spans="1:15" x14ac:dyDescent="0.25">
      <c r="A42" s="157">
        <v>45694.018055555556</v>
      </c>
      <c r="B42" s="168">
        <v>0.40152427530896323</v>
      </c>
      <c r="C42" s="169">
        <f t="shared" si="2"/>
        <v>0.45590912537441636</v>
      </c>
      <c r="D42" s="168">
        <v>26.4217276583333</v>
      </c>
      <c r="E42" s="168">
        <v>4.1596746666666601E-2</v>
      </c>
      <c r="F42" s="169">
        <f t="shared" si="3"/>
        <v>0.97870037226796069</v>
      </c>
      <c r="G42" s="169">
        <f t="shared" si="4"/>
        <v>0.44112992312841981</v>
      </c>
      <c r="H42" s="169">
        <f t="shared" si="5"/>
        <v>9.5482667343813814E-4</v>
      </c>
      <c r="I42" s="169">
        <f t="shared" si="6"/>
        <v>39390.548432349577</v>
      </c>
      <c r="J42" s="169">
        <f t="shared" si="0"/>
        <v>2.3670353338523846E-2</v>
      </c>
      <c r="K42" s="169">
        <f t="shared" si="1"/>
        <v>1.6962287302360795</v>
      </c>
      <c r="L42" s="169">
        <f t="shared" si="7"/>
        <v>29.297288232676159</v>
      </c>
      <c r="M42" s="170">
        <f t="shared" si="8"/>
        <v>34.117008225776893</v>
      </c>
      <c r="N42" s="170">
        <f t="shared" si="9"/>
        <v>2.3111119353697966</v>
      </c>
      <c r="O42" s="169">
        <f t="shared" si="10"/>
        <v>0.20843361610477965</v>
      </c>
    </row>
    <row r="43" spans="1:15" x14ac:dyDescent="0.25">
      <c r="A43" s="157">
        <v>45694.018750000003</v>
      </c>
      <c r="B43" s="168">
        <v>0.43511333495547444</v>
      </c>
      <c r="C43" s="169">
        <f t="shared" si="2"/>
        <v>0.49404424178292056</v>
      </c>
      <c r="D43" s="168">
        <v>26.420440198333299</v>
      </c>
      <c r="E43" s="168">
        <v>4.1625357000000002E-2</v>
      </c>
      <c r="F43" s="169">
        <f t="shared" si="3"/>
        <v>0.97870299348038625</v>
      </c>
      <c r="G43" s="169">
        <f t="shared" si="4"/>
        <v>0.47803214850052217</v>
      </c>
      <c r="H43" s="169">
        <f t="shared" si="5"/>
        <v>1.0347016201310004E-3</v>
      </c>
      <c r="I43" s="169">
        <f t="shared" si="6"/>
        <v>42685.422490044337</v>
      </c>
      <c r="J43" s="169">
        <f t="shared" si="0"/>
        <v>2.3671261725342584E-2</v>
      </c>
      <c r="K43" s="169">
        <f t="shared" si="1"/>
        <v>1.6961709268849809</v>
      </c>
      <c r="L43" s="169">
        <f t="shared" si="7"/>
        <v>31.393036724312882</v>
      </c>
      <c r="M43" s="170">
        <f t="shared" si="8"/>
        <v>36.556413721151252</v>
      </c>
      <c r="N43" s="170">
        <f t="shared" si="9"/>
        <v>2.4958600472425219</v>
      </c>
      <c r="O43" s="169">
        <f t="shared" si="10"/>
        <v>0.22509560310628807</v>
      </c>
    </row>
    <row r="44" spans="1:15" x14ac:dyDescent="0.25">
      <c r="A44" s="157">
        <v>45694.019444444442</v>
      </c>
      <c r="B44" s="168">
        <v>0.4042268417635379</v>
      </c>
      <c r="C44" s="169">
        <f t="shared" si="2"/>
        <v>0.45897248130815488</v>
      </c>
      <c r="D44" s="168">
        <v>26.419611634999999</v>
      </c>
      <c r="E44" s="168">
        <v>4.15776731666666E-2</v>
      </c>
      <c r="F44" s="169">
        <f t="shared" si="3"/>
        <v>0.97870468030752578</v>
      </c>
      <c r="G44" s="169">
        <f t="shared" si="4"/>
        <v>0.44409906598146048</v>
      </c>
      <c r="H44" s="169">
        <f t="shared" si="5"/>
        <v>9.6125338957026084E-4</v>
      </c>
      <c r="I44" s="169">
        <f t="shared" si="6"/>
        <v>39655.222385024579</v>
      </c>
      <c r="J44" s="169">
        <f t="shared" si="0"/>
        <v>2.3671846353263967E-2</v>
      </c>
      <c r="K44" s="169">
        <f t="shared" si="1"/>
        <v>1.6961337274724613</v>
      </c>
      <c r="L44" s="169">
        <f t="shared" si="7"/>
        <v>29.466794712127125</v>
      </c>
      <c r="M44" s="170">
        <f t="shared" si="8"/>
        <v>34.31267833435637</v>
      </c>
      <c r="N44" s="170">
        <f t="shared" si="9"/>
        <v>2.3246699518775427</v>
      </c>
      <c r="O44" s="169">
        <f t="shared" si="10"/>
        <v>0.20965638094133682</v>
      </c>
    </row>
    <row r="45" spans="1:15" x14ac:dyDescent="0.25">
      <c r="A45" s="157">
        <v>45694.020138888889</v>
      </c>
      <c r="B45" s="168">
        <v>0.37411251172954091</v>
      </c>
      <c r="C45" s="169">
        <f t="shared" si="2"/>
        <v>0.4247800948856853</v>
      </c>
      <c r="D45" s="168">
        <v>26.419792645000001</v>
      </c>
      <c r="E45" s="168">
        <v>4.1552242000000003E-2</v>
      </c>
      <c r="F45" s="169">
        <f t="shared" si="3"/>
        <v>0.978704311805216</v>
      </c>
      <c r="G45" s="169">
        <f t="shared" si="4"/>
        <v>0.41101431143520301</v>
      </c>
      <c r="H45" s="169">
        <f t="shared" si="5"/>
        <v>8.8964136674286366E-4</v>
      </c>
      <c r="I45" s="169">
        <f t="shared" si="6"/>
        <v>36701.000198123213</v>
      </c>
      <c r="J45" s="169">
        <f t="shared" si="0"/>
        <v>2.3671718632490117E-2</v>
      </c>
      <c r="K45" s="169">
        <f t="shared" si="1"/>
        <v>1.6961418540973747</v>
      </c>
      <c r="L45" s="169">
        <f t="shared" si="7"/>
        <v>27.568757297353027</v>
      </c>
      <c r="M45" s="170">
        <f t="shared" si="8"/>
        <v>32.10264202136095</v>
      </c>
      <c r="N45" s="170">
        <f t="shared" si="9"/>
        <v>2.1585626274730747</v>
      </c>
      <c r="O45" s="169">
        <f t="shared" si="10"/>
        <v>0.19467556164078959</v>
      </c>
    </row>
    <row r="46" spans="1:15" x14ac:dyDescent="0.25">
      <c r="A46" s="157">
        <v>45694.020833333336</v>
      </c>
      <c r="B46" s="168">
        <v>0.35828319551925214</v>
      </c>
      <c r="C46" s="169">
        <f t="shared" si="2"/>
        <v>0.40680742237759165</v>
      </c>
      <c r="D46" s="168">
        <v>26.420007033333299</v>
      </c>
      <c r="E46" s="168">
        <v>4.1552242000000003E-2</v>
      </c>
      <c r="F46" s="169">
        <f t="shared" si="3"/>
        <v>0.97870387534646586</v>
      </c>
      <c r="G46" s="169">
        <f t="shared" si="4"/>
        <v>0.39362361933409146</v>
      </c>
      <c r="H46" s="169">
        <f t="shared" si="5"/>
        <v>8.5199917604781704E-4</v>
      </c>
      <c r="I46" s="169">
        <f t="shared" si="6"/>
        <v>35148.161293423917</v>
      </c>
      <c r="J46" s="169">
        <f t="shared" si="0"/>
        <v>2.367156736103368E-2</v>
      </c>
      <c r="K46" s="169">
        <f t="shared" si="1"/>
        <v>1.6961514793127928</v>
      </c>
      <c r="L46" s="169">
        <f t="shared" si="7"/>
        <v>26.562564830069046</v>
      </c>
      <c r="M46" s="170">
        <f t="shared" si="8"/>
        <v>30.931131079297959</v>
      </c>
      <c r="N46" s="170">
        <f t="shared" si="9"/>
        <v>2.0716957810833123</v>
      </c>
      <c r="O46" s="169">
        <f t="shared" si="10"/>
        <v>0.18684125009770133</v>
      </c>
    </row>
    <row r="47" spans="1:15" x14ac:dyDescent="0.25">
      <c r="A47" s="157">
        <v>45694.021527777775</v>
      </c>
      <c r="B47" s="168">
        <v>0.3590553623604073</v>
      </c>
      <c r="C47" s="169">
        <f t="shared" si="2"/>
        <v>0.40768464150243955</v>
      </c>
      <c r="D47" s="168">
        <v>26.4202214166666</v>
      </c>
      <c r="E47" s="168">
        <v>4.1618998999999997E-2</v>
      </c>
      <c r="F47" s="169">
        <f t="shared" si="3"/>
        <v>0.9787034388930882</v>
      </c>
      <c r="G47" s="169">
        <f t="shared" si="4"/>
        <v>0.39447195135341701</v>
      </c>
      <c r="H47" s="169">
        <f t="shared" si="5"/>
        <v>8.5383539253986362E-4</v>
      </c>
      <c r="I47" s="169">
        <f t="shared" si="6"/>
        <v>35223.953025810777</v>
      </c>
      <c r="J47" s="169">
        <f t="shared" si="0"/>
        <v>2.3671416094288359E-2</v>
      </c>
      <c r="K47" s="169">
        <f t="shared" si="1"/>
        <v>1.6961611043437053</v>
      </c>
      <c r="L47" s="169">
        <f t="shared" si="7"/>
        <v>26.611790053633076</v>
      </c>
      <c r="M47" s="170">
        <f t="shared" si="8"/>
        <v>30.988609603009209</v>
      </c>
      <c r="N47" s="170">
        <f t="shared" si="9"/>
        <v>2.079287064049403</v>
      </c>
      <c r="O47" s="169">
        <f t="shared" si="10"/>
        <v>0.18752588961484515</v>
      </c>
    </row>
    <row r="48" spans="1:15" x14ac:dyDescent="0.25">
      <c r="A48" s="157">
        <v>45694.022222222222</v>
      </c>
      <c r="B48" s="168">
        <v>0.38299238897633131</v>
      </c>
      <c r="C48" s="169">
        <f t="shared" si="2"/>
        <v>0.43486412554018122</v>
      </c>
      <c r="D48" s="168">
        <v>26.420435805</v>
      </c>
      <c r="E48" s="168">
        <v>4.17397978333333E-2</v>
      </c>
      <c r="F48" s="169">
        <f t="shared" si="3"/>
        <v>0.97870300242472452</v>
      </c>
      <c r="G48" s="169">
        <f t="shared" si="4"/>
        <v>0.42077008414471684</v>
      </c>
      <c r="H48" s="169">
        <f t="shared" si="5"/>
        <v>9.1075775788899743E-4</v>
      </c>
      <c r="I48" s="169">
        <f t="shared" si="6"/>
        <v>37572.260446671658</v>
      </c>
      <c r="J48" s="169">
        <f t="shared" si="0"/>
        <v>2.3671264825198209E-2</v>
      </c>
      <c r="K48" s="169">
        <f t="shared" si="1"/>
        <v>1.696170729639078</v>
      </c>
      <c r="L48" s="169">
        <f t="shared" si="7"/>
        <v>28.130586907184266</v>
      </c>
      <c r="M48" s="170">
        <f t="shared" si="8"/>
        <v>32.757368300484714</v>
      </c>
      <c r="N48" s="170">
        <f t="shared" si="9"/>
        <v>2.2172096634588079</v>
      </c>
      <c r="O48" s="169">
        <f t="shared" si="10"/>
        <v>0.19996479648798773</v>
      </c>
    </row>
    <row r="49" spans="1:15" x14ac:dyDescent="0.25">
      <c r="A49" s="157">
        <v>45694.022916666669</v>
      </c>
      <c r="B49" s="168">
        <v>0.38608103424939649</v>
      </c>
      <c r="C49" s="169">
        <f t="shared" si="2"/>
        <v>0.43837160035127953</v>
      </c>
      <c r="D49" s="168">
        <v>26.420650306666602</v>
      </c>
      <c r="E49" s="168">
        <v>4.1679398499999999E-2</v>
      </c>
      <c r="F49" s="169">
        <f t="shared" si="3"/>
        <v>0.97870256572081749</v>
      </c>
      <c r="G49" s="169">
        <f t="shared" si="4"/>
        <v>0.42416338795139152</v>
      </c>
      <c r="H49" s="169">
        <f t="shared" si="5"/>
        <v>9.1810257132335826E-4</v>
      </c>
      <c r="I49" s="169">
        <f t="shared" si="6"/>
        <v>37875.306270350549</v>
      </c>
      <c r="J49" s="169">
        <f t="shared" si="0"/>
        <v>2.3671113477325978E-2</v>
      </c>
      <c r="K49" s="169">
        <f t="shared" si="1"/>
        <v>1.6961803600627301</v>
      </c>
      <c r="L49" s="169">
        <f t="shared" si="7"/>
        <v>28.325576147491194</v>
      </c>
      <c r="M49" s="170">
        <f t="shared" si="8"/>
        <v>32.984596217608939</v>
      </c>
      <c r="N49" s="170">
        <f t="shared" si="9"/>
        <v>2.2309708557090988</v>
      </c>
      <c r="O49" s="169">
        <f t="shared" si="10"/>
        <v>0.20120588525514962</v>
      </c>
    </row>
    <row r="50" spans="1:15" x14ac:dyDescent="0.25">
      <c r="A50" s="157">
        <v>45694.023611111108</v>
      </c>
      <c r="B50" s="168">
        <v>0.3636883376248477</v>
      </c>
      <c r="C50" s="169">
        <f t="shared" si="2"/>
        <v>0.41294653186598757</v>
      </c>
      <c r="D50" s="168">
        <v>26.420865065000001</v>
      </c>
      <c r="E50" s="168">
        <v>4.1574494333333302E-2</v>
      </c>
      <c r="F50" s="169">
        <f t="shared" si="3"/>
        <v>0.97870212848954208</v>
      </c>
      <c r="G50" s="169">
        <f t="shared" si="4"/>
        <v>0.39956191514374056</v>
      </c>
      <c r="H50" s="169">
        <f t="shared" si="5"/>
        <v>8.6485263018125662E-4</v>
      </c>
      <c r="I50" s="169">
        <f t="shared" si="6"/>
        <v>35678.580353221325</v>
      </c>
      <c r="J50" s="169">
        <f t="shared" si="0"/>
        <v>2.3670961949541637E-2</v>
      </c>
      <c r="K50" s="169">
        <f t="shared" si="1"/>
        <v>1.6961900020499687</v>
      </c>
      <c r="L50" s="169">
        <f t="shared" si="7"/>
        <v>26.906829831627249</v>
      </c>
      <c r="M50" s="170">
        <f t="shared" si="8"/>
        <v>31.332652626763991</v>
      </c>
      <c r="N50" s="170">
        <f t="shared" si="9"/>
        <v>2.1025645625929319</v>
      </c>
      <c r="O50" s="169">
        <f t="shared" si="10"/>
        <v>0.18962523111408114</v>
      </c>
    </row>
    <row r="51" spans="1:15" x14ac:dyDescent="0.25">
      <c r="A51" s="157">
        <v>45694.024305555555</v>
      </c>
      <c r="B51" s="168">
        <v>0.35326414327406647</v>
      </c>
      <c r="C51" s="169">
        <f t="shared" si="2"/>
        <v>0.40111094435644856</v>
      </c>
      <c r="D51" s="168">
        <v>26.421079833333302</v>
      </c>
      <c r="E51" s="168">
        <v>4.18002006666666E-2</v>
      </c>
      <c r="F51" s="169">
        <f t="shared" si="3"/>
        <v>0.9787016912330837</v>
      </c>
      <c r="G51" s="169">
        <f t="shared" si="4"/>
        <v>0.38810949660915139</v>
      </c>
      <c r="H51" s="169">
        <f t="shared" si="5"/>
        <v>8.4006384547435366E-4</v>
      </c>
      <c r="I51" s="169">
        <f t="shared" si="6"/>
        <v>34655.985592397155</v>
      </c>
      <c r="J51" s="169">
        <f t="shared" si="0"/>
        <v>2.3670810415888949E-2</v>
      </c>
      <c r="K51" s="169">
        <f t="shared" si="1"/>
        <v>1.6961996445262888</v>
      </c>
      <c r="L51" s="169">
        <f t="shared" si="7"/>
        <v>26.242239206798068</v>
      </c>
      <c r="M51" s="170">
        <f t="shared" si="8"/>
        <v>30.558901159802051</v>
      </c>
      <c r="N51" s="170">
        <f t="shared" si="9"/>
        <v>2.0563641185912083</v>
      </c>
      <c r="O51" s="169">
        <f t="shared" si="10"/>
        <v>0.18545852440396901</v>
      </c>
    </row>
    <row r="52" spans="1:15" x14ac:dyDescent="0.25">
      <c r="A52" s="157">
        <v>45694.025000000001</v>
      </c>
      <c r="B52" s="168">
        <v>0.35944143749568763</v>
      </c>
      <c r="C52" s="169">
        <f t="shared" si="2"/>
        <v>0.40812537857433318</v>
      </c>
      <c r="D52" s="168">
        <v>26.4212946</v>
      </c>
      <c r="E52" s="168">
        <v>4.1851064E-2</v>
      </c>
      <c r="F52" s="169">
        <f t="shared" si="3"/>
        <v>0.97870125397519425</v>
      </c>
      <c r="G52" s="169">
        <f t="shared" si="4"/>
        <v>0.39489610826053545</v>
      </c>
      <c r="H52" s="169">
        <f t="shared" si="5"/>
        <v>8.5475348108341007E-4</v>
      </c>
      <c r="I52" s="169">
        <f t="shared" si="6"/>
        <v>35262.032708822386</v>
      </c>
      <c r="J52" s="169">
        <f t="shared" si="0"/>
        <v>2.367065888459945E-2</v>
      </c>
      <c r="K52" s="169">
        <f t="shared" si="1"/>
        <v>1.6962092869679031</v>
      </c>
      <c r="L52" s="169">
        <f t="shared" si="7"/>
        <v>26.636396578232645</v>
      </c>
      <c r="M52" s="170">
        <f t="shared" si="8"/>
        <v>31.018052609818852</v>
      </c>
      <c r="N52" s="170">
        <f t="shared" si="9"/>
        <v>2.0930827866274546</v>
      </c>
      <c r="O52" s="169">
        <f t="shared" si="10"/>
        <v>0.18877009258905614</v>
      </c>
    </row>
    <row r="53" spans="1:15" x14ac:dyDescent="0.25">
      <c r="A53" s="157">
        <v>45694.025694444441</v>
      </c>
      <c r="B53" s="168">
        <v>0.36253007907781765</v>
      </c>
      <c r="C53" s="169">
        <f t="shared" si="2"/>
        <v>0.4116328350352686</v>
      </c>
      <c r="D53" s="168">
        <v>26.421509366666601</v>
      </c>
      <c r="E53" s="168">
        <v>4.16921141666666E-2</v>
      </c>
      <c r="F53" s="169">
        <f t="shared" si="3"/>
        <v>0.9787008167124811</v>
      </c>
      <c r="G53" s="169">
        <f t="shared" si="4"/>
        <v>0.39828940801220769</v>
      </c>
      <c r="H53" s="169">
        <f t="shared" si="5"/>
        <v>8.6209828574070925E-4</v>
      </c>
      <c r="I53" s="169">
        <f t="shared" si="6"/>
        <v>35565.076947047208</v>
      </c>
      <c r="J53" s="169">
        <f t="shared" si="0"/>
        <v>2.3670507354497359E-2</v>
      </c>
      <c r="K53" s="169">
        <f t="shared" si="1"/>
        <v>1.6962189294496286</v>
      </c>
      <c r="L53" s="169">
        <f t="shared" si="7"/>
        <v>26.833118535590522</v>
      </c>
      <c r="M53" s="170">
        <f t="shared" si="8"/>
        <v>31.247294256988042</v>
      </c>
      <c r="N53" s="170">
        <f t="shared" si="9"/>
        <v>2.1021704064874358</v>
      </c>
      <c r="O53" s="169">
        <f t="shared" si="10"/>
        <v>0.18958968312476873</v>
      </c>
    </row>
    <row r="54" spans="1:15" x14ac:dyDescent="0.25">
      <c r="A54" s="157">
        <v>45694.026388888888</v>
      </c>
      <c r="B54" s="168">
        <v>0.37449859239350181</v>
      </c>
      <c r="C54" s="169">
        <f t="shared" si="2"/>
        <v>0.42522215870145991</v>
      </c>
      <c r="D54" s="168">
        <v>26.421396250000001</v>
      </c>
      <c r="E54" s="168">
        <v>4.1809737499999999E-2</v>
      </c>
      <c r="F54" s="169">
        <f t="shared" si="3"/>
        <v>0.97870104701744631</v>
      </c>
      <c r="G54" s="169">
        <f t="shared" si="4"/>
        <v>0.4114384744163414</v>
      </c>
      <c r="H54" s="169">
        <f t="shared" si="5"/>
        <v>8.9055946843363939E-4</v>
      </c>
      <c r="I54" s="169">
        <f t="shared" si="6"/>
        <v>36739.194511806134</v>
      </c>
      <c r="J54" s="169">
        <f t="shared" si="0"/>
        <v>2.3670587164593252E-2</v>
      </c>
      <c r="K54" s="169">
        <f t="shared" si="1"/>
        <v>1.6962138507915587</v>
      </c>
      <c r="L54" s="169">
        <f t="shared" si="7"/>
        <v>27.593223135474517</v>
      </c>
      <c r="M54" s="170">
        <f t="shared" si="8"/>
        <v>32.132353478869156</v>
      </c>
      <c r="N54" s="170">
        <f t="shared" si="9"/>
        <v>2.1741694711064992</v>
      </c>
      <c r="O54" s="169">
        <f t="shared" si="10"/>
        <v>0.19608310525852266</v>
      </c>
    </row>
    <row r="55" spans="1:15" x14ac:dyDescent="0.25">
      <c r="A55" s="157">
        <v>45694.027083333334</v>
      </c>
      <c r="B55" s="168">
        <v>0.37411251172954091</v>
      </c>
      <c r="C55" s="169">
        <f t="shared" si="2"/>
        <v>0.42478186513543276</v>
      </c>
      <c r="D55" s="168">
        <v>26.420561789999901</v>
      </c>
      <c r="E55" s="168">
        <v>4.17970221666666E-2</v>
      </c>
      <c r="F55" s="169">
        <f t="shared" si="3"/>
        <v>0.97870274593246764</v>
      </c>
      <c r="G55" s="169">
        <f t="shared" si="4"/>
        <v>0.41101431143520312</v>
      </c>
      <c r="H55" s="169">
        <f t="shared" si="5"/>
        <v>8.8964136674286388E-4</v>
      </c>
      <c r="I55" s="169">
        <f t="shared" si="6"/>
        <v>36701.153147701392</v>
      </c>
      <c r="J55" s="169">
        <f t="shared" si="0"/>
        <v>2.3671175932683954E-2</v>
      </c>
      <c r="K55" s="169">
        <f t="shared" si="1"/>
        <v>1.696176385948895</v>
      </c>
      <c r="L55" s="169">
        <f t="shared" si="7"/>
        <v>27.568757297353045</v>
      </c>
      <c r="M55" s="170">
        <f t="shared" si="8"/>
        <v>32.103227625372774</v>
      </c>
      <c r="N55" s="170">
        <f t="shared" si="9"/>
        <v>2.1713268933501353</v>
      </c>
      <c r="O55" s="169">
        <f t="shared" si="10"/>
        <v>0.19582674002075537</v>
      </c>
    </row>
    <row r="56" spans="1:15" x14ac:dyDescent="0.25">
      <c r="A56" s="157">
        <v>45694.027777777781</v>
      </c>
      <c r="B56" s="168">
        <v>0.34863116984737141</v>
      </c>
      <c r="C56" s="169">
        <f t="shared" si="2"/>
        <v>0.39584751972534393</v>
      </c>
      <c r="D56" s="168">
        <v>26.419703484999999</v>
      </c>
      <c r="E56" s="168">
        <v>4.1695293000000001E-2</v>
      </c>
      <c r="F56" s="169">
        <f t="shared" si="3"/>
        <v>0.97870449331863207</v>
      </c>
      <c r="G56" s="169">
        <f t="shared" si="4"/>
        <v>0.38301953483784534</v>
      </c>
      <c r="H56" s="169">
        <f t="shared" si="5"/>
        <v>8.2904661220312842E-4</v>
      </c>
      <c r="I56" s="169">
        <f t="shared" si="6"/>
        <v>34201.225704269717</v>
      </c>
      <c r="J56" s="169">
        <f t="shared" si="0"/>
        <v>2.3671781543738748E-2</v>
      </c>
      <c r="K56" s="169">
        <f t="shared" si="1"/>
        <v>1.6961378511664769</v>
      </c>
      <c r="L56" s="169">
        <f t="shared" si="7"/>
        <v>25.945988015756122</v>
      </c>
      <c r="M56" s="170">
        <f t="shared" si="8"/>
        <v>30.212932519343042</v>
      </c>
      <c r="N56" s="170">
        <f t="shared" si="9"/>
        <v>2.0255425633644801</v>
      </c>
      <c r="O56" s="169">
        <f t="shared" si="10"/>
        <v>0.18267880261223668</v>
      </c>
    </row>
    <row r="57" spans="1:15" x14ac:dyDescent="0.25">
      <c r="A57" s="157">
        <v>45694.02847222222</v>
      </c>
      <c r="B57" s="168">
        <v>0.33782089484035144</v>
      </c>
      <c r="C57" s="169">
        <f t="shared" si="2"/>
        <v>0.38357138722075784</v>
      </c>
      <c r="D57" s="168">
        <v>26.418845175000001</v>
      </c>
      <c r="E57" s="168">
        <v>4.1628535833333299E-2</v>
      </c>
      <c r="F57" s="169">
        <f t="shared" si="3"/>
        <v>0.97870624063793288</v>
      </c>
      <c r="G57" s="169">
        <f t="shared" si="4"/>
        <v>0.37114295333060182</v>
      </c>
      <c r="H57" s="169">
        <f t="shared" si="5"/>
        <v>8.0333972582381351E-4</v>
      </c>
      <c r="I57" s="169">
        <f t="shared" si="6"/>
        <v>33140.56785587348</v>
      </c>
      <c r="J57" s="169">
        <f t="shared" si="0"/>
        <v>2.3672387177286335E-2</v>
      </c>
      <c r="K57" s="169">
        <f t="shared" si="1"/>
        <v>1.6960993168003047</v>
      </c>
      <c r="L57" s="169">
        <f t="shared" si="7"/>
        <v>25.252574826954639</v>
      </c>
      <c r="M57" s="170">
        <f t="shared" si="8"/>
        <v>29.404885567741658</v>
      </c>
      <c r="N57" s="170">
        <f t="shared" si="9"/>
        <v>1.9625856044631069</v>
      </c>
      <c r="O57" s="169">
        <f t="shared" si="10"/>
        <v>0.17700086620338265</v>
      </c>
    </row>
    <row r="58" spans="1:15" x14ac:dyDescent="0.25">
      <c r="A58" s="157">
        <v>45694.029166666667</v>
      </c>
      <c r="B58" s="168">
        <v>0.36059967577346574</v>
      </c>
      <c r="C58" s="169">
        <f t="shared" si="2"/>
        <v>0.40943315455220558</v>
      </c>
      <c r="D58" s="168">
        <v>26.41798687</v>
      </c>
      <c r="E58" s="168">
        <v>4.1552242000000003E-2</v>
      </c>
      <c r="F58" s="169">
        <f t="shared" si="3"/>
        <v>0.97870798787001523</v>
      </c>
      <c r="G58" s="169">
        <f t="shared" si="4"/>
        <v>0.39616859312349301</v>
      </c>
      <c r="H58" s="169">
        <f t="shared" si="5"/>
        <v>8.5750777732357798E-4</v>
      </c>
      <c r="I58" s="169">
        <f t="shared" si="6"/>
        <v>35375.024553310563</v>
      </c>
      <c r="J58" s="169">
        <f t="shared" si="0"/>
        <v>2.3672992826271212E-2</v>
      </c>
      <c r="K58" s="169">
        <f t="shared" si="1"/>
        <v>1.6960607832993322</v>
      </c>
      <c r="L58" s="169">
        <f t="shared" si="7"/>
        <v>26.710194790712503</v>
      </c>
      <c r="M58" s="170">
        <f t="shared" si="8"/>
        <v>31.101550595799438</v>
      </c>
      <c r="N58" s="170">
        <f t="shared" si="9"/>
        <v>2.0843016010848756</v>
      </c>
      <c r="O58" s="169">
        <f t="shared" si="10"/>
        <v>0.18797813862598084</v>
      </c>
    </row>
    <row r="59" spans="1:15" x14ac:dyDescent="0.25">
      <c r="A59" s="157">
        <v>45694.029861111114</v>
      </c>
      <c r="B59" s="168">
        <v>0.36793522118341326</v>
      </c>
      <c r="C59" s="169">
        <f t="shared" si="2"/>
        <v>0.41776045537769002</v>
      </c>
      <c r="D59" s="168">
        <v>26.417259691666601</v>
      </c>
      <c r="E59" s="168">
        <v>4.1552242000000003E-2</v>
      </c>
      <c r="F59" s="169">
        <f t="shared" si="3"/>
        <v>0.97870946811022486</v>
      </c>
      <c r="G59" s="169">
        <f t="shared" si="4"/>
        <v>0.40422770382185674</v>
      </c>
      <c r="H59" s="169">
        <f t="shared" si="5"/>
        <v>8.7495173987414882E-4</v>
      </c>
      <c r="I59" s="169">
        <f t="shared" si="6"/>
        <v>36094.503344632416</v>
      </c>
      <c r="J59" s="169">
        <f t="shared" si="0"/>
        <v>2.3673505962694276E-2</v>
      </c>
      <c r="K59" s="169">
        <f t="shared" si="1"/>
        <v>1.6960281372158366</v>
      </c>
      <c r="L59" s="169">
        <f t="shared" si="7"/>
        <v>27.176820272403969</v>
      </c>
      <c r="M59" s="170">
        <f t="shared" si="8"/>
        <v>31.644347049170072</v>
      </c>
      <c r="N59" s="170">
        <f t="shared" si="9"/>
        <v>2.1245284048182906</v>
      </c>
      <c r="O59" s="169">
        <f t="shared" si="10"/>
        <v>0.19160609711564669</v>
      </c>
    </row>
    <row r="60" spans="1:15" x14ac:dyDescent="0.25">
      <c r="A60" s="157">
        <v>45694.030555555553</v>
      </c>
      <c r="B60" s="168">
        <v>0.37256819829331855</v>
      </c>
      <c r="C60" s="169">
        <f t="shared" si="2"/>
        <v>0.42301981784510706</v>
      </c>
      <c r="D60" s="168">
        <v>26.4168210033333</v>
      </c>
      <c r="E60" s="168">
        <v>4.1641251499999997E-2</v>
      </c>
      <c r="F60" s="169">
        <f t="shared" si="3"/>
        <v>0.97871036107503839</v>
      </c>
      <c r="G60" s="169">
        <f t="shared" si="4"/>
        <v>0.40931766963967836</v>
      </c>
      <c r="H60" s="169">
        <f t="shared" si="5"/>
        <v>8.8596898190406576E-4</v>
      </c>
      <c r="I60" s="169">
        <f t="shared" si="6"/>
        <v>36548.912261817248</v>
      </c>
      <c r="J60" s="169">
        <f t="shared" si="0"/>
        <v>2.3673815531529616E-2</v>
      </c>
      <c r="K60" s="169">
        <f t="shared" si="1"/>
        <v>1.6960084428801223</v>
      </c>
      <c r="L60" s="169">
        <f t="shared" si="7"/>
        <v>27.470859137324499</v>
      </c>
      <c r="M60" s="170">
        <f t="shared" si="8"/>
        <v>31.986389404716196</v>
      </c>
      <c r="N60" s="170">
        <f t="shared" si="9"/>
        <v>2.1545164211175618</v>
      </c>
      <c r="O60" s="169">
        <f t="shared" si="10"/>
        <v>0.19431064404018417</v>
      </c>
    </row>
    <row r="61" spans="1:15" x14ac:dyDescent="0.25">
      <c r="A61" s="157">
        <v>45694.03125</v>
      </c>
      <c r="B61" s="168">
        <v>0.38492280146169067</v>
      </c>
      <c r="C61" s="169">
        <f t="shared" si="2"/>
        <v>0.43704641326363047</v>
      </c>
      <c r="D61" s="168">
        <v>26.41639185</v>
      </c>
      <c r="E61" s="168">
        <v>4.1631713000000001E-2</v>
      </c>
      <c r="F61" s="169">
        <f t="shared" si="3"/>
        <v>0.97871123461156773</v>
      </c>
      <c r="G61" s="169">
        <f t="shared" si="4"/>
        <v>0.42289090912003729</v>
      </c>
      <c r="H61" s="169">
        <f t="shared" si="5"/>
        <v>9.1534828813860886E-4</v>
      </c>
      <c r="I61" s="169">
        <f t="shared" si="6"/>
        <v>37760.810105977675</v>
      </c>
      <c r="J61" s="169">
        <f t="shared" si="0"/>
        <v>2.3674118376603825E-2</v>
      </c>
      <c r="K61" s="169">
        <f t="shared" si="1"/>
        <v>1.6959891767676445</v>
      </c>
      <c r="L61" s="169">
        <f t="shared" si="7"/>
        <v>28.252481447817114</v>
      </c>
      <c r="M61" s="170">
        <f t="shared" si="8"/>
        <v>32.896156284680906</v>
      </c>
      <c r="N61" s="170">
        <f t="shared" si="9"/>
        <v>2.2217942022814561</v>
      </c>
      <c r="O61" s="169">
        <f t="shared" si="10"/>
        <v>0.20037826499652378</v>
      </c>
    </row>
    <row r="62" spans="1:15" x14ac:dyDescent="0.25">
      <c r="A62" s="157">
        <v>45694.031944444447</v>
      </c>
      <c r="B62" s="168">
        <v>0.3926444183237055</v>
      </c>
      <c r="C62" s="169">
        <f t="shared" si="2"/>
        <v>0.44581260207896722</v>
      </c>
      <c r="D62" s="168">
        <v>26.415962695000001</v>
      </c>
      <c r="E62" s="168">
        <v>4.1526808666666602E-2</v>
      </c>
      <c r="F62" s="169">
        <f t="shared" si="3"/>
        <v>0.97871210813223142</v>
      </c>
      <c r="G62" s="169">
        <f t="shared" si="4"/>
        <v>0.43137417267900074</v>
      </c>
      <c r="H62" s="169">
        <f t="shared" si="5"/>
        <v>9.3371033047402762E-4</v>
      </c>
      <c r="I62" s="169">
        <f t="shared" si="6"/>
        <v>38518.208819622771</v>
      </c>
      <c r="J62" s="169">
        <f t="shared" si="0"/>
        <v>2.3674421227596068E-2</v>
      </c>
      <c r="K62" s="169">
        <f t="shared" si="1"/>
        <v>1.6959699107405195</v>
      </c>
      <c r="L62" s="169">
        <f t="shared" si="7"/>
        <v>28.739206831570982</v>
      </c>
      <c r="M62" s="170">
        <f t="shared" si="8"/>
        <v>33.462540937673602</v>
      </c>
      <c r="N62" s="170">
        <f t="shared" si="9"/>
        <v>2.2583697424287843</v>
      </c>
      <c r="O62" s="169">
        <f t="shared" si="10"/>
        <v>0.2036769248222208</v>
      </c>
    </row>
    <row r="63" spans="1:15" x14ac:dyDescent="0.25">
      <c r="A63" s="157">
        <v>45694.032638888886</v>
      </c>
      <c r="B63" s="168">
        <v>0.38839751818682039</v>
      </c>
      <c r="C63" s="169">
        <f t="shared" si="2"/>
        <v>0.44098960166400836</v>
      </c>
      <c r="D63" s="168">
        <v>26.4155335433333</v>
      </c>
      <c r="E63" s="168">
        <v>4.1552242000000003E-2</v>
      </c>
      <c r="F63" s="169">
        <f t="shared" si="3"/>
        <v>0.97871298162685283</v>
      </c>
      <c r="G63" s="169">
        <f t="shared" si="4"/>
        <v>0.42670836578730875</v>
      </c>
      <c r="H63" s="169">
        <f t="shared" si="5"/>
        <v>9.2361118135781111E-4</v>
      </c>
      <c r="I63" s="169">
        <f t="shared" si="6"/>
        <v>38101.501583770325</v>
      </c>
      <c r="J63" s="169">
        <f t="shared" si="0"/>
        <v>2.3674724080977941E-2</v>
      </c>
      <c r="K63" s="169">
        <f t="shared" si="1"/>
        <v>1.6959506450232109</v>
      </c>
      <c r="L63" s="169">
        <f t="shared" si="7"/>
        <v>28.471674729753317</v>
      </c>
      <c r="M63" s="170">
        <f t="shared" si="8"/>
        <v>33.150702102576226</v>
      </c>
      <c r="N63" s="170">
        <f t="shared" si="9"/>
        <v>2.2365060472575782</v>
      </c>
      <c r="O63" s="169">
        <f t="shared" si="10"/>
        <v>0.20170509084213367</v>
      </c>
    </row>
    <row r="64" spans="1:15" x14ac:dyDescent="0.25">
      <c r="A64" s="157">
        <v>45694.033333333333</v>
      </c>
      <c r="B64" s="168">
        <v>0.38028981514761118</v>
      </c>
      <c r="C64" s="169">
        <f t="shared" si="2"/>
        <v>0.43178258757439947</v>
      </c>
      <c r="D64" s="168">
        <v>26.414907634999999</v>
      </c>
      <c r="E64" s="168">
        <v>4.1552242000000003E-2</v>
      </c>
      <c r="F64" s="169">
        <f t="shared" si="3"/>
        <v>0.9787142555651569</v>
      </c>
      <c r="G64" s="169">
        <f t="shared" si="4"/>
        <v>0.41780093319015787</v>
      </c>
      <c r="H64" s="169">
        <f t="shared" si="5"/>
        <v>9.0433102422112096E-4</v>
      </c>
      <c r="I64" s="169">
        <f t="shared" si="6"/>
        <v>37306.015566428112</v>
      </c>
      <c r="J64" s="169">
        <f t="shared" si="0"/>
        <v>2.3675165794522633E-2</v>
      </c>
      <c r="K64" s="169">
        <f t="shared" si="1"/>
        <v>1.6959225466824406</v>
      </c>
      <c r="L64" s="169">
        <f t="shared" si="7"/>
        <v>27.959790113754789</v>
      </c>
      <c r="M64" s="170">
        <f t="shared" si="8"/>
        <v>32.554211255965193</v>
      </c>
      <c r="N64" s="170">
        <f t="shared" si="9"/>
        <v>2.1920980847544409</v>
      </c>
      <c r="O64" s="169">
        <f t="shared" si="10"/>
        <v>0.19770004371883487</v>
      </c>
    </row>
    <row r="65" spans="1:15" x14ac:dyDescent="0.25">
      <c r="A65" s="157">
        <v>45694.03402777778</v>
      </c>
      <c r="B65" s="168">
        <v>0.37102387566064704</v>
      </c>
      <c r="C65" s="169">
        <f t="shared" si="2"/>
        <v>0.42125958618543746</v>
      </c>
      <c r="D65" s="168">
        <v>26.413848869999999</v>
      </c>
      <c r="E65" s="168">
        <v>4.1552242000000003E-2</v>
      </c>
      <c r="F65" s="169">
        <f t="shared" si="3"/>
        <v>0.97871641042210966</v>
      </c>
      <c r="G65" s="169">
        <f t="shared" si="4"/>
        <v>0.40762101774058301</v>
      </c>
      <c r="H65" s="169">
        <f t="shared" si="5"/>
        <v>8.8229657519606718E-4</v>
      </c>
      <c r="I65" s="169">
        <f t="shared" si="6"/>
        <v>36396.828246421799</v>
      </c>
      <c r="J65" s="169">
        <f t="shared" si="0"/>
        <v>2.3675913004919578E-2</v>
      </c>
      <c r="K65" s="169">
        <f t="shared" si="1"/>
        <v>1.6958750172716386</v>
      </c>
      <c r="L65" s="169">
        <f t="shared" si="7"/>
        <v>27.372903566165224</v>
      </c>
      <c r="M65" s="170">
        <f t="shared" si="8"/>
        <v>31.87008579931112</v>
      </c>
      <c r="N65" s="170">
        <f t="shared" si="9"/>
        <v>2.1412588364659713</v>
      </c>
      <c r="O65" s="169">
        <f t="shared" si="10"/>
        <v>0.19311497442874923</v>
      </c>
    </row>
    <row r="66" spans="1:15" x14ac:dyDescent="0.25">
      <c r="A66" s="157">
        <v>45694.034722222219</v>
      </c>
      <c r="B66" s="168">
        <v>0.38839751818682039</v>
      </c>
      <c r="C66" s="169">
        <f t="shared" si="2"/>
        <v>0.44098301307063104</v>
      </c>
      <c r="D66" s="168">
        <v>26.412775795000002</v>
      </c>
      <c r="E66" s="168">
        <v>4.1618998999999997E-2</v>
      </c>
      <c r="F66" s="169">
        <f t="shared" si="3"/>
        <v>0.97871859428397456</v>
      </c>
      <c r="G66" s="169">
        <f t="shared" si="4"/>
        <v>0.42670836578730864</v>
      </c>
      <c r="H66" s="169">
        <f t="shared" si="5"/>
        <v>9.2361118135781089E-4</v>
      </c>
      <c r="I66" s="169">
        <f t="shared" si="6"/>
        <v>38100.932329302523</v>
      </c>
      <c r="J66" s="169">
        <f t="shared" si="0"/>
        <v>2.3676670343875803E-2</v>
      </c>
      <c r="K66" s="169">
        <f t="shared" si="1"/>
        <v>1.6958268464601007</v>
      </c>
      <c r="L66" s="169">
        <f t="shared" si="7"/>
        <v>28.471674729753317</v>
      </c>
      <c r="M66" s="170">
        <f t="shared" si="8"/>
        <v>33.148533977939245</v>
      </c>
      <c r="N66" s="170">
        <f t="shared" si="9"/>
        <v>2.2399203029243231</v>
      </c>
      <c r="O66" s="169">
        <f t="shared" si="10"/>
        <v>0.2020130143330017</v>
      </c>
    </row>
    <row r="67" spans="1:15" x14ac:dyDescent="0.25">
      <c r="A67" s="157">
        <v>45694.035416666666</v>
      </c>
      <c r="B67" s="168">
        <v>0.38994184081949462</v>
      </c>
      <c r="C67" s="169">
        <f t="shared" si="2"/>
        <v>0.44273384917812258</v>
      </c>
      <c r="D67" s="168">
        <v>26.4117027216666</v>
      </c>
      <c r="E67" s="168">
        <v>4.1628535833333299E-2</v>
      </c>
      <c r="F67" s="169">
        <f t="shared" si="3"/>
        <v>0.97872077802206192</v>
      </c>
      <c r="G67" s="169">
        <f t="shared" si="4"/>
        <v>0.4284050176864071</v>
      </c>
      <c r="H67" s="169">
        <f t="shared" si="5"/>
        <v>9.272835880658162E-4</v>
      </c>
      <c r="I67" s="169">
        <f t="shared" si="6"/>
        <v>38252.204568989793</v>
      </c>
      <c r="J67" s="169">
        <f t="shared" si="0"/>
        <v>2.3677427711307427E-2</v>
      </c>
      <c r="K67" s="169">
        <f t="shared" si="1"/>
        <v>1.6957786767247918</v>
      </c>
      <c r="L67" s="169">
        <f t="shared" si="7"/>
        <v>28.569005989231968</v>
      </c>
      <c r="M67" s="170">
        <f t="shared" si="8"/>
        <v>33.26100672947711</v>
      </c>
      <c r="N67" s="170">
        <f t="shared" si="9"/>
        <v>2.2488234247137324</v>
      </c>
      <c r="O67" s="169">
        <f t="shared" si="10"/>
        <v>0.20281596543233518</v>
      </c>
    </row>
    <row r="68" spans="1:15" x14ac:dyDescent="0.25">
      <c r="A68" s="157">
        <v>45694.036111111112</v>
      </c>
      <c r="B68" s="168">
        <v>0.3768150892260323</v>
      </c>
      <c r="C68" s="169">
        <f t="shared" si="2"/>
        <v>0.42782745425821722</v>
      </c>
      <c r="D68" s="168">
        <v>26.4106296466666</v>
      </c>
      <c r="E68" s="168">
        <v>4.1618998999999997E-2</v>
      </c>
      <c r="F68" s="169">
        <f t="shared" si="3"/>
        <v>0.97872296164315997</v>
      </c>
      <c r="G68" s="169">
        <f t="shared" si="4"/>
        <v>0.41398346641931583</v>
      </c>
      <c r="H68" s="169">
        <f t="shared" si="5"/>
        <v>8.9606810913271824E-4</v>
      </c>
      <c r="I68" s="169">
        <f t="shared" si="6"/>
        <v>36964.29204790997</v>
      </c>
      <c r="J68" s="169">
        <f t="shared" si="0"/>
        <v>2.3678185109568241E-2</v>
      </c>
      <c r="K68" s="169">
        <f t="shared" si="1"/>
        <v>1.695730507916082</v>
      </c>
      <c r="L68" s="169">
        <f t="shared" si="7"/>
        <v>27.739944973642423</v>
      </c>
      <c r="M68" s="170">
        <f t="shared" si="8"/>
        <v>32.294963842621364</v>
      </c>
      <c r="N68" s="170">
        <f t="shared" si="9"/>
        <v>2.17628805775851</v>
      </c>
      <c r="O68" s="169">
        <f t="shared" si="10"/>
        <v>0.19627417548327111</v>
      </c>
    </row>
    <row r="69" spans="1:15" x14ac:dyDescent="0.25">
      <c r="A69" s="157">
        <v>45694.036805555559</v>
      </c>
      <c r="B69" s="168">
        <v>0.3737264402697541</v>
      </c>
      <c r="C69" s="169">
        <f t="shared" si="2"/>
        <v>0.42431850613404837</v>
      </c>
      <c r="D69" s="168">
        <v>26.409687819999998</v>
      </c>
      <c r="E69" s="168">
        <v>4.1584029500000001E-2</v>
      </c>
      <c r="F69" s="169">
        <f t="shared" si="3"/>
        <v>0.97872487808529196</v>
      </c>
      <c r="G69" s="169">
        <f t="shared" si="4"/>
        <v>0.41059015856612241</v>
      </c>
      <c r="H69" s="169">
        <f t="shared" si="5"/>
        <v>8.8872328693965889E-4</v>
      </c>
      <c r="I69" s="169">
        <f t="shared" si="6"/>
        <v>36661.118929981778</v>
      </c>
      <c r="J69" s="169">
        <f t="shared" si="0"/>
        <v>2.3678849894509163E-2</v>
      </c>
      <c r="K69" s="169">
        <f t="shared" si="1"/>
        <v>1.6956882314833286</v>
      </c>
      <c r="L69" s="169">
        <f t="shared" si="7"/>
        <v>27.544288507575505</v>
      </c>
      <c r="M69" s="170">
        <f t="shared" si="8"/>
        <v>32.066463467097293</v>
      </c>
      <c r="N69" s="170">
        <f t="shared" si="9"/>
        <v>2.1574641887155361</v>
      </c>
      <c r="O69" s="169">
        <f t="shared" si="10"/>
        <v>0.19457649609627853</v>
      </c>
    </row>
    <row r="70" spans="1:15" x14ac:dyDescent="0.25">
      <c r="A70" s="157">
        <v>45694.037499999999</v>
      </c>
      <c r="B70" s="168">
        <v>0.38453671161672498</v>
      </c>
      <c r="C70" s="169">
        <f t="shared" si="2"/>
        <v>0.4365906400594543</v>
      </c>
      <c r="D70" s="168">
        <v>26.409034734999899</v>
      </c>
      <c r="E70" s="168">
        <v>4.1501377166666603E-2</v>
      </c>
      <c r="F70" s="169">
        <f t="shared" si="3"/>
        <v>0.97872620693738199</v>
      </c>
      <c r="G70" s="169">
        <f t="shared" si="4"/>
        <v>0.42246673605229601</v>
      </c>
      <c r="H70" s="169">
        <f t="shared" si="5"/>
        <v>9.1443016461535936E-4</v>
      </c>
      <c r="I70" s="169">
        <f t="shared" si="6"/>
        <v>37721.43130113685</v>
      </c>
      <c r="J70" s="169">
        <f t="shared" si="0"/>
        <v>2.3679310885603509E-2</v>
      </c>
      <c r="K70" s="169">
        <f t="shared" si="1"/>
        <v>1.6956589164527651</v>
      </c>
      <c r="L70" s="169">
        <f t="shared" si="7"/>
        <v>28.228108935759</v>
      </c>
      <c r="M70" s="170">
        <f t="shared" si="8"/>
        <v>32.862043381938101</v>
      </c>
      <c r="N70" s="170">
        <f t="shared" si="9"/>
        <v>2.2122568964619824</v>
      </c>
      <c r="O70" s="169">
        <f t="shared" si="10"/>
        <v>0.19951811836778341</v>
      </c>
    </row>
    <row r="71" spans="1:15" x14ac:dyDescent="0.25">
      <c r="A71" s="157">
        <v>45694.038194444445</v>
      </c>
      <c r="B71" s="168">
        <v>0.38839751818682039</v>
      </c>
      <c r="C71" s="169">
        <f t="shared" si="2"/>
        <v>0.44097253862555225</v>
      </c>
      <c r="D71" s="168">
        <v>26.408391194999901</v>
      </c>
      <c r="E71" s="168">
        <v>4.1529987999999997E-2</v>
      </c>
      <c r="F71" s="169">
        <f t="shared" si="3"/>
        <v>0.97872751632435551</v>
      </c>
      <c r="G71" s="169">
        <f t="shared" si="4"/>
        <v>0.42670836578730875</v>
      </c>
      <c r="H71" s="169">
        <f t="shared" si="5"/>
        <v>9.2361118135781111E-4</v>
      </c>
      <c r="I71" s="169">
        <f t="shared" si="6"/>
        <v>38100.027337247717</v>
      </c>
      <c r="J71" s="169">
        <f t="shared" si="0"/>
        <v>2.3679765149943365E-2</v>
      </c>
      <c r="K71" s="169">
        <f t="shared" si="1"/>
        <v>1.6956300302315079</v>
      </c>
      <c r="L71" s="169">
        <f t="shared" si="7"/>
        <v>28.471674729753317</v>
      </c>
      <c r="M71" s="170">
        <f t="shared" si="8"/>
        <v>33.145087124556618</v>
      </c>
      <c r="N71" s="170">
        <f t="shared" si="9"/>
        <v>2.2348460066520515</v>
      </c>
      <c r="O71" s="169">
        <f t="shared" si="10"/>
        <v>0.20155537578030766</v>
      </c>
    </row>
    <row r="72" spans="1:15" x14ac:dyDescent="0.25">
      <c r="A72" s="157">
        <v>45694.038888888892</v>
      </c>
      <c r="B72" s="168">
        <v>0.39959386649909473</v>
      </c>
      <c r="C72" s="169">
        <f t="shared" si="2"/>
        <v>0.45368288723706712</v>
      </c>
      <c r="D72" s="168">
        <v>26.407747656666601</v>
      </c>
      <c r="E72" s="168">
        <v>4.1526808666666602E-2</v>
      </c>
      <c r="F72" s="169">
        <f t="shared" si="3"/>
        <v>0.97872882566464814</v>
      </c>
      <c r="G72" s="169">
        <f t="shared" si="4"/>
        <v>0.43900910219113409</v>
      </c>
      <c r="H72" s="169">
        <f t="shared" si="5"/>
        <v>9.5023615192886166E-4</v>
      </c>
      <c r="I72" s="169">
        <f t="shared" si="6"/>
        <v>39198.201457282601</v>
      </c>
      <c r="J72" s="169">
        <f t="shared" si="0"/>
        <v>2.3680219423773161E-2</v>
      </c>
      <c r="K72" s="169">
        <f t="shared" si="1"/>
        <v>1.6956011444452141</v>
      </c>
      <c r="L72" s="169">
        <f t="shared" si="7"/>
        <v>29.176114144862236</v>
      </c>
      <c r="M72" s="170">
        <f t="shared" si="8"/>
        <v>33.964636610342424</v>
      </c>
      <c r="N72" s="170">
        <f t="shared" si="9"/>
        <v>2.2957634790101058</v>
      </c>
      <c r="O72" s="169">
        <f t="shared" si="10"/>
        <v>0.20704937581259972</v>
      </c>
    </row>
    <row r="73" spans="1:15" x14ac:dyDescent="0.25">
      <c r="A73" s="157">
        <v>45694.039583333331</v>
      </c>
      <c r="B73" s="168">
        <v>0.39611913504883522</v>
      </c>
      <c r="C73" s="169">
        <f t="shared" si="2"/>
        <v>0.44973624837624387</v>
      </c>
      <c r="D73" s="168">
        <v>26.407104118333301</v>
      </c>
      <c r="E73" s="168">
        <v>4.1552242000000003E-2</v>
      </c>
      <c r="F73" s="169">
        <f t="shared" si="3"/>
        <v>0.97873013496165218</v>
      </c>
      <c r="G73" s="169">
        <f t="shared" si="4"/>
        <v>0.43519162934627209</v>
      </c>
      <c r="H73" s="169">
        <f t="shared" si="5"/>
        <v>9.4197322369322966E-4</v>
      </c>
      <c r="I73" s="169">
        <f t="shared" si="6"/>
        <v>38857.211859707473</v>
      </c>
      <c r="J73" s="169">
        <f t="shared" si="0"/>
        <v>2.3680673708269671E-2</v>
      </c>
      <c r="K73" s="169">
        <f t="shared" si="1"/>
        <v>1.6955722590190683</v>
      </c>
      <c r="L73" s="169">
        <f t="shared" si="7"/>
        <v>28.957794165170004</v>
      </c>
      <c r="M73" s="170">
        <f t="shared" si="8"/>
        <v>33.709970416224643</v>
      </c>
      <c r="N73" s="170">
        <f t="shared" si="9"/>
        <v>2.2781549488581878</v>
      </c>
      <c r="O73" s="169">
        <f t="shared" si="10"/>
        <v>0.20546130491145273</v>
      </c>
    </row>
    <row r="74" spans="1:15" x14ac:dyDescent="0.25">
      <c r="A74" s="157">
        <v>45694.040277777778</v>
      </c>
      <c r="B74" s="168">
        <v>0.38183413410479194</v>
      </c>
      <c r="C74" s="169">
        <f t="shared" si="2"/>
        <v>0.43351630691268767</v>
      </c>
      <c r="D74" s="168">
        <v>26.406516676666602</v>
      </c>
      <c r="E74" s="168">
        <v>4.1552242000000003E-2</v>
      </c>
      <c r="F74" s="169">
        <f t="shared" si="3"/>
        <v>0.97873133009060409</v>
      </c>
      <c r="G74" s="169">
        <f t="shared" si="4"/>
        <v>0.41949758105121859</v>
      </c>
      <c r="H74" s="169">
        <f t="shared" si="5"/>
        <v>9.080034221887848E-4</v>
      </c>
      <c r="I74" s="169">
        <f t="shared" si="6"/>
        <v>37455.808917256218</v>
      </c>
      <c r="J74" s="169">
        <f t="shared" si="0"/>
        <v>2.3681088402501653E-2</v>
      </c>
      <c r="K74" s="169">
        <f t="shared" si="1"/>
        <v>1.6955458918243658</v>
      </c>
      <c r="L74" s="169">
        <f t="shared" si="7"/>
        <v>28.057408446337007</v>
      </c>
      <c r="M74" s="170">
        <f t="shared" si="8"/>
        <v>32.661370069174239</v>
      </c>
      <c r="N74" s="170">
        <f t="shared" si="9"/>
        <v>2.2000184878313847</v>
      </c>
      <c r="O74" s="169">
        <f t="shared" si="10"/>
        <v>0.19841436578565882</v>
      </c>
    </row>
    <row r="75" spans="1:15" x14ac:dyDescent="0.25">
      <c r="A75" s="157">
        <v>45694.040972222225</v>
      </c>
      <c r="B75" s="168">
        <v>0.38646710569374154</v>
      </c>
      <c r="C75" s="169">
        <f t="shared" si="2"/>
        <v>0.43877525951197588</v>
      </c>
      <c r="D75" s="168">
        <v>26.406052653333301</v>
      </c>
      <c r="E75" s="168">
        <v>4.1552242000000003E-2</v>
      </c>
      <c r="F75" s="169">
        <f t="shared" si="3"/>
        <v>0.97873227410389607</v>
      </c>
      <c r="G75" s="169">
        <f t="shared" si="4"/>
        <v>0.42458754080350725</v>
      </c>
      <c r="H75" s="169">
        <f t="shared" si="5"/>
        <v>9.1902065108984252E-4</v>
      </c>
      <c r="I75" s="169">
        <f t="shared" si="6"/>
        <v>37910.182421834717</v>
      </c>
      <c r="J75" s="169">
        <f t="shared" si="0"/>
        <v>2.3681415977990419E-2</v>
      </c>
      <c r="K75" s="169">
        <f t="shared" si="1"/>
        <v>1.6955250644475421</v>
      </c>
      <c r="L75" s="169">
        <f t="shared" si="7"/>
        <v>28.349933833430338</v>
      </c>
      <c r="M75" s="170">
        <f t="shared" si="8"/>
        <v>33.001532986303964</v>
      </c>
      <c r="N75" s="170">
        <f t="shared" si="9"/>
        <v>2.2253360681351304</v>
      </c>
      <c r="O75" s="169">
        <f t="shared" si="10"/>
        <v>0.20069769734263443</v>
      </c>
    </row>
    <row r="76" spans="1:15" x14ac:dyDescent="0.25">
      <c r="A76" s="157">
        <v>45694.041666666664</v>
      </c>
      <c r="B76" s="168">
        <v>0.3814480442366624</v>
      </c>
      <c r="C76" s="169">
        <f t="shared" si="2"/>
        <v>0.43307579129679047</v>
      </c>
      <c r="D76" s="168">
        <v>26.405592709999901</v>
      </c>
      <c r="E76" s="168">
        <v>4.1618998999999997E-2</v>
      </c>
      <c r="F76" s="169">
        <f t="shared" si="3"/>
        <v>0.97873320979459022</v>
      </c>
      <c r="G76" s="169">
        <f t="shared" si="4"/>
        <v>0.41907340795802872</v>
      </c>
      <c r="H76" s="169">
        <f t="shared" si="5"/>
        <v>9.0708529861045176E-4</v>
      </c>
      <c r="I76" s="169">
        <f t="shared" si="6"/>
        <v>37417.748368042696</v>
      </c>
      <c r="J76" s="169">
        <f t="shared" si="0"/>
        <v>2.3681740678692144E-2</v>
      </c>
      <c r="K76" s="169">
        <f t="shared" si="1"/>
        <v>1.6955044203835654</v>
      </c>
      <c r="L76" s="169">
        <f t="shared" si="7"/>
        <v>28.033008413478917</v>
      </c>
      <c r="M76" s="170">
        <f t="shared" si="8"/>
        <v>32.632251128760004</v>
      </c>
      <c r="N76" s="170">
        <f t="shared" si="9"/>
        <v>2.2013775331313279</v>
      </c>
      <c r="O76" s="169">
        <f t="shared" si="10"/>
        <v>0.19853693480621643</v>
      </c>
    </row>
    <row r="77" spans="1:15" x14ac:dyDescent="0.25">
      <c r="A77" s="157">
        <v>45694.042361111111</v>
      </c>
      <c r="B77" s="168">
        <v>0.38222022397292416</v>
      </c>
      <c r="C77" s="169">
        <f t="shared" si="2"/>
        <v>0.43395140187842096</v>
      </c>
      <c r="D77" s="168">
        <v>26.405132765000001</v>
      </c>
      <c r="E77" s="168">
        <v>4.1628535833333299E-2</v>
      </c>
      <c r="F77" s="169">
        <f t="shared" si="3"/>
        <v>0.97873414546656423</v>
      </c>
      <c r="G77" s="169">
        <f t="shared" si="4"/>
        <v>0.41992175414441146</v>
      </c>
      <c r="H77" s="169">
        <f t="shared" si="5"/>
        <v>9.0892154576712434E-4</v>
      </c>
      <c r="I77" s="169">
        <f t="shared" si="6"/>
        <v>37493.401122295574</v>
      </c>
      <c r="J77" s="169">
        <f t="shared" si="0"/>
        <v>2.3682065386019528E-2</v>
      </c>
      <c r="K77" s="169">
        <f t="shared" si="1"/>
        <v>1.6954837764287549</v>
      </c>
      <c r="L77" s="169">
        <f t="shared" si="7"/>
        <v>28.081805025361408</v>
      </c>
      <c r="M77" s="170">
        <f t="shared" si="8"/>
        <v>32.688696989299018</v>
      </c>
      <c r="N77" s="170">
        <f t="shared" si="9"/>
        <v>2.2060864043656738</v>
      </c>
      <c r="O77" s="169">
        <f t="shared" si="10"/>
        <v>0.19896161655534575</v>
      </c>
    </row>
    <row r="78" spans="1:15" x14ac:dyDescent="0.25">
      <c r="A78" s="157">
        <v>45694.043055555558</v>
      </c>
      <c r="B78" s="168">
        <v>0.4254613019171678</v>
      </c>
      <c r="C78" s="169">
        <f t="shared" si="2"/>
        <v>0.48304369274197745</v>
      </c>
      <c r="D78" s="168">
        <v>26.4046728233333</v>
      </c>
      <c r="E78" s="168">
        <v>4.1529987999999997E-2</v>
      </c>
      <c r="F78" s="169">
        <f t="shared" si="3"/>
        <v>0.97873508110964802</v>
      </c>
      <c r="G78" s="169">
        <f t="shared" si="4"/>
        <v>0.46742805591123859</v>
      </c>
      <c r="H78" s="169">
        <f t="shared" si="5"/>
        <v>1.0117490387689147E-3</v>
      </c>
      <c r="I78" s="169">
        <f t="shared" si="6"/>
        <v>41734.975052906855</v>
      </c>
      <c r="J78" s="169">
        <f t="shared" si="0"/>
        <v>2.3682390096443073E-2</v>
      </c>
      <c r="K78" s="169">
        <f t="shared" si="1"/>
        <v>1.6954631328075085</v>
      </c>
      <c r="L78" s="169">
        <f t="shared" si="7"/>
        <v>30.793207284043493</v>
      </c>
      <c r="M78" s="170">
        <f t="shared" si="8"/>
        <v>35.84452072384908</v>
      </c>
      <c r="N78" s="170">
        <f t="shared" si="9"/>
        <v>2.4365835336519797</v>
      </c>
      <c r="O78" s="169">
        <f t="shared" si="10"/>
        <v>0.21974959719083509</v>
      </c>
    </row>
    <row r="79" spans="1:15" x14ac:dyDescent="0.25">
      <c r="A79" s="157">
        <v>45694.043749999997</v>
      </c>
      <c r="B79" s="168">
        <v>0.42854993614831349</v>
      </c>
      <c r="C79" s="169">
        <f t="shared" si="2"/>
        <v>0.48654913387320975</v>
      </c>
      <c r="D79" s="168">
        <v>26.404212878333301</v>
      </c>
      <c r="E79" s="168">
        <v>4.1682578833333303E-2</v>
      </c>
      <c r="F79" s="169">
        <f t="shared" si="3"/>
        <v>0.97873601673740329</v>
      </c>
      <c r="G79" s="169">
        <f t="shared" si="4"/>
        <v>0.4708213475868383</v>
      </c>
      <c r="H79" s="169">
        <f t="shared" si="5"/>
        <v>1.0190938259455374E-3</v>
      </c>
      <c r="I79" s="169">
        <f t="shared" si="6"/>
        <v>42037.845166645326</v>
      </c>
      <c r="J79" s="169">
        <f t="shared" si="0"/>
        <v>2.3682714814669194E-2</v>
      </c>
      <c r="K79" s="169">
        <f t="shared" si="1"/>
        <v>1.6954424892206206</v>
      </c>
      <c r="L79" s="169">
        <f t="shared" si="7"/>
        <v>30.985356957141654</v>
      </c>
      <c r="M79" s="170">
        <f t="shared" si="8"/>
        <v>36.067797162176333</v>
      </c>
      <c r="N79" s="170">
        <f t="shared" si="9"/>
        <v>2.4623481410762467</v>
      </c>
      <c r="O79" s="169">
        <f t="shared" si="10"/>
        <v>0.22207324504655904</v>
      </c>
    </row>
    <row r="80" spans="1:15" x14ac:dyDescent="0.25">
      <c r="A80" s="157">
        <v>45694.044444444444</v>
      </c>
      <c r="B80" s="168">
        <v>0.3953469663699346</v>
      </c>
      <c r="C80" s="169">
        <f t="shared" si="2"/>
        <v>0.44885141407221801</v>
      </c>
      <c r="D80" s="168">
        <v>26.403752935</v>
      </c>
      <c r="E80" s="168">
        <v>4.1730265000000002E-2</v>
      </c>
      <c r="F80" s="169">
        <f t="shared" si="3"/>
        <v>0.97873695233965941</v>
      </c>
      <c r="G80" s="169">
        <f t="shared" si="4"/>
        <v>0.43434329530792909</v>
      </c>
      <c r="H80" s="169">
        <f t="shared" si="5"/>
        <v>9.4013700283101533E-4</v>
      </c>
      <c r="I80" s="169">
        <f t="shared" si="6"/>
        <v>38780.762175839634</v>
      </c>
      <c r="J80" s="169">
        <f t="shared" ref="J80:J143" si="11">KHprocess*EXP(delta*(1/(D80+273.15)-1/(Tnul+273.15)))</f>
        <v>2.3683039537168164E-2</v>
      </c>
      <c r="K80" s="169">
        <f t="shared" ref="K80:K143" si="12">1/(J80*constR*(D80+273.15)*10^3)</f>
        <v>1.695421845892497</v>
      </c>
      <c r="L80" s="169">
        <f t="shared" si="7"/>
        <v>28.909241889717091</v>
      </c>
      <c r="M80" s="170">
        <f t="shared" si="8"/>
        <v>33.65077575623387</v>
      </c>
      <c r="N80" s="170">
        <f t="shared" si="9"/>
        <v>2.2834583731509226</v>
      </c>
      <c r="O80" s="169">
        <f t="shared" si="10"/>
        <v>0.20593960796815677</v>
      </c>
    </row>
    <row r="81" spans="1:15" x14ac:dyDescent="0.25">
      <c r="A81" s="157">
        <v>45694.045138888891</v>
      </c>
      <c r="B81" s="168">
        <v>0.39959387018231052</v>
      </c>
      <c r="C81" s="169">
        <f t="shared" ref="C81:C144" si="13">IF($C$13="Normalised Q_A (Nm3/s)", B81*$C$8/F81*(D81+273.15)/($C$6+273.15), B81)</f>
        <v>0.45367245076293372</v>
      </c>
      <c r="D81" s="168">
        <v>26.403499154999999</v>
      </c>
      <c r="E81" s="168">
        <v>4.1440978499999899E-2</v>
      </c>
      <c r="F81" s="169">
        <f t="shared" ref="F81:F144" si="14">$C$5-EXP(52.57-(6690.9/(D81+273.15))-4.681*LN(D81+273.15))/1000</f>
        <v>0.97873746856148525</v>
      </c>
      <c r="G81" s="169">
        <f t="shared" ref="G81:G144" si="15">C81*((20+273.15)/(D81+273.15))*(F81/$C$9)</f>
        <v>0.43900910623765582</v>
      </c>
      <c r="H81" s="169">
        <f t="shared" ref="H81:H144" si="16">G81/$C$2</f>
        <v>9.5023616068756669E-4</v>
      </c>
      <c r="I81" s="169">
        <f t="shared" ref="I81:I144" si="17">C81*(24*60*60)</f>
        <v>39197.299745917473</v>
      </c>
      <c r="J81" s="169">
        <f t="shared" si="11"/>
        <v>2.3683218709563653E-2</v>
      </c>
      <c r="K81" s="169">
        <f t="shared" si="12"/>
        <v>1.6954104557337342</v>
      </c>
      <c r="L81" s="169">
        <f t="shared" ref="L81:L144" si="18">(($C$3/0.815)^(-0.49))*34500*(H81)^0.86</f>
        <v>29.176114376140216</v>
      </c>
      <c r="M81" s="170">
        <f t="shared" ref="M81:M144" si="19">L81*(1.024)^(D81-20)</f>
        <v>33.96121478526662</v>
      </c>
      <c r="N81" s="170">
        <f t="shared" ref="N81:N144" si="20">K81*E81*(1-EXP((-(M81/K81)*($C$4/I81))))*I81/1000</f>
        <v>2.2907367775919547</v>
      </c>
      <c r="O81" s="169">
        <f t="shared" ref="O81:O144" si="21">N81*1000/24/$C$2</f>
        <v>0.20659602972510413</v>
      </c>
    </row>
    <row r="82" spans="1:15" x14ac:dyDescent="0.25">
      <c r="A82" s="157">
        <v>45694.04583333333</v>
      </c>
      <c r="B82" s="168">
        <v>0.38878360804723044</v>
      </c>
      <c r="C82" s="169">
        <f t="shared" si="13"/>
        <v>0.44139967176638156</v>
      </c>
      <c r="D82" s="168">
        <v>26.4036989266666</v>
      </c>
      <c r="E82" s="168">
        <v>4.1313820000000001E-2</v>
      </c>
      <c r="F82" s="169">
        <f t="shared" si="14"/>
        <v>0.97873706220026135</v>
      </c>
      <c r="G82" s="169">
        <f t="shared" si="15"/>
        <v>0.42713253887201769</v>
      </c>
      <c r="H82" s="169">
        <f t="shared" si="16"/>
        <v>9.245293049177872E-4</v>
      </c>
      <c r="I82" s="169">
        <f t="shared" si="17"/>
        <v>38136.931640615367</v>
      </c>
      <c r="J82" s="169">
        <f t="shared" si="11"/>
        <v>2.3683077667703278E-2</v>
      </c>
      <c r="K82" s="169">
        <f t="shared" si="12"/>
        <v>1.6954194218847645</v>
      </c>
      <c r="L82" s="169">
        <f t="shared" si="18"/>
        <v>28.496013195923872</v>
      </c>
      <c r="M82" s="170">
        <f t="shared" si="19"/>
        <v>33.169729092152409</v>
      </c>
      <c r="N82" s="170">
        <f t="shared" si="20"/>
        <v>2.225009979635773</v>
      </c>
      <c r="O82" s="169">
        <f t="shared" si="21"/>
        <v>0.2006682882066895</v>
      </c>
    </row>
    <row r="83" spans="1:15" x14ac:dyDescent="0.25">
      <c r="A83" s="157">
        <v>45694.046527777777</v>
      </c>
      <c r="B83" s="168">
        <v>0.40191035413517606</v>
      </c>
      <c r="C83" s="169">
        <f t="shared" si="13"/>
        <v>0.45630345801623556</v>
      </c>
      <c r="D83" s="168">
        <v>26.403913695</v>
      </c>
      <c r="E83" s="168">
        <v>4.1336072000000001E-2</v>
      </c>
      <c r="F83" s="169">
        <f t="shared" si="14"/>
        <v>0.97873662532923911</v>
      </c>
      <c r="G83" s="169">
        <f t="shared" si="15"/>
        <v>0.44155408409053781</v>
      </c>
      <c r="H83" s="169">
        <f t="shared" si="16"/>
        <v>9.5574477075873983E-4</v>
      </c>
      <c r="I83" s="169">
        <f t="shared" si="17"/>
        <v>39424.618772602749</v>
      </c>
      <c r="J83" s="169">
        <f t="shared" si="11"/>
        <v>2.3682926039112862E-2</v>
      </c>
      <c r="K83" s="169">
        <f t="shared" si="12"/>
        <v>1.6954290611548373</v>
      </c>
      <c r="L83" s="169">
        <f t="shared" si="18"/>
        <v>29.321513067848691</v>
      </c>
      <c r="M83" s="170">
        <f t="shared" si="19"/>
        <v>34.130795500601586</v>
      </c>
      <c r="N83" s="170">
        <f t="shared" si="20"/>
        <v>2.2975407909322225</v>
      </c>
      <c r="O83" s="169">
        <f t="shared" si="21"/>
        <v>0.2072096672918671</v>
      </c>
    </row>
    <row r="84" spans="1:15" x14ac:dyDescent="0.25">
      <c r="A84" s="157">
        <v>45694.047222222223</v>
      </c>
      <c r="B84" s="168">
        <v>0.39573305990583546</v>
      </c>
      <c r="C84" s="169">
        <f t="shared" si="13"/>
        <v>0.44929067364332825</v>
      </c>
      <c r="D84" s="168">
        <v>26.404128463333301</v>
      </c>
      <c r="E84" s="168">
        <v>4.1361503000000001E-2</v>
      </c>
      <c r="F84" s="169">
        <f t="shared" si="14"/>
        <v>0.97873618845339683</v>
      </c>
      <c r="G84" s="169">
        <f t="shared" si="15"/>
        <v>0.43476747243067276</v>
      </c>
      <c r="H84" s="169">
        <f t="shared" si="16"/>
        <v>9.4105513513132637E-4</v>
      </c>
      <c r="I84" s="169">
        <f t="shared" si="17"/>
        <v>38818.714202783558</v>
      </c>
      <c r="J84" s="169">
        <f t="shared" si="11"/>
        <v>2.3682774411710773E-2</v>
      </c>
      <c r="K84" s="169">
        <f t="shared" si="12"/>
        <v>1.6954387004650127</v>
      </c>
      <c r="L84" s="169">
        <f t="shared" si="18"/>
        <v>28.933520263593287</v>
      </c>
      <c r="M84" s="170">
        <f t="shared" si="19"/>
        <v>33.679336089133621</v>
      </c>
      <c r="N84" s="170">
        <f t="shared" si="20"/>
        <v>2.2654034241944356</v>
      </c>
      <c r="O84" s="169">
        <f t="shared" si="21"/>
        <v>0.20431127563081128</v>
      </c>
    </row>
    <row r="85" spans="1:15" x14ac:dyDescent="0.25">
      <c r="A85" s="157">
        <v>45694.04791666667</v>
      </c>
      <c r="B85" s="168">
        <v>0.39843563738688237</v>
      </c>
      <c r="C85" s="169">
        <f t="shared" si="13"/>
        <v>0.4523595380639045</v>
      </c>
      <c r="D85" s="168">
        <v>26.404343229999998</v>
      </c>
      <c r="E85" s="168">
        <v>4.1450514666666598E-2</v>
      </c>
      <c r="F85" s="169">
        <f t="shared" si="14"/>
        <v>0.97873575157612391</v>
      </c>
      <c r="G85" s="169">
        <f t="shared" si="15"/>
        <v>0.43773662739781755</v>
      </c>
      <c r="H85" s="169">
        <f t="shared" si="16"/>
        <v>9.4748187748445361E-4</v>
      </c>
      <c r="I85" s="169">
        <f t="shared" si="17"/>
        <v>39083.864088721348</v>
      </c>
      <c r="J85" s="169">
        <f t="shared" si="11"/>
        <v>2.3682622786673449E-2</v>
      </c>
      <c r="K85" s="169">
        <f t="shared" si="12"/>
        <v>1.6954483397404996</v>
      </c>
      <c r="L85" s="169">
        <f t="shared" si="18"/>
        <v>29.103371385894409</v>
      </c>
      <c r="M85" s="170">
        <f t="shared" si="19"/>
        <v>33.877219567217274</v>
      </c>
      <c r="N85" s="170">
        <f t="shared" si="20"/>
        <v>2.2850130727165365</v>
      </c>
      <c r="O85" s="169">
        <f t="shared" si="21"/>
        <v>0.20607982257544519</v>
      </c>
    </row>
    <row r="86" spans="1:15" x14ac:dyDescent="0.25">
      <c r="A86" s="157">
        <v>45694.048611111109</v>
      </c>
      <c r="B86" s="168">
        <v>0.39843563738688237</v>
      </c>
      <c r="C86" s="169">
        <f t="shared" si="13"/>
        <v>0.45235910009940983</v>
      </c>
      <c r="D86" s="168">
        <v>26.404164489999999</v>
      </c>
      <c r="E86" s="168">
        <v>4.1485482999999997E-2</v>
      </c>
      <c r="F86" s="169">
        <f t="shared" si="14"/>
        <v>0.97873611516846903</v>
      </c>
      <c r="G86" s="169">
        <f t="shared" si="15"/>
        <v>0.4377366273978176</v>
      </c>
      <c r="H86" s="169">
        <f t="shared" si="16"/>
        <v>9.4748187748445371E-4</v>
      </c>
      <c r="I86" s="169">
        <f t="shared" si="17"/>
        <v>39083.826248589008</v>
      </c>
      <c r="J86" s="169">
        <f t="shared" si="11"/>
        <v>2.3682748976839637E-2</v>
      </c>
      <c r="K86" s="169">
        <f t="shared" si="12"/>
        <v>1.695440317430853</v>
      </c>
      <c r="L86" s="169">
        <f t="shared" si="18"/>
        <v>29.103371385894409</v>
      </c>
      <c r="M86" s="170">
        <f t="shared" si="19"/>
        <v>33.877075958872311</v>
      </c>
      <c r="N86" s="170">
        <f t="shared" si="20"/>
        <v>2.2869289156546171</v>
      </c>
      <c r="O86" s="169">
        <f t="shared" si="21"/>
        <v>0.20625260783320862</v>
      </c>
    </row>
    <row r="87" spans="1:15" x14ac:dyDescent="0.25">
      <c r="A87" s="157">
        <v>45694.049305555556</v>
      </c>
      <c r="B87" s="168">
        <v>0.3945748124084415</v>
      </c>
      <c r="C87" s="169">
        <f t="shared" si="13"/>
        <v>0.4479732245998056</v>
      </c>
      <c r="D87" s="168">
        <v>26.403120035000001</v>
      </c>
      <c r="E87" s="168">
        <v>4.1431439333333299E-2</v>
      </c>
      <c r="F87" s="169">
        <f t="shared" si="14"/>
        <v>0.97873823972878282</v>
      </c>
      <c r="G87" s="169">
        <f t="shared" si="15"/>
        <v>0.4334949774386927</v>
      </c>
      <c r="H87" s="169">
        <f t="shared" si="16"/>
        <v>9.383008169668673E-4</v>
      </c>
      <c r="I87" s="169">
        <f t="shared" si="17"/>
        <v>38704.886605423206</v>
      </c>
      <c r="J87" s="169">
        <f t="shared" si="11"/>
        <v>2.368348637692479E-2</v>
      </c>
      <c r="K87" s="169">
        <f t="shared" si="12"/>
        <v>1.6953934401670463</v>
      </c>
      <c r="L87" s="169">
        <f t="shared" si="18"/>
        <v>28.860677262091166</v>
      </c>
      <c r="M87" s="170">
        <f t="shared" si="19"/>
        <v>33.593741574930839</v>
      </c>
      <c r="N87" s="170">
        <f t="shared" si="20"/>
        <v>2.2628602689572146</v>
      </c>
      <c r="O87" s="169">
        <f t="shared" si="21"/>
        <v>0.20408191458849337</v>
      </c>
    </row>
    <row r="88" spans="1:15" x14ac:dyDescent="0.25">
      <c r="A88" s="157">
        <v>45694.05</v>
      </c>
      <c r="B88" s="168">
        <v>0.37565682516576321</v>
      </c>
      <c r="C88" s="169">
        <f t="shared" si="13"/>
        <v>0.42649255831793109</v>
      </c>
      <c r="D88" s="168">
        <v>26.40204696</v>
      </c>
      <c r="E88" s="168">
        <v>4.1501377166666603E-2</v>
      </c>
      <c r="F88" s="169">
        <f t="shared" si="14"/>
        <v>0.97874042238724945</v>
      </c>
      <c r="G88" s="169">
        <f t="shared" si="15"/>
        <v>0.41271095323072776</v>
      </c>
      <c r="H88" s="169">
        <f t="shared" si="16"/>
        <v>8.9331375158166178E-4</v>
      </c>
      <c r="I88" s="169">
        <f t="shared" si="17"/>
        <v>36848.957038669243</v>
      </c>
      <c r="J88" s="169">
        <f t="shared" si="11"/>
        <v>2.368424401240533E-2</v>
      </c>
      <c r="K88" s="169">
        <f t="shared" si="12"/>
        <v>1.6953452793674135</v>
      </c>
      <c r="L88" s="169">
        <f t="shared" si="18"/>
        <v>27.66659889709312</v>
      </c>
      <c r="M88" s="170">
        <f t="shared" si="19"/>
        <v>32.203018382849237</v>
      </c>
      <c r="N88" s="170">
        <f t="shared" si="20"/>
        <v>2.1632618547329847</v>
      </c>
      <c r="O88" s="169">
        <f t="shared" si="21"/>
        <v>0.1950993736231047</v>
      </c>
    </row>
    <row r="89" spans="1:15" x14ac:dyDescent="0.25">
      <c r="A89" s="157">
        <v>45694.050694444442</v>
      </c>
      <c r="B89" s="168">
        <v>0.35673885998375454</v>
      </c>
      <c r="C89" s="169">
        <f t="shared" si="13"/>
        <v>0.405012166818153</v>
      </c>
      <c r="D89" s="168">
        <v>26.400973884999999</v>
      </c>
      <c r="E89" s="168">
        <v>4.1485482999999997E-2</v>
      </c>
      <c r="F89" s="169">
        <f t="shared" si="14"/>
        <v>0.97874260492538556</v>
      </c>
      <c r="G89" s="169">
        <f t="shared" si="15"/>
        <v>0.39192695325945803</v>
      </c>
      <c r="H89" s="169">
        <f t="shared" si="16"/>
        <v>8.4832673865683562E-4</v>
      </c>
      <c r="I89" s="169">
        <f t="shared" si="17"/>
        <v>34993.051213088416</v>
      </c>
      <c r="J89" s="169">
        <f t="shared" si="11"/>
        <v>2.3685001677551044E-2</v>
      </c>
      <c r="K89" s="169">
        <f t="shared" si="12"/>
        <v>1.695297119569086</v>
      </c>
      <c r="L89" s="169">
        <f t="shared" si="18"/>
        <v>26.464069663780649</v>
      </c>
      <c r="M89" s="170">
        <f t="shared" si="19"/>
        <v>30.802529670198265</v>
      </c>
      <c r="N89" s="170">
        <f t="shared" si="20"/>
        <v>2.0587564604876571</v>
      </c>
      <c r="O89" s="169">
        <f t="shared" si="21"/>
        <v>0.18567428395451452</v>
      </c>
    </row>
    <row r="90" spans="1:15" x14ac:dyDescent="0.25">
      <c r="A90" s="157">
        <v>45694.051388888889</v>
      </c>
      <c r="B90" s="168">
        <v>0.36832129816415848</v>
      </c>
      <c r="C90" s="169">
        <f t="shared" si="13"/>
        <v>0.41815949080405534</v>
      </c>
      <c r="D90" s="168">
        <v>26.399900811666601</v>
      </c>
      <c r="E90" s="168">
        <v>4.1386934666666597E-2</v>
      </c>
      <c r="F90" s="169">
        <f t="shared" si="14"/>
        <v>0.97874478733980697</v>
      </c>
      <c r="G90" s="169">
        <f t="shared" si="15"/>
        <v>0.40465186275647341</v>
      </c>
      <c r="H90" s="169">
        <f t="shared" si="16"/>
        <v>8.7586983280621953E-4</v>
      </c>
      <c r="I90" s="169">
        <f t="shared" si="17"/>
        <v>36128.980005470381</v>
      </c>
      <c r="J90" s="169">
        <f t="shared" si="11"/>
        <v>2.3685759371186433E-2</v>
      </c>
      <c r="K90" s="169">
        <f t="shared" si="12"/>
        <v>1.6952489608468497</v>
      </c>
      <c r="L90" s="169">
        <f t="shared" si="18"/>
        <v>27.201342942205475</v>
      </c>
      <c r="M90" s="170">
        <f t="shared" si="19"/>
        <v>31.659864129931261</v>
      </c>
      <c r="N90" s="170">
        <f t="shared" si="20"/>
        <v>2.1171207996392427</v>
      </c>
      <c r="O90" s="169">
        <f t="shared" si="21"/>
        <v>0.19093802305548727</v>
      </c>
    </row>
    <row r="91" spans="1:15" x14ac:dyDescent="0.25">
      <c r="A91" s="157">
        <v>45694.052083333336</v>
      </c>
      <c r="B91" s="168">
        <v>0.38453671161672498</v>
      </c>
      <c r="C91" s="169">
        <f t="shared" si="13"/>
        <v>0.43656712300131123</v>
      </c>
      <c r="D91" s="168">
        <v>26.3990901149999</v>
      </c>
      <c r="E91" s="168">
        <v>4.1406008166666598E-2</v>
      </c>
      <c r="F91" s="169">
        <f t="shared" si="14"/>
        <v>0.97874643605329581</v>
      </c>
      <c r="G91" s="169">
        <f t="shared" si="15"/>
        <v>0.42246673605229607</v>
      </c>
      <c r="H91" s="169">
        <f t="shared" si="16"/>
        <v>9.1443016461535947E-4</v>
      </c>
      <c r="I91" s="169">
        <f t="shared" si="17"/>
        <v>37719.399427313292</v>
      </c>
      <c r="J91" s="169">
        <f t="shared" si="11"/>
        <v>2.3686331821173343E-2</v>
      </c>
      <c r="K91" s="169">
        <f t="shared" si="12"/>
        <v>1.6952125780555927</v>
      </c>
      <c r="L91" s="169">
        <f t="shared" si="18"/>
        <v>28.228108935759</v>
      </c>
      <c r="M91" s="170">
        <f t="shared" si="19"/>
        <v>32.854293722300021</v>
      </c>
      <c r="N91" s="170">
        <f t="shared" si="20"/>
        <v>2.2065375996649803</v>
      </c>
      <c r="O91" s="169">
        <f t="shared" si="21"/>
        <v>0.19900230877209421</v>
      </c>
    </row>
    <row r="92" spans="1:15" x14ac:dyDescent="0.25">
      <c r="A92" s="157">
        <v>45694.052777777775</v>
      </c>
      <c r="B92" s="168">
        <v>0.38453671161672498</v>
      </c>
      <c r="C92" s="169">
        <f t="shared" si="13"/>
        <v>0.43656657095802914</v>
      </c>
      <c r="D92" s="168">
        <v>26.398856644999999</v>
      </c>
      <c r="E92" s="168">
        <v>4.1523629499999999E-2</v>
      </c>
      <c r="F92" s="169">
        <f t="shared" si="14"/>
        <v>0.9787469108484057</v>
      </c>
      <c r="G92" s="169">
        <f t="shared" si="15"/>
        <v>0.42246673605229612</v>
      </c>
      <c r="H92" s="169">
        <f t="shared" si="16"/>
        <v>9.1443016461535958E-4</v>
      </c>
      <c r="I92" s="169">
        <f t="shared" si="17"/>
        <v>37719.35173077372</v>
      </c>
      <c r="J92" s="169">
        <f t="shared" si="11"/>
        <v>2.3686496682396953E-2</v>
      </c>
      <c r="K92" s="169">
        <f t="shared" si="12"/>
        <v>1.6952021003952102</v>
      </c>
      <c r="L92" s="169">
        <f t="shared" si="18"/>
        <v>28.228108935759</v>
      </c>
      <c r="M92" s="170">
        <f t="shared" si="19"/>
        <v>32.854111805377116</v>
      </c>
      <c r="N92" s="170">
        <f t="shared" si="20"/>
        <v>2.2127907107521327</v>
      </c>
      <c r="O92" s="169">
        <f t="shared" si="21"/>
        <v>0.19956626179221978</v>
      </c>
    </row>
    <row r="93" spans="1:15" x14ac:dyDescent="0.25">
      <c r="A93" s="157">
        <v>45694.053472222222</v>
      </c>
      <c r="B93" s="168">
        <v>0.37295427343632109</v>
      </c>
      <c r="C93" s="169">
        <f t="shared" si="13"/>
        <v>0.4234164757326267</v>
      </c>
      <c r="D93" s="168">
        <v>26.398642259999999</v>
      </c>
      <c r="E93" s="168">
        <v>4.15776731666666E-2</v>
      </c>
      <c r="F93" s="169">
        <f t="shared" si="14"/>
        <v>0.97874734682638409</v>
      </c>
      <c r="G93" s="169">
        <f t="shared" si="15"/>
        <v>0.40974182655528074</v>
      </c>
      <c r="H93" s="169">
        <f t="shared" si="16"/>
        <v>8.8688707046597566E-4</v>
      </c>
      <c r="I93" s="169">
        <f t="shared" si="17"/>
        <v>36583.183503298947</v>
      </c>
      <c r="J93" s="169">
        <f t="shared" si="11"/>
        <v>2.3686648068280507E-2</v>
      </c>
      <c r="K93" s="169">
        <f t="shared" si="12"/>
        <v>1.6951924792726834</v>
      </c>
      <c r="L93" s="169">
        <f t="shared" si="18"/>
        <v>27.495338790535008</v>
      </c>
      <c r="M93" s="170">
        <f t="shared" si="19"/>
        <v>32.001093089205789</v>
      </c>
      <c r="N93" s="170">
        <f t="shared" si="20"/>
        <v>2.1522108361696812</v>
      </c>
      <c r="O93" s="169">
        <f t="shared" si="21"/>
        <v>0.19410270888976205</v>
      </c>
    </row>
    <row r="94" spans="1:15" x14ac:dyDescent="0.25">
      <c r="A94" s="157">
        <v>45694.054166666669</v>
      </c>
      <c r="B94" s="168">
        <v>0.36253007907781765</v>
      </c>
      <c r="C94" s="169">
        <f t="shared" si="13"/>
        <v>0.41158136835535675</v>
      </c>
      <c r="D94" s="168">
        <v>26.398427874999999</v>
      </c>
      <c r="E94" s="168">
        <v>4.1485482999999997E-2</v>
      </c>
      <c r="F94" s="169">
        <f t="shared" si="14"/>
        <v>0.9787477827995601</v>
      </c>
      <c r="G94" s="169">
        <f t="shared" si="15"/>
        <v>0.39828940801220769</v>
      </c>
      <c r="H94" s="169">
        <f t="shared" si="16"/>
        <v>8.6209828574070925E-4</v>
      </c>
      <c r="I94" s="169">
        <f t="shared" si="17"/>
        <v>35560.630225902823</v>
      </c>
      <c r="J94" s="169">
        <f t="shared" si="11"/>
        <v>2.368679945534825E-2</v>
      </c>
      <c r="K94" s="169">
        <f t="shared" si="12"/>
        <v>1.6951828581901245</v>
      </c>
      <c r="L94" s="169">
        <f t="shared" si="18"/>
        <v>26.833118535590522</v>
      </c>
      <c r="M94" s="170">
        <f t="shared" si="19"/>
        <v>31.230193768727943</v>
      </c>
      <c r="N94" s="170">
        <f t="shared" si="20"/>
        <v>2.0903526764909444</v>
      </c>
      <c r="O94" s="169">
        <f t="shared" si="21"/>
        <v>0.18852387053489758</v>
      </c>
    </row>
    <row r="95" spans="1:15" x14ac:dyDescent="0.25">
      <c r="A95" s="157">
        <v>45694.054861111108</v>
      </c>
      <c r="B95" s="168">
        <v>0.37449859239350181</v>
      </c>
      <c r="C95" s="169">
        <f t="shared" si="13"/>
        <v>0.42516875984843933</v>
      </c>
      <c r="D95" s="168">
        <v>26.398213486666599</v>
      </c>
      <c r="E95" s="168">
        <v>4.1453691833333299E-2</v>
      </c>
      <c r="F95" s="169">
        <f t="shared" si="14"/>
        <v>0.97874821877471285</v>
      </c>
      <c r="G95" s="169">
        <f t="shared" si="15"/>
        <v>0.41143847441634135</v>
      </c>
      <c r="H95" s="169">
        <f t="shared" si="16"/>
        <v>8.9055946843363929E-4</v>
      </c>
      <c r="I95" s="169">
        <f t="shared" si="17"/>
        <v>36734.580850905157</v>
      </c>
      <c r="J95" s="169">
        <f t="shared" si="11"/>
        <v>2.3686950845954135E-2</v>
      </c>
      <c r="K95" s="169">
        <f t="shared" si="12"/>
        <v>1.6951732369979364</v>
      </c>
      <c r="L95" s="169">
        <f t="shared" si="18"/>
        <v>27.593223135474517</v>
      </c>
      <c r="M95" s="170">
        <f t="shared" si="19"/>
        <v>32.114691496886792</v>
      </c>
      <c r="N95" s="170">
        <f t="shared" si="20"/>
        <v>2.154207137357306</v>
      </c>
      <c r="O95" s="169">
        <f t="shared" si="21"/>
        <v>0.19428275048316249</v>
      </c>
    </row>
    <row r="96" spans="1:15" x14ac:dyDescent="0.25">
      <c r="A96" s="157">
        <v>45694.055555555555</v>
      </c>
      <c r="B96" s="168">
        <v>0.38569494069033172</v>
      </c>
      <c r="C96" s="169">
        <f t="shared" si="13"/>
        <v>0.43787901420230396</v>
      </c>
      <c r="D96" s="168">
        <v>26.397802346666602</v>
      </c>
      <c r="E96" s="168">
        <v>4.1460049666666603E-2</v>
      </c>
      <c r="F96" s="169">
        <f t="shared" si="14"/>
        <v>0.97874905484606534</v>
      </c>
      <c r="G96" s="169">
        <f t="shared" si="15"/>
        <v>0.42373921080319898</v>
      </c>
      <c r="H96" s="169">
        <f t="shared" si="16"/>
        <v>9.1718443896796314E-4</v>
      </c>
      <c r="I96" s="169">
        <f t="shared" si="17"/>
        <v>37832.746827079063</v>
      </c>
      <c r="J96" s="169">
        <f t="shared" si="11"/>
        <v>2.3687241176323617E-2</v>
      </c>
      <c r="K96" s="169">
        <f t="shared" si="12"/>
        <v>1.6951547862132208</v>
      </c>
      <c r="L96" s="169">
        <f t="shared" si="18"/>
        <v>28.301213655785514</v>
      </c>
      <c r="M96" s="170">
        <f t="shared" si="19"/>
        <v>32.938373265020928</v>
      </c>
      <c r="N96" s="170">
        <f t="shared" si="20"/>
        <v>2.2156553205039504</v>
      </c>
      <c r="O96" s="169">
        <f t="shared" si="21"/>
        <v>0.19982461404256407</v>
      </c>
    </row>
    <row r="97" spans="1:15" x14ac:dyDescent="0.25">
      <c r="A97" s="157">
        <v>45694.056250000001</v>
      </c>
      <c r="B97" s="168">
        <v>0.39187223491967516</v>
      </c>
      <c r="C97" s="169">
        <f t="shared" si="13"/>
        <v>0.44489005547150329</v>
      </c>
      <c r="D97" s="168">
        <v>26.396958351666601</v>
      </c>
      <c r="E97" s="168">
        <v>4.15204505E-2</v>
      </c>
      <c r="F97" s="169">
        <f t="shared" si="14"/>
        <v>0.9787507710918425</v>
      </c>
      <c r="G97" s="169">
        <f t="shared" si="15"/>
        <v>0.43052582246306714</v>
      </c>
      <c r="H97" s="169">
        <f t="shared" si="16"/>
        <v>9.3187407459538343E-4</v>
      </c>
      <c r="I97" s="169">
        <f t="shared" si="17"/>
        <v>38438.500792737883</v>
      </c>
      <c r="J97" s="169">
        <f t="shared" si="11"/>
        <v>2.3687837184961546E-2</v>
      </c>
      <c r="K97" s="169">
        <f t="shared" si="12"/>
        <v>1.695116910597396</v>
      </c>
      <c r="L97" s="169">
        <f t="shared" si="18"/>
        <v>28.690593644790813</v>
      </c>
      <c r="M97" s="170">
        <f t="shared" si="19"/>
        <v>33.390884864686413</v>
      </c>
      <c r="N97" s="170">
        <f t="shared" si="20"/>
        <v>2.2525668030237349</v>
      </c>
      <c r="O97" s="169">
        <f t="shared" si="21"/>
        <v>0.20315357170127477</v>
      </c>
    </row>
    <row r="98" spans="1:15" x14ac:dyDescent="0.25">
      <c r="A98" s="157">
        <v>45694.056944444441</v>
      </c>
      <c r="B98" s="168">
        <v>0.3814480442366624</v>
      </c>
      <c r="C98" s="169">
        <f t="shared" si="13"/>
        <v>0.43305352504060984</v>
      </c>
      <c r="D98" s="168">
        <v>26.396100045000001</v>
      </c>
      <c r="E98" s="168">
        <v>4.1603104500000002E-2</v>
      </c>
      <c r="F98" s="169">
        <f t="shared" si="14"/>
        <v>0.97875251636376204</v>
      </c>
      <c r="G98" s="169">
        <f t="shared" si="15"/>
        <v>0.41907340795802872</v>
      </c>
      <c r="H98" s="169">
        <f t="shared" si="16"/>
        <v>9.0708529861045176E-4</v>
      </c>
      <c r="I98" s="169">
        <f t="shared" si="17"/>
        <v>37415.824563508693</v>
      </c>
      <c r="J98" s="169">
        <f t="shared" si="11"/>
        <v>2.3688443318973403E-2</v>
      </c>
      <c r="K98" s="169">
        <f t="shared" si="12"/>
        <v>1.695078393358036</v>
      </c>
      <c r="L98" s="169">
        <f t="shared" si="18"/>
        <v>28.033008413478917</v>
      </c>
      <c r="M98" s="170">
        <f t="shared" si="19"/>
        <v>32.624905357710439</v>
      </c>
      <c r="N98" s="170">
        <f t="shared" si="20"/>
        <v>2.1999318447848406</v>
      </c>
      <c r="O98" s="169">
        <f t="shared" si="21"/>
        <v>0.19840655165808446</v>
      </c>
    </row>
    <row r="99" spans="1:15" x14ac:dyDescent="0.25">
      <c r="A99" s="157">
        <v>45694.057638888888</v>
      </c>
      <c r="B99" s="168">
        <v>0.36291616341726651</v>
      </c>
      <c r="C99" s="169">
        <f t="shared" si="13"/>
        <v>0.41201258121008627</v>
      </c>
      <c r="D99" s="168">
        <v>26.395241736666598</v>
      </c>
      <c r="E99" s="168">
        <v>4.1552242000000003E-2</v>
      </c>
      <c r="F99" s="169">
        <f t="shared" si="14"/>
        <v>0.97875426156210621</v>
      </c>
      <c r="G99" s="169">
        <f t="shared" si="15"/>
        <v>0.39871357503137761</v>
      </c>
      <c r="H99" s="169">
        <f t="shared" si="16"/>
        <v>8.63016396171813E-4</v>
      </c>
      <c r="I99" s="169">
        <f t="shared" si="17"/>
        <v>35597.887016551453</v>
      </c>
      <c r="J99" s="169">
        <f t="shared" si="11"/>
        <v>2.3689049473146134E-2</v>
      </c>
      <c r="K99" s="169">
        <f t="shared" si="12"/>
        <v>1.6950398766844432</v>
      </c>
      <c r="L99" s="169">
        <f t="shared" si="18"/>
        <v>26.857692508582836</v>
      </c>
      <c r="M99" s="170">
        <f t="shared" si="19"/>
        <v>31.2564326619671</v>
      </c>
      <c r="N99" s="170">
        <f t="shared" si="20"/>
        <v>2.0956418452640948</v>
      </c>
      <c r="O99" s="169">
        <f t="shared" si="21"/>
        <v>0.18900088792064346</v>
      </c>
    </row>
    <row r="100" spans="1:15" x14ac:dyDescent="0.25">
      <c r="A100" s="157">
        <v>45694.058333333334</v>
      </c>
      <c r="B100" s="168">
        <v>0.33087143745306863</v>
      </c>
      <c r="C100" s="169">
        <f t="shared" si="13"/>
        <v>0.37563099981902687</v>
      </c>
      <c r="D100" s="168">
        <v>26.394383430000001</v>
      </c>
      <c r="E100" s="168">
        <v>4.1552242000000003E-2</v>
      </c>
      <c r="F100" s="169">
        <f t="shared" si="14"/>
        <v>0.97875600668009988</v>
      </c>
      <c r="G100" s="169">
        <f t="shared" si="15"/>
        <v>0.36350801369792979</v>
      </c>
      <c r="H100" s="169">
        <f t="shared" si="16"/>
        <v>7.8681388246305145E-4</v>
      </c>
      <c r="I100" s="169">
        <f t="shared" si="17"/>
        <v>32454.518384363921</v>
      </c>
      <c r="J100" s="169">
        <f t="shared" si="11"/>
        <v>2.3689655645126172E-2</v>
      </c>
      <c r="K100" s="169">
        <f t="shared" si="12"/>
        <v>1.6950013607262093</v>
      </c>
      <c r="L100" s="169">
        <f t="shared" si="18"/>
        <v>24.805172357995698</v>
      </c>
      <c r="M100" s="170">
        <f t="shared" si="19"/>
        <v>28.867164106138205</v>
      </c>
      <c r="N100" s="170">
        <f t="shared" si="20"/>
        <v>1.9192825421610602</v>
      </c>
      <c r="O100" s="169">
        <f t="shared" si="21"/>
        <v>0.17309546736661799</v>
      </c>
    </row>
    <row r="101" spans="1:15" x14ac:dyDescent="0.25">
      <c r="A101" s="157">
        <v>45694.059027777781</v>
      </c>
      <c r="B101" s="168">
        <v>0.33009927797833938</v>
      </c>
      <c r="C101" s="169">
        <f t="shared" si="13"/>
        <v>0.3747530414177726</v>
      </c>
      <c r="D101" s="168">
        <v>26.393721759999998</v>
      </c>
      <c r="E101" s="168">
        <v>4.1529987999999997E-2</v>
      </c>
      <c r="F101" s="169">
        <f t="shared" si="14"/>
        <v>0.97875735194185676</v>
      </c>
      <c r="G101" s="169">
        <f t="shared" si="15"/>
        <v>0.36265968977164137</v>
      </c>
      <c r="H101" s="169">
        <f t="shared" si="16"/>
        <v>7.8497768348840126E-4</v>
      </c>
      <c r="I101" s="169">
        <f t="shared" si="17"/>
        <v>32378.662778495553</v>
      </c>
      <c r="J101" s="169">
        <f t="shared" si="11"/>
        <v>2.3690122957046877E-2</v>
      </c>
      <c r="K101" s="169">
        <f t="shared" si="12"/>
        <v>1.6949716691488392</v>
      </c>
      <c r="L101" s="169">
        <f t="shared" si="18"/>
        <v>24.755380374108821</v>
      </c>
      <c r="M101" s="170">
        <f t="shared" si="19"/>
        <v>28.808766308760074</v>
      </c>
      <c r="N101" s="170">
        <f t="shared" si="20"/>
        <v>1.9139600005116306</v>
      </c>
      <c r="O101" s="169">
        <f t="shared" si="21"/>
        <v>0.17261544016158287</v>
      </c>
    </row>
    <row r="102" spans="1:15" x14ac:dyDescent="0.25">
      <c r="A102" s="157">
        <v>45694.05972222222</v>
      </c>
      <c r="B102" s="168">
        <v>0.3764290048865806</v>
      </c>
      <c r="C102" s="169">
        <f t="shared" si="13"/>
        <v>0.4273494335492552</v>
      </c>
      <c r="D102" s="168">
        <v>26.3934926933333</v>
      </c>
      <c r="E102" s="168">
        <v>4.1526808666666602E-2</v>
      </c>
      <c r="F102" s="169">
        <f t="shared" si="14"/>
        <v>0.97875781765372971</v>
      </c>
      <c r="G102" s="169">
        <f t="shared" si="15"/>
        <v>0.41355929940014269</v>
      </c>
      <c r="H102" s="169">
        <f t="shared" si="16"/>
        <v>8.9514999870160756E-4</v>
      </c>
      <c r="I102" s="169">
        <f t="shared" si="17"/>
        <v>36922.991058655651</v>
      </c>
      <c r="J102" s="169">
        <f t="shared" si="11"/>
        <v>2.3690284740600039E-2</v>
      </c>
      <c r="K102" s="169">
        <f t="shared" si="12"/>
        <v>1.6949613901699476</v>
      </c>
      <c r="L102" s="169">
        <f t="shared" si="18"/>
        <v>27.715500026278942</v>
      </c>
      <c r="M102" s="170">
        <f t="shared" si="19"/>
        <v>32.25339355019149</v>
      </c>
      <c r="N102" s="170">
        <f t="shared" si="20"/>
        <v>2.168276868184781</v>
      </c>
      <c r="O102" s="169">
        <f t="shared" si="21"/>
        <v>0.19555166560108056</v>
      </c>
    </row>
    <row r="103" spans="1:15" x14ac:dyDescent="0.25">
      <c r="A103" s="157">
        <v>45694.060416666667</v>
      </c>
      <c r="B103" s="168">
        <v>0.38067590502346571</v>
      </c>
      <c r="C103" s="169">
        <f t="shared" si="13"/>
        <v>0.43217031910671355</v>
      </c>
      <c r="D103" s="168">
        <v>26.393277925</v>
      </c>
      <c r="E103" s="168">
        <v>4.1596746666666601E-2</v>
      </c>
      <c r="F103" s="169">
        <f t="shared" si="14"/>
        <v>0.97875825429090513</v>
      </c>
      <c r="G103" s="169">
        <f t="shared" si="15"/>
        <v>0.41822510629183474</v>
      </c>
      <c r="H103" s="169">
        <f t="shared" si="16"/>
        <v>9.0524914781782407E-4</v>
      </c>
      <c r="I103" s="169">
        <f t="shared" si="17"/>
        <v>37339.515570820047</v>
      </c>
      <c r="J103" s="169">
        <f t="shared" si="11"/>
        <v>2.3690436426857749E-2</v>
      </c>
      <c r="K103" s="169">
        <f t="shared" si="12"/>
        <v>1.6949517528460012</v>
      </c>
      <c r="L103" s="169">
        <f t="shared" si="18"/>
        <v>27.984200532186929</v>
      </c>
      <c r="M103" s="170">
        <f t="shared" si="19"/>
        <v>32.565922849522998</v>
      </c>
      <c r="N103" s="170">
        <f t="shared" si="20"/>
        <v>2.1951864632137483</v>
      </c>
      <c r="O103" s="169">
        <f t="shared" si="21"/>
        <v>0.19797857712966707</v>
      </c>
    </row>
    <row r="104" spans="1:15" x14ac:dyDescent="0.25">
      <c r="A104" s="157">
        <v>45694.061111111114</v>
      </c>
      <c r="B104" s="168">
        <v>0.37527077577436552</v>
      </c>
      <c r="C104" s="169">
        <f t="shared" si="13"/>
        <v>0.42603353704832264</v>
      </c>
      <c r="D104" s="168">
        <v>26.393063156666599</v>
      </c>
      <c r="E104" s="168">
        <v>4.1647609000000002E-2</v>
      </c>
      <c r="F104" s="169">
        <f t="shared" si="14"/>
        <v>0.97875869092326218</v>
      </c>
      <c r="G104" s="169">
        <f t="shared" si="15"/>
        <v>0.4122868246068232</v>
      </c>
      <c r="H104" s="169">
        <f t="shared" si="16"/>
        <v>8.923957242571931E-4</v>
      </c>
      <c r="I104" s="169">
        <f t="shared" si="17"/>
        <v>36809.297600975078</v>
      </c>
      <c r="J104" s="169">
        <f t="shared" si="11"/>
        <v>2.3690588114304276E-2</v>
      </c>
      <c r="K104" s="169">
        <f t="shared" si="12"/>
        <v>1.6949421155621565</v>
      </c>
      <c r="L104" s="169">
        <f t="shared" si="18"/>
        <v>27.642145620165039</v>
      </c>
      <c r="M104" s="170">
        <f t="shared" si="19"/>
        <v>32.167701037483518</v>
      </c>
      <c r="N104" s="170">
        <f t="shared" si="20"/>
        <v>2.1682002315187878</v>
      </c>
      <c r="O104" s="169">
        <f t="shared" si="21"/>
        <v>0.19554475392485463</v>
      </c>
    </row>
    <row r="105" spans="1:15" x14ac:dyDescent="0.25">
      <c r="A105" s="157">
        <v>45694.061805555553</v>
      </c>
      <c r="B105" s="168">
        <v>0.37527077577436552</v>
      </c>
      <c r="C105" s="169">
        <f t="shared" si="13"/>
        <v>0.42603304153710186</v>
      </c>
      <c r="D105" s="168">
        <v>26.392848390000001</v>
      </c>
      <c r="E105" s="168">
        <v>4.1647609000000002E-2</v>
      </c>
      <c r="F105" s="169">
        <f t="shared" si="14"/>
        <v>0.97875912754741234</v>
      </c>
      <c r="G105" s="169">
        <f t="shared" si="15"/>
        <v>0.41228682460682325</v>
      </c>
      <c r="H105" s="169">
        <f t="shared" si="16"/>
        <v>8.9239572425719321E-4</v>
      </c>
      <c r="I105" s="169">
        <f t="shared" si="17"/>
        <v>36809.2547888056</v>
      </c>
      <c r="J105" s="169">
        <f t="shared" si="11"/>
        <v>2.3690739801762287E-2</v>
      </c>
      <c r="K105" s="169">
        <f t="shared" si="12"/>
        <v>1.6949324783932127</v>
      </c>
      <c r="L105" s="169">
        <f t="shared" si="18"/>
        <v>27.642145620165039</v>
      </c>
      <c r="M105" s="170">
        <f t="shared" si="19"/>
        <v>32.167537191092634</v>
      </c>
      <c r="N105" s="170">
        <f t="shared" si="20"/>
        <v>2.1681867397745092</v>
      </c>
      <c r="O105" s="169">
        <f t="shared" si="21"/>
        <v>0.19554353713695066</v>
      </c>
    </row>
    <row r="106" spans="1:15" x14ac:dyDescent="0.25">
      <c r="A106" s="157">
        <v>45694.0625</v>
      </c>
      <c r="B106" s="168">
        <v>0.38299238897633131</v>
      </c>
      <c r="C106" s="169">
        <f t="shared" si="13"/>
        <v>0.43479894810051989</v>
      </c>
      <c r="D106" s="168">
        <v>26.392764869999901</v>
      </c>
      <c r="E106" s="168">
        <v>4.1669861833333301E-2</v>
      </c>
      <c r="F106" s="169">
        <f t="shared" si="14"/>
        <v>0.97875929734363909</v>
      </c>
      <c r="G106" s="169">
        <f t="shared" si="15"/>
        <v>0.42077008414471684</v>
      </c>
      <c r="H106" s="169">
        <f t="shared" si="16"/>
        <v>9.1075775788899743E-4</v>
      </c>
      <c r="I106" s="169">
        <f t="shared" si="17"/>
        <v>37566.62911588492</v>
      </c>
      <c r="J106" s="169">
        <f t="shared" si="11"/>
        <v>2.3690798791388818E-2</v>
      </c>
      <c r="K106" s="169">
        <f t="shared" si="12"/>
        <v>1.694928730632735</v>
      </c>
      <c r="L106" s="169">
        <f t="shared" si="18"/>
        <v>28.130586907184266</v>
      </c>
      <c r="M106" s="170">
        <f t="shared" si="19"/>
        <v>32.735878052548571</v>
      </c>
      <c r="N106" s="170">
        <f t="shared" si="20"/>
        <v>2.2117214259217777</v>
      </c>
      <c r="O106" s="169">
        <f t="shared" si="21"/>
        <v>0.19946982557014589</v>
      </c>
    </row>
    <row r="107" spans="1:15" x14ac:dyDescent="0.25">
      <c r="A107" s="157">
        <v>45694.063194444447</v>
      </c>
      <c r="B107" s="168">
        <v>0.39766345400601599</v>
      </c>
      <c r="C107" s="169">
        <f t="shared" si="13"/>
        <v>0.45145503837575846</v>
      </c>
      <c r="D107" s="168">
        <v>26.392970091666601</v>
      </c>
      <c r="E107" s="168">
        <v>4.1695293000000001E-2</v>
      </c>
      <c r="F107" s="169">
        <f t="shared" si="14"/>
        <v>0.97875888012652268</v>
      </c>
      <c r="G107" s="169">
        <f t="shared" si="15"/>
        <v>0.43688827720733281</v>
      </c>
      <c r="H107" s="169">
        <f t="shared" si="16"/>
        <v>9.456456216608935E-4</v>
      </c>
      <c r="I107" s="169">
        <f t="shared" si="17"/>
        <v>39005.715315665533</v>
      </c>
      <c r="J107" s="169">
        <f t="shared" si="11"/>
        <v>2.3690653844997765E-2</v>
      </c>
      <c r="K107" s="169">
        <f t="shared" si="12"/>
        <v>1.6949379394756183</v>
      </c>
      <c r="L107" s="169">
        <f t="shared" si="18"/>
        <v>29.05485784390785</v>
      </c>
      <c r="M107" s="170">
        <f t="shared" si="19"/>
        <v>33.811627026486804</v>
      </c>
      <c r="N107" s="170">
        <f t="shared" si="20"/>
        <v>2.2935215015094226</v>
      </c>
      <c r="O107" s="169">
        <f t="shared" si="21"/>
        <v>0.20684717726455831</v>
      </c>
    </row>
    <row r="108" spans="1:15" x14ac:dyDescent="0.25">
      <c r="A108" s="157">
        <v>45694.063888888886</v>
      </c>
      <c r="B108" s="168">
        <v>0.40306858320878275</v>
      </c>
      <c r="C108" s="169">
        <f t="shared" si="13"/>
        <v>0.45759184685558013</v>
      </c>
      <c r="D108" s="168">
        <v>26.393184860000002</v>
      </c>
      <c r="E108" s="168">
        <v>4.1717545500000001E-2</v>
      </c>
      <c r="F108" s="169">
        <f t="shared" si="14"/>
        <v>0.97875844349625329</v>
      </c>
      <c r="G108" s="169">
        <f t="shared" si="15"/>
        <v>0.44282655884144068</v>
      </c>
      <c r="H108" s="169">
        <f t="shared" si="16"/>
        <v>9.5849904511134351E-4</v>
      </c>
      <c r="I108" s="169">
        <f t="shared" si="17"/>
        <v>39535.935568322122</v>
      </c>
      <c r="J108" s="169">
        <f t="shared" si="11"/>
        <v>2.3690502157036109E-2</v>
      </c>
      <c r="K108" s="169">
        <f t="shared" si="12"/>
        <v>1.694947576742085</v>
      </c>
      <c r="L108" s="169">
        <f t="shared" si="18"/>
        <v>29.394167577203113</v>
      </c>
      <c r="M108" s="170">
        <f t="shared" si="19"/>
        <v>34.206661706443668</v>
      </c>
      <c r="N108" s="170">
        <f t="shared" si="20"/>
        <v>2.3243661452715791</v>
      </c>
      <c r="O108" s="169">
        <f t="shared" si="21"/>
        <v>0.20962898135566188</v>
      </c>
    </row>
    <row r="109" spans="1:15" x14ac:dyDescent="0.25">
      <c r="A109" s="157">
        <v>45694.064583333333</v>
      </c>
      <c r="B109" s="168">
        <v>0.38376453188046322</v>
      </c>
      <c r="C109" s="169">
        <f t="shared" si="13"/>
        <v>0.43567703478258329</v>
      </c>
      <c r="D109" s="168">
        <v>26.393399625000001</v>
      </c>
      <c r="E109" s="168">
        <v>4.1831989833333298E-2</v>
      </c>
      <c r="F109" s="169">
        <f t="shared" si="14"/>
        <v>0.97875800686794301</v>
      </c>
      <c r="G109" s="169">
        <f t="shared" si="15"/>
        <v>0.42161838986591321</v>
      </c>
      <c r="H109" s="169">
        <f t="shared" si="16"/>
        <v>9.1259391745868656E-4</v>
      </c>
      <c r="I109" s="169">
        <f t="shared" si="17"/>
        <v>37642.4958052152</v>
      </c>
      <c r="J109" s="169">
        <f t="shared" si="11"/>
        <v>2.3690350472617524E-2</v>
      </c>
      <c r="K109" s="169">
        <f t="shared" si="12"/>
        <v>1.6949572138990761</v>
      </c>
      <c r="L109" s="169">
        <f t="shared" si="18"/>
        <v>28.179353626267186</v>
      </c>
      <c r="M109" s="170">
        <f t="shared" si="19"/>
        <v>32.793122097982923</v>
      </c>
      <c r="N109" s="170">
        <f t="shared" si="20"/>
        <v>2.2246193846688134</v>
      </c>
      <c r="O109" s="169">
        <f t="shared" si="21"/>
        <v>0.20063306138787998</v>
      </c>
    </row>
    <row r="110" spans="1:15" x14ac:dyDescent="0.25">
      <c r="A110" s="157">
        <v>45694.06527777778</v>
      </c>
      <c r="B110" s="168">
        <v>0.37411251725049932</v>
      </c>
      <c r="C110" s="169">
        <f t="shared" si="13"/>
        <v>0.42471986916097454</v>
      </c>
      <c r="D110" s="168">
        <v>26.393614395</v>
      </c>
      <c r="E110" s="168">
        <v>4.1822453500000002E-2</v>
      </c>
      <c r="F110" s="169">
        <f t="shared" si="14"/>
        <v>0.97875757022464893</v>
      </c>
      <c r="G110" s="169">
        <f t="shared" si="15"/>
        <v>0.41101431750073908</v>
      </c>
      <c r="H110" s="169">
        <f t="shared" si="16"/>
        <v>8.896413798717296E-4</v>
      </c>
      <c r="I110" s="169">
        <f t="shared" si="17"/>
        <v>36695.796695508201</v>
      </c>
      <c r="J110" s="169">
        <f t="shared" si="11"/>
        <v>2.3690198785856334E-2</v>
      </c>
      <c r="K110" s="169">
        <f t="shared" si="12"/>
        <v>1.6949668513205354</v>
      </c>
      <c r="L110" s="169">
        <f t="shared" si="18"/>
        <v>27.568757647240083</v>
      </c>
      <c r="M110" s="170">
        <f t="shared" si="19"/>
        <v>32.082717459209015</v>
      </c>
      <c r="N110" s="170">
        <f t="shared" si="20"/>
        <v>2.1709523844110938</v>
      </c>
      <c r="O110" s="169">
        <f t="shared" si="21"/>
        <v>0.19579296396203949</v>
      </c>
    </row>
    <row r="111" spans="1:15" x14ac:dyDescent="0.25">
      <c r="A111" s="157">
        <v>45694.065972222219</v>
      </c>
      <c r="B111" s="168">
        <v>0.41194846965974452</v>
      </c>
      <c r="C111" s="169">
        <f t="shared" si="13"/>
        <v>0.46767402912031358</v>
      </c>
      <c r="D111" s="168">
        <v>26.393622998333299</v>
      </c>
      <c r="E111" s="168">
        <v>4.1717545500000001E-2</v>
      </c>
      <c r="F111" s="169">
        <f t="shared" si="14"/>
        <v>0.97875755273333565</v>
      </c>
      <c r="G111" s="169">
        <f t="shared" si="15"/>
        <v>0.45258234166300904</v>
      </c>
      <c r="H111" s="169">
        <f t="shared" si="16"/>
        <v>9.7961545814504131E-4</v>
      </c>
      <c r="I111" s="169">
        <f t="shared" si="17"/>
        <v>40407.036115995092</v>
      </c>
      <c r="J111" s="169">
        <f t="shared" si="11"/>
        <v>2.3690192709558675E-2</v>
      </c>
      <c r="K111" s="169">
        <f t="shared" si="12"/>
        <v>1.6949672373806393</v>
      </c>
      <c r="L111" s="169">
        <f t="shared" si="18"/>
        <v>29.950229768527883</v>
      </c>
      <c r="M111" s="170">
        <f t="shared" si="19"/>
        <v>34.854126103805356</v>
      </c>
      <c r="N111" s="170">
        <f t="shared" si="20"/>
        <v>2.3729846514144843</v>
      </c>
      <c r="O111" s="169">
        <f t="shared" si="21"/>
        <v>0.21401376726321106</v>
      </c>
    </row>
    <row r="112" spans="1:15" x14ac:dyDescent="0.25">
      <c r="A112" s="157">
        <v>45694.066666666666</v>
      </c>
      <c r="B112" s="168">
        <v>0.40770157690473263</v>
      </c>
      <c r="C112" s="169">
        <f t="shared" si="13"/>
        <v>0.46285153056632478</v>
      </c>
      <c r="D112" s="168">
        <v>26.39317805</v>
      </c>
      <c r="E112" s="168">
        <v>4.1720724333333299E-2</v>
      </c>
      <c r="F112" s="169">
        <f t="shared" si="14"/>
        <v>0.97875845734125555</v>
      </c>
      <c r="G112" s="169">
        <f t="shared" si="15"/>
        <v>0.44791654288132515</v>
      </c>
      <c r="H112" s="169">
        <f t="shared" si="16"/>
        <v>9.6951632658295493E-4</v>
      </c>
      <c r="I112" s="169">
        <f t="shared" si="17"/>
        <v>39990.372240930461</v>
      </c>
      <c r="J112" s="169">
        <f t="shared" si="11"/>
        <v>2.3690506966828513E-2</v>
      </c>
      <c r="K112" s="169">
        <f t="shared" si="12"/>
        <v>1.6949472711573847</v>
      </c>
      <c r="L112" s="169">
        <f t="shared" si="18"/>
        <v>29.684499186264468</v>
      </c>
      <c r="M112" s="170">
        <f t="shared" si="19"/>
        <v>34.54452162745536</v>
      </c>
      <c r="N112" s="170">
        <f t="shared" si="20"/>
        <v>2.349903074130923</v>
      </c>
      <c r="O112" s="169">
        <f t="shared" si="21"/>
        <v>0.21193209543027802</v>
      </c>
    </row>
    <row r="113" spans="1:15" x14ac:dyDescent="0.25">
      <c r="A113" s="157">
        <v>45694.067361111112</v>
      </c>
      <c r="B113" s="168">
        <v>0.38106197646780804</v>
      </c>
      <c r="C113" s="169">
        <f t="shared" si="13"/>
        <v>0.4326073032707109</v>
      </c>
      <c r="D113" s="168">
        <v>26.392718105</v>
      </c>
      <c r="E113" s="168">
        <v>4.17397978333333E-2</v>
      </c>
      <c r="F113" s="169">
        <f t="shared" si="14"/>
        <v>0.97875939241660315</v>
      </c>
      <c r="G113" s="169">
        <f t="shared" si="15"/>
        <v>0.41864925914394763</v>
      </c>
      <c r="H113" s="169">
        <f t="shared" si="16"/>
        <v>9.0616722758430225E-4</v>
      </c>
      <c r="I113" s="169">
        <f t="shared" si="17"/>
        <v>37377.271002589419</v>
      </c>
      <c r="J113" s="169">
        <f t="shared" si="11"/>
        <v>2.3690831821279089E-2</v>
      </c>
      <c r="K113" s="169">
        <f t="shared" si="12"/>
        <v>1.6949266321677317</v>
      </c>
      <c r="L113" s="169">
        <f t="shared" si="18"/>
        <v>28.008606319724045</v>
      </c>
      <c r="M113" s="170">
        <f t="shared" si="19"/>
        <v>32.593891731033324</v>
      </c>
      <c r="N113" s="170">
        <f t="shared" si="20"/>
        <v>2.2048219924256456</v>
      </c>
      <c r="O113" s="169">
        <f t="shared" si="21"/>
        <v>0.19884758228947019</v>
      </c>
    </row>
    <row r="114" spans="1:15" x14ac:dyDescent="0.25">
      <c r="A114" s="157">
        <v>45694.068055555559</v>
      </c>
      <c r="B114" s="168">
        <v>0.38337845674518561</v>
      </c>
      <c r="C114" s="169">
        <f t="shared" si="13"/>
        <v>0.43523604410610189</v>
      </c>
      <c r="D114" s="168">
        <v>26.392258163333299</v>
      </c>
      <c r="E114" s="168">
        <v>4.1679398499999999E-2</v>
      </c>
      <c r="F114" s="169">
        <f t="shared" si="14"/>
        <v>0.97876032746307606</v>
      </c>
      <c r="G114" s="169">
        <f t="shared" si="15"/>
        <v>0.42119423295879788</v>
      </c>
      <c r="H114" s="169">
        <f t="shared" si="16"/>
        <v>9.1167582891514695E-4</v>
      </c>
      <c r="I114" s="169">
        <f t="shared" si="17"/>
        <v>37604.394210767205</v>
      </c>
      <c r="J114" s="169">
        <f t="shared" si="11"/>
        <v>2.3691156678827489E-2</v>
      </c>
      <c r="K114" s="169">
        <f t="shared" si="12"/>
        <v>1.6949059935115918</v>
      </c>
      <c r="L114" s="169">
        <f t="shared" si="18"/>
        <v>28.154971752927697</v>
      </c>
      <c r="M114" s="170">
        <f t="shared" si="19"/>
        <v>32.7638612335479</v>
      </c>
      <c r="N114" s="170">
        <f t="shared" si="20"/>
        <v>2.2143132726515367</v>
      </c>
      <c r="O114" s="169">
        <f t="shared" si="21"/>
        <v>0.19970357798083846</v>
      </c>
    </row>
    <row r="115" spans="1:15" x14ac:dyDescent="0.25">
      <c r="A115" s="157">
        <v>45694.068749999999</v>
      </c>
      <c r="B115" s="168">
        <v>0.39264441464049249</v>
      </c>
      <c r="C115" s="169">
        <f t="shared" si="13"/>
        <v>0.44575424910015188</v>
      </c>
      <c r="D115" s="168">
        <v>26.391798219999998</v>
      </c>
      <c r="E115" s="168">
        <v>4.1552242000000003E-2</v>
      </c>
      <c r="F115" s="169">
        <f t="shared" si="14"/>
        <v>0.97876126249083972</v>
      </c>
      <c r="G115" s="169">
        <f t="shared" si="15"/>
        <v>0.43137416863248201</v>
      </c>
      <c r="H115" s="169">
        <f t="shared" si="16"/>
        <v>9.33710321715329E-4</v>
      </c>
      <c r="I115" s="169">
        <f t="shared" si="17"/>
        <v>38513.167122253122</v>
      </c>
      <c r="J115" s="169">
        <f t="shared" si="11"/>
        <v>2.3691481543005242E-2</v>
      </c>
      <c r="K115" s="169">
        <f t="shared" si="12"/>
        <v>1.6948853549646057</v>
      </c>
      <c r="L115" s="169">
        <f t="shared" si="18"/>
        <v>28.739206599724412</v>
      </c>
      <c r="M115" s="170">
        <f t="shared" si="19"/>
        <v>33.443368866362</v>
      </c>
      <c r="N115" s="170">
        <f t="shared" si="20"/>
        <v>2.2581725147145351</v>
      </c>
      <c r="O115" s="169">
        <f t="shared" si="21"/>
        <v>0.20365913732995447</v>
      </c>
    </row>
    <row r="116" spans="1:15" x14ac:dyDescent="0.25">
      <c r="A116" s="157">
        <v>45694.069444444445</v>
      </c>
      <c r="B116" s="168">
        <v>0.4169675090252708</v>
      </c>
      <c r="C116" s="169">
        <f t="shared" si="13"/>
        <v>0.47336615269031745</v>
      </c>
      <c r="D116" s="168">
        <v>26.391338274999999</v>
      </c>
      <c r="E116" s="168">
        <v>4.1618998999999997E-2</v>
      </c>
      <c r="F116" s="169">
        <f t="shared" si="14"/>
        <v>0.97876219749989479</v>
      </c>
      <c r="G116" s="169">
        <f t="shared" si="15"/>
        <v>0.45809645023786277</v>
      </c>
      <c r="H116" s="169">
        <f t="shared" si="16"/>
        <v>9.915507580906121E-4</v>
      </c>
      <c r="I116" s="169">
        <f t="shared" si="17"/>
        <v>40898.835592443429</v>
      </c>
      <c r="J116" s="169">
        <f t="shared" si="11"/>
        <v>2.3691806413812612E-2</v>
      </c>
      <c r="K116" s="169">
        <f t="shared" si="12"/>
        <v>1.6948647165267683</v>
      </c>
      <c r="L116" s="169">
        <f t="shared" si="18"/>
        <v>30.26378025169706</v>
      </c>
      <c r="M116" s="170">
        <f t="shared" si="19"/>
        <v>35.217107412470064</v>
      </c>
      <c r="N116" s="170">
        <f t="shared" si="20"/>
        <v>2.3945917785984081</v>
      </c>
      <c r="O116" s="169">
        <f t="shared" si="21"/>
        <v>0.2159624619948059</v>
      </c>
    </row>
    <row r="117" spans="1:15" x14ac:dyDescent="0.25">
      <c r="A117" s="157">
        <v>45694.070138888892</v>
      </c>
      <c r="B117" s="168">
        <v>0.43434114786823108</v>
      </c>
      <c r="C117" s="169">
        <f t="shared" si="13"/>
        <v>0.4930885058586808</v>
      </c>
      <c r="D117" s="168">
        <v>26.390878333333301</v>
      </c>
      <c r="E117" s="168">
        <v>4.17397978333333E-2</v>
      </c>
      <c r="F117" s="169">
        <f t="shared" si="14"/>
        <v>0.97876313248007707</v>
      </c>
      <c r="G117" s="169">
        <f t="shared" si="15"/>
        <v>0.47718379423806984</v>
      </c>
      <c r="H117" s="169">
        <f t="shared" si="16"/>
        <v>1.0328653554936577E-3</v>
      </c>
      <c r="I117" s="169">
        <f t="shared" si="17"/>
        <v>42602.846906190025</v>
      </c>
      <c r="J117" s="169">
        <f t="shared" si="11"/>
        <v>2.3692131287718011E-2</v>
      </c>
      <c r="K117" s="169">
        <f t="shared" si="12"/>
        <v>1.694844078422437</v>
      </c>
      <c r="L117" s="169">
        <f t="shared" si="18"/>
        <v>31.3451179274475</v>
      </c>
      <c r="M117" s="170">
        <f t="shared" si="19"/>
        <v>36.475031684082339</v>
      </c>
      <c r="N117" s="170">
        <f t="shared" si="20"/>
        <v>2.4963734838842129</v>
      </c>
      <c r="O117" s="169">
        <f t="shared" si="21"/>
        <v>0.22514190871971615</v>
      </c>
    </row>
    <row r="118" spans="1:15" x14ac:dyDescent="0.25">
      <c r="A118" s="157">
        <v>45694.070833333331</v>
      </c>
      <c r="B118" s="168">
        <v>0.42198655205856278</v>
      </c>
      <c r="C118" s="169">
        <f t="shared" si="13"/>
        <v>0.47906255717083046</v>
      </c>
      <c r="D118" s="168">
        <v>26.390756338333301</v>
      </c>
      <c r="E118" s="168">
        <v>4.1768408E-2</v>
      </c>
      <c r="F118" s="169">
        <f t="shared" si="14"/>
        <v>0.97876338047066003</v>
      </c>
      <c r="G118" s="169">
        <f t="shared" si="15"/>
        <v>0.46361056284226432</v>
      </c>
      <c r="H118" s="169">
        <f t="shared" si="16"/>
        <v>1.0034860667581479E-3</v>
      </c>
      <c r="I118" s="169">
        <f t="shared" si="17"/>
        <v>41391.004939559753</v>
      </c>
      <c r="J118" s="169">
        <f t="shared" si="11"/>
        <v>2.3692217458238699E-2</v>
      </c>
      <c r="K118" s="169">
        <f t="shared" si="12"/>
        <v>1.6948386043992607</v>
      </c>
      <c r="L118" s="169">
        <f t="shared" si="18"/>
        <v>30.576803005600766</v>
      </c>
      <c r="M118" s="170">
        <f t="shared" si="19"/>
        <v>35.580872088209667</v>
      </c>
      <c r="N118" s="170">
        <f t="shared" si="20"/>
        <v>2.4305950812521715</v>
      </c>
      <c r="O118" s="169">
        <f t="shared" si="21"/>
        <v>0.21920951309994333</v>
      </c>
    </row>
    <row r="119" spans="1:15" x14ac:dyDescent="0.25">
      <c r="A119" s="157">
        <v>45694.071527777778</v>
      </c>
      <c r="B119" s="168">
        <v>0.3648465667138962</v>
      </c>
      <c r="C119" s="169">
        <f t="shared" si="13"/>
        <v>0.41419546815699204</v>
      </c>
      <c r="D119" s="168">
        <v>26.391377835</v>
      </c>
      <c r="E119" s="168">
        <v>4.1698472E-2</v>
      </c>
      <c r="F119" s="169">
        <f t="shared" si="14"/>
        <v>0.97876211708036898</v>
      </c>
      <c r="G119" s="169">
        <f t="shared" si="15"/>
        <v>0.40083438991160825</v>
      </c>
      <c r="H119" s="169">
        <f t="shared" si="16"/>
        <v>8.6760690457058059E-4</v>
      </c>
      <c r="I119" s="169">
        <f t="shared" si="17"/>
        <v>35786.48844876411</v>
      </c>
      <c r="J119" s="169">
        <f t="shared" si="11"/>
        <v>2.3691778471367938E-2</v>
      </c>
      <c r="K119" s="169">
        <f t="shared" si="12"/>
        <v>1.6948664916374352</v>
      </c>
      <c r="L119" s="169">
        <f t="shared" si="18"/>
        <v>26.980506396136875</v>
      </c>
      <c r="M119" s="170">
        <f t="shared" si="19"/>
        <v>31.396483696770989</v>
      </c>
      <c r="N119" s="170">
        <f t="shared" si="20"/>
        <v>2.113408892888915</v>
      </c>
      <c r="O119" s="169">
        <f t="shared" si="21"/>
        <v>0.19060325513067417</v>
      </c>
    </row>
    <row r="120" spans="1:15" x14ac:dyDescent="0.25">
      <c r="A120" s="157">
        <v>45694.072222222225</v>
      </c>
      <c r="B120" s="168">
        <v>0.33164359875782101</v>
      </c>
      <c r="C120" s="169">
        <f t="shared" si="13"/>
        <v>0.3765028063631542</v>
      </c>
      <c r="D120" s="168">
        <v>26.392023909999999</v>
      </c>
      <c r="E120" s="168">
        <v>4.1625357000000002E-2</v>
      </c>
      <c r="F120" s="169">
        <f t="shared" si="14"/>
        <v>0.97876080368400264</v>
      </c>
      <c r="G120" s="169">
        <f t="shared" si="15"/>
        <v>0.36435633963475156</v>
      </c>
      <c r="H120" s="169">
        <f t="shared" si="16"/>
        <v>7.886500857895055E-4</v>
      </c>
      <c r="I120" s="169">
        <f t="shared" si="17"/>
        <v>32529.842469776522</v>
      </c>
      <c r="J120" s="169">
        <f t="shared" si="11"/>
        <v>2.3691322134433951E-2</v>
      </c>
      <c r="K120" s="169">
        <f t="shared" si="12"/>
        <v>1.6948954820884508</v>
      </c>
      <c r="L120" s="169">
        <f t="shared" si="18"/>
        <v>24.854948194435018</v>
      </c>
      <c r="M120" s="170">
        <f t="shared" si="19"/>
        <v>28.923472434527682</v>
      </c>
      <c r="N120" s="170">
        <f t="shared" si="20"/>
        <v>1.9267947880853948</v>
      </c>
      <c r="O120" s="169">
        <f t="shared" si="21"/>
        <v>0.17377297872343028</v>
      </c>
    </row>
    <row r="121" spans="1:15" x14ac:dyDescent="0.25">
      <c r="A121" s="157">
        <v>45694.072916666664</v>
      </c>
      <c r="B121" s="168">
        <v>0.34283995811973439</v>
      </c>
      <c r="C121" s="169">
        <f t="shared" si="13"/>
        <v>0.38921498402663479</v>
      </c>
      <c r="D121" s="168">
        <v>26.392669983333299</v>
      </c>
      <c r="E121" s="168">
        <v>4.1644430500000003E-2</v>
      </c>
      <c r="F121" s="169">
        <f t="shared" si="14"/>
        <v>0.97875949024742381</v>
      </c>
      <c r="G121" s="169">
        <f t="shared" si="15"/>
        <v>0.37665708817813298</v>
      </c>
      <c r="H121" s="169">
        <f t="shared" si="16"/>
        <v>8.152750826366515E-4</v>
      </c>
      <c r="I121" s="169">
        <f t="shared" si="17"/>
        <v>33628.174619901249</v>
      </c>
      <c r="J121" s="169">
        <f t="shared" si="11"/>
        <v>2.3690865809435274E-2</v>
      </c>
      <c r="K121" s="169">
        <f t="shared" si="12"/>
        <v>1.6949244728276112</v>
      </c>
      <c r="L121" s="169">
        <f t="shared" si="18"/>
        <v>25.574897541159363</v>
      </c>
      <c r="M121" s="170">
        <f t="shared" si="19"/>
        <v>29.761726828548287</v>
      </c>
      <c r="N121" s="170">
        <f t="shared" si="20"/>
        <v>1.9895484335549347</v>
      </c>
      <c r="O121" s="169">
        <f t="shared" si="21"/>
        <v>0.17943257878381447</v>
      </c>
    </row>
    <row r="122" spans="1:15" x14ac:dyDescent="0.25">
      <c r="A122" s="157">
        <v>45694.073611111111</v>
      </c>
      <c r="B122" s="168">
        <v>0.38839752187003612</v>
      </c>
      <c r="C122" s="169">
        <f t="shared" si="13"/>
        <v>0.44093653792525989</v>
      </c>
      <c r="D122" s="168">
        <v>26.39331606</v>
      </c>
      <c r="E122" s="168">
        <v>4.1828810666666598E-2</v>
      </c>
      <c r="F122" s="169">
        <f t="shared" si="14"/>
        <v>0.97875817676046617</v>
      </c>
      <c r="G122" s="169">
        <f t="shared" si="15"/>
        <v>0.42670836983383031</v>
      </c>
      <c r="H122" s="169">
        <f t="shared" si="16"/>
        <v>9.2361119011651581E-4</v>
      </c>
      <c r="I122" s="169">
        <f t="shared" si="17"/>
        <v>38096.916876742456</v>
      </c>
      <c r="J122" s="169">
        <f t="shared" si="11"/>
        <v>2.3690409492840077E-2</v>
      </c>
      <c r="K122" s="169">
        <f t="shared" si="12"/>
        <v>1.6949534640792847</v>
      </c>
      <c r="L122" s="169">
        <f t="shared" si="18"/>
        <v>28.471674961953315</v>
      </c>
      <c r="M122" s="170">
        <f t="shared" si="19"/>
        <v>33.133239155237185</v>
      </c>
      <c r="N122" s="170">
        <f t="shared" si="20"/>
        <v>2.2499441427633387</v>
      </c>
      <c r="O122" s="169">
        <f t="shared" si="21"/>
        <v>0.2029170402925089</v>
      </c>
    </row>
    <row r="123" spans="1:15" x14ac:dyDescent="0.25">
      <c r="A123" s="157">
        <v>45694.074305555558</v>
      </c>
      <c r="B123" s="168">
        <v>0.35365022761351544</v>
      </c>
      <c r="C123" s="169">
        <f t="shared" si="13"/>
        <v>0.40148967703878635</v>
      </c>
      <c r="D123" s="168">
        <v>26.393657823333299</v>
      </c>
      <c r="E123" s="168">
        <v>4.1847884666666599E-2</v>
      </c>
      <c r="F123" s="169">
        <f t="shared" si="14"/>
        <v>0.97875748193104972</v>
      </c>
      <c r="G123" s="169">
        <f t="shared" si="15"/>
        <v>0.38853366362832137</v>
      </c>
      <c r="H123" s="169">
        <f t="shared" si="16"/>
        <v>8.4098195590545752E-4</v>
      </c>
      <c r="I123" s="169">
        <f t="shared" si="17"/>
        <v>34688.708096151138</v>
      </c>
      <c r="J123" s="169">
        <f t="shared" si="11"/>
        <v>2.3690168113638652E-2</v>
      </c>
      <c r="K123" s="169">
        <f t="shared" si="12"/>
        <v>1.6949688000945649</v>
      </c>
      <c r="L123" s="169">
        <f t="shared" si="18"/>
        <v>26.266902368838686</v>
      </c>
      <c r="M123" s="170">
        <f t="shared" si="19"/>
        <v>30.56773489689586</v>
      </c>
      <c r="N123" s="170">
        <f t="shared" si="20"/>
        <v>2.0592102788837665</v>
      </c>
      <c r="O123" s="169">
        <f t="shared" si="21"/>
        <v>0.18571521274204242</v>
      </c>
    </row>
    <row r="124" spans="1:15" x14ac:dyDescent="0.25">
      <c r="A124" s="157">
        <v>45694.074999999997</v>
      </c>
      <c r="B124" s="168">
        <v>0.34090955299307879</v>
      </c>
      <c r="C124" s="169">
        <f t="shared" si="13"/>
        <v>0.38702492507926856</v>
      </c>
      <c r="D124" s="168">
        <v>26.393369815</v>
      </c>
      <c r="E124" s="168">
        <v>4.1784306166666597E-2</v>
      </c>
      <c r="F124" s="169">
        <f t="shared" si="14"/>
        <v>0.97875806747349681</v>
      </c>
      <c r="G124" s="169">
        <f t="shared" si="15"/>
        <v>0.37453627128736589</v>
      </c>
      <c r="H124" s="169">
        <f t="shared" si="16"/>
        <v>8.1068456988607333E-4</v>
      </c>
      <c r="I124" s="169">
        <f t="shared" si="17"/>
        <v>33438.953526848803</v>
      </c>
      <c r="J124" s="169">
        <f t="shared" si="11"/>
        <v>2.3690371526780246E-2</v>
      </c>
      <c r="K124" s="169">
        <f t="shared" si="12"/>
        <v>1.6949558762315582</v>
      </c>
      <c r="L124" s="169">
        <f t="shared" si="18"/>
        <v>25.451006218135795</v>
      </c>
      <c r="M124" s="170">
        <f t="shared" si="19"/>
        <v>29.618045020869928</v>
      </c>
      <c r="N124" s="170">
        <f t="shared" si="20"/>
        <v>1.9855827682319538</v>
      </c>
      <c r="O124" s="169">
        <f t="shared" si="21"/>
        <v>0.17907492498484431</v>
      </c>
    </row>
    <row r="125" spans="1:15" x14ac:dyDescent="0.25">
      <c r="A125" s="157">
        <v>45694.075694444444</v>
      </c>
      <c r="B125" s="168">
        <v>0.34013739168060414</v>
      </c>
      <c r="C125" s="169">
        <f t="shared" si="13"/>
        <v>0.38614767124864302</v>
      </c>
      <c r="D125" s="168">
        <v>26.393063274999999</v>
      </c>
      <c r="E125" s="168">
        <v>4.1708010999999899E-2</v>
      </c>
      <c r="F125" s="169">
        <f t="shared" si="14"/>
        <v>0.97875869068268717</v>
      </c>
      <c r="G125" s="169">
        <f t="shared" si="15"/>
        <v>0.37368794534206007</v>
      </c>
      <c r="H125" s="169">
        <f t="shared" si="16"/>
        <v>8.088483665412556E-4</v>
      </c>
      <c r="I125" s="169">
        <f t="shared" si="17"/>
        <v>33363.158795882759</v>
      </c>
      <c r="J125" s="169">
        <f t="shared" si="11"/>
        <v>2.3690588030726951E-2</v>
      </c>
      <c r="K125" s="169">
        <f t="shared" si="12"/>
        <v>1.6949421208721123</v>
      </c>
      <c r="L125" s="169">
        <f t="shared" si="18"/>
        <v>25.401422260612264</v>
      </c>
      <c r="M125" s="170">
        <f t="shared" si="19"/>
        <v>29.560127883247386</v>
      </c>
      <c r="N125" s="170">
        <f t="shared" si="20"/>
        <v>1.9776709926926186</v>
      </c>
      <c r="O125" s="169">
        <f t="shared" si="21"/>
        <v>0.17836138101484655</v>
      </c>
    </row>
    <row r="126" spans="1:15" x14ac:dyDescent="0.25">
      <c r="A126" s="157">
        <v>45694.076388888891</v>
      </c>
      <c r="B126" s="168">
        <v>0.32546630823485728</v>
      </c>
      <c r="C126" s="169">
        <f t="shared" si="13"/>
        <v>0.36949142150455722</v>
      </c>
      <c r="D126" s="168">
        <v>26.392756734999999</v>
      </c>
      <c r="E126" s="168">
        <v>4.1459295E-2</v>
      </c>
      <c r="F126" s="169">
        <f t="shared" si="14"/>
        <v>0.97875931388206139</v>
      </c>
      <c r="G126" s="169">
        <f t="shared" si="15"/>
        <v>0.35756973204685383</v>
      </c>
      <c r="H126" s="169">
        <f t="shared" si="16"/>
        <v>7.7396045897587409E-4</v>
      </c>
      <c r="I126" s="169">
        <f t="shared" si="17"/>
        <v>31924.058817993744</v>
      </c>
      <c r="J126" s="169">
        <f t="shared" si="11"/>
        <v>2.3690804537095361E-2</v>
      </c>
      <c r="K126" s="169">
        <f t="shared" si="12"/>
        <v>1.694928365594371</v>
      </c>
      <c r="L126" s="169">
        <f t="shared" si="18"/>
        <v>24.456283619446779</v>
      </c>
      <c r="M126" s="170">
        <f t="shared" si="19"/>
        <v>28.46004480332364</v>
      </c>
      <c r="N126" s="170">
        <f t="shared" si="20"/>
        <v>1.885133850643796</v>
      </c>
      <c r="O126" s="169">
        <f t="shared" si="21"/>
        <v>0.17001567917061652</v>
      </c>
    </row>
    <row r="127" spans="1:15" x14ac:dyDescent="0.25">
      <c r="A127" s="157">
        <v>45694.07708333333</v>
      </c>
      <c r="B127" s="168">
        <v>0.30114320096269465</v>
      </c>
      <c r="C127" s="169">
        <f t="shared" si="13"/>
        <v>0.34187761334688954</v>
      </c>
      <c r="D127" s="168">
        <v>26.392450194999999</v>
      </c>
      <c r="E127" s="168">
        <v>4.1524424499999997E-2</v>
      </c>
      <c r="F127" s="169">
        <f t="shared" si="14"/>
        <v>0.97875993707162035</v>
      </c>
      <c r="G127" s="169">
        <f t="shared" si="15"/>
        <v>0.33084743628289992</v>
      </c>
      <c r="H127" s="169">
        <f t="shared" si="16"/>
        <v>7.1611999195432888E-4</v>
      </c>
      <c r="I127" s="169">
        <f t="shared" si="17"/>
        <v>29538.225793171256</v>
      </c>
      <c r="J127" s="169">
        <f t="shared" si="11"/>
        <v>2.3691021045885521E-2</v>
      </c>
      <c r="K127" s="169">
        <f t="shared" si="12"/>
        <v>1.6949146103983337</v>
      </c>
      <c r="L127" s="169">
        <f t="shared" si="18"/>
        <v>22.876000819676609</v>
      </c>
      <c r="M127" s="170">
        <f t="shared" si="19"/>
        <v>26.620858884649486</v>
      </c>
      <c r="N127" s="170">
        <f t="shared" si="20"/>
        <v>1.7535685527521678</v>
      </c>
      <c r="O127" s="169">
        <f t="shared" si="21"/>
        <v>0.15815012200145814</v>
      </c>
    </row>
    <row r="128" spans="1:15" x14ac:dyDescent="0.25">
      <c r="A128" s="157">
        <v>45694.077777777777</v>
      </c>
      <c r="B128" s="168">
        <v>0.32623847138507733</v>
      </c>
      <c r="C128" s="169">
        <f t="shared" si="13"/>
        <v>0.3703668037985049</v>
      </c>
      <c r="D128" s="168">
        <v>26.392143654999899</v>
      </c>
      <c r="E128" s="168">
        <v>4.1693703499999998E-2</v>
      </c>
      <c r="F128" s="169">
        <f t="shared" si="14"/>
        <v>0.97876056025136382</v>
      </c>
      <c r="G128" s="169">
        <f t="shared" si="15"/>
        <v>0.35841806001117699</v>
      </c>
      <c r="H128" s="169">
        <f t="shared" si="16"/>
        <v>7.7579666669085924E-4</v>
      </c>
      <c r="I128" s="169">
        <f t="shared" si="17"/>
        <v>31999.691848190821</v>
      </c>
      <c r="J128" s="169">
        <f t="shared" si="11"/>
        <v>2.3691237557097525E-2</v>
      </c>
      <c r="K128" s="169">
        <f t="shared" si="12"/>
        <v>1.6949008552839964</v>
      </c>
      <c r="L128" s="169">
        <f t="shared" si="18"/>
        <v>24.506174352118936</v>
      </c>
      <c r="M128" s="170">
        <f t="shared" si="19"/>
        <v>28.517688540886034</v>
      </c>
      <c r="N128" s="170">
        <f t="shared" si="20"/>
        <v>1.9000364010811799</v>
      </c>
      <c r="O128" s="169">
        <f t="shared" si="21"/>
        <v>0.1713597042822132</v>
      </c>
    </row>
    <row r="129" spans="1:15" x14ac:dyDescent="0.25">
      <c r="A129" s="157">
        <v>45694.078472222223</v>
      </c>
      <c r="B129" s="168">
        <v>0.36716306908282953</v>
      </c>
      <c r="C129" s="169">
        <f t="shared" si="13"/>
        <v>0.4168263358180222</v>
      </c>
      <c r="D129" s="168">
        <v>26.391837120000002</v>
      </c>
      <c r="E129" s="168">
        <v>4.16507883333333E-2</v>
      </c>
      <c r="F129" s="169">
        <f t="shared" si="14"/>
        <v>0.97876118341112728</v>
      </c>
      <c r="G129" s="169">
        <f t="shared" si="15"/>
        <v>0.40337938799708656</v>
      </c>
      <c r="H129" s="169">
        <f t="shared" si="16"/>
        <v>8.731155584352523E-4</v>
      </c>
      <c r="I129" s="169">
        <f t="shared" si="17"/>
        <v>36013.795414677115</v>
      </c>
      <c r="J129" s="169">
        <f t="shared" si="11"/>
        <v>2.3691454067199687E-2</v>
      </c>
      <c r="K129" s="169">
        <f t="shared" si="12"/>
        <v>1.6948871004757255</v>
      </c>
      <c r="L129" s="169">
        <f t="shared" si="18"/>
        <v>27.127764238575047</v>
      </c>
      <c r="M129" s="170">
        <f t="shared" si="19"/>
        <v>31.568187514195657</v>
      </c>
      <c r="N129" s="170">
        <f t="shared" si="20"/>
        <v>2.1237547867958728</v>
      </c>
      <c r="O129" s="169">
        <f t="shared" si="21"/>
        <v>0.19153632637047915</v>
      </c>
    </row>
    <row r="130" spans="1:15" x14ac:dyDescent="0.25">
      <c r="A130" s="157">
        <v>45694.07916666667</v>
      </c>
      <c r="B130" s="168">
        <v>0.3482450928666263</v>
      </c>
      <c r="C130" s="169">
        <f t="shared" si="13"/>
        <v>0.39534902678439449</v>
      </c>
      <c r="D130" s="168">
        <v>26.391628501666599</v>
      </c>
      <c r="E130" s="168">
        <v>4.1621383166666602E-2</v>
      </c>
      <c r="F130" s="169">
        <f t="shared" si="14"/>
        <v>0.97876160750896524</v>
      </c>
      <c r="G130" s="169">
        <f t="shared" si="15"/>
        <v>0.38259537590322873</v>
      </c>
      <c r="H130" s="169">
        <f t="shared" si="16"/>
        <v>8.2812851927105782E-4</v>
      </c>
      <c r="I130" s="169">
        <f t="shared" si="17"/>
        <v>34158.155914171686</v>
      </c>
      <c r="J130" s="169">
        <f t="shared" si="11"/>
        <v>2.3691601418729578E-2</v>
      </c>
      <c r="K130" s="169">
        <f t="shared" si="12"/>
        <v>1.6948777394211771</v>
      </c>
      <c r="L130" s="169">
        <f t="shared" si="18"/>
        <v>25.921275893821473</v>
      </c>
      <c r="M130" s="170">
        <f t="shared" si="19"/>
        <v>30.164065206151449</v>
      </c>
      <c r="N130" s="170">
        <f t="shared" si="20"/>
        <v>2.0181791420180284</v>
      </c>
      <c r="O130" s="169">
        <f t="shared" si="21"/>
        <v>0.18201471338546432</v>
      </c>
    </row>
    <row r="131" spans="1:15" x14ac:dyDescent="0.25">
      <c r="A131" s="157">
        <v>45694.079861111109</v>
      </c>
      <c r="B131" s="168">
        <v>0.32778278482129969</v>
      </c>
      <c r="C131" s="169">
        <f t="shared" si="13"/>
        <v>0.37211895715541016</v>
      </c>
      <c r="D131" s="168">
        <v>26.39162254</v>
      </c>
      <c r="E131" s="168">
        <v>4.1764437999999897E-2</v>
      </c>
      <c r="F131" s="169">
        <f t="shared" si="14"/>
        <v>0.97876161962830266</v>
      </c>
      <c r="G131" s="169">
        <f t="shared" si="15"/>
        <v>0.36011470180670174</v>
      </c>
      <c r="H131" s="169">
        <f t="shared" si="16"/>
        <v>7.7946905152965747E-4</v>
      </c>
      <c r="I131" s="169">
        <f t="shared" si="17"/>
        <v>32151.077898227439</v>
      </c>
      <c r="J131" s="169">
        <f t="shared" si="11"/>
        <v>2.3691605629596952E-2</v>
      </c>
      <c r="K131" s="169">
        <f t="shared" si="12"/>
        <v>1.694877471911753</v>
      </c>
      <c r="L131" s="169">
        <f t="shared" si="18"/>
        <v>24.605905444034398</v>
      </c>
      <c r="M131" s="170">
        <f t="shared" si="19"/>
        <v>28.633391132783519</v>
      </c>
      <c r="N131" s="170">
        <f t="shared" si="20"/>
        <v>1.9117993634952979</v>
      </c>
      <c r="O131" s="169">
        <f t="shared" si="21"/>
        <v>0.17242057751580969</v>
      </c>
    </row>
    <row r="132" spans="1:15" x14ac:dyDescent="0.25">
      <c r="A132" s="157">
        <v>45694.080555555556</v>
      </c>
      <c r="B132" s="168">
        <v>0.36754912764751246</v>
      </c>
      <c r="C132" s="169">
        <f t="shared" si="13"/>
        <v>0.41726412861535206</v>
      </c>
      <c r="D132" s="168">
        <v>26.39162254</v>
      </c>
      <c r="E132" s="168">
        <v>4.1838352000000002E-2</v>
      </c>
      <c r="F132" s="169">
        <f t="shared" si="14"/>
        <v>0.97876161962830266</v>
      </c>
      <c r="G132" s="169">
        <f t="shared" si="15"/>
        <v>0.40380352669911296</v>
      </c>
      <c r="H132" s="169">
        <f t="shared" si="16"/>
        <v>8.7403360757383757E-4</v>
      </c>
      <c r="I132" s="169">
        <f t="shared" si="17"/>
        <v>36051.620712366421</v>
      </c>
      <c r="J132" s="169">
        <f t="shared" si="11"/>
        <v>2.3691605629596952E-2</v>
      </c>
      <c r="K132" s="169">
        <f t="shared" si="12"/>
        <v>1.694877471911753</v>
      </c>
      <c r="L132" s="169">
        <f t="shared" si="18"/>
        <v>27.152292948109089</v>
      </c>
      <c r="M132" s="170">
        <f t="shared" si="19"/>
        <v>31.596570421009233</v>
      </c>
      <c r="N132" s="170">
        <f t="shared" si="20"/>
        <v>2.1354366774203921</v>
      </c>
      <c r="O132" s="169">
        <f t="shared" si="21"/>
        <v>0.19258988793473955</v>
      </c>
    </row>
    <row r="133" spans="1:15" x14ac:dyDescent="0.25">
      <c r="A133" s="157">
        <v>45694.081250000003</v>
      </c>
      <c r="B133" s="168">
        <v>0.39110006992398472</v>
      </c>
      <c r="C133" s="169">
        <f t="shared" si="13"/>
        <v>0.44400059094886335</v>
      </c>
      <c r="D133" s="168">
        <v>26.39162254</v>
      </c>
      <c r="E133" s="168">
        <v>4.1792253666666598E-2</v>
      </c>
      <c r="F133" s="169">
        <f t="shared" si="14"/>
        <v>0.97876161962830266</v>
      </c>
      <c r="G133" s="169">
        <f t="shared" si="15"/>
        <v>0.4296774924712396</v>
      </c>
      <c r="H133" s="169">
        <f t="shared" si="16"/>
        <v>9.3003786249186058E-4</v>
      </c>
      <c r="I133" s="169">
        <f t="shared" si="17"/>
        <v>38361.651057981791</v>
      </c>
      <c r="J133" s="169">
        <f t="shared" si="11"/>
        <v>2.3691605629596952E-2</v>
      </c>
      <c r="K133" s="169">
        <f t="shared" si="12"/>
        <v>1.694877471911753</v>
      </c>
      <c r="L133" s="169">
        <f t="shared" si="18"/>
        <v>28.641968204631976</v>
      </c>
      <c r="M133" s="170">
        <f t="shared" si="19"/>
        <v>33.330075183833998</v>
      </c>
      <c r="N133" s="170">
        <f t="shared" si="20"/>
        <v>2.262719935859669</v>
      </c>
      <c r="O133" s="169">
        <f t="shared" si="21"/>
        <v>0.20406925828460221</v>
      </c>
    </row>
    <row r="134" spans="1:15" x14ac:dyDescent="0.25">
      <c r="A134" s="157">
        <v>45694.081944444442</v>
      </c>
      <c r="B134" s="168">
        <v>0.38801142832641305</v>
      </c>
      <c r="C134" s="169">
        <f t="shared" si="13"/>
        <v>0.44049417711769839</v>
      </c>
      <c r="D134" s="168">
        <v>26.39162254</v>
      </c>
      <c r="E134" s="168">
        <v>4.1766023999999999E-2</v>
      </c>
      <c r="F134" s="169">
        <f t="shared" si="14"/>
        <v>0.97876161962830266</v>
      </c>
      <c r="G134" s="169">
        <f t="shared" si="15"/>
        <v>0.42628419270260265</v>
      </c>
      <c r="H134" s="169">
        <f t="shared" si="16"/>
        <v>9.226930577978412E-4</v>
      </c>
      <c r="I134" s="169">
        <f t="shared" si="17"/>
        <v>38058.696902969139</v>
      </c>
      <c r="J134" s="169">
        <f t="shared" si="11"/>
        <v>2.3691605629596952E-2</v>
      </c>
      <c r="K134" s="169">
        <f t="shared" si="12"/>
        <v>1.694877471911753</v>
      </c>
      <c r="L134" s="169">
        <f t="shared" si="18"/>
        <v>28.447332876206318</v>
      </c>
      <c r="M134" s="170">
        <f t="shared" si="19"/>
        <v>33.103582015364928</v>
      </c>
      <c r="N134" s="170">
        <f t="shared" si="20"/>
        <v>2.2443357011575911</v>
      </c>
      <c r="O134" s="169">
        <f t="shared" si="21"/>
        <v>0.20241122845937867</v>
      </c>
    </row>
    <row r="135" spans="1:15" x14ac:dyDescent="0.25">
      <c r="A135" s="157">
        <v>45694.082638888889</v>
      </c>
      <c r="B135" s="168">
        <v>0.37797332751925211</v>
      </c>
      <c r="C135" s="169">
        <f t="shared" si="13"/>
        <v>0.42909831443925395</v>
      </c>
      <c r="D135" s="168">
        <v>26.39162254</v>
      </c>
      <c r="E135" s="168">
        <v>4.1652375833333297E-2</v>
      </c>
      <c r="F135" s="169">
        <f t="shared" si="14"/>
        <v>0.97876161962830266</v>
      </c>
      <c r="G135" s="169">
        <f t="shared" si="15"/>
        <v>0.41525595129923809</v>
      </c>
      <c r="H135" s="169">
        <f t="shared" si="16"/>
        <v>8.9882240540960624E-4</v>
      </c>
      <c r="I135" s="169">
        <f t="shared" si="17"/>
        <v>37074.094367551545</v>
      </c>
      <c r="J135" s="169">
        <f t="shared" si="11"/>
        <v>2.3691605629596952E-2</v>
      </c>
      <c r="K135" s="169">
        <f t="shared" si="12"/>
        <v>1.694877471911753</v>
      </c>
      <c r="L135" s="169">
        <f t="shared" si="18"/>
        <v>27.813257862873041</v>
      </c>
      <c r="M135" s="170">
        <f t="shared" si="19"/>
        <v>32.365721833564614</v>
      </c>
      <c r="N135" s="170">
        <f t="shared" si="20"/>
        <v>2.1831903662044607</v>
      </c>
      <c r="O135" s="169">
        <f t="shared" si="21"/>
        <v>0.19689667804874283</v>
      </c>
    </row>
    <row r="136" spans="1:15" x14ac:dyDescent="0.25">
      <c r="A136" s="157">
        <v>45694.083333333336</v>
      </c>
      <c r="B136" s="168">
        <v>0.37140995998465431</v>
      </c>
      <c r="C136" s="169">
        <f t="shared" si="13"/>
        <v>0.42164718034832327</v>
      </c>
      <c r="D136" s="168">
        <v>26.39162254</v>
      </c>
      <c r="E136" s="168">
        <v>4.1665889666666601E-2</v>
      </c>
      <c r="F136" s="169">
        <f t="shared" si="14"/>
        <v>0.97876161962830266</v>
      </c>
      <c r="G136" s="169">
        <f t="shared" si="15"/>
        <v>0.40804518474278817</v>
      </c>
      <c r="H136" s="169">
        <f t="shared" si="16"/>
        <v>8.8321468559045063E-4</v>
      </c>
      <c r="I136" s="169">
        <f t="shared" si="17"/>
        <v>36430.31638209513</v>
      </c>
      <c r="J136" s="169">
        <f t="shared" si="11"/>
        <v>2.3691605629596952E-2</v>
      </c>
      <c r="K136" s="169">
        <f t="shared" si="12"/>
        <v>1.694877471911753</v>
      </c>
      <c r="L136" s="169">
        <f t="shared" si="18"/>
        <v>27.397398033875362</v>
      </c>
      <c r="M136" s="170">
        <f t="shared" si="19"/>
        <v>31.881794218416033</v>
      </c>
      <c r="N136" s="170">
        <f t="shared" si="20"/>
        <v>2.147854264844316</v>
      </c>
      <c r="O136" s="169">
        <f t="shared" si="21"/>
        <v>0.19370980022044695</v>
      </c>
    </row>
    <row r="137" spans="1:15" x14ac:dyDescent="0.25">
      <c r="A137" s="157">
        <v>45694.084027777775</v>
      </c>
      <c r="B137" s="168">
        <v>0.39882171068441452</v>
      </c>
      <c r="C137" s="169">
        <f t="shared" si="13"/>
        <v>0.45276616292742916</v>
      </c>
      <c r="D137" s="168">
        <v>26.3914168483333</v>
      </c>
      <c r="E137" s="168">
        <v>4.1746159499999998E-2</v>
      </c>
      <c r="F137" s="169">
        <f t="shared" si="14"/>
        <v>0.97876203777197446</v>
      </c>
      <c r="G137" s="169">
        <f t="shared" si="15"/>
        <v>0.43816078228591554</v>
      </c>
      <c r="H137" s="169">
        <f t="shared" si="16"/>
        <v>9.483999616578258E-4</v>
      </c>
      <c r="I137" s="169">
        <f t="shared" si="17"/>
        <v>39118.996476929882</v>
      </c>
      <c r="J137" s="169">
        <f t="shared" si="11"/>
        <v>2.3691750915090303E-2</v>
      </c>
      <c r="K137" s="169">
        <f t="shared" si="12"/>
        <v>1.6948682422197585</v>
      </c>
      <c r="L137" s="169">
        <f t="shared" si="18"/>
        <v>29.127622064383424</v>
      </c>
      <c r="M137" s="170">
        <f t="shared" si="19"/>
        <v>33.895055341028012</v>
      </c>
      <c r="N137" s="170">
        <f t="shared" si="20"/>
        <v>2.3025665760447911</v>
      </c>
      <c r="O137" s="169">
        <f t="shared" si="21"/>
        <v>0.2076629307399703</v>
      </c>
    </row>
    <row r="138" spans="1:15" x14ac:dyDescent="0.25">
      <c r="A138" s="157">
        <v>45694.084722222222</v>
      </c>
      <c r="B138" s="168">
        <v>0.42160048428970842</v>
      </c>
      <c r="C138" s="169">
        <f t="shared" si="13"/>
        <v>0.47862434706499485</v>
      </c>
      <c r="D138" s="168">
        <v>26.390785449999999</v>
      </c>
      <c r="E138" s="168">
        <v>4.1693703499999998E-2</v>
      </c>
      <c r="F138" s="169">
        <f t="shared" si="14"/>
        <v>0.97876332129280863</v>
      </c>
      <c r="G138" s="169">
        <f t="shared" si="15"/>
        <v>0.46318641402818328</v>
      </c>
      <c r="H138" s="169">
        <f t="shared" si="16"/>
        <v>1.0025679957319984E-3</v>
      </c>
      <c r="I138" s="169">
        <f t="shared" si="17"/>
        <v>41353.143586415557</v>
      </c>
      <c r="J138" s="169">
        <f t="shared" si="11"/>
        <v>2.3692196895332598E-2</v>
      </c>
      <c r="K138" s="169">
        <f t="shared" si="12"/>
        <v>1.6948399106642293</v>
      </c>
      <c r="L138" s="169">
        <f t="shared" si="18"/>
        <v>30.552743689229697</v>
      </c>
      <c r="M138" s="170">
        <f t="shared" si="19"/>
        <v>35.552899873498426</v>
      </c>
      <c r="N138" s="170">
        <f t="shared" si="20"/>
        <v>2.4241431028922187</v>
      </c>
      <c r="O138" s="169">
        <f t="shared" si="21"/>
        <v>0.21862762471971672</v>
      </c>
    </row>
    <row r="139" spans="1:15" x14ac:dyDescent="0.25">
      <c r="A139" s="157">
        <v>45694.085416666669</v>
      </c>
      <c r="B139" s="168">
        <v>0.37372642186913357</v>
      </c>
      <c r="C139" s="169">
        <f t="shared" si="13"/>
        <v>0.42427356602506178</v>
      </c>
      <c r="D139" s="168">
        <v>26.390141528333299</v>
      </c>
      <c r="E139" s="168">
        <v>4.1627739499999997E-2</v>
      </c>
      <c r="F139" s="169">
        <f t="shared" si="14"/>
        <v>0.97876463022847171</v>
      </c>
      <c r="G139" s="169">
        <f t="shared" si="15"/>
        <v>0.41059013835049701</v>
      </c>
      <c r="H139" s="169">
        <f t="shared" si="16"/>
        <v>8.8872324318289397E-4</v>
      </c>
      <c r="I139" s="169">
        <f t="shared" si="17"/>
        <v>36657.236104565338</v>
      </c>
      <c r="J139" s="169">
        <f t="shared" si="11"/>
        <v>2.3692651731856616E-2</v>
      </c>
      <c r="K139" s="169">
        <f t="shared" si="12"/>
        <v>1.6948110175296043</v>
      </c>
      <c r="L139" s="169">
        <f t="shared" si="18"/>
        <v>27.544287341279876</v>
      </c>
      <c r="M139" s="170">
        <f t="shared" si="19"/>
        <v>32.051600499746193</v>
      </c>
      <c r="N139" s="170">
        <f t="shared" si="20"/>
        <v>2.1585090251724028</v>
      </c>
      <c r="O139" s="169">
        <f t="shared" si="21"/>
        <v>0.19467072737846344</v>
      </c>
    </row>
    <row r="140" spans="1:15" x14ac:dyDescent="0.25">
      <c r="A140" s="157">
        <v>45694.086111111108</v>
      </c>
      <c r="B140" s="168">
        <v>0.34631468221129003</v>
      </c>
      <c r="C140" s="169">
        <f t="shared" si="13"/>
        <v>0.39315297028776858</v>
      </c>
      <c r="D140" s="168">
        <v>26.389497599999999</v>
      </c>
      <c r="E140" s="168">
        <v>4.1527603333333302E-2</v>
      </c>
      <c r="F140" s="169">
        <f t="shared" si="14"/>
        <v>0.97876593913437826</v>
      </c>
      <c r="G140" s="169">
        <f t="shared" si="15"/>
        <v>0.38047455293844157</v>
      </c>
      <c r="H140" s="169">
        <f t="shared" si="16"/>
        <v>8.2353799337325014E-4</v>
      </c>
      <c r="I140" s="169">
        <f t="shared" si="17"/>
        <v>33968.416632863205</v>
      </c>
      <c r="J140" s="169">
        <f t="shared" si="11"/>
        <v>2.3693106583777147E-2</v>
      </c>
      <c r="K140" s="169">
        <f t="shared" si="12"/>
        <v>1.6947821244563632</v>
      </c>
      <c r="L140" s="169">
        <f t="shared" si="18"/>
        <v>25.797655999535362</v>
      </c>
      <c r="M140" s="170">
        <f t="shared" si="19"/>
        <v>30.018694121340761</v>
      </c>
      <c r="N140" s="170">
        <f t="shared" si="20"/>
        <v>2.0028950971733663</v>
      </c>
      <c r="O140" s="169">
        <f t="shared" si="21"/>
        <v>0.18063628221260519</v>
      </c>
    </row>
    <row r="141" spans="1:15" x14ac:dyDescent="0.25">
      <c r="A141" s="157">
        <v>45694.086805555555</v>
      </c>
      <c r="B141" s="168">
        <v>0.32855496270437168</v>
      </c>
      <c r="C141" s="169">
        <f t="shared" si="13"/>
        <v>0.37298998774608638</v>
      </c>
      <c r="D141" s="168">
        <v>26.38885368</v>
      </c>
      <c r="E141" s="168">
        <v>4.1621383166666602E-2</v>
      </c>
      <c r="F141" s="169">
        <f t="shared" si="14"/>
        <v>0.97876724798003978</v>
      </c>
      <c r="G141" s="169">
        <f t="shared" si="15"/>
        <v>0.36096304595709938</v>
      </c>
      <c r="H141" s="169">
        <f t="shared" si="16"/>
        <v>7.8130529427943593E-4</v>
      </c>
      <c r="I141" s="169">
        <f t="shared" si="17"/>
        <v>32226.334941261863</v>
      </c>
      <c r="J141" s="169">
        <f t="shared" si="11"/>
        <v>2.3693561440499042E-2</v>
      </c>
      <c r="K141" s="169">
        <f t="shared" si="12"/>
        <v>1.6947532321175423</v>
      </c>
      <c r="L141" s="169">
        <f t="shared" si="18"/>
        <v>24.655747673605507</v>
      </c>
      <c r="M141" s="170">
        <f t="shared" si="19"/>
        <v>28.689507483401865</v>
      </c>
      <c r="N141" s="170">
        <f t="shared" si="20"/>
        <v>1.9093661294233863</v>
      </c>
      <c r="O141" s="169">
        <f t="shared" si="21"/>
        <v>0.17220112999850165</v>
      </c>
    </row>
    <row r="142" spans="1:15" x14ac:dyDescent="0.25">
      <c r="A142" s="157">
        <v>45694.087500000001</v>
      </c>
      <c r="B142" s="168">
        <v>0.3304853623177883</v>
      </c>
      <c r="C142" s="169">
        <f t="shared" si="13"/>
        <v>0.37518067144231715</v>
      </c>
      <c r="D142" s="168">
        <v>26.388464580000001</v>
      </c>
      <c r="E142" s="168">
        <v>4.1626151666666597E-2</v>
      </c>
      <c r="F142" s="169">
        <f t="shared" si="14"/>
        <v>0.97876803885209107</v>
      </c>
      <c r="G142" s="169">
        <f t="shared" si="15"/>
        <v>0.36308385679081134</v>
      </c>
      <c r="H142" s="169">
        <f t="shared" si="16"/>
        <v>7.8589579391950511E-4</v>
      </c>
      <c r="I142" s="169">
        <f t="shared" si="17"/>
        <v>32415.610012616202</v>
      </c>
      <c r="J142" s="169">
        <f t="shared" si="11"/>
        <v>2.3693836300864142E-2</v>
      </c>
      <c r="K142" s="169">
        <f t="shared" si="12"/>
        <v>1.6947357735877273</v>
      </c>
      <c r="L142" s="169">
        <f t="shared" si="18"/>
        <v>24.78027869869425</v>
      </c>
      <c r="M142" s="170">
        <f t="shared" si="19"/>
        <v>28.834146100058515</v>
      </c>
      <c r="N142" s="170">
        <f t="shared" si="20"/>
        <v>1.9202326219502599</v>
      </c>
      <c r="O142" s="169">
        <f t="shared" si="21"/>
        <v>0.17318115277329185</v>
      </c>
    </row>
    <row r="143" spans="1:15" x14ac:dyDescent="0.25">
      <c r="A143" s="157">
        <v>45694.088194444441</v>
      </c>
      <c r="B143" s="168">
        <v>0.35982751446871064</v>
      </c>
      <c r="C143" s="169">
        <f t="shared" si="13"/>
        <v>0.40849140370439935</v>
      </c>
      <c r="D143" s="168">
        <v>26.3886028416666</v>
      </c>
      <c r="E143" s="168">
        <v>4.1598336166666597E-2</v>
      </c>
      <c r="F143" s="169">
        <f t="shared" si="14"/>
        <v>0.97876775782771885</v>
      </c>
      <c r="G143" s="169">
        <f t="shared" si="15"/>
        <v>0.39532026718666829</v>
      </c>
      <c r="H143" s="169">
        <f t="shared" si="16"/>
        <v>8.5567157399711754E-4</v>
      </c>
      <c r="I143" s="169">
        <f t="shared" si="17"/>
        <v>35293.657280060106</v>
      </c>
      <c r="J143" s="169">
        <f t="shared" si="11"/>
        <v>2.3693738632331405E-2</v>
      </c>
      <c r="K143" s="169">
        <f t="shared" si="12"/>
        <v>1.6947419772360501</v>
      </c>
      <c r="L143" s="169">
        <f t="shared" si="18"/>
        <v>26.660999520039148</v>
      </c>
      <c r="M143" s="170">
        <f t="shared" si="19"/>
        <v>31.022640442193872</v>
      </c>
      <c r="N143" s="170">
        <f t="shared" si="20"/>
        <v>2.0805939077538942</v>
      </c>
      <c r="O143" s="169">
        <f t="shared" si="21"/>
        <v>0.18764375069930503</v>
      </c>
    </row>
    <row r="144" spans="1:15" x14ac:dyDescent="0.25">
      <c r="A144" s="157">
        <v>45694.088888888888</v>
      </c>
      <c r="B144" s="168">
        <v>0.3648465667138962</v>
      </c>
      <c r="C144" s="169">
        <f t="shared" si="13"/>
        <v>0.41418958885250717</v>
      </c>
      <c r="D144" s="168">
        <v>26.3887566133333</v>
      </c>
      <c r="E144" s="168">
        <v>4.1601514999999999E-2</v>
      </c>
      <c r="F144" s="169">
        <f t="shared" si="14"/>
        <v>0.9787674452760815</v>
      </c>
      <c r="G144" s="169">
        <f t="shared" si="15"/>
        <v>0.4008343899116083</v>
      </c>
      <c r="H144" s="169">
        <f t="shared" si="16"/>
        <v>8.676069045705807E-4</v>
      </c>
      <c r="I144" s="169">
        <f t="shared" si="17"/>
        <v>35785.980476856617</v>
      </c>
      <c r="J144" s="169">
        <f t="shared" ref="J144:J207" si="22">KHprocess*EXP(delta*(1/(D144+273.15)-1/(Tnul+273.15)))</f>
        <v>2.3693630008058301E-2</v>
      </c>
      <c r="K144" s="169">
        <f t="shared" ref="K144:K207" si="23">1/(J144*constR*(D144+273.15)*10^3)</f>
        <v>1.694748876820471</v>
      </c>
      <c r="L144" s="169">
        <f t="shared" si="18"/>
        <v>26.980506396136875</v>
      </c>
      <c r="M144" s="170">
        <f t="shared" si="19"/>
        <v>31.394531955047697</v>
      </c>
      <c r="N144" s="170">
        <f t="shared" si="20"/>
        <v>2.1083346078775427</v>
      </c>
      <c r="O144" s="169">
        <f t="shared" si="21"/>
        <v>0.19014561759357346</v>
      </c>
    </row>
    <row r="145" spans="1:15" x14ac:dyDescent="0.25">
      <c r="A145" s="157">
        <v>45694.089583333334</v>
      </c>
      <c r="B145" s="168">
        <v>0.35866927249227776</v>
      </c>
      <c r="C145" s="169">
        <f t="shared" ref="C145:C208" si="24">IF($C$13="Normalised Q_A (Nm3/s)", B145*$C$8/F145*(D145+273.15)/($C$6+273.15), B145)</f>
        <v>0.40717719656385987</v>
      </c>
      <c r="D145" s="168">
        <v>26.388910384999999</v>
      </c>
      <c r="E145" s="168">
        <v>4.1644430500000003E-2</v>
      </c>
      <c r="F145" s="169">
        <f t="shared" ref="F145:F208" si="25">$C$5-EXP(52.57-(6690.9/(D145+273.15))-4.681*LN(D145+273.15))/1000</f>
        <v>0.97876713272197446</v>
      </c>
      <c r="G145" s="169">
        <f t="shared" ref="G145:G208" si="26">C145*((20+273.15)/(D145+273.15))*(F145/$C$9)</f>
        <v>0.39404777826022719</v>
      </c>
      <c r="H145" s="169">
        <f t="shared" ref="H145:H208" si="27">G145/$C$2</f>
        <v>8.5291726896153069E-4</v>
      </c>
      <c r="I145" s="169">
        <f t="shared" ref="I145:I208" si="28">C145*(24*60*60)</f>
        <v>35180.109783117492</v>
      </c>
      <c r="J145" s="169">
        <f t="shared" si="22"/>
        <v>2.369352138439465E-2</v>
      </c>
      <c r="K145" s="169">
        <f t="shared" si="23"/>
        <v>1.6947557764254544</v>
      </c>
      <c r="L145" s="169">
        <f t="shared" ref="L145:L208" si="29">(($C$3/0.815)^(-0.49))*34500*(H145)^0.86</f>
        <v>26.587178885391243</v>
      </c>
      <c r="M145" s="170">
        <f t="shared" ref="M145:M208" si="30">L145*(1.024)^(D145-20)</f>
        <v>30.936968673810171</v>
      </c>
      <c r="N145" s="170">
        <f t="shared" ref="N145:N208" si="31">K145*E145*(1-EXP((-(M145/K145)*($C$4/I145))))*I145/1000</f>
        <v>2.0765453238872316</v>
      </c>
      <c r="O145" s="169">
        <f t="shared" ref="O145:O208" si="32">N145*1000/24/$C$2</f>
        <v>0.18727861867669837</v>
      </c>
    </row>
    <row r="146" spans="1:15" x14ac:dyDescent="0.25">
      <c r="A146" s="157">
        <v>45694.090277777781</v>
      </c>
      <c r="B146" s="168">
        <v>0.34592860523054497</v>
      </c>
      <c r="C146" s="169">
        <f t="shared" si="24"/>
        <v>0.39271375548318915</v>
      </c>
      <c r="D146" s="168">
        <v>26.389064155</v>
      </c>
      <c r="E146" s="168">
        <v>4.17199296666666E-2</v>
      </c>
      <c r="F146" s="169">
        <f t="shared" si="25"/>
        <v>0.97876682016878558</v>
      </c>
      <c r="G146" s="169">
        <f t="shared" si="26"/>
        <v>0.38005039400382495</v>
      </c>
      <c r="H146" s="169">
        <f t="shared" si="27"/>
        <v>8.2261990044117954E-4</v>
      </c>
      <c r="I146" s="169">
        <f t="shared" si="28"/>
        <v>33930.46847374754</v>
      </c>
      <c r="J146" s="169">
        <f t="shared" si="22"/>
        <v>2.3693412762517831E-2</v>
      </c>
      <c r="K146" s="169">
        <f t="shared" si="23"/>
        <v>1.694762675976214</v>
      </c>
      <c r="L146" s="169">
        <f t="shared" si="29"/>
        <v>25.772920789251099</v>
      </c>
      <c r="M146" s="170">
        <f t="shared" si="30"/>
        <v>29.989603422352754</v>
      </c>
      <c r="N146" s="170">
        <f t="shared" si="31"/>
        <v>2.0100131366701399</v>
      </c>
      <c r="O146" s="169">
        <f t="shared" si="32"/>
        <v>0.18127824104167928</v>
      </c>
    </row>
    <row r="147" spans="1:15" x14ac:dyDescent="0.25">
      <c r="A147" s="157">
        <v>45694.09097222222</v>
      </c>
      <c r="B147" s="168">
        <v>0.31658644019223825</v>
      </c>
      <c r="C147" s="169">
        <f t="shared" si="24"/>
        <v>0.35940350555282896</v>
      </c>
      <c r="D147" s="168">
        <v>26.3892179266666</v>
      </c>
      <c r="E147" s="168">
        <v>4.1624979999999999E-2</v>
      </c>
      <c r="F147" s="169">
        <f t="shared" si="25"/>
        <v>0.9787665076097396</v>
      </c>
      <c r="G147" s="169">
        <f t="shared" si="26"/>
        <v>0.34781396944939486</v>
      </c>
      <c r="H147" s="169">
        <f t="shared" si="27"/>
        <v>7.5284408971730489E-4</v>
      </c>
      <c r="I147" s="169">
        <f t="shared" si="28"/>
        <v>31052.462879764422</v>
      </c>
      <c r="J147" s="169">
        <f t="shared" si="22"/>
        <v>2.3693304140073302E-2</v>
      </c>
      <c r="K147" s="169">
        <f t="shared" si="23"/>
        <v>1.6947695756223078</v>
      </c>
      <c r="L147" s="169">
        <f t="shared" si="29"/>
        <v>23.881338034863802</v>
      </c>
      <c r="M147" s="170">
        <f t="shared" si="30"/>
        <v>27.788641986810315</v>
      </c>
      <c r="N147" s="170">
        <f t="shared" si="31"/>
        <v>1.8433207165444079</v>
      </c>
      <c r="O147" s="169">
        <f t="shared" si="32"/>
        <v>0.16624465336800215</v>
      </c>
    </row>
    <row r="148" spans="1:15" x14ac:dyDescent="0.25">
      <c r="A148" s="157">
        <v>45694.091666666667</v>
      </c>
      <c r="B148" s="168">
        <v>0.32701062350882226</v>
      </c>
      <c r="C148" s="169">
        <f t="shared" si="24"/>
        <v>0.37123782761290958</v>
      </c>
      <c r="D148" s="168">
        <v>26.389371698333299</v>
      </c>
      <c r="E148" s="168">
        <v>4.17191386666666E-2</v>
      </c>
      <c r="F148" s="169">
        <f t="shared" si="25"/>
        <v>0.9787661950482236</v>
      </c>
      <c r="G148" s="169">
        <f t="shared" si="26"/>
        <v>0.35926637586139293</v>
      </c>
      <c r="H148" s="169">
        <f t="shared" si="27"/>
        <v>7.7763284818483313E-4</v>
      </c>
      <c r="I148" s="169">
        <f t="shared" si="28"/>
        <v>32074.948305755388</v>
      </c>
      <c r="J148" s="169">
        <f t="shared" si="22"/>
        <v>2.3693195518238185E-2</v>
      </c>
      <c r="K148" s="169">
        <f t="shared" si="23"/>
        <v>1.6947764752889667</v>
      </c>
      <c r="L148" s="169">
        <f t="shared" si="29"/>
        <v>24.556047843564748</v>
      </c>
      <c r="M148" s="170">
        <f t="shared" si="30"/>
        <v>28.573847484311358</v>
      </c>
      <c r="N148" s="170">
        <f t="shared" si="31"/>
        <v>1.9053219727756825</v>
      </c>
      <c r="O148" s="169">
        <f t="shared" si="32"/>
        <v>0.17183639725610414</v>
      </c>
    </row>
    <row r="149" spans="1:15" x14ac:dyDescent="0.25">
      <c r="A149" s="157">
        <v>45694.092361111114</v>
      </c>
      <c r="B149" s="168">
        <v>0.37025169225661669</v>
      </c>
      <c r="C149" s="169">
        <f t="shared" si="24"/>
        <v>0.42032670308714737</v>
      </c>
      <c r="D149" s="168">
        <v>26.389188109999999</v>
      </c>
      <c r="E149" s="168">
        <v>4.1838347833333303E-2</v>
      </c>
      <c r="F149" s="169">
        <f t="shared" si="25"/>
        <v>0.97876656821582353</v>
      </c>
      <c r="G149" s="169">
        <f t="shared" si="26"/>
        <v>0.4067726675246493</v>
      </c>
      <c r="H149" s="169">
        <f t="shared" si="27"/>
        <v>8.8046031931742277E-4</v>
      </c>
      <c r="I149" s="169">
        <f t="shared" si="28"/>
        <v>36316.227146729536</v>
      </c>
      <c r="J149" s="169">
        <f t="shared" si="22"/>
        <v>2.3693325202158142E-2</v>
      </c>
      <c r="K149" s="169">
        <f t="shared" si="23"/>
        <v>1.6947682377640485</v>
      </c>
      <c r="L149" s="169">
        <f t="shared" si="29"/>
        <v>27.323902983943494</v>
      </c>
      <c r="M149" s="170">
        <f t="shared" si="30"/>
        <v>31.794433781796091</v>
      </c>
      <c r="N149" s="170">
        <f t="shared" si="31"/>
        <v>2.1502015736679718</v>
      </c>
      <c r="O149" s="169">
        <f t="shared" si="32"/>
        <v>0.19392149834667857</v>
      </c>
    </row>
    <row r="150" spans="1:15" x14ac:dyDescent="0.25">
      <c r="A150" s="157">
        <v>45694.093055555553</v>
      </c>
      <c r="B150" s="168">
        <v>0.38723926333072545</v>
      </c>
      <c r="C150" s="169">
        <f t="shared" si="24"/>
        <v>0.43960976984118755</v>
      </c>
      <c r="D150" s="168">
        <v>26.388346673333299</v>
      </c>
      <c r="E150" s="168">
        <v>4.1719134999999997E-2</v>
      </c>
      <c r="F150" s="169">
        <f t="shared" si="25"/>
        <v>0.97876827850223935</v>
      </c>
      <c r="G150" s="169">
        <f t="shared" si="26"/>
        <v>0.42543586271077827</v>
      </c>
      <c r="H150" s="169">
        <f t="shared" si="27"/>
        <v>9.2085684569432529E-4</v>
      </c>
      <c r="I150" s="169">
        <f t="shared" si="28"/>
        <v>37982.284114278606</v>
      </c>
      <c r="J150" s="169">
        <f t="shared" si="22"/>
        <v>2.3693919590941918E-2</v>
      </c>
      <c r="K150" s="169">
        <f t="shared" si="23"/>
        <v>1.6947304832589039</v>
      </c>
      <c r="L150" s="169">
        <f t="shared" si="29"/>
        <v>28.398639920303633</v>
      </c>
      <c r="M150" s="170">
        <f t="shared" si="30"/>
        <v>33.044351626667741</v>
      </c>
      <c r="N150" s="170">
        <f t="shared" si="31"/>
        <v>2.2373662910890966</v>
      </c>
      <c r="O150" s="169">
        <f t="shared" si="32"/>
        <v>0.20178267416027207</v>
      </c>
    </row>
    <row r="151" spans="1:15" x14ac:dyDescent="0.25">
      <c r="A151" s="157">
        <v>45694.09375</v>
      </c>
      <c r="B151" s="168">
        <v>0.37488468592939983</v>
      </c>
      <c r="C151" s="169">
        <f t="shared" si="24"/>
        <v>0.42558237280454603</v>
      </c>
      <c r="D151" s="168">
        <v>26.387488364999999</v>
      </c>
      <c r="E151" s="168">
        <v>4.1599925500000003E-2</v>
      </c>
      <c r="F151" s="169">
        <f t="shared" si="25"/>
        <v>0.97877002300546578</v>
      </c>
      <c r="G151" s="169">
        <f t="shared" si="26"/>
        <v>0.41186265153908191</v>
      </c>
      <c r="H151" s="169">
        <f t="shared" si="27"/>
        <v>8.914776007339435E-4</v>
      </c>
      <c r="I151" s="169">
        <f t="shared" si="28"/>
        <v>36770.317010312778</v>
      </c>
      <c r="J151" s="169">
        <f t="shared" si="22"/>
        <v>2.3694525916632663E-2</v>
      </c>
      <c r="K151" s="169">
        <f t="shared" si="23"/>
        <v>1.6946919723715037</v>
      </c>
      <c r="L151" s="169">
        <f t="shared" si="29"/>
        <v>27.617686258216541</v>
      </c>
      <c r="M151" s="170">
        <f t="shared" si="30"/>
        <v>32.134988204995253</v>
      </c>
      <c r="N151" s="170">
        <f t="shared" si="31"/>
        <v>2.1632514365114606</v>
      </c>
      <c r="O151" s="169">
        <f t="shared" si="32"/>
        <v>0.19509843402881138</v>
      </c>
    </row>
    <row r="152" spans="1:15" x14ac:dyDescent="0.25">
      <c r="A152" s="157">
        <v>45694.094444444447</v>
      </c>
      <c r="B152" s="168">
        <v>0.3652326565743062</v>
      </c>
      <c r="C152" s="169">
        <f t="shared" si="24"/>
        <v>0.41462312018406788</v>
      </c>
      <c r="D152" s="168">
        <v>26.386630058333299</v>
      </c>
      <c r="E152" s="168">
        <v>4.1695296499999999E-2</v>
      </c>
      <c r="F152" s="169">
        <f t="shared" si="25"/>
        <v>0.97877176742836935</v>
      </c>
      <c r="G152" s="169">
        <f t="shared" si="26"/>
        <v>0.40125856299631729</v>
      </c>
      <c r="H152" s="169">
        <f t="shared" si="27"/>
        <v>8.6852502813055689E-4</v>
      </c>
      <c r="I152" s="169">
        <f t="shared" si="28"/>
        <v>35823.437583903462</v>
      </c>
      <c r="J152" s="169">
        <f t="shared" si="22"/>
        <v>2.3695132260136826E-2</v>
      </c>
      <c r="K152" s="169">
        <f t="shared" si="23"/>
        <v>1.6946534621993861</v>
      </c>
      <c r="L152" s="169">
        <f t="shared" si="29"/>
        <v>27.005058828389707</v>
      </c>
      <c r="M152" s="170">
        <f t="shared" si="30"/>
        <v>31.42151641022766</v>
      </c>
      <c r="N152" s="170">
        <f t="shared" si="31"/>
        <v>2.1150818703166414</v>
      </c>
      <c r="O152" s="169">
        <f t="shared" si="32"/>
        <v>0.19075413693331905</v>
      </c>
    </row>
    <row r="153" spans="1:15" x14ac:dyDescent="0.25">
      <c r="A153" s="157">
        <v>45694.095138888886</v>
      </c>
      <c r="B153" s="168">
        <v>0.37063778580023976</v>
      </c>
      <c r="C153" s="169">
        <f t="shared" si="24"/>
        <v>0.42075723026872119</v>
      </c>
      <c r="D153" s="168">
        <v>26.385771751666599</v>
      </c>
      <c r="E153" s="168">
        <v>4.1576085999999998E-2</v>
      </c>
      <c r="F153" s="169">
        <f t="shared" si="25"/>
        <v>0.97877351177433958</v>
      </c>
      <c r="G153" s="169">
        <f t="shared" si="26"/>
        <v>0.40719684465587697</v>
      </c>
      <c r="H153" s="169">
        <f t="shared" si="27"/>
        <v>8.8137845163609738E-4</v>
      </c>
      <c r="I153" s="169">
        <f t="shared" si="28"/>
        <v>36353.424695217509</v>
      </c>
      <c r="J153" s="169">
        <f t="shared" si="22"/>
        <v>2.3695738622632394E-2</v>
      </c>
      <c r="K153" s="169">
        <f t="shared" si="23"/>
        <v>1.6946149526677665</v>
      </c>
      <c r="L153" s="169">
        <f t="shared" si="29"/>
        <v>27.34840517844691</v>
      </c>
      <c r="M153" s="170">
        <f t="shared" si="30"/>
        <v>31.820366517742549</v>
      </c>
      <c r="N153" s="170">
        <f t="shared" si="31"/>
        <v>2.1386284055205222</v>
      </c>
      <c r="O153" s="169">
        <f t="shared" si="32"/>
        <v>0.19287774220062431</v>
      </c>
    </row>
    <row r="154" spans="1:15" x14ac:dyDescent="0.25">
      <c r="A154" s="157">
        <v>45694.095833333333</v>
      </c>
      <c r="B154" s="168">
        <v>0.35519454104973774</v>
      </c>
      <c r="C154" s="169">
        <f t="shared" si="24"/>
        <v>0.40322426918248111</v>
      </c>
      <c r="D154" s="168">
        <v>26.385127956666601</v>
      </c>
      <c r="E154" s="168">
        <v>4.1433030500000002E-2</v>
      </c>
      <c r="F154" s="169">
        <f t="shared" si="25"/>
        <v>0.97877482011542472</v>
      </c>
      <c r="G154" s="169">
        <f t="shared" si="26"/>
        <v>0.39023030542384601</v>
      </c>
      <c r="H154" s="169">
        <f t="shared" si="27"/>
        <v>8.4465434074425542E-4</v>
      </c>
      <c r="I154" s="169">
        <f t="shared" si="28"/>
        <v>34838.576857366366</v>
      </c>
      <c r="J154" s="169">
        <f t="shared" si="22"/>
        <v>2.3696193452889473E-2</v>
      </c>
      <c r="K154" s="169">
        <f t="shared" si="23"/>
        <v>1.6945860680230929</v>
      </c>
      <c r="L154" s="169">
        <f t="shared" si="29"/>
        <v>26.365515844495125</v>
      </c>
      <c r="M154" s="170">
        <f t="shared" si="30"/>
        <v>30.676288525425644</v>
      </c>
      <c r="N154" s="170">
        <f t="shared" si="31"/>
        <v>2.0467516115210151</v>
      </c>
      <c r="O154" s="169">
        <f t="shared" si="32"/>
        <v>0.18459159555564708</v>
      </c>
    </row>
    <row r="155" spans="1:15" x14ac:dyDescent="0.25">
      <c r="A155" s="157">
        <v>45694.09652777778</v>
      </c>
      <c r="B155" s="168">
        <v>0.34129562076193309</v>
      </c>
      <c r="C155" s="169">
        <f t="shared" si="24"/>
        <v>0.38744545121694218</v>
      </c>
      <c r="D155" s="168">
        <v>26.384902465</v>
      </c>
      <c r="E155" s="168">
        <v>4.1480714499999898E-2</v>
      </c>
      <c r="F155" s="169">
        <f t="shared" si="25"/>
        <v>0.97877527835667055</v>
      </c>
      <c r="G155" s="169">
        <f t="shared" si="26"/>
        <v>0.37496042010144692</v>
      </c>
      <c r="H155" s="169">
        <f t="shared" si="27"/>
        <v>8.1160264091222273E-4</v>
      </c>
      <c r="I155" s="169">
        <f t="shared" si="28"/>
        <v>33475.286985143808</v>
      </c>
      <c r="J155" s="169">
        <f t="shared" si="22"/>
        <v>2.3696352761457273E-2</v>
      </c>
      <c r="K155" s="169">
        <f t="shared" si="23"/>
        <v>1.6945759511507816</v>
      </c>
      <c r="L155" s="169">
        <f t="shared" si="29"/>
        <v>25.475791471835571</v>
      </c>
      <c r="M155" s="170">
        <f t="shared" si="30"/>
        <v>29.640935335457382</v>
      </c>
      <c r="N155" s="170">
        <f t="shared" si="31"/>
        <v>1.9727937625576522</v>
      </c>
      <c r="O155" s="169">
        <f t="shared" si="32"/>
        <v>0.17792151538218365</v>
      </c>
    </row>
    <row r="156" spans="1:15" x14ac:dyDescent="0.25">
      <c r="A156" s="157">
        <v>45694.097222222219</v>
      </c>
      <c r="B156" s="168">
        <v>0.35017548880455218</v>
      </c>
      <c r="C156" s="169">
        <f t="shared" si="24"/>
        <v>0.39752558847660152</v>
      </c>
      <c r="D156" s="168">
        <v>26.3846876966666</v>
      </c>
      <c r="E156" s="168">
        <v>4.1433029000000003E-2</v>
      </c>
      <c r="F156" s="169">
        <f t="shared" si="25"/>
        <v>0.97877571480116055</v>
      </c>
      <c r="G156" s="169">
        <f t="shared" si="26"/>
        <v>0.38471618269890595</v>
      </c>
      <c r="H156" s="169">
        <f t="shared" si="27"/>
        <v>8.3271901017079215E-4</v>
      </c>
      <c r="I156" s="169">
        <f t="shared" si="28"/>
        <v>34346.210844378373</v>
      </c>
      <c r="J156" s="169">
        <f t="shared" si="22"/>
        <v>2.3696504495270564E-2</v>
      </c>
      <c r="K156" s="169">
        <f t="shared" si="23"/>
        <v>1.6945663154308925</v>
      </c>
      <c r="L156" s="169">
        <f t="shared" si="29"/>
        <v>26.04479894752917</v>
      </c>
      <c r="M156" s="170">
        <f t="shared" si="30"/>
        <v>30.302817877294675</v>
      </c>
      <c r="N156" s="170">
        <f t="shared" si="31"/>
        <v>2.0192247500982581</v>
      </c>
      <c r="O156" s="169">
        <f t="shared" si="32"/>
        <v>0.1821090142585009</v>
      </c>
    </row>
    <row r="157" spans="1:15" x14ac:dyDescent="0.25">
      <c r="A157" s="157">
        <v>45694.097916666666</v>
      </c>
      <c r="B157" s="168">
        <v>0.34554252089109327</v>
      </c>
      <c r="C157" s="169">
        <f t="shared" si="24"/>
        <v>0.39226570280946549</v>
      </c>
      <c r="D157" s="168">
        <v>26.384472930000001</v>
      </c>
      <c r="E157" s="168">
        <v>4.14807126666666E-2</v>
      </c>
      <c r="F157" s="169">
        <f t="shared" si="25"/>
        <v>0.9787761512374471</v>
      </c>
      <c r="G157" s="169">
        <f t="shared" si="26"/>
        <v>0.37962622698465204</v>
      </c>
      <c r="H157" s="169">
        <f t="shared" si="27"/>
        <v>8.2170179001006939E-4</v>
      </c>
      <c r="I157" s="169">
        <f t="shared" si="28"/>
        <v>33891.756722737817</v>
      </c>
      <c r="J157" s="169">
        <f t="shared" si="22"/>
        <v>2.369665622909543E-2</v>
      </c>
      <c r="K157" s="169">
        <f t="shared" si="23"/>
        <v>1.6945566798258869</v>
      </c>
      <c r="L157" s="169">
        <f t="shared" si="29"/>
        <v>25.74818124225925</v>
      </c>
      <c r="M157" s="170">
        <f t="shared" si="30"/>
        <v>29.957554068962622</v>
      </c>
      <c r="N157" s="170">
        <f t="shared" si="31"/>
        <v>1.9961014636010912</v>
      </c>
      <c r="O157" s="169">
        <f t="shared" si="32"/>
        <v>0.1800235807721042</v>
      </c>
    </row>
    <row r="158" spans="1:15" x14ac:dyDescent="0.25">
      <c r="A158" s="157">
        <v>45694.098611111112</v>
      </c>
      <c r="B158" s="168">
        <v>0.3486311661641584</v>
      </c>
      <c r="C158" s="169">
        <f t="shared" si="24"/>
        <v>0.39577152481753097</v>
      </c>
      <c r="D158" s="168">
        <v>26.384258161666601</v>
      </c>
      <c r="E158" s="168">
        <v>4.1552239999999997E-2</v>
      </c>
      <c r="F158" s="169">
        <f t="shared" si="25"/>
        <v>0.97877658767230424</v>
      </c>
      <c r="G158" s="169">
        <f t="shared" si="26"/>
        <v>0.38301953079132656</v>
      </c>
      <c r="H158" s="169">
        <f t="shared" si="27"/>
        <v>8.2904660344442979E-4</v>
      </c>
      <c r="I158" s="169">
        <f t="shared" si="28"/>
        <v>34194.659744234676</v>
      </c>
      <c r="J158" s="169">
        <f t="shared" si="22"/>
        <v>2.3696807965287107E-2</v>
      </c>
      <c r="K158" s="169">
        <f t="shared" si="23"/>
        <v>1.6945470441861996</v>
      </c>
      <c r="L158" s="169">
        <f t="shared" si="29"/>
        <v>25.94598778001831</v>
      </c>
      <c r="M158" s="170">
        <f t="shared" si="30"/>
        <v>30.187544719234797</v>
      </c>
      <c r="N158" s="170">
        <f t="shared" si="31"/>
        <v>2.0165186591422084</v>
      </c>
      <c r="O158" s="169">
        <f t="shared" si="32"/>
        <v>0.18186495843634637</v>
      </c>
    </row>
    <row r="159" spans="1:15" x14ac:dyDescent="0.25">
      <c r="A159" s="157">
        <v>45694.099305555559</v>
      </c>
      <c r="B159" s="168">
        <v>0.36639088567107692</v>
      </c>
      <c r="C159" s="169">
        <f t="shared" si="24"/>
        <v>0.41593231229227018</v>
      </c>
      <c r="D159" s="168">
        <v>26.3841149799999</v>
      </c>
      <c r="E159" s="168">
        <v>4.1504556333333303E-2</v>
      </c>
      <c r="F159" s="169">
        <f t="shared" si="25"/>
        <v>0.97877687863184459</v>
      </c>
      <c r="G159" s="169">
        <f t="shared" si="26"/>
        <v>0.40253103777266902</v>
      </c>
      <c r="H159" s="169">
        <f t="shared" si="27"/>
        <v>8.7127930253824465E-4</v>
      </c>
      <c r="I159" s="169">
        <f t="shared" si="28"/>
        <v>35936.551782052142</v>
      </c>
      <c r="J159" s="169">
        <f t="shared" si="22"/>
        <v>2.3696909125371434E-2</v>
      </c>
      <c r="K159" s="169">
        <f t="shared" si="23"/>
        <v>1.6945406203240621</v>
      </c>
      <c r="L159" s="169">
        <f t="shared" si="29"/>
        <v>27.078691769251297</v>
      </c>
      <c r="M159" s="170">
        <f t="shared" si="30"/>
        <v>31.505312105320435</v>
      </c>
      <c r="N159" s="170">
        <f t="shared" si="31"/>
        <v>2.111596280705613</v>
      </c>
      <c r="O159" s="169">
        <f t="shared" si="32"/>
        <v>0.19043978000591749</v>
      </c>
    </row>
    <row r="160" spans="1:15" x14ac:dyDescent="0.25">
      <c r="A160" s="157">
        <v>45694.1</v>
      </c>
      <c r="B160" s="168">
        <v>0.37797332751925211</v>
      </c>
      <c r="C160" s="169">
        <f t="shared" si="24"/>
        <v>0.4290808619992616</v>
      </c>
      <c r="D160" s="168">
        <v>26.384111399999998</v>
      </c>
      <c r="E160" s="168">
        <v>4.1504556333333303E-2</v>
      </c>
      <c r="F160" s="169">
        <f t="shared" si="25"/>
        <v>0.97877688590673684</v>
      </c>
      <c r="G160" s="169">
        <f t="shared" si="26"/>
        <v>0.41525595129923809</v>
      </c>
      <c r="H160" s="169">
        <f t="shared" si="27"/>
        <v>8.9882240540960624E-4</v>
      </c>
      <c r="I160" s="169">
        <f t="shared" si="28"/>
        <v>37072.5864767362</v>
      </c>
      <c r="J160" s="169">
        <f t="shared" si="22"/>
        <v>2.3696911654704049E-2</v>
      </c>
      <c r="K160" s="169">
        <f t="shared" si="23"/>
        <v>1.6945404597071794</v>
      </c>
      <c r="L160" s="169">
        <f t="shared" si="29"/>
        <v>27.813257862873041</v>
      </c>
      <c r="M160" s="170">
        <f t="shared" si="30"/>
        <v>32.359956777201056</v>
      </c>
      <c r="N160" s="170">
        <f t="shared" si="31"/>
        <v>2.1749691430909399</v>
      </c>
      <c r="O160" s="169">
        <f t="shared" si="32"/>
        <v>0.19615522574773989</v>
      </c>
    </row>
    <row r="161" spans="1:15" x14ac:dyDescent="0.25">
      <c r="A161" s="157">
        <v>45694.100694444445</v>
      </c>
      <c r="B161" s="168">
        <v>0.37913158238307204</v>
      </c>
      <c r="C161" s="169">
        <f t="shared" si="24"/>
        <v>0.43039572989918612</v>
      </c>
      <c r="D161" s="168">
        <v>26.384111399999998</v>
      </c>
      <c r="E161" s="168">
        <v>4.1647609333333301E-2</v>
      </c>
      <c r="F161" s="169">
        <f t="shared" si="25"/>
        <v>0.97877688590673684</v>
      </c>
      <c r="G161" s="169">
        <f t="shared" si="26"/>
        <v>0.41652845438425551</v>
      </c>
      <c r="H161" s="169">
        <f t="shared" si="27"/>
        <v>9.0157674109146214E-4</v>
      </c>
      <c r="I161" s="169">
        <f t="shared" si="28"/>
        <v>37186.191063289683</v>
      </c>
      <c r="J161" s="169">
        <f t="shared" si="22"/>
        <v>2.3696911654704049E-2</v>
      </c>
      <c r="K161" s="169">
        <f t="shared" si="23"/>
        <v>1.6945404597071794</v>
      </c>
      <c r="L161" s="169">
        <f t="shared" si="29"/>
        <v>27.886540355216582</v>
      </c>
      <c r="M161" s="170">
        <f t="shared" si="30"/>
        <v>32.445218931546812</v>
      </c>
      <c r="N161" s="170">
        <f t="shared" si="31"/>
        <v>2.1888184598030422</v>
      </c>
      <c r="O161" s="169">
        <f t="shared" si="32"/>
        <v>0.19740426224774912</v>
      </c>
    </row>
    <row r="162" spans="1:15" x14ac:dyDescent="0.25">
      <c r="A162" s="157">
        <v>45694.101388888892</v>
      </c>
      <c r="B162" s="168">
        <v>0.37488468592939983</v>
      </c>
      <c r="C162" s="169">
        <f t="shared" si="24"/>
        <v>0.42557459079097626</v>
      </c>
      <c r="D162" s="168">
        <v>26.384111399999998</v>
      </c>
      <c r="E162" s="168">
        <v>4.1647609333333301E-2</v>
      </c>
      <c r="F162" s="169">
        <f t="shared" si="25"/>
        <v>0.97877688590673684</v>
      </c>
      <c r="G162" s="169">
        <f t="shared" si="26"/>
        <v>0.41186265153908203</v>
      </c>
      <c r="H162" s="169">
        <f t="shared" si="27"/>
        <v>8.9147760073394382E-4</v>
      </c>
      <c r="I162" s="169">
        <f t="shared" si="28"/>
        <v>36769.644644340347</v>
      </c>
      <c r="J162" s="169">
        <f t="shared" si="22"/>
        <v>2.3696911654704049E-2</v>
      </c>
      <c r="K162" s="169">
        <f t="shared" si="23"/>
        <v>1.6945404597071794</v>
      </c>
      <c r="L162" s="169">
        <f t="shared" si="29"/>
        <v>27.617686258216541</v>
      </c>
      <c r="M162" s="170">
        <f t="shared" si="30"/>
        <v>32.132414620696615</v>
      </c>
      <c r="N162" s="170">
        <f t="shared" si="31"/>
        <v>2.1655191600364398</v>
      </c>
      <c r="O162" s="169">
        <f t="shared" si="32"/>
        <v>0.19530295454874097</v>
      </c>
    </row>
    <row r="163" spans="1:15" x14ac:dyDescent="0.25">
      <c r="A163" s="157">
        <v>45694.102083333331</v>
      </c>
      <c r="B163" s="168">
        <v>0.35751103421449976</v>
      </c>
      <c r="C163" s="169">
        <f t="shared" si="24"/>
        <v>0.40585176668899098</v>
      </c>
      <c r="D163" s="168">
        <v>26.384111399999998</v>
      </c>
      <c r="E163" s="168">
        <v>4.1623767499999999E-2</v>
      </c>
      <c r="F163" s="169">
        <f t="shared" si="25"/>
        <v>0.97877688590673684</v>
      </c>
      <c r="G163" s="169">
        <f t="shared" si="26"/>
        <v>0.39277529339726974</v>
      </c>
      <c r="H163" s="169">
        <f t="shared" si="27"/>
        <v>8.501629727213631E-4</v>
      </c>
      <c r="I163" s="169">
        <f t="shared" si="28"/>
        <v>35065.592641928823</v>
      </c>
      <c r="J163" s="169">
        <f t="shared" si="22"/>
        <v>2.3696911654704049E-2</v>
      </c>
      <c r="K163" s="169">
        <f t="shared" si="23"/>
        <v>1.6945404597071794</v>
      </c>
      <c r="L163" s="169">
        <f t="shared" si="29"/>
        <v>26.513325104824236</v>
      </c>
      <c r="M163" s="170">
        <f t="shared" si="30"/>
        <v>30.847520942782705</v>
      </c>
      <c r="N163" s="170">
        <f t="shared" si="31"/>
        <v>2.0688564390008026</v>
      </c>
      <c r="O163" s="169">
        <f t="shared" si="32"/>
        <v>0.18658517667756155</v>
      </c>
    </row>
    <row r="164" spans="1:15" x14ac:dyDescent="0.25">
      <c r="A164" s="157">
        <v>45694.102777777778</v>
      </c>
      <c r="B164" s="168">
        <v>0.3540362953823698</v>
      </c>
      <c r="C164" s="169">
        <f t="shared" si="24"/>
        <v>0.40190719223158644</v>
      </c>
      <c r="D164" s="168">
        <v>26.384111399999998</v>
      </c>
      <c r="E164" s="168">
        <v>4.1744597000000001E-2</v>
      </c>
      <c r="F164" s="169">
        <f t="shared" si="25"/>
        <v>0.97877688590673684</v>
      </c>
      <c r="G164" s="169">
        <f t="shared" si="26"/>
        <v>0.38895781244240246</v>
      </c>
      <c r="H164" s="169">
        <f t="shared" si="27"/>
        <v>8.4190002693160704E-4</v>
      </c>
      <c r="I164" s="169">
        <f t="shared" si="28"/>
        <v>34724.781408809067</v>
      </c>
      <c r="J164" s="169">
        <f t="shared" si="22"/>
        <v>2.3696911654704049E-2</v>
      </c>
      <c r="K164" s="169">
        <f t="shared" si="23"/>
        <v>1.6945404597071794</v>
      </c>
      <c r="L164" s="169">
        <f t="shared" si="29"/>
        <v>26.291560703364297</v>
      </c>
      <c r="M164" s="170">
        <f t="shared" si="30"/>
        <v>30.589504191154884</v>
      </c>
      <c r="N164" s="170">
        <f t="shared" si="31"/>
        <v>2.0556899902564525</v>
      </c>
      <c r="O164" s="169">
        <f t="shared" si="32"/>
        <v>0.18539772639398019</v>
      </c>
    </row>
    <row r="165" spans="1:15" x14ac:dyDescent="0.25">
      <c r="A165" s="157">
        <v>45694.103472222225</v>
      </c>
      <c r="B165" s="168">
        <v>0.36832129816415848</v>
      </c>
      <c r="C165" s="169">
        <f t="shared" si="24"/>
        <v>0.41812373678911091</v>
      </c>
      <c r="D165" s="168">
        <v>26.384111399999998</v>
      </c>
      <c r="E165" s="168">
        <v>4.1912261333333298E-2</v>
      </c>
      <c r="F165" s="169">
        <f t="shared" si="25"/>
        <v>0.97877688590673684</v>
      </c>
      <c r="G165" s="169">
        <f t="shared" si="26"/>
        <v>0.40465186275647336</v>
      </c>
      <c r="H165" s="169">
        <f t="shared" si="27"/>
        <v>8.7586983280621943E-4</v>
      </c>
      <c r="I165" s="169">
        <f t="shared" si="28"/>
        <v>36125.89085857918</v>
      </c>
      <c r="J165" s="169">
        <f t="shared" si="22"/>
        <v>2.3696911654704049E-2</v>
      </c>
      <c r="K165" s="169">
        <f t="shared" si="23"/>
        <v>1.6945404597071794</v>
      </c>
      <c r="L165" s="169">
        <f t="shared" si="29"/>
        <v>27.20134294220545</v>
      </c>
      <c r="M165" s="170">
        <f t="shared" si="30"/>
        <v>31.648010680064406</v>
      </c>
      <c r="N165" s="170">
        <f t="shared" si="31"/>
        <v>2.1430126276631611</v>
      </c>
      <c r="O165" s="169">
        <f t="shared" si="32"/>
        <v>0.19327314463051601</v>
      </c>
    </row>
    <row r="166" spans="1:15" x14ac:dyDescent="0.25">
      <c r="A166" s="157">
        <v>45694.104166666664</v>
      </c>
      <c r="B166" s="168">
        <v>0.37874549252266193</v>
      </c>
      <c r="C166" s="169">
        <f t="shared" si="24"/>
        <v>0.42995691482997678</v>
      </c>
      <c r="D166" s="168">
        <v>26.3838879533333</v>
      </c>
      <c r="E166" s="168">
        <v>4.1907492999999997E-2</v>
      </c>
      <c r="F166" s="169">
        <f t="shared" si="25"/>
        <v>0.97877733996846528</v>
      </c>
      <c r="G166" s="169">
        <f t="shared" si="26"/>
        <v>0.41610428129954641</v>
      </c>
      <c r="H166" s="169">
        <f t="shared" si="27"/>
        <v>9.0065861753148573E-4</v>
      </c>
      <c r="I166" s="169">
        <f t="shared" si="28"/>
        <v>37148.277441309991</v>
      </c>
      <c r="J166" s="169">
        <f t="shared" si="22"/>
        <v>2.3697069524341433E-2</v>
      </c>
      <c r="K166" s="169">
        <f t="shared" si="23"/>
        <v>1.6945304347827872</v>
      </c>
      <c r="L166" s="169">
        <f t="shared" si="29"/>
        <v>27.862116034626073</v>
      </c>
      <c r="M166" s="170">
        <f t="shared" si="30"/>
        <v>32.416630121159052</v>
      </c>
      <c r="N166" s="170">
        <f t="shared" si="31"/>
        <v>2.2003318353674866</v>
      </c>
      <c r="O166" s="169">
        <f t="shared" si="32"/>
        <v>0.19844262584483108</v>
      </c>
    </row>
    <row r="167" spans="1:15" x14ac:dyDescent="0.25">
      <c r="A167" s="157">
        <v>45694.104861111111</v>
      </c>
      <c r="B167" s="168">
        <v>0.37063778580023976</v>
      </c>
      <c r="C167" s="169">
        <f t="shared" si="24"/>
        <v>0.42075149268823991</v>
      </c>
      <c r="D167" s="168">
        <v>26.3832533516666</v>
      </c>
      <c r="E167" s="168">
        <v>4.1838352000000002E-2</v>
      </c>
      <c r="F167" s="169">
        <f t="shared" si="25"/>
        <v>0.97877862950203365</v>
      </c>
      <c r="G167" s="169">
        <f t="shared" si="26"/>
        <v>0.40719684465587697</v>
      </c>
      <c r="H167" s="169">
        <f t="shared" si="27"/>
        <v>8.8137845163609738E-4</v>
      </c>
      <c r="I167" s="169">
        <f t="shared" si="28"/>
        <v>36352.928968263928</v>
      </c>
      <c r="J167" s="169">
        <f t="shared" si="22"/>
        <v>2.3697517890410129E-2</v>
      </c>
      <c r="K167" s="169">
        <f t="shared" si="23"/>
        <v>1.6945019636449861</v>
      </c>
      <c r="L167" s="169">
        <f t="shared" si="29"/>
        <v>27.34840517844691</v>
      </c>
      <c r="M167" s="170">
        <f t="shared" si="30"/>
        <v>31.818466017173975</v>
      </c>
      <c r="N167" s="170">
        <f t="shared" si="31"/>
        <v>2.1519620177387826</v>
      </c>
      <c r="O167" s="169">
        <f t="shared" si="32"/>
        <v>0.19408026855508498</v>
      </c>
    </row>
    <row r="168" spans="1:15" x14ac:dyDescent="0.25">
      <c r="A168" s="157">
        <v>45694.105555555558</v>
      </c>
      <c r="B168" s="168">
        <v>0.36291616341726651</v>
      </c>
      <c r="C168" s="169">
        <f t="shared" si="24"/>
        <v>0.41198439894047872</v>
      </c>
      <c r="D168" s="168">
        <v>26.382609811666601</v>
      </c>
      <c r="E168" s="168">
        <v>4.1764437999999897E-2</v>
      </c>
      <c r="F168" s="169">
        <f t="shared" si="25"/>
        <v>0.97877993715567613</v>
      </c>
      <c r="G168" s="169">
        <f t="shared" si="26"/>
        <v>0.39871357503137755</v>
      </c>
      <c r="H168" s="169">
        <f t="shared" si="27"/>
        <v>8.6301639617181289E-4</v>
      </c>
      <c r="I168" s="169">
        <f t="shared" si="28"/>
        <v>35595.452068457365</v>
      </c>
      <c r="J168" s="169">
        <f t="shared" si="22"/>
        <v>2.3697972582296598E-2</v>
      </c>
      <c r="K168" s="169">
        <f t="shared" si="23"/>
        <v>1.6944730918501638</v>
      </c>
      <c r="L168" s="169">
        <f t="shared" si="29"/>
        <v>26.857692508582836</v>
      </c>
      <c r="M168" s="170">
        <f t="shared" si="30"/>
        <v>31.247070094053299</v>
      </c>
      <c r="N168" s="170">
        <f t="shared" si="31"/>
        <v>2.1055725232866718</v>
      </c>
      <c r="O168" s="169">
        <f t="shared" si="32"/>
        <v>0.18989651184042855</v>
      </c>
    </row>
    <row r="169" spans="1:15" x14ac:dyDescent="0.25">
      <c r="A169" s="157">
        <v>45694.106249999997</v>
      </c>
      <c r="B169" s="168">
        <v>0.33087143745306863</v>
      </c>
      <c r="C169" s="169">
        <f t="shared" si="24"/>
        <v>0.37560574328032886</v>
      </c>
      <c r="D169" s="168">
        <v>26.381966271666599</v>
      </c>
      <c r="E169" s="168">
        <v>4.1744566166666601E-2</v>
      </c>
      <c r="F169" s="169">
        <f t="shared" si="25"/>
        <v>0.97878124476607697</v>
      </c>
      <c r="G169" s="169">
        <f t="shared" si="26"/>
        <v>0.36350801369792979</v>
      </c>
      <c r="H169" s="169">
        <f t="shared" si="27"/>
        <v>7.8681388246305145E-4</v>
      </c>
      <c r="I169" s="169">
        <f t="shared" si="28"/>
        <v>32452.336219420413</v>
      </c>
      <c r="J169" s="169">
        <f t="shared" si="22"/>
        <v>2.3698427284861243E-2</v>
      </c>
      <c r="K169" s="169">
        <f t="shared" si="23"/>
        <v>1.694444220415394</v>
      </c>
      <c r="L169" s="169">
        <f t="shared" si="29"/>
        <v>24.805172357995698</v>
      </c>
      <c r="M169" s="170">
        <f t="shared" si="30"/>
        <v>28.858664212746994</v>
      </c>
      <c r="N169" s="170">
        <f t="shared" si="31"/>
        <v>1.9274709196526241</v>
      </c>
      <c r="O169" s="169">
        <f t="shared" si="32"/>
        <v>0.17383395740012844</v>
      </c>
    </row>
    <row r="170" spans="1:15" x14ac:dyDescent="0.25">
      <c r="A170" s="157">
        <v>45694.106944444444</v>
      </c>
      <c r="B170" s="168">
        <v>0.30693442004903548</v>
      </c>
      <c r="C170" s="169">
        <f t="shared" si="24"/>
        <v>0.34843119178339843</v>
      </c>
      <c r="D170" s="168">
        <v>26.381322733333299</v>
      </c>
      <c r="E170" s="168">
        <v>4.1716750666666601E-2</v>
      </c>
      <c r="F170" s="169">
        <f t="shared" si="25"/>
        <v>0.97878255232985079</v>
      </c>
      <c r="G170" s="169">
        <f t="shared" si="26"/>
        <v>0.3372098910271657</v>
      </c>
      <c r="H170" s="169">
        <f t="shared" si="27"/>
        <v>7.2989153901983916E-4</v>
      </c>
      <c r="I170" s="169">
        <f t="shared" si="28"/>
        <v>30104.454970085626</v>
      </c>
      <c r="J170" s="169">
        <f t="shared" si="22"/>
        <v>2.3698881996926668E-2</v>
      </c>
      <c r="K170" s="169">
        <f t="shared" si="23"/>
        <v>1.6944153494154479</v>
      </c>
      <c r="L170" s="169">
        <f t="shared" si="29"/>
        <v>23.253829307726171</v>
      </c>
      <c r="M170" s="170">
        <f t="shared" si="30"/>
        <v>27.053398370935138</v>
      </c>
      <c r="N170" s="170">
        <f t="shared" si="31"/>
        <v>1.7933393734129006</v>
      </c>
      <c r="O170" s="169">
        <f t="shared" si="32"/>
        <v>0.16173695647663244</v>
      </c>
    </row>
    <row r="171" spans="1:15" x14ac:dyDescent="0.25">
      <c r="A171" s="157">
        <v>45694.107638888891</v>
      </c>
      <c r="B171" s="168">
        <v>0.3304853623177883</v>
      </c>
      <c r="C171" s="169">
        <f t="shared" si="24"/>
        <v>0.37516509346431781</v>
      </c>
      <c r="D171" s="168">
        <v>26.380796206666599</v>
      </c>
      <c r="E171" s="168">
        <v>4.1598336166666597E-2</v>
      </c>
      <c r="F171" s="169">
        <f t="shared" si="25"/>
        <v>0.97878362211305237</v>
      </c>
      <c r="G171" s="169">
        <f t="shared" si="26"/>
        <v>0.36308385679081145</v>
      </c>
      <c r="H171" s="169">
        <f t="shared" si="27"/>
        <v>7.8589579391950533E-4</v>
      </c>
      <c r="I171" s="169">
        <f t="shared" si="28"/>
        <v>32414.26407531706</v>
      </c>
      <c r="J171" s="169">
        <f t="shared" si="22"/>
        <v>2.3699254038695067E-2</v>
      </c>
      <c r="K171" s="169">
        <f t="shared" si="23"/>
        <v>1.6943917281667364</v>
      </c>
      <c r="L171" s="169">
        <f t="shared" si="29"/>
        <v>24.78027869869425</v>
      </c>
      <c r="M171" s="170">
        <f t="shared" si="30"/>
        <v>28.828902592037174</v>
      </c>
      <c r="N171" s="170">
        <f t="shared" si="31"/>
        <v>1.9185222818499386</v>
      </c>
      <c r="O171" s="169">
        <f t="shared" si="32"/>
        <v>0.17302690132124265</v>
      </c>
    </row>
    <row r="172" spans="1:15" x14ac:dyDescent="0.25">
      <c r="A172" s="157">
        <v>45694.10833333333</v>
      </c>
      <c r="B172" s="168">
        <v>0.32894103416415843</v>
      </c>
      <c r="C172" s="169">
        <f t="shared" si="24"/>
        <v>0.3734113517626319</v>
      </c>
      <c r="D172" s="168">
        <v>26.380484988333301</v>
      </c>
      <c r="E172" s="168">
        <v>4.1601514999999999E-2</v>
      </c>
      <c r="F172" s="169">
        <f t="shared" si="25"/>
        <v>0.9787842544247658</v>
      </c>
      <c r="G172" s="169">
        <f t="shared" si="26"/>
        <v>0.36138719882618003</v>
      </c>
      <c r="H172" s="169">
        <f t="shared" si="27"/>
        <v>7.8222337408264081E-4</v>
      </c>
      <c r="I172" s="169">
        <f t="shared" si="28"/>
        <v>32262.740792291395</v>
      </c>
      <c r="J172" s="169">
        <f t="shared" si="22"/>
        <v>2.3699473947763887E-2</v>
      </c>
      <c r="K172" s="169">
        <f t="shared" si="23"/>
        <v>1.6943777662794324</v>
      </c>
      <c r="L172" s="169">
        <f t="shared" si="29"/>
        <v>24.68066150874672</v>
      </c>
      <c r="M172" s="170">
        <f t="shared" si="30"/>
        <v>28.71279792686104</v>
      </c>
      <c r="N172" s="170">
        <f t="shared" si="31"/>
        <v>1.9101233360789382</v>
      </c>
      <c r="O172" s="169">
        <f t="shared" si="32"/>
        <v>0.1722694206420399</v>
      </c>
    </row>
    <row r="173" spans="1:15" x14ac:dyDescent="0.25">
      <c r="A173" s="157">
        <v>45694.109027777777</v>
      </c>
      <c r="B173" s="168">
        <v>0.32739671336151011</v>
      </c>
      <c r="C173" s="169">
        <f t="shared" si="24"/>
        <v>0.37165763374590649</v>
      </c>
      <c r="D173" s="168">
        <v>26.380178454999999</v>
      </c>
      <c r="E173" s="168">
        <v>4.1598336166666597E-2</v>
      </c>
      <c r="F173" s="169">
        <f t="shared" si="25"/>
        <v>0.97878487720793805</v>
      </c>
      <c r="G173" s="169">
        <f t="shared" si="26"/>
        <v>0.35969054893761809</v>
      </c>
      <c r="H173" s="169">
        <f t="shared" si="27"/>
        <v>7.7855097172644609E-4</v>
      </c>
      <c r="I173" s="169">
        <f t="shared" si="28"/>
        <v>32111.219555646319</v>
      </c>
      <c r="J173" s="169">
        <f t="shared" si="22"/>
        <v>2.3699690548820075E-2</v>
      </c>
      <c r="K173" s="169">
        <f t="shared" si="23"/>
        <v>1.6943640146530705</v>
      </c>
      <c r="L173" s="169">
        <f t="shared" si="29"/>
        <v>24.580979295404568</v>
      </c>
      <c r="M173" s="170">
        <f t="shared" si="30"/>
        <v>28.596622505617127</v>
      </c>
      <c r="N173" s="170">
        <f t="shared" si="31"/>
        <v>1.9014306328547828</v>
      </c>
      <c r="O173" s="169">
        <f t="shared" si="32"/>
        <v>0.17148544668603741</v>
      </c>
    </row>
    <row r="174" spans="1:15" x14ac:dyDescent="0.25">
      <c r="A174" s="157">
        <v>45694.109722222223</v>
      </c>
      <c r="B174" s="168">
        <v>0.37449859239350181</v>
      </c>
      <c r="C174" s="169">
        <f t="shared" si="24"/>
        <v>0.42512653305845227</v>
      </c>
      <c r="D174" s="168">
        <v>26.379871914999999</v>
      </c>
      <c r="E174" s="168">
        <v>4.1626151666666597E-2</v>
      </c>
      <c r="F174" s="169">
        <f t="shared" si="25"/>
        <v>0.97878549999484465</v>
      </c>
      <c r="G174" s="169">
        <f t="shared" si="26"/>
        <v>0.41143847441634129</v>
      </c>
      <c r="H174" s="169">
        <f t="shared" si="27"/>
        <v>8.9055946843363918E-4</v>
      </c>
      <c r="I174" s="169">
        <f t="shared" si="28"/>
        <v>36730.932456250273</v>
      </c>
      <c r="J174" s="169">
        <f t="shared" si="22"/>
        <v>2.3699907157010109E-2</v>
      </c>
      <c r="K174" s="169">
        <f t="shared" si="23"/>
        <v>1.694350262809319</v>
      </c>
      <c r="L174" s="169">
        <f t="shared" si="29"/>
        <v>27.593223135474517</v>
      </c>
      <c r="M174" s="170">
        <f t="shared" si="30"/>
        <v>32.100724696335988</v>
      </c>
      <c r="N174" s="170">
        <f t="shared" si="31"/>
        <v>2.1620199848537736</v>
      </c>
      <c r="O174" s="169">
        <f t="shared" si="32"/>
        <v>0.19498737237137209</v>
      </c>
    </row>
    <row r="175" spans="1:15" x14ac:dyDescent="0.25">
      <c r="A175" s="157">
        <v>45694.11041666667</v>
      </c>
      <c r="B175" s="168">
        <v>0.37797332751925211</v>
      </c>
      <c r="C175" s="169">
        <f t="shared" si="24"/>
        <v>0.42907030064385887</v>
      </c>
      <c r="D175" s="168">
        <v>26.379565374999999</v>
      </c>
      <c r="E175" s="168">
        <v>4.17199296666666E-2</v>
      </c>
      <c r="F175" s="169">
        <f t="shared" si="25"/>
        <v>0.97878612277194121</v>
      </c>
      <c r="G175" s="169">
        <f t="shared" si="26"/>
        <v>0.41525595129923815</v>
      </c>
      <c r="H175" s="169">
        <f t="shared" si="27"/>
        <v>8.9882240540960635E-4</v>
      </c>
      <c r="I175" s="169">
        <f t="shared" si="28"/>
        <v>37071.673975629405</v>
      </c>
      <c r="J175" s="169">
        <f t="shared" si="22"/>
        <v>2.3700123767623281E-2</v>
      </c>
      <c r="K175" s="169">
        <f t="shared" si="23"/>
        <v>1.6943365110472564</v>
      </c>
      <c r="L175" s="169">
        <f t="shared" si="29"/>
        <v>27.813257862873041</v>
      </c>
      <c r="M175" s="170">
        <f t="shared" si="30"/>
        <v>32.356468046669349</v>
      </c>
      <c r="N175" s="170">
        <f t="shared" si="31"/>
        <v>2.1859674632035508</v>
      </c>
      <c r="O175" s="169">
        <f t="shared" si="32"/>
        <v>0.19714713773480799</v>
      </c>
    </row>
    <row r="176" spans="1:15" x14ac:dyDescent="0.25">
      <c r="A176" s="157">
        <v>45694.111111111109</v>
      </c>
      <c r="B176" s="168">
        <v>0.36754914419494589</v>
      </c>
      <c r="C176" s="169">
        <f t="shared" si="24"/>
        <v>0.41723621372726127</v>
      </c>
      <c r="D176" s="168">
        <v>26.379258835000002</v>
      </c>
      <c r="E176" s="168">
        <v>4.1693703499999998E-2</v>
      </c>
      <c r="F176" s="169">
        <f t="shared" si="25"/>
        <v>0.97878674553922773</v>
      </c>
      <c r="G176" s="169">
        <f t="shared" si="26"/>
        <v>0.40380354487875614</v>
      </c>
      <c r="H176" s="169">
        <f t="shared" si="27"/>
        <v>8.7403364692371455E-4</v>
      </c>
      <c r="I176" s="169">
        <f t="shared" si="28"/>
        <v>36049.208866035377</v>
      </c>
      <c r="J176" s="169">
        <f t="shared" si="22"/>
        <v>2.3700340380659539E-2</v>
      </c>
      <c r="K176" s="169">
        <f t="shared" si="23"/>
        <v>1.694322759366887</v>
      </c>
      <c r="L176" s="169">
        <f t="shared" si="29"/>
        <v>27.152293999393482</v>
      </c>
      <c r="M176" s="170">
        <f t="shared" si="30"/>
        <v>31.587308125070621</v>
      </c>
      <c r="N176" s="170">
        <f t="shared" si="31"/>
        <v>2.1272914311022926</v>
      </c>
      <c r="O176" s="169">
        <f t="shared" si="32"/>
        <v>0.19185528779782582</v>
      </c>
    </row>
    <row r="177" spans="1:15" x14ac:dyDescent="0.25">
      <c r="A177" s="157">
        <v>45694.111805555556</v>
      </c>
      <c r="B177" s="168">
        <v>0.36253007907781765</v>
      </c>
      <c r="C177" s="169">
        <f t="shared" si="24"/>
        <v>0.41153796411848892</v>
      </c>
      <c r="D177" s="168">
        <v>26.378952295000001</v>
      </c>
      <c r="E177" s="168">
        <v>4.1573697499999999E-2</v>
      </c>
      <c r="F177" s="169">
        <f t="shared" si="25"/>
        <v>0.97878736829670443</v>
      </c>
      <c r="G177" s="169">
        <f t="shared" si="26"/>
        <v>0.39828940801220769</v>
      </c>
      <c r="H177" s="169">
        <f t="shared" si="27"/>
        <v>8.6209828574070925E-4</v>
      </c>
      <c r="I177" s="169">
        <f t="shared" si="28"/>
        <v>35556.880099837443</v>
      </c>
      <c r="J177" s="169">
        <f t="shared" si="22"/>
        <v>2.3700556996118966E-2</v>
      </c>
      <c r="K177" s="169">
        <f t="shared" si="23"/>
        <v>1.6943090077682084</v>
      </c>
      <c r="L177" s="169">
        <f t="shared" si="29"/>
        <v>26.833118535590522</v>
      </c>
      <c r="M177" s="170">
        <f t="shared" si="30"/>
        <v>31.21577208825051</v>
      </c>
      <c r="N177" s="170">
        <f t="shared" si="31"/>
        <v>2.09361519567415</v>
      </c>
      <c r="O177" s="169">
        <f t="shared" si="32"/>
        <v>0.18881810927797169</v>
      </c>
    </row>
    <row r="178" spans="1:15" x14ac:dyDescent="0.25">
      <c r="A178" s="157">
        <v>45694.112500000003</v>
      </c>
      <c r="B178" s="168">
        <v>0.37449859239350181</v>
      </c>
      <c r="C178" s="169">
        <f t="shared" si="24"/>
        <v>0.42512343944886682</v>
      </c>
      <c r="D178" s="168">
        <v>26.3785278633333</v>
      </c>
      <c r="E178" s="168">
        <v>4.1504553999999999E-2</v>
      </c>
      <c r="F178" s="169">
        <f t="shared" si="25"/>
        <v>0.97878823054316355</v>
      </c>
      <c r="G178" s="169">
        <f t="shared" si="26"/>
        <v>0.4114384744163414</v>
      </c>
      <c r="H178" s="169">
        <f t="shared" si="27"/>
        <v>8.9055946843363939E-4</v>
      </c>
      <c r="I178" s="169">
        <f t="shared" si="28"/>
        <v>36730.665168382096</v>
      </c>
      <c r="J178" s="169">
        <f t="shared" si="22"/>
        <v>2.3700856923328198E-2</v>
      </c>
      <c r="K178" s="169">
        <f t="shared" si="23"/>
        <v>1.6942899676018126</v>
      </c>
      <c r="L178" s="169">
        <f t="shared" si="29"/>
        <v>27.593223135474517</v>
      </c>
      <c r="M178" s="170">
        <f t="shared" si="30"/>
        <v>32.099701462332085</v>
      </c>
      <c r="N178" s="170">
        <f t="shared" si="31"/>
        <v>2.1556203735606378</v>
      </c>
      <c r="O178" s="169">
        <f t="shared" si="32"/>
        <v>0.19441020685070687</v>
      </c>
    </row>
    <row r="179" spans="1:15" x14ac:dyDescent="0.25">
      <c r="A179" s="157">
        <v>45694.113194444442</v>
      </c>
      <c r="B179" s="168">
        <v>0.38183413410479194</v>
      </c>
      <c r="C179" s="169">
        <f t="shared" si="24"/>
        <v>0.43344909709738372</v>
      </c>
      <c r="D179" s="168">
        <v>26.37788651</v>
      </c>
      <c r="E179" s="168">
        <v>4.1578466000000001E-2</v>
      </c>
      <c r="F179" s="169">
        <f t="shared" si="25"/>
        <v>0.97878953343722352</v>
      </c>
      <c r="G179" s="169">
        <f t="shared" si="26"/>
        <v>0.41949758105121865</v>
      </c>
      <c r="H179" s="169">
        <f t="shared" si="27"/>
        <v>9.0800342218878491E-4</v>
      </c>
      <c r="I179" s="169">
        <f t="shared" si="28"/>
        <v>37450.001989213953</v>
      </c>
      <c r="J179" s="169">
        <f t="shared" si="22"/>
        <v>2.3701310148361413E-2</v>
      </c>
      <c r="K179" s="169">
        <f t="shared" si="23"/>
        <v>1.6942611965438621</v>
      </c>
      <c r="L179" s="169">
        <f t="shared" si="29"/>
        <v>28.057408446337007</v>
      </c>
      <c r="M179" s="170">
        <f t="shared" si="30"/>
        <v>32.639200261611222</v>
      </c>
      <c r="N179" s="170">
        <f t="shared" si="31"/>
        <v>2.1995820958774472</v>
      </c>
      <c r="O179" s="169">
        <f t="shared" si="32"/>
        <v>0.1983750086469559</v>
      </c>
    </row>
    <row r="180" spans="1:15" x14ac:dyDescent="0.25">
      <c r="A180" s="157">
        <v>45694.113888888889</v>
      </c>
      <c r="B180" s="168">
        <v>0.394188737273164</v>
      </c>
      <c r="C180" s="169">
        <f t="shared" si="24"/>
        <v>0.44747218581733428</v>
      </c>
      <c r="D180" s="168">
        <v>26.3772404316666</v>
      </c>
      <c r="E180" s="168">
        <v>4.1672245999999899E-2</v>
      </c>
      <c r="F180" s="169">
        <f t="shared" si="25"/>
        <v>0.97879084588659371</v>
      </c>
      <c r="G180" s="169">
        <f t="shared" si="26"/>
        <v>0.43307082053157742</v>
      </c>
      <c r="H180" s="169">
        <f t="shared" si="27"/>
        <v>9.3738272842332779E-4</v>
      </c>
      <c r="I180" s="169">
        <f t="shared" si="28"/>
        <v>38661.596854617681</v>
      </c>
      <c r="J180" s="169">
        <f t="shared" si="22"/>
        <v>2.370176672313485E-2</v>
      </c>
      <c r="K180" s="169">
        <f t="shared" si="23"/>
        <v>1.6942322138843504</v>
      </c>
      <c r="L180" s="169">
        <f t="shared" si="29"/>
        <v>28.83639007608603</v>
      </c>
      <c r="M180" s="170">
        <f t="shared" si="30"/>
        <v>33.544876060776957</v>
      </c>
      <c r="N180" s="170">
        <f t="shared" si="31"/>
        <v>2.2721944792616542</v>
      </c>
      <c r="O180" s="169">
        <f t="shared" si="32"/>
        <v>0.20492374452215495</v>
      </c>
    </row>
    <row r="181" spans="1:15" x14ac:dyDescent="0.25">
      <c r="A181" s="157">
        <v>45694.114583333336</v>
      </c>
      <c r="B181" s="168">
        <v>0.39032792516666576</v>
      </c>
      <c r="C181" s="169">
        <f t="shared" si="24"/>
        <v>0.44308794852893851</v>
      </c>
      <c r="D181" s="168">
        <v>26.376594359999999</v>
      </c>
      <c r="E181" s="168">
        <v>4.1621383166666602E-2</v>
      </c>
      <c r="F181" s="169">
        <f t="shared" si="25"/>
        <v>0.97879215827884802</v>
      </c>
      <c r="G181" s="169">
        <f t="shared" si="26"/>
        <v>0.4288291847140609</v>
      </c>
      <c r="H181" s="169">
        <f t="shared" si="27"/>
        <v>9.2820169851528329E-4</v>
      </c>
      <c r="I181" s="169">
        <f t="shared" si="28"/>
        <v>38282.798752900286</v>
      </c>
      <c r="J181" s="169">
        <f t="shared" si="22"/>
        <v>2.3702223303961864E-2</v>
      </c>
      <c r="K181" s="169">
        <f t="shared" si="23"/>
        <v>1.6942032318867766</v>
      </c>
      <c r="L181" s="169">
        <f t="shared" si="29"/>
        <v>28.593330597153415</v>
      </c>
      <c r="M181" s="170">
        <f t="shared" si="30"/>
        <v>33.261619496421929</v>
      </c>
      <c r="N181" s="170">
        <f t="shared" si="31"/>
        <v>2.2482645810738129</v>
      </c>
      <c r="O181" s="169">
        <f t="shared" si="32"/>
        <v>0.20276556467115914</v>
      </c>
    </row>
    <row r="182" spans="1:15" x14ac:dyDescent="0.25">
      <c r="A182" s="157">
        <v>45694.115277777775</v>
      </c>
      <c r="B182" s="168">
        <v>0.34863116984737141</v>
      </c>
      <c r="C182" s="169">
        <f t="shared" si="24"/>
        <v>0.39575372286676952</v>
      </c>
      <c r="D182" s="168">
        <v>26.375948283333301</v>
      </c>
      <c r="E182" s="168">
        <v>4.1453693666666597E-2</v>
      </c>
      <c r="F182" s="169">
        <f t="shared" si="25"/>
        <v>0.97879347063768751</v>
      </c>
      <c r="G182" s="169">
        <f t="shared" si="26"/>
        <v>0.38301953483784529</v>
      </c>
      <c r="H182" s="169">
        <f t="shared" si="27"/>
        <v>8.2904661220312831E-4</v>
      </c>
      <c r="I182" s="169">
        <f t="shared" si="28"/>
        <v>34193.121655688883</v>
      </c>
      <c r="J182" s="169">
        <f t="shared" si="22"/>
        <v>2.3702679899087694E-2</v>
      </c>
      <c r="K182" s="169">
        <f t="shared" si="23"/>
        <v>1.6941742500277757</v>
      </c>
      <c r="L182" s="169">
        <f t="shared" si="29"/>
        <v>25.945988015756122</v>
      </c>
      <c r="M182" s="170">
        <f t="shared" si="30"/>
        <v>30.181596174570625</v>
      </c>
      <c r="N182" s="170">
        <f t="shared" si="31"/>
        <v>2.011251351996167</v>
      </c>
      <c r="O182" s="169">
        <f t="shared" si="32"/>
        <v>0.18138991269806701</v>
      </c>
    </row>
    <row r="183" spans="1:15" x14ac:dyDescent="0.25">
      <c r="A183" s="157">
        <v>45694.115972222222</v>
      </c>
      <c r="B183" s="168">
        <v>0.33202968495818203</v>
      </c>
      <c r="C183" s="169">
        <f t="shared" si="24"/>
        <v>0.37690746454442259</v>
      </c>
      <c r="D183" s="168">
        <v>26.375535518333301</v>
      </c>
      <c r="E183" s="168">
        <v>4.1312230166666603E-2</v>
      </c>
      <c r="F183" s="169">
        <f t="shared" si="25"/>
        <v>0.97879430905375631</v>
      </c>
      <c r="G183" s="169">
        <f t="shared" si="26"/>
        <v>0.36478050869839068</v>
      </c>
      <c r="H183" s="169">
        <f t="shared" si="27"/>
        <v>7.8956820064586726E-4</v>
      </c>
      <c r="I183" s="169">
        <f t="shared" si="28"/>
        <v>32564.804936638113</v>
      </c>
      <c r="J183" s="169">
        <f t="shared" si="22"/>
        <v>2.3702971613891986E-2</v>
      </c>
      <c r="K183" s="169">
        <f t="shared" si="23"/>
        <v>1.6941557343083429</v>
      </c>
      <c r="L183" s="169">
        <f t="shared" si="29"/>
        <v>24.879830384122709</v>
      </c>
      <c r="M183" s="170">
        <f t="shared" si="30"/>
        <v>28.941108050064908</v>
      </c>
      <c r="N183" s="170">
        <f t="shared" si="31"/>
        <v>1.9135014369484631</v>
      </c>
      <c r="O183" s="169">
        <f t="shared" si="32"/>
        <v>0.17257408341887295</v>
      </c>
    </row>
    <row r="184" spans="1:15" x14ac:dyDescent="0.25">
      <c r="A184" s="157">
        <v>45694.116666666669</v>
      </c>
      <c r="B184" s="168">
        <v>0.35056157865724002</v>
      </c>
      <c r="C184" s="169">
        <f t="shared" si="24"/>
        <v>0.39794414966300412</v>
      </c>
      <c r="D184" s="168">
        <v>26.375528339999999</v>
      </c>
      <c r="E184" s="168">
        <v>4.1491624999999997E-2</v>
      </c>
      <c r="F184" s="169">
        <f t="shared" si="25"/>
        <v>0.97879432363436514</v>
      </c>
      <c r="G184" s="169">
        <f t="shared" si="26"/>
        <v>0.38514035577513112</v>
      </c>
      <c r="H184" s="169">
        <f t="shared" si="27"/>
        <v>8.33637133712405E-4</v>
      </c>
      <c r="I184" s="169">
        <f t="shared" si="28"/>
        <v>34382.374530883557</v>
      </c>
      <c r="J184" s="169">
        <f t="shared" si="22"/>
        <v>2.3702976687098615E-2</v>
      </c>
      <c r="K184" s="169">
        <f t="shared" si="23"/>
        <v>1.6941554123055951</v>
      </c>
      <c r="L184" s="169">
        <f t="shared" si="29"/>
        <v>26.069492785756275</v>
      </c>
      <c r="M184" s="170">
        <f t="shared" si="30"/>
        <v>30.324960718297344</v>
      </c>
      <c r="N184" s="170">
        <f t="shared" si="31"/>
        <v>2.0236619634014472</v>
      </c>
      <c r="O184" s="169">
        <f t="shared" si="32"/>
        <v>0.18250919583346384</v>
      </c>
    </row>
    <row r="185" spans="1:15" x14ac:dyDescent="0.25">
      <c r="A185" s="157">
        <v>45694.117361111108</v>
      </c>
      <c r="B185" s="168">
        <v>0.35365022761351544</v>
      </c>
      <c r="C185" s="169">
        <f t="shared" si="24"/>
        <v>0.40145026629797714</v>
      </c>
      <c r="D185" s="168">
        <v>26.375528339999999</v>
      </c>
      <c r="E185" s="168">
        <v>4.1466409333333301E-2</v>
      </c>
      <c r="F185" s="169">
        <f t="shared" si="25"/>
        <v>0.97879432363436514</v>
      </c>
      <c r="G185" s="169">
        <f t="shared" si="26"/>
        <v>0.38853366362832142</v>
      </c>
      <c r="H185" s="169">
        <f t="shared" si="27"/>
        <v>8.4098195590545763E-4</v>
      </c>
      <c r="I185" s="169">
        <f t="shared" si="28"/>
        <v>34685.303008145223</v>
      </c>
      <c r="J185" s="169">
        <f t="shared" si="22"/>
        <v>2.3702976687098615E-2</v>
      </c>
      <c r="K185" s="169">
        <f t="shared" si="23"/>
        <v>1.6941554123055951</v>
      </c>
      <c r="L185" s="169">
        <f t="shared" si="29"/>
        <v>26.266902368838686</v>
      </c>
      <c r="M185" s="170">
        <f t="shared" si="30"/>
        <v>30.554594562790875</v>
      </c>
      <c r="N185" s="170">
        <f t="shared" si="31"/>
        <v>2.0393664332367951</v>
      </c>
      <c r="O185" s="169">
        <f t="shared" si="32"/>
        <v>0.18392554412308756</v>
      </c>
    </row>
    <row r="186" spans="1:15" x14ac:dyDescent="0.25">
      <c r="A186" s="157">
        <v>45694.118055555555</v>
      </c>
      <c r="B186" s="168">
        <v>0.33897914047683331</v>
      </c>
      <c r="C186" s="169">
        <f t="shared" si="24"/>
        <v>0.38479620706649714</v>
      </c>
      <c r="D186" s="168">
        <v>26.375528339999999</v>
      </c>
      <c r="E186" s="168">
        <v>4.1266136000000002E-2</v>
      </c>
      <c r="F186" s="169">
        <f t="shared" si="25"/>
        <v>0.97879432363436514</v>
      </c>
      <c r="G186" s="169">
        <f t="shared" si="26"/>
        <v>0.37241544627811263</v>
      </c>
      <c r="H186" s="169">
        <f t="shared" si="27"/>
        <v>8.0609403956301436E-4</v>
      </c>
      <c r="I186" s="169">
        <f t="shared" si="28"/>
        <v>33246.392290545351</v>
      </c>
      <c r="J186" s="169">
        <f t="shared" si="22"/>
        <v>2.3702976687098615E-2</v>
      </c>
      <c r="K186" s="169">
        <f t="shared" si="23"/>
        <v>1.6941554123055951</v>
      </c>
      <c r="L186" s="169">
        <f t="shared" si="29"/>
        <v>25.327016165699195</v>
      </c>
      <c r="M186" s="170">
        <f t="shared" si="30"/>
        <v>29.46128552052798</v>
      </c>
      <c r="N186" s="170">
        <f t="shared" si="31"/>
        <v>1.9493901038840327</v>
      </c>
      <c r="O186" s="169">
        <f t="shared" si="32"/>
        <v>0.17581079580483699</v>
      </c>
    </row>
    <row r="187" spans="1:15" x14ac:dyDescent="0.25">
      <c r="A187" s="157">
        <v>45694.118750000001</v>
      </c>
      <c r="B187" s="168">
        <v>0.32585238520788024</v>
      </c>
      <c r="C187" s="169">
        <f t="shared" si="24"/>
        <v>0.36989521454088625</v>
      </c>
      <c r="D187" s="168">
        <v>26.375528339999999</v>
      </c>
      <c r="E187" s="168">
        <v>4.1342429833333298E-2</v>
      </c>
      <c r="F187" s="169">
        <f t="shared" si="25"/>
        <v>0.97879432363436514</v>
      </c>
      <c r="G187" s="169">
        <f t="shared" si="26"/>
        <v>0.35799389097298662</v>
      </c>
      <c r="H187" s="169">
        <f t="shared" si="27"/>
        <v>7.7487855188958146E-4</v>
      </c>
      <c r="I187" s="169">
        <f t="shared" si="28"/>
        <v>31958.946536332573</v>
      </c>
      <c r="J187" s="169">
        <f t="shared" si="22"/>
        <v>2.3702976687098615E-2</v>
      </c>
      <c r="K187" s="169">
        <f t="shared" si="23"/>
        <v>1.6941554123055951</v>
      </c>
      <c r="L187" s="169">
        <f t="shared" si="29"/>
        <v>24.481230757366362</v>
      </c>
      <c r="M187" s="170">
        <f t="shared" si="30"/>
        <v>28.477437867848831</v>
      </c>
      <c r="N187" s="170">
        <f t="shared" si="31"/>
        <v>1.8809996871685344</v>
      </c>
      <c r="O187" s="169">
        <f t="shared" si="32"/>
        <v>0.16964282892934113</v>
      </c>
    </row>
    <row r="188" spans="1:15" x14ac:dyDescent="0.25">
      <c r="A188" s="157">
        <v>45694.119444444441</v>
      </c>
      <c r="B188" s="168">
        <v>0.32083333664590763</v>
      </c>
      <c r="C188" s="169">
        <f t="shared" si="24"/>
        <v>0.36419778181091678</v>
      </c>
      <c r="D188" s="168">
        <v>26.375528339999999</v>
      </c>
      <c r="E188" s="168">
        <v>4.1510914333333301E-2</v>
      </c>
      <c r="F188" s="169">
        <f t="shared" si="25"/>
        <v>0.97879432363436514</v>
      </c>
      <c r="G188" s="169">
        <f t="shared" si="26"/>
        <v>0.35247977229456517</v>
      </c>
      <c r="H188" s="169">
        <f t="shared" si="27"/>
        <v>7.6294323007481638E-4</v>
      </c>
      <c r="I188" s="169">
        <f t="shared" si="28"/>
        <v>31466.688348463209</v>
      </c>
      <c r="J188" s="169">
        <f t="shared" si="22"/>
        <v>2.3702976687098615E-2</v>
      </c>
      <c r="K188" s="169">
        <f t="shared" si="23"/>
        <v>1.6941554123055951</v>
      </c>
      <c r="L188" s="169">
        <f t="shared" si="29"/>
        <v>24.156590064994646</v>
      </c>
      <c r="M188" s="170">
        <f t="shared" si="30"/>
        <v>28.099804274259622</v>
      </c>
      <c r="N188" s="170">
        <f t="shared" si="31"/>
        <v>1.8609821156467292</v>
      </c>
      <c r="O188" s="169">
        <f t="shared" si="32"/>
        <v>0.16783749239238177</v>
      </c>
    </row>
    <row r="189" spans="1:15" x14ac:dyDescent="0.25">
      <c r="A189" s="157">
        <v>45694.120138888888</v>
      </c>
      <c r="B189" s="168">
        <v>0.33859305615282609</v>
      </c>
      <c r="C189" s="169">
        <f t="shared" si="24"/>
        <v>0.38435793884953001</v>
      </c>
      <c r="D189" s="168">
        <v>26.375528339999999</v>
      </c>
      <c r="E189" s="168">
        <v>4.1472767166666598E-2</v>
      </c>
      <c r="F189" s="169">
        <f t="shared" si="25"/>
        <v>0.97879432363436514</v>
      </c>
      <c r="G189" s="169">
        <f t="shared" si="26"/>
        <v>0.37199127927590742</v>
      </c>
      <c r="H189" s="169">
        <f t="shared" si="27"/>
        <v>8.051759291686308E-4</v>
      </c>
      <c r="I189" s="169">
        <f t="shared" si="28"/>
        <v>33208.525916599392</v>
      </c>
      <c r="J189" s="169">
        <f t="shared" si="22"/>
        <v>2.3702976687098615E-2</v>
      </c>
      <c r="K189" s="169">
        <f t="shared" si="23"/>
        <v>1.6941554123055951</v>
      </c>
      <c r="L189" s="169">
        <f t="shared" si="29"/>
        <v>25.302206191538886</v>
      </c>
      <c r="M189" s="170">
        <f t="shared" si="30"/>
        <v>29.432425676647764</v>
      </c>
      <c r="N189" s="170">
        <f t="shared" si="31"/>
        <v>1.9570293965796308</v>
      </c>
      <c r="O189" s="169">
        <f t="shared" si="32"/>
        <v>0.17649976520379065</v>
      </c>
    </row>
    <row r="190" spans="1:15" x14ac:dyDescent="0.25">
      <c r="A190" s="157">
        <v>45694.120833333334</v>
      </c>
      <c r="B190" s="168">
        <v>0.35982751446871064</v>
      </c>
      <c r="C190" s="169">
        <f t="shared" si="24"/>
        <v>0.40846231581049713</v>
      </c>
      <c r="D190" s="168">
        <v>26.3754509183333</v>
      </c>
      <c r="E190" s="168">
        <v>4.1437797166666603E-2</v>
      </c>
      <c r="F190" s="169">
        <f t="shared" si="25"/>
        <v>0.97879448089267929</v>
      </c>
      <c r="G190" s="169">
        <f t="shared" si="26"/>
        <v>0.39532026718666835</v>
      </c>
      <c r="H190" s="169">
        <f t="shared" si="27"/>
        <v>8.5567157399711765E-4</v>
      </c>
      <c r="I190" s="169">
        <f t="shared" si="28"/>
        <v>35291.14408602695</v>
      </c>
      <c r="J190" s="169">
        <f t="shared" si="22"/>
        <v>2.3703031404078704E-2</v>
      </c>
      <c r="K190" s="169">
        <f t="shared" si="23"/>
        <v>1.6941519393588798</v>
      </c>
      <c r="L190" s="169">
        <f t="shared" si="29"/>
        <v>26.660999520039148</v>
      </c>
      <c r="M190" s="170">
        <f t="shared" si="30"/>
        <v>31.01296543308279</v>
      </c>
      <c r="N190" s="170">
        <f t="shared" si="31"/>
        <v>2.0717741600634327</v>
      </c>
      <c r="O190" s="169">
        <f t="shared" si="32"/>
        <v>0.18684831890903975</v>
      </c>
    </row>
    <row r="191" spans="1:15" x14ac:dyDescent="0.25">
      <c r="A191" s="157">
        <v>45694.121527777781</v>
      </c>
      <c r="B191" s="168">
        <v>0.37835939896359722</v>
      </c>
      <c r="C191" s="169">
        <f t="shared" si="24"/>
        <v>0.42949850335657297</v>
      </c>
      <c r="D191" s="168">
        <v>26.375238915000001</v>
      </c>
      <c r="E191" s="168">
        <v>4.1529987999999997E-2</v>
      </c>
      <c r="F191" s="169">
        <f t="shared" si="25"/>
        <v>0.9787949115090715</v>
      </c>
      <c r="G191" s="169">
        <f t="shared" si="26"/>
        <v>0.41568010415135398</v>
      </c>
      <c r="H191" s="169">
        <f t="shared" si="27"/>
        <v>8.9974048517609082E-4</v>
      </c>
      <c r="I191" s="169">
        <f t="shared" si="28"/>
        <v>37108.670690007908</v>
      </c>
      <c r="J191" s="169">
        <f t="shared" si="22"/>
        <v>2.3703181236082047E-2</v>
      </c>
      <c r="K191" s="169">
        <f t="shared" si="23"/>
        <v>1.6941424294342522</v>
      </c>
      <c r="L191" s="169">
        <f t="shared" si="29"/>
        <v>27.837687994044952</v>
      </c>
      <c r="M191" s="170">
        <f t="shared" si="30"/>
        <v>32.381565966936648</v>
      </c>
      <c r="N191" s="170">
        <f t="shared" si="31"/>
        <v>2.1778536680038791</v>
      </c>
      <c r="O191" s="169">
        <f t="shared" si="32"/>
        <v>0.19641537409847395</v>
      </c>
    </row>
    <row r="192" spans="1:15" x14ac:dyDescent="0.25">
      <c r="A192" s="157">
        <v>45694.12222222222</v>
      </c>
      <c r="B192" s="168">
        <v>0.38337845674518561</v>
      </c>
      <c r="C192" s="169">
        <f t="shared" si="24"/>
        <v>0.43519543251885162</v>
      </c>
      <c r="D192" s="168">
        <v>26.375024528333299</v>
      </c>
      <c r="E192" s="168">
        <v>4.1425083500000001E-2</v>
      </c>
      <c r="F192" s="169">
        <f t="shared" si="25"/>
        <v>0.97879534696166626</v>
      </c>
      <c r="G192" s="169">
        <f t="shared" si="26"/>
        <v>0.42119423295879782</v>
      </c>
      <c r="H192" s="169">
        <f t="shared" si="27"/>
        <v>9.1167582891514684E-4</v>
      </c>
      <c r="I192" s="169">
        <f t="shared" si="28"/>
        <v>37600.885369628777</v>
      </c>
      <c r="J192" s="169">
        <f t="shared" si="22"/>
        <v>2.3703332753669905E-2</v>
      </c>
      <c r="K192" s="169">
        <f t="shared" si="23"/>
        <v>1.6941328126391475</v>
      </c>
      <c r="L192" s="169">
        <f t="shared" si="29"/>
        <v>28.154971752927697</v>
      </c>
      <c r="M192" s="170">
        <f t="shared" si="30"/>
        <v>32.750472660151203</v>
      </c>
      <c r="N192" s="170">
        <f t="shared" si="31"/>
        <v>2.1997039266552987</v>
      </c>
      <c r="O192" s="169">
        <f t="shared" si="32"/>
        <v>0.19838599627122103</v>
      </c>
    </row>
    <row r="193" spans="1:15" x14ac:dyDescent="0.25">
      <c r="A193" s="157">
        <v>45694.122916666667</v>
      </c>
      <c r="B193" s="168">
        <v>0.37140995998465431</v>
      </c>
      <c r="C193" s="169">
        <f t="shared" si="24"/>
        <v>0.42160879865810835</v>
      </c>
      <c r="D193" s="168">
        <v>26.374810144999898</v>
      </c>
      <c r="E193" s="168">
        <v>4.1262956999999899E-2</v>
      </c>
      <c r="F193" s="169">
        <f t="shared" si="25"/>
        <v>0.97879578240269305</v>
      </c>
      <c r="G193" s="169">
        <f t="shared" si="26"/>
        <v>0.40804518474278817</v>
      </c>
      <c r="H193" s="169">
        <f t="shared" si="27"/>
        <v>8.8321468559045063E-4</v>
      </c>
      <c r="I193" s="169">
        <f t="shared" si="28"/>
        <v>36427.000204060561</v>
      </c>
      <c r="J193" s="169">
        <f t="shared" si="22"/>
        <v>2.3703484270087376E-2</v>
      </c>
      <c r="K193" s="169">
        <f t="shared" si="23"/>
        <v>1.6941231960335199</v>
      </c>
      <c r="L193" s="169">
        <f t="shared" si="29"/>
        <v>27.397398033875362</v>
      </c>
      <c r="M193" s="170">
        <f t="shared" si="30"/>
        <v>31.869084473222379</v>
      </c>
      <c r="N193" s="170">
        <f t="shared" si="31"/>
        <v>2.1260472134025656</v>
      </c>
      <c r="O193" s="169">
        <f t="shared" si="32"/>
        <v>0.19174307480181871</v>
      </c>
    </row>
    <row r="194" spans="1:15" x14ac:dyDescent="0.25">
      <c r="A194" s="157">
        <v>45694.123611111114</v>
      </c>
      <c r="B194" s="168">
        <v>0.35828319551925214</v>
      </c>
      <c r="C194" s="169">
        <f t="shared" si="24"/>
        <v>0.40670738158489783</v>
      </c>
      <c r="D194" s="168">
        <v>26.374595755000001</v>
      </c>
      <c r="E194" s="168">
        <v>4.1167587666666602E-2</v>
      </c>
      <c r="F194" s="169">
        <f t="shared" si="25"/>
        <v>0.9787962178524634</v>
      </c>
      <c r="G194" s="169">
        <f t="shared" si="26"/>
        <v>0.39362361933409151</v>
      </c>
      <c r="H194" s="169">
        <f t="shared" si="27"/>
        <v>8.5199917604781715E-4</v>
      </c>
      <c r="I194" s="169">
        <f t="shared" si="28"/>
        <v>35139.517768935169</v>
      </c>
      <c r="J194" s="169">
        <f t="shared" si="22"/>
        <v>2.3703635792401957E-2</v>
      </c>
      <c r="K194" s="169">
        <f t="shared" si="23"/>
        <v>1.6941135791688051</v>
      </c>
      <c r="L194" s="169">
        <f t="shared" si="29"/>
        <v>26.562564830069046</v>
      </c>
      <c r="M194" s="170">
        <f t="shared" si="30"/>
        <v>30.89783625188867</v>
      </c>
      <c r="N194" s="170">
        <f t="shared" si="31"/>
        <v>2.0498170479950435</v>
      </c>
      <c r="O194" s="169">
        <f t="shared" si="32"/>
        <v>0.18486805988411287</v>
      </c>
    </row>
    <row r="195" spans="1:15" x14ac:dyDescent="0.25">
      <c r="A195" s="157">
        <v>45694.124305555553</v>
      </c>
      <c r="B195" s="168">
        <v>0.35133373078098495</v>
      </c>
      <c r="C195" s="169">
        <f t="shared" si="24"/>
        <v>0.39881752141628579</v>
      </c>
      <c r="D195" s="168">
        <v>26.37407129</v>
      </c>
      <c r="E195" s="168">
        <v>4.1199377000000002E-2</v>
      </c>
      <c r="F195" s="169">
        <f t="shared" si="25"/>
        <v>0.9787972830785846</v>
      </c>
      <c r="G195" s="169">
        <f t="shared" si="26"/>
        <v>0.38598867162534706</v>
      </c>
      <c r="H195" s="169">
        <f t="shared" si="27"/>
        <v>8.3547331520637889E-4</v>
      </c>
      <c r="I195" s="169">
        <f t="shared" si="28"/>
        <v>34457.833850367089</v>
      </c>
      <c r="J195" s="169">
        <f t="shared" si="22"/>
        <v>2.3704006468376157E-2</v>
      </c>
      <c r="K195" s="169">
        <f t="shared" si="23"/>
        <v>1.694090053478041</v>
      </c>
      <c r="L195" s="169">
        <f t="shared" si="29"/>
        <v>26.118867281933888</v>
      </c>
      <c r="M195" s="170">
        <f t="shared" si="30"/>
        <v>30.381345006485713</v>
      </c>
      <c r="N195" s="170">
        <f t="shared" si="31"/>
        <v>2.0135301756663742</v>
      </c>
      <c r="O195" s="169">
        <f t="shared" si="32"/>
        <v>0.18159543431334543</v>
      </c>
    </row>
    <row r="196" spans="1:15" x14ac:dyDescent="0.25">
      <c r="A196" s="157">
        <v>45694.125</v>
      </c>
      <c r="B196" s="168">
        <v>0.35480845669484434</v>
      </c>
      <c r="C196" s="169">
        <f t="shared" si="24"/>
        <v>0.40275954786887541</v>
      </c>
      <c r="D196" s="168">
        <v>26.373007755</v>
      </c>
      <c r="E196" s="168">
        <v>4.13169985E-2</v>
      </c>
      <c r="F196" s="169">
        <f t="shared" si="25"/>
        <v>0.97879944310649469</v>
      </c>
      <c r="G196" s="169">
        <f t="shared" si="26"/>
        <v>0.38980613838770806</v>
      </c>
      <c r="H196" s="169">
        <f t="shared" si="27"/>
        <v>8.4373623027642433E-4</v>
      </c>
      <c r="I196" s="169">
        <f t="shared" si="28"/>
        <v>34798.424935870833</v>
      </c>
      <c r="J196" s="169">
        <f t="shared" si="22"/>
        <v>2.3704758164477261E-2</v>
      </c>
      <c r="K196" s="169">
        <f t="shared" si="23"/>
        <v>1.6940423477006734</v>
      </c>
      <c r="L196" s="169">
        <f t="shared" si="29"/>
        <v>26.340867730062136</v>
      </c>
      <c r="M196" s="170">
        <f t="shared" si="30"/>
        <v>30.638802072597006</v>
      </c>
      <c r="N196" s="170">
        <f t="shared" si="31"/>
        <v>2.0381944345911562</v>
      </c>
      <c r="O196" s="169">
        <f t="shared" si="32"/>
        <v>0.1838198443895343</v>
      </c>
    </row>
    <row r="197" spans="1:15" x14ac:dyDescent="0.25">
      <c r="A197" s="157">
        <v>45694.125694444447</v>
      </c>
      <c r="B197" s="168">
        <v>0.34438426971820851</v>
      </c>
      <c r="C197" s="169">
        <f t="shared" si="24"/>
        <v>0.3909242984632163</v>
      </c>
      <c r="D197" s="168">
        <v>26.371934681666598</v>
      </c>
      <c r="E197" s="168">
        <v>4.13106406666666E-2</v>
      </c>
      <c r="F197" s="169">
        <f t="shared" si="25"/>
        <v>0.97880162238700985</v>
      </c>
      <c r="G197" s="169">
        <f t="shared" si="26"/>
        <v>0.37835372795463723</v>
      </c>
      <c r="H197" s="169">
        <f t="shared" si="27"/>
        <v>8.1894746310527536E-4</v>
      </c>
      <c r="I197" s="169">
        <f t="shared" si="28"/>
        <v>33775.859387221892</v>
      </c>
      <c r="J197" s="169">
        <f t="shared" si="22"/>
        <v>2.370551663174858E-2</v>
      </c>
      <c r="K197" s="169">
        <f t="shared" si="23"/>
        <v>1.6939942150696938</v>
      </c>
      <c r="L197" s="169">
        <f t="shared" si="29"/>
        <v>25.673939478588551</v>
      </c>
      <c r="M197" s="170">
        <f t="shared" si="30"/>
        <v>29.862293805704379</v>
      </c>
      <c r="N197" s="170">
        <f t="shared" si="31"/>
        <v>1.9808609492783016</v>
      </c>
      <c r="O197" s="169">
        <f t="shared" si="32"/>
        <v>0.17864907551211234</v>
      </c>
    </row>
    <row r="198" spans="1:15" x14ac:dyDescent="0.25">
      <c r="A198" s="157">
        <v>45694.126388888886</v>
      </c>
      <c r="B198" s="168">
        <v>0.32392197271479867</v>
      </c>
      <c r="C198" s="169">
        <f t="shared" si="24"/>
        <v>0.36769459435489743</v>
      </c>
      <c r="D198" s="168">
        <v>26.370861606666601</v>
      </c>
      <c r="E198" s="168">
        <v>4.1418725833333302E-2</v>
      </c>
      <c r="F198" s="169">
        <f t="shared" si="25"/>
        <v>0.97880380155073499</v>
      </c>
      <c r="G198" s="169">
        <f t="shared" si="26"/>
        <v>0.35587306598918228</v>
      </c>
      <c r="H198" s="169">
        <f t="shared" si="27"/>
        <v>7.7028802162160668E-4</v>
      </c>
      <c r="I198" s="169">
        <f t="shared" si="28"/>
        <v>31768.812952263139</v>
      </c>
      <c r="J198" s="169">
        <f t="shared" si="22"/>
        <v>2.3706275129901023E-2</v>
      </c>
      <c r="K198" s="169">
        <f t="shared" si="23"/>
        <v>1.6939460833649405</v>
      </c>
      <c r="L198" s="169">
        <f t="shared" si="29"/>
        <v>24.35645179140899</v>
      </c>
      <c r="M198" s="170">
        <f t="shared" si="30"/>
        <v>28.329154931335019</v>
      </c>
      <c r="N198" s="170">
        <f t="shared" si="31"/>
        <v>1.8735961140615294</v>
      </c>
      <c r="O198" s="169">
        <f t="shared" si="32"/>
        <v>0.16897511851204267</v>
      </c>
    </row>
    <row r="199" spans="1:15" x14ac:dyDescent="0.25">
      <c r="A199" s="157">
        <v>45694.127083333333</v>
      </c>
      <c r="B199" s="168">
        <v>0.33357400390764053</v>
      </c>
      <c r="C199" s="169">
        <f t="shared" si="24"/>
        <v>0.37864873614935662</v>
      </c>
      <c r="D199" s="168">
        <v>26.369788533333299</v>
      </c>
      <c r="E199" s="168">
        <v>4.1475946E-2</v>
      </c>
      <c r="F199" s="169">
        <f t="shared" si="25"/>
        <v>0.97880598059090684</v>
      </c>
      <c r="G199" s="169">
        <f t="shared" si="26"/>
        <v>0.36647715655096746</v>
      </c>
      <c r="H199" s="169">
        <f t="shared" si="27"/>
        <v>7.9324059859516764E-4</v>
      </c>
      <c r="I199" s="169">
        <f t="shared" si="28"/>
        <v>32715.250803304411</v>
      </c>
      <c r="J199" s="169">
        <f t="shared" si="22"/>
        <v>2.370703365657989E-2</v>
      </c>
      <c r="K199" s="169">
        <f t="shared" si="23"/>
        <v>1.6938979527359084</v>
      </c>
      <c r="L199" s="169">
        <f t="shared" si="29"/>
        <v>24.979317028414119</v>
      </c>
      <c r="M199" s="170">
        <f t="shared" si="30"/>
        <v>29.052874337198578</v>
      </c>
      <c r="N199" s="170">
        <f t="shared" si="31"/>
        <v>1.9292592000724134</v>
      </c>
      <c r="O199" s="169">
        <f t="shared" si="32"/>
        <v>0.1739952381017689</v>
      </c>
    </row>
    <row r="200" spans="1:15" x14ac:dyDescent="0.25">
      <c r="A200" s="157">
        <v>45694.12777777778</v>
      </c>
      <c r="B200" s="168">
        <v>0.36021359880816234</v>
      </c>
      <c r="C200" s="169">
        <f t="shared" si="24"/>
        <v>0.4088860162945902</v>
      </c>
      <c r="D200" s="168">
        <v>26.368869788333299</v>
      </c>
      <c r="E200" s="168">
        <v>4.1409187E-2</v>
      </c>
      <c r="F200" s="169">
        <f t="shared" si="25"/>
        <v>0.9788078461482177</v>
      </c>
      <c r="G200" s="169">
        <f t="shared" si="26"/>
        <v>0.39574443420584132</v>
      </c>
      <c r="H200" s="169">
        <f t="shared" si="27"/>
        <v>8.5658968442822801E-4</v>
      </c>
      <c r="I200" s="169">
        <f t="shared" si="28"/>
        <v>35327.751807852597</v>
      </c>
      <c r="J200" s="169">
        <f t="shared" si="22"/>
        <v>2.3707683116315187E-2</v>
      </c>
      <c r="K200" s="169">
        <f t="shared" si="23"/>
        <v>1.6938567450011683</v>
      </c>
      <c r="L200" s="169">
        <f t="shared" si="29"/>
        <v>26.685599235763835</v>
      </c>
      <c r="M200" s="170">
        <f t="shared" si="30"/>
        <v>31.036736004562695</v>
      </c>
      <c r="N200" s="170">
        <f t="shared" si="31"/>
        <v>2.0720594627948632</v>
      </c>
      <c r="O200" s="169">
        <f t="shared" si="32"/>
        <v>0.1868740496748614</v>
      </c>
    </row>
    <row r="201" spans="1:15" x14ac:dyDescent="0.25">
      <c r="A201" s="157">
        <v>45694.128472222219</v>
      </c>
      <c r="B201" s="168">
        <v>0.3694795401405912</v>
      </c>
      <c r="C201" s="169">
        <f t="shared" si="24"/>
        <v>0.41940250410077706</v>
      </c>
      <c r="D201" s="168">
        <v>26.36821935</v>
      </c>
      <c r="E201" s="168">
        <v>4.1409187E-2</v>
      </c>
      <c r="F201" s="169">
        <f t="shared" si="25"/>
        <v>0.97880916684227515</v>
      </c>
      <c r="G201" s="169">
        <f t="shared" si="26"/>
        <v>0.4059243516829143</v>
      </c>
      <c r="H201" s="169">
        <f t="shared" si="27"/>
        <v>8.7862413784180584E-4</v>
      </c>
      <c r="I201" s="169">
        <f t="shared" si="28"/>
        <v>36236.37635430714</v>
      </c>
      <c r="J201" s="169">
        <f t="shared" si="22"/>
        <v>2.3708142923556406E-2</v>
      </c>
      <c r="K201" s="169">
        <f t="shared" si="23"/>
        <v>1.6938275718543847</v>
      </c>
      <c r="L201" s="169">
        <f t="shared" si="29"/>
        <v>27.274890078805118</v>
      </c>
      <c r="M201" s="170">
        <f t="shared" si="30"/>
        <v>31.721622473676188</v>
      </c>
      <c r="N201" s="170">
        <f t="shared" si="31"/>
        <v>2.1226380709059081</v>
      </c>
      <c r="O201" s="169">
        <f t="shared" si="32"/>
        <v>0.19143561245543905</v>
      </c>
    </row>
    <row r="202" spans="1:15" x14ac:dyDescent="0.25">
      <c r="A202" s="157">
        <v>45694.129166666666</v>
      </c>
      <c r="B202" s="168">
        <v>0.38608103424939649</v>
      </c>
      <c r="C202" s="169">
        <f t="shared" si="24"/>
        <v>0.43824561041220883</v>
      </c>
      <c r="D202" s="168">
        <v>26.367573660000001</v>
      </c>
      <c r="E202" s="168">
        <v>4.1460049666666603E-2</v>
      </c>
      <c r="F202" s="169">
        <f t="shared" si="25"/>
        <v>0.97881047785133057</v>
      </c>
      <c r="G202" s="169">
        <f t="shared" si="26"/>
        <v>0.42416338795139147</v>
      </c>
      <c r="H202" s="169">
        <f t="shared" si="27"/>
        <v>9.1810257132335816E-4</v>
      </c>
      <c r="I202" s="169">
        <f t="shared" si="28"/>
        <v>37864.420739614841</v>
      </c>
      <c r="J202" s="169">
        <f t="shared" si="22"/>
        <v>2.3708599384906204E-2</v>
      </c>
      <c r="K202" s="169">
        <f t="shared" si="23"/>
        <v>1.6937986120412973</v>
      </c>
      <c r="L202" s="169">
        <f t="shared" si="29"/>
        <v>28.325576147491194</v>
      </c>
      <c r="M202" s="170">
        <f t="shared" si="30"/>
        <v>32.943101537680299</v>
      </c>
      <c r="N202" s="170">
        <f t="shared" si="31"/>
        <v>2.2158212072574797</v>
      </c>
      <c r="O202" s="169">
        <f t="shared" si="32"/>
        <v>0.19983957496910892</v>
      </c>
    </row>
    <row r="203" spans="1:15" x14ac:dyDescent="0.25">
      <c r="A203" s="157">
        <v>45694.129861111112</v>
      </c>
      <c r="B203" s="168">
        <v>0.37140995998465431</v>
      </c>
      <c r="C203" s="169">
        <f t="shared" si="24"/>
        <v>0.42159080941199389</v>
      </c>
      <c r="D203" s="168">
        <v>26.366927964999999</v>
      </c>
      <c r="E203" s="168">
        <v>4.1402829166666599E-2</v>
      </c>
      <c r="F203" s="169">
        <f t="shared" si="25"/>
        <v>0.97881178882703512</v>
      </c>
      <c r="G203" s="169">
        <f t="shared" si="26"/>
        <v>0.40804518474278817</v>
      </c>
      <c r="H203" s="169">
        <f t="shared" si="27"/>
        <v>8.8321468559045063E-4</v>
      </c>
      <c r="I203" s="169">
        <f t="shared" si="28"/>
        <v>36425.445933196272</v>
      </c>
      <c r="J203" s="169">
        <f t="shared" si="22"/>
        <v>2.37090558605473E-2</v>
      </c>
      <c r="K203" s="169">
        <f t="shared" si="23"/>
        <v>1.6937696523663646</v>
      </c>
      <c r="L203" s="169">
        <f t="shared" si="29"/>
        <v>27.397398033875362</v>
      </c>
      <c r="M203" s="170">
        <f t="shared" si="30"/>
        <v>31.86312748929403</v>
      </c>
      <c r="N203" s="170">
        <f t="shared" si="31"/>
        <v>2.1327667958108587</v>
      </c>
      <c r="O203" s="169">
        <f t="shared" si="32"/>
        <v>0.19234909774628955</v>
      </c>
    </row>
    <row r="204" spans="1:15" x14ac:dyDescent="0.25">
      <c r="A204" s="157">
        <v>45694.130555555559</v>
      </c>
      <c r="B204" s="168">
        <v>0.38337846594163477</v>
      </c>
      <c r="C204" s="169">
        <f t="shared" si="24"/>
        <v>0.4351748479515164</v>
      </c>
      <c r="D204" s="168">
        <v>26.366282275</v>
      </c>
      <c r="E204" s="168">
        <v>4.1391406999999998E-2</v>
      </c>
      <c r="F204" s="169">
        <f t="shared" si="25"/>
        <v>0.9788130997490857</v>
      </c>
      <c r="G204" s="169">
        <f t="shared" si="26"/>
        <v>0.42119424306236863</v>
      </c>
      <c r="H204" s="169">
        <f t="shared" si="27"/>
        <v>9.1167585078434773E-4</v>
      </c>
      <c r="I204" s="169">
        <f t="shared" si="28"/>
        <v>37599.106863011017</v>
      </c>
      <c r="J204" s="169">
        <f t="shared" si="22"/>
        <v>2.3709512343410486E-2</v>
      </c>
      <c r="K204" s="169">
        <f t="shared" si="23"/>
        <v>1.6937406932780872</v>
      </c>
      <c r="L204" s="169">
        <f t="shared" si="29"/>
        <v>28.154972333753665</v>
      </c>
      <c r="M204" s="170">
        <f t="shared" si="30"/>
        <v>32.743683691336948</v>
      </c>
      <c r="N204" s="170">
        <f t="shared" si="31"/>
        <v>2.1973592357065783</v>
      </c>
      <c r="O204" s="169">
        <f t="shared" si="32"/>
        <v>0.19817453424482126</v>
      </c>
    </row>
    <row r="205" spans="1:15" x14ac:dyDescent="0.25">
      <c r="A205" s="157">
        <v>45694.131249999999</v>
      </c>
      <c r="B205" s="168">
        <v>0.38453670608032492</v>
      </c>
      <c r="C205" s="169">
        <f t="shared" si="24"/>
        <v>0.43648767258334586</v>
      </c>
      <c r="D205" s="168">
        <v>26.3654782433333</v>
      </c>
      <c r="E205" s="168">
        <v>4.1509324833333298E-2</v>
      </c>
      <c r="F205" s="169">
        <f t="shared" si="25"/>
        <v>0.97881473208592995</v>
      </c>
      <c r="G205" s="169">
        <f t="shared" si="26"/>
        <v>0.42246672996979517</v>
      </c>
      <c r="H205" s="169">
        <f t="shared" si="27"/>
        <v>9.1443015144977312E-4</v>
      </c>
      <c r="I205" s="169">
        <f t="shared" si="28"/>
        <v>37712.534911201081</v>
      </c>
      <c r="J205" s="169">
        <f t="shared" si="22"/>
        <v>2.3710080783973141E-2</v>
      </c>
      <c r="K205" s="169">
        <f t="shared" si="23"/>
        <v>1.6937046330991972</v>
      </c>
      <c r="L205" s="169">
        <f t="shared" si="29"/>
        <v>28.228108586240726</v>
      </c>
      <c r="M205" s="170">
        <f t="shared" si="30"/>
        <v>32.828113726569555</v>
      </c>
      <c r="N205" s="170">
        <f t="shared" si="31"/>
        <v>2.2098909622511864</v>
      </c>
      <c r="O205" s="169">
        <f t="shared" si="32"/>
        <v>0.19930474046276936</v>
      </c>
    </row>
    <row r="206" spans="1:15" x14ac:dyDescent="0.25">
      <c r="A206" s="157">
        <v>45694.131944444445</v>
      </c>
      <c r="B206" s="168">
        <v>0.32508021836672502</v>
      </c>
      <c r="C206" s="169">
        <f t="shared" si="24"/>
        <v>0.36899647852955725</v>
      </c>
      <c r="D206" s="168">
        <v>26.364413825</v>
      </c>
      <c r="E206" s="168">
        <v>4.1473561666666603E-2</v>
      </c>
      <c r="F206" s="169">
        <f t="shared" si="25"/>
        <v>0.97881689295336338</v>
      </c>
      <c r="G206" s="169">
        <f t="shared" si="26"/>
        <v>0.35714555895366096</v>
      </c>
      <c r="H206" s="169">
        <f t="shared" si="27"/>
        <v>7.7304233539753455E-4</v>
      </c>
      <c r="I206" s="169">
        <f t="shared" si="28"/>
        <v>31881.295744953746</v>
      </c>
      <c r="J206" s="169">
        <f t="shared" si="22"/>
        <v>2.3710833340385356E-2</v>
      </c>
      <c r="K206" s="169">
        <f t="shared" si="23"/>
        <v>1.6936568956503804</v>
      </c>
      <c r="L206" s="169">
        <f t="shared" si="29"/>
        <v>24.431331504714976</v>
      </c>
      <c r="M206" s="170">
        <f t="shared" si="30"/>
        <v>28.411902984173931</v>
      </c>
      <c r="N206" s="170">
        <f t="shared" si="31"/>
        <v>1.8821047140914489</v>
      </c>
      <c r="O206" s="169">
        <f t="shared" si="32"/>
        <v>0.16974248864461119</v>
      </c>
    </row>
    <row r="207" spans="1:15" x14ac:dyDescent="0.25">
      <c r="A207" s="157">
        <v>45694.132638888892</v>
      </c>
      <c r="B207" s="168">
        <v>0.32392198374127379</v>
      </c>
      <c r="C207" s="169">
        <f t="shared" si="24"/>
        <v>0.36767964848634349</v>
      </c>
      <c r="D207" s="168">
        <v>26.3633458933333</v>
      </c>
      <c r="E207" s="168">
        <v>4.1330509000000001E-2</v>
      </c>
      <c r="F207" s="169">
        <f t="shared" si="25"/>
        <v>0.97881906083439663</v>
      </c>
      <c r="G207" s="169">
        <f t="shared" si="26"/>
        <v>0.35587307810328933</v>
      </c>
      <c r="H207" s="169">
        <f t="shared" si="27"/>
        <v>7.7028804784261761E-4</v>
      </c>
      <c r="I207" s="169">
        <f t="shared" si="28"/>
        <v>31767.521629220078</v>
      </c>
      <c r="J207" s="169">
        <f t="shared" si="22"/>
        <v>2.3711588410146152E-2</v>
      </c>
      <c r="K207" s="169">
        <f t="shared" si="23"/>
        <v>1.6936090016239143</v>
      </c>
      <c r="L207" s="169">
        <f t="shared" si="29"/>
        <v>24.356452504440561</v>
      </c>
      <c r="M207" s="170">
        <f t="shared" si="30"/>
        <v>28.324106634545942</v>
      </c>
      <c r="N207" s="170">
        <f t="shared" si="31"/>
        <v>1.8691975605528779</v>
      </c>
      <c r="O207" s="169">
        <f t="shared" si="32"/>
        <v>0.16857842357078623</v>
      </c>
    </row>
    <row r="208" spans="1:15" x14ac:dyDescent="0.25">
      <c r="A208" s="157">
        <v>45694.133333333331</v>
      </c>
      <c r="B208" s="168">
        <v>0.37720116988226821</v>
      </c>
      <c r="C208" s="169">
        <f t="shared" si="24"/>
        <v>0.42815368778263085</v>
      </c>
      <c r="D208" s="168">
        <v>26.362277955</v>
      </c>
      <c r="E208" s="168">
        <v>4.1318587999999899E-2</v>
      </c>
      <c r="F208" s="169">
        <f t="shared" si="25"/>
        <v>0.97882122860998078</v>
      </c>
      <c r="G208" s="169">
        <f t="shared" si="26"/>
        <v>0.41440762939196701</v>
      </c>
      <c r="H208" s="169">
        <f t="shared" si="27"/>
        <v>8.9698621080512336E-4</v>
      </c>
      <c r="I208" s="169">
        <f t="shared" si="28"/>
        <v>36992.478624419309</v>
      </c>
      <c r="J208" s="169">
        <f t="shared" ref="J208:J271" si="33">KHprocess*EXP(delta*(1/(D208+273.15)-1/(Tnul+273.15)))</f>
        <v>2.371234351405066E-2</v>
      </c>
      <c r="K208" s="169">
        <f t="shared" ref="K208:K271" si="34">1/(J208*constR*(D208+273.15)*10^3)</f>
        <v>1.6935611082897941</v>
      </c>
      <c r="L208" s="169">
        <f t="shared" si="29"/>
        <v>27.764386181626502</v>
      </c>
      <c r="M208" s="170">
        <f t="shared" si="30"/>
        <v>32.28637327834241</v>
      </c>
      <c r="N208" s="170">
        <f t="shared" si="31"/>
        <v>2.1596548738564341</v>
      </c>
      <c r="O208" s="169">
        <f t="shared" si="32"/>
        <v>0.19477406870999589</v>
      </c>
    </row>
    <row r="209" spans="1:15" x14ac:dyDescent="0.25">
      <c r="A209" s="157">
        <v>45694.134027777778</v>
      </c>
      <c r="B209" s="168">
        <v>0.37218210843291127</v>
      </c>
      <c r="C209" s="169">
        <f t="shared" ref="C209:C272" si="35">IF($C$13="Normalised Q_A (Nm3/s)", B209*$C$8/F209*(D209+273.15)/($C$6+273.15), B209)</f>
        <v>0.42245420722798954</v>
      </c>
      <c r="D209" s="168">
        <v>26.361210024999998</v>
      </c>
      <c r="E209" s="168">
        <v>4.1151692833333302E-2</v>
      </c>
      <c r="F209" s="169">
        <f t="shared" ref="F209:F272" si="36">$C$5-EXP(52.57-(6690.9/(D209+273.15))-4.681*LN(D209+273.15))/1000</f>
        <v>0.97882339624967374</v>
      </c>
      <c r="G209" s="169">
        <f t="shared" ref="G209:G272" si="37">C209*((20+273.15)/(D209+273.15))*(F209/$C$9)</f>
        <v>0.40889349655497242</v>
      </c>
      <c r="H209" s="169">
        <f t="shared" ref="H209:H272" si="38">G209/$C$2</f>
        <v>8.8505085834409618E-4</v>
      </c>
      <c r="I209" s="169">
        <f t="shared" ref="I209:I272" si="39">C209*(24*60*60)</f>
        <v>36500.043504498295</v>
      </c>
      <c r="J209" s="169">
        <f t="shared" si="33"/>
        <v>2.3713098641494283E-2</v>
      </c>
      <c r="K209" s="169">
        <f t="shared" si="34"/>
        <v>1.6935132163206941</v>
      </c>
      <c r="L209" s="169">
        <f t="shared" ref="L209:L272" si="40">(($C$3/0.815)^(-0.49))*34500*(H209)^0.86</f>
        <v>27.446374999076102</v>
      </c>
      <c r="M209" s="170">
        <f t="shared" ref="M209:M272" si="41">L209*(1.024)^(D209-20)</f>
        <v>31.915759237577923</v>
      </c>
      <c r="N209" s="170">
        <f t="shared" ref="N209:N272" si="42">K209*E209*(1-EXP((-(M209/K209)*($C$4/I209))))*I209/1000</f>
        <v>2.123665251323458</v>
      </c>
      <c r="O209" s="169">
        <f t="shared" ref="O209:O272" si="43">N209*1000/24/$C$2</f>
        <v>0.19152825138198576</v>
      </c>
    </row>
    <row r="210" spans="1:15" x14ac:dyDescent="0.25">
      <c r="A210" s="157">
        <v>45694.134722222225</v>
      </c>
      <c r="B210" s="168">
        <v>0.35944143749568763</v>
      </c>
      <c r="C210" s="169">
        <f t="shared" si="35"/>
        <v>0.40799024563690023</v>
      </c>
      <c r="D210" s="168">
        <v>26.360142088333301</v>
      </c>
      <c r="E210" s="168">
        <v>4.1137388166666601E-2</v>
      </c>
      <c r="F210" s="169">
        <f t="shared" si="36"/>
        <v>0.9788255637839276</v>
      </c>
      <c r="G210" s="169">
        <f t="shared" si="37"/>
        <v>0.39489610826053556</v>
      </c>
      <c r="H210" s="169">
        <f t="shared" si="38"/>
        <v>8.5475348108341028E-4</v>
      </c>
      <c r="I210" s="169">
        <f t="shared" si="39"/>
        <v>35250.357223028179</v>
      </c>
      <c r="J210" s="169">
        <f t="shared" si="33"/>
        <v>2.3713853803084623E-2</v>
      </c>
      <c r="K210" s="169">
        <f t="shared" si="34"/>
        <v>1.6934653250439222</v>
      </c>
      <c r="L210" s="169">
        <f t="shared" si="40"/>
        <v>26.63639657823267</v>
      </c>
      <c r="M210" s="170">
        <f t="shared" si="41"/>
        <v>30.97309895396312</v>
      </c>
      <c r="N210" s="170">
        <f t="shared" si="42"/>
        <v>2.053745307312572</v>
      </c>
      <c r="O210" s="169">
        <f t="shared" si="43"/>
        <v>0.18522234012559272</v>
      </c>
    </row>
    <row r="211" spans="1:15" x14ac:dyDescent="0.25">
      <c r="A211" s="157">
        <v>45694.135416666664</v>
      </c>
      <c r="B211" s="168">
        <v>0.34515643103068588</v>
      </c>
      <c r="C211" s="169">
        <f t="shared" si="35"/>
        <v>0.39177353655953839</v>
      </c>
      <c r="D211" s="168">
        <v>26.359074154999998</v>
      </c>
      <c r="E211" s="168">
        <v>4.1141247999999998E-2</v>
      </c>
      <c r="F211" s="169">
        <f t="shared" si="36"/>
        <v>0.97882773119245026</v>
      </c>
      <c r="G211" s="169">
        <f t="shared" si="37"/>
        <v>0.37920205389994593</v>
      </c>
      <c r="H211" s="169">
        <f t="shared" si="38"/>
        <v>8.2078366645009938E-4</v>
      </c>
      <c r="I211" s="169">
        <f t="shared" si="39"/>
        <v>33849.233558744119</v>
      </c>
      <c r="J211" s="169">
        <f t="shared" si="33"/>
        <v>2.3714608991751956E-2</v>
      </c>
      <c r="K211" s="169">
        <f t="shared" si="34"/>
        <v>1.693417434907917</v>
      </c>
      <c r="L211" s="169">
        <f t="shared" si="40"/>
        <v>25.7234374712021</v>
      </c>
      <c r="M211" s="170">
        <f t="shared" si="41"/>
        <v>29.910742345247016</v>
      </c>
      <c r="N211" s="170">
        <f t="shared" si="42"/>
        <v>1.9762060012091882</v>
      </c>
      <c r="O211" s="169">
        <f t="shared" si="43"/>
        <v>0.1782292569633106</v>
      </c>
    </row>
    <row r="212" spans="1:15" x14ac:dyDescent="0.25">
      <c r="A212" s="157">
        <v>45694.136111111111</v>
      </c>
      <c r="B212" s="168">
        <v>0.33666265285619645</v>
      </c>
      <c r="C212" s="169">
        <f t="shared" si="35"/>
        <v>0.38213098615314273</v>
      </c>
      <c r="D212" s="168">
        <v>26.358302589999901</v>
      </c>
      <c r="E212" s="168">
        <v>4.09064818333333E-2</v>
      </c>
      <c r="F212" s="169">
        <f t="shared" si="36"/>
        <v>0.97882929703692334</v>
      </c>
      <c r="G212" s="169">
        <f t="shared" si="37"/>
        <v>0.36987046439567678</v>
      </c>
      <c r="H212" s="169">
        <f t="shared" si="38"/>
        <v>8.005854207698631E-4</v>
      </c>
      <c r="I212" s="169">
        <f t="shared" si="39"/>
        <v>33016.117203631533</v>
      </c>
      <c r="J212" s="169">
        <f t="shared" si="33"/>
        <v>2.371515462197606E-2</v>
      </c>
      <c r="K212" s="169">
        <f t="shared" si="34"/>
        <v>1.6933828356563232</v>
      </c>
      <c r="L212" s="169">
        <f t="shared" si="40"/>
        <v>25.178097982543314</v>
      </c>
      <c r="M212" s="170">
        <f t="shared" si="41"/>
        <v>29.276095844153549</v>
      </c>
      <c r="N212" s="170">
        <f t="shared" si="42"/>
        <v>1.9188812818519119</v>
      </c>
      <c r="O212" s="169">
        <f t="shared" si="43"/>
        <v>0.17305927866629794</v>
      </c>
    </row>
    <row r="213" spans="1:15" x14ac:dyDescent="0.25">
      <c r="A213" s="157">
        <v>45694.136805555558</v>
      </c>
      <c r="B213" s="168">
        <v>0.37449858871028879</v>
      </c>
      <c r="C213" s="169">
        <f t="shared" si="35"/>
        <v>0.42507637416156968</v>
      </c>
      <c r="D213" s="168">
        <v>26.358076350000001</v>
      </c>
      <c r="E213" s="168">
        <v>4.0813927833333298E-2</v>
      </c>
      <c r="F213" s="169">
        <f t="shared" si="36"/>
        <v>0.97882975616553813</v>
      </c>
      <c r="G213" s="169">
        <f t="shared" si="37"/>
        <v>0.41143847036982267</v>
      </c>
      <c r="H213" s="169">
        <f t="shared" si="38"/>
        <v>8.9055945967494088E-4</v>
      </c>
      <c r="I213" s="169">
        <f t="shared" si="39"/>
        <v>36726.59872755962</v>
      </c>
      <c r="J213" s="169">
        <f t="shared" si="33"/>
        <v>2.3715314615793293E-2</v>
      </c>
      <c r="K213" s="169">
        <f t="shared" si="34"/>
        <v>1.6933726904851678</v>
      </c>
      <c r="L213" s="169">
        <f t="shared" si="40"/>
        <v>27.593222902087053</v>
      </c>
      <c r="M213" s="170">
        <f t="shared" si="41"/>
        <v>32.084135363666235</v>
      </c>
      <c r="N213" s="170">
        <f t="shared" si="42"/>
        <v>2.1184955007827124</v>
      </c>
      <c r="O213" s="169">
        <f t="shared" si="43"/>
        <v>0.19106200403884491</v>
      </c>
    </row>
    <row r="214" spans="1:15" x14ac:dyDescent="0.25">
      <c r="A214" s="157">
        <v>45694.137499999997</v>
      </c>
      <c r="B214" s="168">
        <v>0.41812573811431919</v>
      </c>
      <c r="C214" s="169">
        <f t="shared" si="35"/>
        <v>0.47459502342387233</v>
      </c>
      <c r="D214" s="168">
        <v>26.357861965000001</v>
      </c>
      <c r="E214" s="168">
        <v>4.09355233333333E-2</v>
      </c>
      <c r="F214" s="169">
        <f t="shared" si="36"/>
        <v>0.97883019123083881</v>
      </c>
      <c r="G214" s="169">
        <f t="shared" si="37"/>
        <v>0.45936892500573051</v>
      </c>
      <c r="H214" s="169">
        <f t="shared" si="38"/>
        <v>9.9430503247993607E-4</v>
      </c>
      <c r="I214" s="169">
        <f t="shared" si="39"/>
        <v>41005.010023822571</v>
      </c>
      <c r="J214" s="169">
        <f t="shared" si="33"/>
        <v>2.3715466227136682E-2</v>
      </c>
      <c r="K214" s="169">
        <f t="shared" si="34"/>
        <v>1.6933630769631043</v>
      </c>
      <c r="L214" s="169">
        <f t="shared" si="40"/>
        <v>30.336062144173663</v>
      </c>
      <c r="M214" s="170">
        <f t="shared" si="41"/>
        <v>35.27320382095678</v>
      </c>
      <c r="N214" s="170">
        <f t="shared" si="42"/>
        <v>2.3591912911262063</v>
      </c>
      <c r="O214" s="169">
        <f t="shared" si="43"/>
        <v>0.21276977733822205</v>
      </c>
    </row>
    <row r="215" spans="1:15" x14ac:dyDescent="0.25">
      <c r="A215" s="157">
        <v>45694.138194444444</v>
      </c>
      <c r="B215" s="168">
        <v>0.41272061257932091</v>
      </c>
      <c r="C215" s="169">
        <f t="shared" si="35"/>
        <v>0.46845937398707982</v>
      </c>
      <c r="D215" s="168">
        <v>26.357647576666601</v>
      </c>
      <c r="E215" s="168">
        <v>4.1101623333333302E-2</v>
      </c>
      <c r="F215" s="169">
        <f t="shared" si="36"/>
        <v>0.97883062629811035</v>
      </c>
      <c r="G215" s="169">
        <f t="shared" si="37"/>
        <v>0.45343064740117334</v>
      </c>
      <c r="H215" s="169">
        <f t="shared" si="38"/>
        <v>9.8145161775145735E-4</v>
      </c>
      <c r="I215" s="169">
        <f t="shared" si="39"/>
        <v>40474.889912483697</v>
      </c>
      <c r="J215" s="169">
        <f t="shared" si="33"/>
        <v>2.371561784202373E-2</v>
      </c>
      <c r="K215" s="169">
        <f t="shared" si="34"/>
        <v>1.6933534633315128</v>
      </c>
      <c r="L215" s="169">
        <f t="shared" si="40"/>
        <v>29.998501898723845</v>
      </c>
      <c r="M215" s="170">
        <f t="shared" si="41"/>
        <v>34.880528876921403</v>
      </c>
      <c r="N215" s="170">
        <f t="shared" si="42"/>
        <v>2.3396730486318544</v>
      </c>
      <c r="O215" s="169">
        <f t="shared" si="43"/>
        <v>0.21100947408295945</v>
      </c>
    </row>
    <row r="216" spans="1:15" x14ac:dyDescent="0.25">
      <c r="A216" s="157">
        <v>45694.138888888891</v>
      </c>
      <c r="B216" s="168">
        <v>0.38028981514761118</v>
      </c>
      <c r="C216" s="169">
        <f t="shared" si="35"/>
        <v>0.4316482303271349</v>
      </c>
      <c r="D216" s="168">
        <v>26.3574331933333</v>
      </c>
      <c r="E216" s="168">
        <v>4.1195402999999998E-2</v>
      </c>
      <c r="F216" s="169">
        <f t="shared" si="36"/>
        <v>0.97883106135044118</v>
      </c>
      <c r="G216" s="169">
        <f t="shared" si="37"/>
        <v>0.41780093319015787</v>
      </c>
      <c r="H216" s="169">
        <f t="shared" si="38"/>
        <v>9.0433102422112096E-4</v>
      </c>
      <c r="I216" s="169">
        <f t="shared" si="39"/>
        <v>37294.407100264456</v>
      </c>
      <c r="J216" s="169">
        <f t="shared" si="33"/>
        <v>2.3715769454561005E-2</v>
      </c>
      <c r="K216" s="169">
        <f t="shared" si="34"/>
        <v>1.6933438499640845</v>
      </c>
      <c r="L216" s="169">
        <f t="shared" si="40"/>
        <v>27.959790113754789</v>
      </c>
      <c r="M216" s="170">
        <f t="shared" si="41"/>
        <v>32.509867031380608</v>
      </c>
      <c r="N216" s="170">
        <f t="shared" si="42"/>
        <v>2.1696576526725777</v>
      </c>
      <c r="O216" s="169">
        <f t="shared" si="43"/>
        <v>0.19567619522660332</v>
      </c>
    </row>
    <row r="217" spans="1:15" x14ac:dyDescent="0.25">
      <c r="A217" s="157">
        <v>45694.13958333333</v>
      </c>
      <c r="B217" s="168">
        <v>0.38646712042659359</v>
      </c>
      <c r="C217" s="169">
        <f t="shared" si="35"/>
        <v>0.43866033716101893</v>
      </c>
      <c r="D217" s="168">
        <v>26.3576657083333</v>
      </c>
      <c r="E217" s="168">
        <v>4.1218452000000003E-2</v>
      </c>
      <c r="F217" s="169">
        <f t="shared" si="36"/>
        <v>0.97883058950294133</v>
      </c>
      <c r="G217" s="169">
        <f t="shared" si="37"/>
        <v>0.42458755698958189</v>
      </c>
      <c r="H217" s="169">
        <f t="shared" si="38"/>
        <v>9.1902068612463616E-4</v>
      </c>
      <c r="I217" s="169">
        <f t="shared" si="39"/>
        <v>37900.253130712037</v>
      </c>
      <c r="J217" s="169">
        <f t="shared" si="33"/>
        <v>2.3715605019308968E-2</v>
      </c>
      <c r="K217" s="169">
        <f t="shared" si="34"/>
        <v>1.6933542763926983</v>
      </c>
      <c r="L217" s="169">
        <f t="shared" si="40"/>
        <v>28.349934762877684</v>
      </c>
      <c r="M217" s="170">
        <f t="shared" si="41"/>
        <v>32.963684210763581</v>
      </c>
      <c r="N217" s="170">
        <f t="shared" si="42"/>
        <v>2.2043687858080614</v>
      </c>
      <c r="O217" s="169">
        <f t="shared" si="43"/>
        <v>0.19880670867677322</v>
      </c>
    </row>
    <row r="218" spans="1:15" x14ac:dyDescent="0.25">
      <c r="A218" s="157">
        <v>45694.140277777777</v>
      </c>
      <c r="B218" s="168">
        <v>0.42353089310729924</v>
      </c>
      <c r="C218" s="169">
        <f t="shared" si="35"/>
        <v>0.4807323965238629</v>
      </c>
      <c r="D218" s="168">
        <v>26.358720524999999</v>
      </c>
      <c r="E218" s="168">
        <v>4.1267725333333297E-2</v>
      </c>
      <c r="F218" s="169">
        <f t="shared" si="36"/>
        <v>0.97882844887084153</v>
      </c>
      <c r="G218" s="169">
        <f t="shared" si="37"/>
        <v>0.46530723497395299</v>
      </c>
      <c r="H218" s="169">
        <f t="shared" si="38"/>
        <v>1.0071585172596385E-3</v>
      </c>
      <c r="I218" s="169">
        <f t="shared" si="39"/>
        <v>41535.279059661756</v>
      </c>
      <c r="J218" s="169">
        <f t="shared" si="33"/>
        <v>2.3714859067564764E-2</v>
      </c>
      <c r="K218" s="169">
        <f t="shared" si="34"/>
        <v>1.6934015770308812</v>
      </c>
      <c r="L218" s="169">
        <f t="shared" si="40"/>
        <v>30.673013847281034</v>
      </c>
      <c r="M218" s="170">
        <f t="shared" si="41"/>
        <v>35.665720051486346</v>
      </c>
      <c r="N218" s="170">
        <f t="shared" si="42"/>
        <v>2.4075681676894334</v>
      </c>
      <c r="O218" s="169">
        <f t="shared" si="43"/>
        <v>0.21713277125626201</v>
      </c>
    </row>
    <row r="219" spans="1:15" x14ac:dyDescent="0.25">
      <c r="A219" s="157">
        <v>45694.140972222223</v>
      </c>
      <c r="B219" s="168">
        <v>0.41079020007851985</v>
      </c>
      <c r="C219" s="169">
        <f t="shared" si="35"/>
        <v>0.466273669909611</v>
      </c>
      <c r="D219" s="168">
        <v>26.359793216666599</v>
      </c>
      <c r="E219" s="168">
        <v>4.1363092666666601E-2</v>
      </c>
      <c r="F219" s="169">
        <f t="shared" si="36"/>
        <v>0.97882627184441429</v>
      </c>
      <c r="G219" s="169">
        <f t="shared" si="37"/>
        <v>0.45130982240888806</v>
      </c>
      <c r="H219" s="169">
        <f t="shared" si="38"/>
        <v>9.7686108746512573E-4</v>
      </c>
      <c r="I219" s="169">
        <f t="shared" si="39"/>
        <v>40286.045080190393</v>
      </c>
      <c r="J219" s="169">
        <f t="shared" si="33"/>
        <v>2.3714100504319328E-2</v>
      </c>
      <c r="K219" s="169">
        <f t="shared" si="34"/>
        <v>1.6934496802209051</v>
      </c>
      <c r="L219" s="169">
        <f t="shared" si="40"/>
        <v>29.877794357829707</v>
      </c>
      <c r="M219" s="170">
        <f t="shared" si="41"/>
        <v>34.741944978847513</v>
      </c>
      <c r="N219" s="170">
        <f t="shared" si="42"/>
        <v>2.3442465214405352</v>
      </c>
      <c r="O219" s="169">
        <f t="shared" si="43"/>
        <v>0.21142194457436284</v>
      </c>
    </row>
    <row r="220" spans="1:15" x14ac:dyDescent="0.25">
      <c r="A220" s="157">
        <v>45694.14166666667</v>
      </c>
      <c r="B220" s="168">
        <v>0.39689128901805054</v>
      </c>
      <c r="C220" s="169">
        <f t="shared" si="35"/>
        <v>0.4505001148145108</v>
      </c>
      <c r="D220" s="168">
        <v>26.3608659116666</v>
      </c>
      <c r="E220" s="168">
        <v>4.1433823666666598E-2</v>
      </c>
      <c r="F220" s="169">
        <f t="shared" si="36"/>
        <v>0.9788240946911958</v>
      </c>
      <c r="G220" s="169">
        <f t="shared" si="37"/>
        <v>0.43603994722399231</v>
      </c>
      <c r="H220" s="169">
        <f t="shared" si="38"/>
        <v>9.4380940957574093E-4</v>
      </c>
      <c r="I220" s="169">
        <f t="shared" si="39"/>
        <v>38923.209919973735</v>
      </c>
      <c r="J220" s="169">
        <f t="shared" si="33"/>
        <v>2.3713341968414122E-2</v>
      </c>
      <c r="K220" s="169">
        <f t="shared" si="34"/>
        <v>1.6934977845605481</v>
      </c>
      <c r="L220" s="169">
        <f t="shared" si="40"/>
        <v>29.006332267640058</v>
      </c>
      <c r="M220" s="170">
        <f t="shared" si="41"/>
        <v>33.729465614342196</v>
      </c>
      <c r="N220" s="170">
        <f t="shared" si="42"/>
        <v>2.272823030371169</v>
      </c>
      <c r="O220" s="169">
        <f t="shared" si="43"/>
        <v>0.20498043203203184</v>
      </c>
    </row>
    <row r="221" spans="1:15" x14ac:dyDescent="0.25">
      <c r="A221" s="157">
        <v>45694.142361111109</v>
      </c>
      <c r="B221" s="168">
        <v>0.40963196730625573</v>
      </c>
      <c r="C221" s="169">
        <f t="shared" si="35"/>
        <v>0.46496439911520832</v>
      </c>
      <c r="D221" s="168">
        <v>26.3619386033333</v>
      </c>
      <c r="E221" s="168">
        <v>4.1284412833333298E-2</v>
      </c>
      <c r="F221" s="169">
        <f t="shared" si="36"/>
        <v>0.97882191742471092</v>
      </c>
      <c r="G221" s="169">
        <f t="shared" si="37"/>
        <v>0.45003734359449871</v>
      </c>
      <c r="H221" s="169">
        <f t="shared" si="38"/>
        <v>9.7410680431709673E-4</v>
      </c>
      <c r="I221" s="169">
        <f t="shared" si="39"/>
        <v>40172.924083553997</v>
      </c>
      <c r="J221" s="169">
        <f t="shared" si="33"/>
        <v>2.3712583464562002E-2</v>
      </c>
      <c r="K221" s="169">
        <f t="shared" si="34"/>
        <v>1.6935458897508577</v>
      </c>
      <c r="L221" s="169">
        <f t="shared" si="40"/>
        <v>29.80533265117494</v>
      </c>
      <c r="M221" s="170">
        <f t="shared" si="41"/>
        <v>34.659449862278692</v>
      </c>
      <c r="N221" s="170">
        <f t="shared" si="42"/>
        <v>2.3336688767188201</v>
      </c>
      <c r="O221" s="169">
        <f t="shared" si="43"/>
        <v>0.21046797228705089</v>
      </c>
    </row>
    <row r="222" spans="1:15" x14ac:dyDescent="0.25">
      <c r="A222" s="157">
        <v>45694.143055555556</v>
      </c>
      <c r="B222" s="168">
        <v>0.42198654470757851</v>
      </c>
      <c r="C222" s="169">
        <f t="shared" si="35"/>
        <v>0.47898904721306179</v>
      </c>
      <c r="D222" s="168">
        <v>26.362414633333302</v>
      </c>
      <c r="E222" s="168">
        <v>4.1196992500000001E-2</v>
      </c>
      <c r="F222" s="169">
        <f t="shared" si="36"/>
        <v>0.97882095117742318</v>
      </c>
      <c r="G222" s="169">
        <f t="shared" si="37"/>
        <v>0.4636105547661919</v>
      </c>
      <c r="H222" s="169">
        <f t="shared" si="38"/>
        <v>1.0034860492774717E-3</v>
      </c>
      <c r="I222" s="169">
        <f t="shared" si="39"/>
        <v>41384.653679208539</v>
      </c>
      <c r="J222" s="169">
        <f t="shared" si="33"/>
        <v>2.3712246871675564E-2</v>
      </c>
      <c r="K222" s="169">
        <f t="shared" si="34"/>
        <v>1.6935672377841684</v>
      </c>
      <c r="L222" s="169">
        <f t="shared" si="40"/>
        <v>30.576802547524892</v>
      </c>
      <c r="M222" s="170">
        <f t="shared" si="41"/>
        <v>35.556963310620858</v>
      </c>
      <c r="N222" s="170">
        <f t="shared" si="42"/>
        <v>2.3953789852054581</v>
      </c>
      <c r="O222" s="169">
        <f t="shared" si="43"/>
        <v>0.21603345826167553</v>
      </c>
    </row>
    <row r="223" spans="1:15" x14ac:dyDescent="0.25">
      <c r="A223" s="157">
        <v>45694.143750000003</v>
      </c>
      <c r="B223" s="168">
        <v>0.44515140632009537</v>
      </c>
      <c r="C223" s="169">
        <f t="shared" si="35"/>
        <v>0.50528134849580253</v>
      </c>
      <c r="D223" s="168">
        <v>26.361792810000001</v>
      </c>
      <c r="E223" s="168">
        <v>4.1266136000000002E-2</v>
      </c>
      <c r="F223" s="169">
        <f t="shared" si="36"/>
        <v>0.97882221335177855</v>
      </c>
      <c r="G223" s="169">
        <f t="shared" si="37"/>
        <v>0.48906035755718624</v>
      </c>
      <c r="H223" s="169">
        <f t="shared" si="38"/>
        <v>1.0585722025047322E-3</v>
      </c>
      <c r="I223" s="169">
        <f t="shared" si="39"/>
        <v>43656.308510037336</v>
      </c>
      <c r="J223" s="169">
        <f t="shared" si="33"/>
        <v>2.3712686553770113E-2</v>
      </c>
      <c r="K223" s="169">
        <f t="shared" si="34"/>
        <v>1.6935393515449024</v>
      </c>
      <c r="L223" s="169">
        <f t="shared" si="40"/>
        <v>32.014884147067285</v>
      </c>
      <c r="M223" s="170">
        <f t="shared" si="41"/>
        <v>37.228721725573671</v>
      </c>
      <c r="N223" s="170">
        <f t="shared" si="42"/>
        <v>2.524165402560508</v>
      </c>
      <c r="O223" s="169">
        <f t="shared" si="43"/>
        <v>0.2276483948918207</v>
      </c>
    </row>
    <row r="224" spans="1:15" x14ac:dyDescent="0.25">
      <c r="A224" s="157">
        <v>45694.144444444442</v>
      </c>
      <c r="B224" s="168">
        <v>0.43163857774588793</v>
      </c>
      <c r="C224" s="169">
        <f t="shared" si="35"/>
        <v>0.48994152850415751</v>
      </c>
      <c r="D224" s="168">
        <v>26.361147119999998</v>
      </c>
      <c r="E224" s="168">
        <v>4.1192224E-2</v>
      </c>
      <c r="F224" s="169">
        <f t="shared" si="36"/>
        <v>0.97882352392790417</v>
      </c>
      <c r="G224" s="169">
        <f t="shared" si="37"/>
        <v>0.47421464735547841</v>
      </c>
      <c r="H224" s="169">
        <f t="shared" si="38"/>
        <v>1.0264386306395638E-3</v>
      </c>
      <c r="I224" s="169">
        <f t="shared" si="39"/>
        <v>42330.948062759206</v>
      </c>
      <c r="J224" s="169">
        <f t="shared" si="33"/>
        <v>2.3713143122192529E-2</v>
      </c>
      <c r="K224" s="169">
        <f t="shared" si="34"/>
        <v>1.6935103953387003</v>
      </c>
      <c r="L224" s="169">
        <f t="shared" si="40"/>
        <v>31.177313303937673</v>
      </c>
      <c r="M224" s="170">
        <f t="shared" si="41"/>
        <v>36.254191696276635</v>
      </c>
      <c r="N224" s="170">
        <f t="shared" si="42"/>
        <v>2.4469720149908296</v>
      </c>
      <c r="O224" s="169">
        <f t="shared" si="43"/>
        <v>0.22068650928849473</v>
      </c>
    </row>
    <row r="225" spans="1:15" x14ac:dyDescent="0.25">
      <c r="A225" s="157">
        <v>45694.145138888889</v>
      </c>
      <c r="B225" s="168">
        <v>0.37835940266225193</v>
      </c>
      <c r="C225" s="169">
        <f t="shared" si="35"/>
        <v>0.42946424576321257</v>
      </c>
      <c r="D225" s="168">
        <v>26.360501424999999</v>
      </c>
      <c r="E225" s="168">
        <v>4.10491711666666E-2</v>
      </c>
      <c r="F225" s="169">
        <f t="shared" si="36"/>
        <v>0.97882483447068702</v>
      </c>
      <c r="G225" s="169">
        <f t="shared" si="37"/>
        <v>0.41568010821483747</v>
      </c>
      <c r="H225" s="169">
        <f t="shared" si="38"/>
        <v>8.9974049397150964E-4</v>
      </c>
      <c r="I225" s="169">
        <f t="shared" si="39"/>
        <v>37105.710833941564</v>
      </c>
      <c r="J225" s="169">
        <f t="shared" si="33"/>
        <v>2.3713599704910038E-2</v>
      </c>
      <c r="K225" s="169">
        <f t="shared" si="34"/>
        <v>1.6934814392706543</v>
      </c>
      <c r="L225" s="169">
        <f t="shared" si="40"/>
        <v>27.837688228074605</v>
      </c>
      <c r="M225" s="170">
        <f t="shared" si="41"/>
        <v>32.370250144707327</v>
      </c>
      <c r="N225" s="170">
        <f t="shared" si="42"/>
        <v>2.15172048628768</v>
      </c>
      <c r="O225" s="169">
        <f t="shared" si="43"/>
        <v>0.19405848541555559</v>
      </c>
    </row>
    <row r="226" spans="1:15" x14ac:dyDescent="0.25">
      <c r="A226" s="157">
        <v>45694.145833333336</v>
      </c>
      <c r="B226" s="168">
        <v>0.37218210475742047</v>
      </c>
      <c r="C226" s="169">
        <f t="shared" si="35"/>
        <v>0.42245110654091228</v>
      </c>
      <c r="D226" s="168">
        <v>26.359855735</v>
      </c>
      <c r="E226" s="168">
        <v>4.1103214499999999E-2</v>
      </c>
      <c r="F226" s="169">
        <f t="shared" si="36"/>
        <v>0.97882614495983178</v>
      </c>
      <c r="G226" s="169">
        <f t="shared" si="37"/>
        <v>0.40889349251693768</v>
      </c>
      <c r="H226" s="169">
        <f t="shared" si="38"/>
        <v>8.8505084960376122E-4</v>
      </c>
      <c r="I226" s="169">
        <f t="shared" si="39"/>
        <v>36499.775605134819</v>
      </c>
      <c r="J226" s="169">
        <f t="shared" si="33"/>
        <v>2.3714056294851776E-2</v>
      </c>
      <c r="K226" s="169">
        <f t="shared" si="34"/>
        <v>1.693452483789208</v>
      </c>
      <c r="L226" s="169">
        <f t="shared" si="40"/>
        <v>27.446374765975552</v>
      </c>
      <c r="M226" s="170">
        <f t="shared" si="41"/>
        <v>31.914733878969383</v>
      </c>
      <c r="N226" s="170">
        <f t="shared" si="42"/>
        <v>2.1210802200029106</v>
      </c>
      <c r="O226" s="169">
        <f t="shared" si="43"/>
        <v>0.19129511363662613</v>
      </c>
    </row>
    <row r="227" spans="1:15" x14ac:dyDescent="0.25">
      <c r="A227" s="157">
        <v>45694.146527777775</v>
      </c>
      <c r="B227" s="168">
        <v>0.39187223491967516</v>
      </c>
      <c r="C227" s="169">
        <f t="shared" si="35"/>
        <v>0.44479970299064536</v>
      </c>
      <c r="D227" s="168">
        <v>26.3594432133333</v>
      </c>
      <c r="E227" s="168">
        <v>4.1021355500000002E-2</v>
      </c>
      <c r="F227" s="169">
        <f t="shared" si="36"/>
        <v>0.97882698218894393</v>
      </c>
      <c r="G227" s="169">
        <f t="shared" si="37"/>
        <v>0.43052582246306714</v>
      </c>
      <c r="H227" s="169">
        <f t="shared" si="38"/>
        <v>9.3187407459538343E-4</v>
      </c>
      <c r="I227" s="169">
        <f t="shared" si="39"/>
        <v>38430.694338391761</v>
      </c>
      <c r="J227" s="169">
        <f t="shared" si="33"/>
        <v>2.3714348008957681E-2</v>
      </c>
      <c r="K227" s="169">
        <f t="shared" si="34"/>
        <v>1.6934339847556641</v>
      </c>
      <c r="L227" s="169">
        <f t="shared" si="40"/>
        <v>28.690593644790813</v>
      </c>
      <c r="M227" s="170">
        <f t="shared" si="41"/>
        <v>33.361189246020551</v>
      </c>
      <c r="N227" s="170">
        <f t="shared" si="42"/>
        <v>2.2230738255193883</v>
      </c>
      <c r="O227" s="169">
        <f t="shared" si="43"/>
        <v>0.20049367113270097</v>
      </c>
    </row>
    <row r="228" spans="1:15" x14ac:dyDescent="0.25">
      <c r="A228" s="157">
        <v>45694.147222222222</v>
      </c>
      <c r="B228" s="168">
        <v>0.40461290218140794</v>
      </c>
      <c r="C228" s="169">
        <f t="shared" si="35"/>
        <v>0.45926114608812513</v>
      </c>
      <c r="D228" s="168">
        <v>26.359436039999999</v>
      </c>
      <c r="E228" s="168">
        <v>4.09108865E-2</v>
      </c>
      <c r="F228" s="169">
        <f t="shared" si="36"/>
        <v>0.97882699674735174</v>
      </c>
      <c r="G228" s="169">
        <f t="shared" si="37"/>
        <v>0.44452320671946921</v>
      </c>
      <c r="H228" s="169">
        <f t="shared" si="38"/>
        <v>9.6217144311573426E-4</v>
      </c>
      <c r="I228" s="169">
        <f t="shared" si="39"/>
        <v>39680.163022014014</v>
      </c>
      <c r="J228" s="169">
        <f t="shared" si="33"/>
        <v>2.3714353081608904E-2</v>
      </c>
      <c r="K228" s="169">
        <f t="shared" si="34"/>
        <v>1.6934336630775457</v>
      </c>
      <c r="L228" s="169">
        <f t="shared" si="40"/>
        <v>29.490995664214953</v>
      </c>
      <c r="M228" s="170">
        <f t="shared" si="41"/>
        <v>34.291884378847278</v>
      </c>
      <c r="N228" s="170">
        <f t="shared" si="42"/>
        <v>2.2854796016787486</v>
      </c>
      <c r="O228" s="169">
        <f t="shared" si="43"/>
        <v>0.20612189769829986</v>
      </c>
    </row>
    <row r="229" spans="1:15" x14ac:dyDescent="0.25">
      <c r="A229" s="157">
        <v>45694.147916666669</v>
      </c>
      <c r="B229" s="168">
        <v>0.42816385732982293</v>
      </c>
      <c r="C229" s="169">
        <f t="shared" si="35"/>
        <v>0.48599296456108559</v>
      </c>
      <c r="D229" s="168">
        <v>26.359436039999999</v>
      </c>
      <c r="E229" s="168">
        <v>4.0929921666666598E-2</v>
      </c>
      <c r="F229" s="169">
        <f t="shared" si="36"/>
        <v>0.97882699674735174</v>
      </c>
      <c r="G229" s="169">
        <f t="shared" si="37"/>
        <v>0.4703971866332044</v>
      </c>
      <c r="H229" s="169">
        <f t="shared" si="38"/>
        <v>1.0181757286432996E-3</v>
      </c>
      <c r="I229" s="169">
        <f t="shared" si="39"/>
        <v>41989.792138077799</v>
      </c>
      <c r="J229" s="169">
        <f t="shared" si="33"/>
        <v>2.3714353081608904E-2</v>
      </c>
      <c r="K229" s="169">
        <f t="shared" si="34"/>
        <v>1.6934336630775457</v>
      </c>
      <c r="L229" s="169">
        <f t="shared" si="40"/>
        <v>30.961348906860227</v>
      </c>
      <c r="M229" s="170">
        <f t="shared" si="41"/>
        <v>36.001598895337374</v>
      </c>
      <c r="N229" s="170">
        <f t="shared" si="42"/>
        <v>2.4126931570105072</v>
      </c>
      <c r="O229" s="169">
        <f t="shared" si="43"/>
        <v>0.21759498169286678</v>
      </c>
    </row>
    <row r="230" spans="1:15" x14ac:dyDescent="0.25">
      <c r="A230" s="157">
        <v>45694.148611111108</v>
      </c>
      <c r="B230" s="168">
        <v>0.4289360223332328</v>
      </c>
      <c r="C230" s="169">
        <f t="shared" si="35"/>
        <v>0.48686942050829651</v>
      </c>
      <c r="D230" s="168">
        <v>26.359436039999999</v>
      </c>
      <c r="E230" s="168">
        <v>4.0986387666666603E-2</v>
      </c>
      <c r="F230" s="169">
        <f t="shared" si="36"/>
        <v>0.97882699674735174</v>
      </c>
      <c r="G230" s="169">
        <f t="shared" si="37"/>
        <v>0.47124551663351272</v>
      </c>
      <c r="H230" s="169">
        <f t="shared" si="38"/>
        <v>1.020011940765179E-3</v>
      </c>
      <c r="I230" s="169">
        <f t="shared" si="39"/>
        <v>42065.517931916816</v>
      </c>
      <c r="J230" s="169">
        <f t="shared" si="33"/>
        <v>2.3714353081608904E-2</v>
      </c>
      <c r="K230" s="169">
        <f t="shared" si="34"/>
        <v>1.6934336630775457</v>
      </c>
      <c r="L230" s="169">
        <f t="shared" si="40"/>
        <v>31.009362437578265</v>
      </c>
      <c r="M230" s="170">
        <f t="shared" si="41"/>
        <v>36.05742862936026</v>
      </c>
      <c r="N230" s="170">
        <f t="shared" si="42"/>
        <v>2.4201563379715023</v>
      </c>
      <c r="O230" s="169">
        <f t="shared" si="43"/>
        <v>0.21826806799887286</v>
      </c>
    </row>
    <row r="231" spans="1:15" x14ac:dyDescent="0.25">
      <c r="A231" s="157">
        <v>45694.149305555555</v>
      </c>
      <c r="B231" s="168">
        <v>0.3992077803141782</v>
      </c>
      <c r="C231" s="169">
        <f t="shared" si="35"/>
        <v>0.45312599209252435</v>
      </c>
      <c r="D231" s="168">
        <v>26.359436039999999</v>
      </c>
      <c r="E231" s="168">
        <v>4.1024534666666598E-2</v>
      </c>
      <c r="F231" s="169">
        <f t="shared" si="36"/>
        <v>0.97882699674735174</v>
      </c>
      <c r="G231" s="169">
        <f t="shared" si="37"/>
        <v>0.43858493314446295</v>
      </c>
      <c r="H231" s="169">
        <f t="shared" si="38"/>
        <v>9.4931803710922714E-4</v>
      </c>
      <c r="I231" s="169">
        <f t="shared" si="39"/>
        <v>39150.085716794107</v>
      </c>
      <c r="J231" s="169">
        <f t="shared" si="33"/>
        <v>2.3714353081608904E-2</v>
      </c>
      <c r="K231" s="169">
        <f t="shared" si="34"/>
        <v>1.6934336630775457</v>
      </c>
      <c r="L231" s="169">
        <f t="shared" si="40"/>
        <v>29.151869226185308</v>
      </c>
      <c r="M231" s="170">
        <f t="shared" si="41"/>
        <v>33.897550978404162</v>
      </c>
      <c r="N231" s="170">
        <f t="shared" si="42"/>
        <v>2.2627485984330153</v>
      </c>
      <c r="O231" s="169">
        <f t="shared" si="43"/>
        <v>0.20407184329302089</v>
      </c>
    </row>
    <row r="232" spans="1:15" x14ac:dyDescent="0.25">
      <c r="A232" s="157">
        <v>45694.15</v>
      </c>
      <c r="B232" s="168">
        <v>0.36137185000421096</v>
      </c>
      <c r="C232" s="169">
        <f t="shared" si="35"/>
        <v>0.41017982645177758</v>
      </c>
      <c r="D232" s="168">
        <v>26.359436039999999</v>
      </c>
      <c r="E232" s="168">
        <v>4.1005461166666597E-2</v>
      </c>
      <c r="F232" s="169">
        <f t="shared" si="36"/>
        <v>0.97882699674735174</v>
      </c>
      <c r="G232" s="169">
        <f t="shared" si="37"/>
        <v>0.39701693326130483</v>
      </c>
      <c r="H232" s="169">
        <f t="shared" si="38"/>
        <v>8.5934401138810569E-4</v>
      </c>
      <c r="I232" s="169">
        <f t="shared" si="39"/>
        <v>35439.53700543358</v>
      </c>
      <c r="J232" s="169">
        <f t="shared" si="33"/>
        <v>2.3714353081608904E-2</v>
      </c>
      <c r="K232" s="169">
        <f t="shared" si="34"/>
        <v>1.6934336630775457</v>
      </c>
      <c r="L232" s="169">
        <f t="shared" si="40"/>
        <v>26.759376138710881</v>
      </c>
      <c r="M232" s="170">
        <f t="shared" si="41"/>
        <v>31.115579923001061</v>
      </c>
      <c r="N232" s="170">
        <f t="shared" si="42"/>
        <v>2.0575644563359723</v>
      </c>
      <c r="O232" s="169">
        <f t="shared" si="43"/>
        <v>0.18556677997258048</v>
      </c>
    </row>
    <row r="233" spans="1:15" x14ac:dyDescent="0.25">
      <c r="A233" s="157">
        <v>45694.150694444441</v>
      </c>
      <c r="B233" s="168">
        <v>0.34785900852717461</v>
      </c>
      <c r="C233" s="169">
        <f t="shared" si="35"/>
        <v>0.39484189968228361</v>
      </c>
      <c r="D233" s="168">
        <v>26.359436039999999</v>
      </c>
      <c r="E233" s="168">
        <v>4.1002282166666598E-2</v>
      </c>
      <c r="F233" s="169">
        <f t="shared" si="36"/>
        <v>0.97882699674735174</v>
      </c>
      <c r="G233" s="169">
        <f t="shared" si="37"/>
        <v>0.3821712088840557</v>
      </c>
      <c r="H233" s="169">
        <f t="shared" si="38"/>
        <v>8.2721040883994745E-4</v>
      </c>
      <c r="I233" s="169">
        <f t="shared" si="39"/>
        <v>34114.340132549303</v>
      </c>
      <c r="J233" s="169">
        <f t="shared" si="33"/>
        <v>2.3714353081608904E-2</v>
      </c>
      <c r="K233" s="169">
        <f t="shared" si="34"/>
        <v>1.6934336630775457</v>
      </c>
      <c r="L233" s="169">
        <f t="shared" si="40"/>
        <v>25.896559464916422</v>
      </c>
      <c r="M233" s="170">
        <f t="shared" si="41"/>
        <v>30.112303873769417</v>
      </c>
      <c r="N233" s="170">
        <f t="shared" si="42"/>
        <v>1.9842100931193183</v>
      </c>
      <c r="O233" s="169">
        <f t="shared" si="43"/>
        <v>0.17895112672432525</v>
      </c>
    </row>
    <row r="234" spans="1:15" x14ac:dyDescent="0.25">
      <c r="A234" s="157">
        <v>45694.151388888888</v>
      </c>
      <c r="B234" s="168">
        <v>0.32701062719203522</v>
      </c>
      <c r="C234" s="169">
        <f t="shared" si="35"/>
        <v>0.3711773614955618</v>
      </c>
      <c r="D234" s="168">
        <v>26.359281063333299</v>
      </c>
      <c r="E234" s="168">
        <v>4.0903733999999997E-2</v>
      </c>
      <c r="F234" s="169">
        <f t="shared" si="36"/>
        <v>0.97882731127395128</v>
      </c>
      <c r="G234" s="169">
        <f t="shared" si="37"/>
        <v>0.35926637990791155</v>
      </c>
      <c r="H234" s="169">
        <f t="shared" si="38"/>
        <v>7.7763285694353154E-4</v>
      </c>
      <c r="I234" s="169">
        <f t="shared" si="39"/>
        <v>32069.724033216538</v>
      </c>
      <c r="J234" s="169">
        <f t="shared" si="33"/>
        <v>2.3714462674300472E-2</v>
      </c>
      <c r="K234" s="169">
        <f t="shared" si="34"/>
        <v>1.6934267133761818</v>
      </c>
      <c r="L234" s="169">
        <f t="shared" si="40"/>
        <v>24.556048081425001</v>
      </c>
      <c r="M234" s="170">
        <f t="shared" si="41"/>
        <v>28.553463442072616</v>
      </c>
      <c r="N234" s="170">
        <f t="shared" si="42"/>
        <v>1.8664505999389849</v>
      </c>
      <c r="O234" s="169">
        <f t="shared" si="43"/>
        <v>0.16833068181267899</v>
      </c>
    </row>
    <row r="235" spans="1:15" x14ac:dyDescent="0.25">
      <c r="A235" s="157">
        <v>45694.152083333334</v>
      </c>
      <c r="B235" s="168">
        <v>0.33009928166155239</v>
      </c>
      <c r="C235" s="169">
        <f t="shared" si="35"/>
        <v>0.37468231546250652</v>
      </c>
      <c r="D235" s="168">
        <v>26.3588566783333</v>
      </c>
      <c r="E235" s="168">
        <v>4.0735249666666598E-2</v>
      </c>
      <c r="F235" s="169">
        <f t="shared" si="36"/>
        <v>0.97882817255446808</v>
      </c>
      <c r="G235" s="169">
        <f t="shared" si="37"/>
        <v>0.3626596938181601</v>
      </c>
      <c r="H235" s="169">
        <f t="shared" si="38"/>
        <v>7.8497769224709977E-4</v>
      </c>
      <c r="I235" s="169">
        <f t="shared" si="39"/>
        <v>32372.552055960565</v>
      </c>
      <c r="J235" s="169">
        <f t="shared" si="33"/>
        <v>2.3714762783904934E-2</v>
      </c>
      <c r="K235" s="169">
        <f t="shared" si="34"/>
        <v>1.6934076825600144</v>
      </c>
      <c r="L235" s="169">
        <f t="shared" si="40"/>
        <v>24.755380611656253</v>
      </c>
      <c r="M235" s="170">
        <f t="shared" si="41"/>
        <v>28.784955077515097</v>
      </c>
      <c r="N235" s="170">
        <f t="shared" si="42"/>
        <v>1.8754340223759363</v>
      </c>
      <c r="O235" s="169">
        <f t="shared" si="43"/>
        <v>0.16914087503390479</v>
      </c>
    </row>
    <row r="236" spans="1:15" x14ac:dyDescent="0.25">
      <c r="A236" s="157">
        <v>45694.152777777781</v>
      </c>
      <c r="B236" s="168">
        <v>0.33820698839169677</v>
      </c>
      <c r="C236" s="169">
        <f t="shared" si="35"/>
        <v>0.38388415313737961</v>
      </c>
      <c r="D236" s="168">
        <v>26.358427525</v>
      </c>
      <c r="E236" s="168">
        <v>4.1002282500000001E-2</v>
      </c>
      <c r="F236" s="169">
        <f t="shared" si="36"/>
        <v>0.97882904349311473</v>
      </c>
      <c r="G236" s="169">
        <f t="shared" si="37"/>
        <v>0.37156713047031342</v>
      </c>
      <c r="H236" s="169">
        <f t="shared" si="38"/>
        <v>8.0425785816085158E-4</v>
      </c>
      <c r="I236" s="169">
        <f t="shared" si="39"/>
        <v>33167.590831069596</v>
      </c>
      <c r="J236" s="169">
        <f t="shared" si="33"/>
        <v>2.3715066270227961E-2</v>
      </c>
      <c r="K236" s="169">
        <f t="shared" si="34"/>
        <v>1.6933884380753208</v>
      </c>
      <c r="L236" s="169">
        <f t="shared" si="40"/>
        <v>25.277393321078307</v>
      </c>
      <c r="M236" s="170">
        <f t="shared" si="41"/>
        <v>29.391639621937969</v>
      </c>
      <c r="N236" s="170">
        <f t="shared" si="42"/>
        <v>1.9317711234362964</v>
      </c>
      <c r="O236" s="169">
        <f t="shared" si="43"/>
        <v>0.17422178241669339</v>
      </c>
    </row>
    <row r="237" spans="1:15" x14ac:dyDescent="0.25">
      <c r="A237" s="157">
        <v>45694.15347222222</v>
      </c>
      <c r="B237" s="168">
        <v>0.34978941734476532</v>
      </c>
      <c r="C237" s="169">
        <f t="shared" si="35"/>
        <v>0.3970299461139426</v>
      </c>
      <c r="D237" s="168">
        <v>26.3579983716666</v>
      </c>
      <c r="E237" s="168">
        <v>4.11357983333333E-2</v>
      </c>
      <c r="F237" s="169">
        <f t="shared" si="36"/>
        <v>0.97882991441255152</v>
      </c>
      <c r="G237" s="169">
        <f t="shared" si="37"/>
        <v>0.38429202982982519</v>
      </c>
      <c r="H237" s="169">
        <f t="shared" si="38"/>
        <v>8.3180093036758695E-4</v>
      </c>
      <c r="I237" s="169">
        <f t="shared" si="39"/>
        <v>34303.387344244642</v>
      </c>
      <c r="J237" s="169">
        <f t="shared" si="33"/>
        <v>2.371536976130463E-2</v>
      </c>
      <c r="K237" s="169">
        <f t="shared" si="34"/>
        <v>1.6933691937506983</v>
      </c>
      <c r="L237" s="169">
        <f t="shared" si="40"/>
        <v>26.020102473962123</v>
      </c>
      <c r="M237" s="170">
        <f t="shared" si="41"/>
        <v>30.254927052063639</v>
      </c>
      <c r="N237" s="170">
        <f t="shared" si="42"/>
        <v>2.0010882854457011</v>
      </c>
      <c r="O237" s="169">
        <f t="shared" si="43"/>
        <v>0.18047333021696438</v>
      </c>
    </row>
    <row r="238" spans="1:15" x14ac:dyDescent="0.25">
      <c r="A238" s="157">
        <v>45694.154166666667</v>
      </c>
      <c r="B238" s="168">
        <v>0.38530886003409304</v>
      </c>
      <c r="C238" s="169">
        <f t="shared" si="35"/>
        <v>0.43734542281987543</v>
      </c>
      <c r="D238" s="168">
        <v>26.357569216666601</v>
      </c>
      <c r="E238" s="168">
        <v>4.0954598500000002E-2</v>
      </c>
      <c r="F238" s="169">
        <f t="shared" si="36"/>
        <v>0.97883078531616119</v>
      </c>
      <c r="G238" s="169">
        <f t="shared" si="37"/>
        <v>0.42331504783054458</v>
      </c>
      <c r="H238" s="169">
        <f t="shared" si="38"/>
        <v>9.1626633729555108E-4</v>
      </c>
      <c r="I238" s="169">
        <f t="shared" si="39"/>
        <v>37786.644531637234</v>
      </c>
      <c r="J238" s="169">
        <f t="shared" si="33"/>
        <v>2.371567325831353E-2</v>
      </c>
      <c r="K238" s="169">
        <f t="shared" si="34"/>
        <v>1.6933499495114184</v>
      </c>
      <c r="L238" s="169">
        <f t="shared" si="40"/>
        <v>28.276848563905229</v>
      </c>
      <c r="M238" s="170">
        <f t="shared" si="41"/>
        <v>32.878628513694835</v>
      </c>
      <c r="N238" s="170">
        <f t="shared" si="42"/>
        <v>2.1840162681488504</v>
      </c>
      <c r="O238" s="169">
        <f t="shared" si="43"/>
        <v>0.19697116415483862</v>
      </c>
    </row>
    <row r="239" spans="1:15" x14ac:dyDescent="0.25">
      <c r="A239" s="157">
        <v>45694.154861111114</v>
      </c>
      <c r="B239" s="168">
        <v>0.38144804792759485</v>
      </c>
      <c r="C239" s="169">
        <f t="shared" si="35"/>
        <v>0.43296281893151134</v>
      </c>
      <c r="D239" s="168">
        <v>26.35740573</v>
      </c>
      <c r="E239" s="168">
        <v>4.0957777500000001E-2</v>
      </c>
      <c r="F239" s="169">
        <f t="shared" si="36"/>
        <v>0.97883111708197923</v>
      </c>
      <c r="G239" s="169">
        <f t="shared" si="37"/>
        <v>0.41907341201302828</v>
      </c>
      <c r="H239" s="169">
        <f t="shared" si="38"/>
        <v>9.0708530738750712E-4</v>
      </c>
      <c r="I239" s="169">
        <f t="shared" si="39"/>
        <v>37407.987555682579</v>
      </c>
      <c r="J239" s="169">
        <f t="shared" si="33"/>
        <v>2.3715788876798542E-2</v>
      </c>
      <c r="K239" s="169">
        <f t="shared" si="34"/>
        <v>1.6933426184574596</v>
      </c>
      <c r="L239" s="169">
        <f t="shared" si="40"/>
        <v>28.033008646754279</v>
      </c>
      <c r="M239" s="170">
        <f t="shared" si="41"/>
        <v>32.594979658082039</v>
      </c>
      <c r="N239" s="170">
        <f t="shared" si="42"/>
        <v>2.1633813690690444</v>
      </c>
      <c r="O239" s="169">
        <f t="shared" si="43"/>
        <v>0.19511015233306678</v>
      </c>
    </row>
    <row r="240" spans="1:15" x14ac:dyDescent="0.25">
      <c r="A240" s="157">
        <v>45694.155555555553</v>
      </c>
      <c r="B240" s="168">
        <v>0.36523265289881546</v>
      </c>
      <c r="C240" s="169">
        <f t="shared" si="35"/>
        <v>0.41455819519713849</v>
      </c>
      <c r="D240" s="168">
        <v>26.357704094999999</v>
      </c>
      <c r="E240" s="168">
        <v>4.1081755166666602E-2</v>
      </c>
      <c r="F240" s="169">
        <f t="shared" si="36"/>
        <v>0.97883051160354217</v>
      </c>
      <c r="G240" s="169">
        <f t="shared" si="37"/>
        <v>0.40125855895828261</v>
      </c>
      <c r="H240" s="169">
        <f t="shared" si="38"/>
        <v>8.6852501939022205E-4</v>
      </c>
      <c r="I240" s="169">
        <f t="shared" si="39"/>
        <v>35817.828065032765</v>
      </c>
      <c r="J240" s="169">
        <f t="shared" si="33"/>
        <v>2.3715577872286158E-2</v>
      </c>
      <c r="K240" s="169">
        <f t="shared" si="34"/>
        <v>1.6933559977306369</v>
      </c>
      <c r="L240" s="169">
        <f t="shared" si="40"/>
        <v>27.005058594673248</v>
      </c>
      <c r="M240" s="170">
        <f t="shared" si="41"/>
        <v>31.399967635837395</v>
      </c>
      <c r="N240" s="170">
        <f t="shared" si="42"/>
        <v>2.0822119813071667</v>
      </c>
      <c r="O240" s="169">
        <f t="shared" si="43"/>
        <v>0.18778968085382097</v>
      </c>
    </row>
    <row r="241" spans="1:15" x14ac:dyDescent="0.25">
      <c r="A241" s="157">
        <v>45694.15625</v>
      </c>
      <c r="B241" s="168">
        <v>0.39727736413016418</v>
      </c>
      <c r="C241" s="169">
        <f t="shared" si="35"/>
        <v>0.45093136933307992</v>
      </c>
      <c r="D241" s="168">
        <v>26.358010634999999</v>
      </c>
      <c r="E241" s="168">
        <v>4.1272492000000001E-2</v>
      </c>
      <c r="F241" s="169">
        <f t="shared" si="36"/>
        <v>0.97882988952573347</v>
      </c>
      <c r="G241" s="169">
        <f t="shared" si="37"/>
        <v>0.43646410410565889</v>
      </c>
      <c r="H241" s="169">
        <f t="shared" si="38"/>
        <v>9.4472749806419668E-4</v>
      </c>
      <c r="I241" s="169">
        <f t="shared" si="39"/>
        <v>38960.470310378107</v>
      </c>
      <c r="J241" s="169">
        <f t="shared" si="33"/>
        <v>2.371536108878531E-2</v>
      </c>
      <c r="K241" s="169">
        <f t="shared" si="34"/>
        <v>1.6933697436674695</v>
      </c>
      <c r="L241" s="169">
        <f t="shared" si="40"/>
        <v>29.030596242407583</v>
      </c>
      <c r="M241" s="170">
        <f t="shared" si="41"/>
        <v>33.755394619383594</v>
      </c>
      <c r="N241" s="170">
        <f t="shared" si="42"/>
        <v>2.2658772316928113</v>
      </c>
      <c r="O241" s="169">
        <f t="shared" si="43"/>
        <v>0.20435400718730259</v>
      </c>
    </row>
    <row r="242" spans="1:15" x14ac:dyDescent="0.25">
      <c r="A242" s="157">
        <v>45694.156944444447</v>
      </c>
      <c r="B242" s="168">
        <v>0.3814480442366624</v>
      </c>
      <c r="C242" s="169">
        <f t="shared" si="35"/>
        <v>0.43296495046180355</v>
      </c>
      <c r="D242" s="168">
        <v>26.358317175</v>
      </c>
      <c r="E242" s="168">
        <v>4.1361503000000001E-2</v>
      </c>
      <c r="F242" s="169">
        <f t="shared" si="36"/>
        <v>0.97882926743812404</v>
      </c>
      <c r="G242" s="169">
        <f t="shared" si="37"/>
        <v>0.41907340795802861</v>
      </c>
      <c r="H242" s="169">
        <f t="shared" si="38"/>
        <v>9.0708529861045154E-4</v>
      </c>
      <c r="I242" s="169">
        <f t="shared" si="39"/>
        <v>37408.17171989983</v>
      </c>
      <c r="J242" s="169">
        <f t="shared" si="33"/>
        <v>2.371514430770981E-2</v>
      </c>
      <c r="K242" s="169">
        <f t="shared" si="34"/>
        <v>1.693383489685975</v>
      </c>
      <c r="L242" s="169">
        <f t="shared" si="40"/>
        <v>28.033008413478893</v>
      </c>
      <c r="M242" s="170">
        <f t="shared" si="41"/>
        <v>32.59568397762564</v>
      </c>
      <c r="N242" s="170">
        <f t="shared" si="42"/>
        <v>2.1847637314981529</v>
      </c>
      <c r="O242" s="169">
        <f t="shared" si="43"/>
        <v>0.19703857607306577</v>
      </c>
    </row>
    <row r="243" spans="1:15" x14ac:dyDescent="0.25">
      <c r="A243" s="157">
        <v>45694.157638888886</v>
      </c>
      <c r="B243" s="168">
        <v>0.37449859239350181</v>
      </c>
      <c r="C243" s="169">
        <f t="shared" si="35"/>
        <v>0.42507763756545258</v>
      </c>
      <c r="D243" s="168">
        <v>26.358623704999999</v>
      </c>
      <c r="E243" s="168">
        <v>4.1437797166666603E-2</v>
      </c>
      <c r="F243" s="169">
        <f t="shared" si="36"/>
        <v>0.97882864536100789</v>
      </c>
      <c r="G243" s="169">
        <f t="shared" si="37"/>
        <v>0.41143847441634135</v>
      </c>
      <c r="H243" s="169">
        <f t="shared" si="38"/>
        <v>8.9055946843363929E-4</v>
      </c>
      <c r="I243" s="169">
        <f t="shared" si="39"/>
        <v>36726.707885655102</v>
      </c>
      <c r="J243" s="169">
        <f t="shared" si="33"/>
        <v>2.3714927536131435E-2</v>
      </c>
      <c r="K243" s="169">
        <f t="shared" si="34"/>
        <v>1.69339723533772</v>
      </c>
      <c r="L243" s="169">
        <f t="shared" si="40"/>
        <v>27.593223135474517</v>
      </c>
      <c r="M243" s="170">
        <f t="shared" si="41"/>
        <v>32.084552133438407</v>
      </c>
      <c r="N243" s="170">
        <f t="shared" si="42"/>
        <v>2.1509123165024953</v>
      </c>
      <c r="O243" s="169">
        <f t="shared" si="43"/>
        <v>0.19398559853016734</v>
      </c>
    </row>
    <row r="244" spans="1:15" x14ac:dyDescent="0.25">
      <c r="A244" s="157">
        <v>45694.158333333333</v>
      </c>
      <c r="B244" s="168">
        <v>0.34708683801052859</v>
      </c>
      <c r="C244" s="169">
        <f t="shared" si="35"/>
        <v>0.3939643590154428</v>
      </c>
      <c r="D244" s="168">
        <v>26.358930245</v>
      </c>
      <c r="E244" s="168">
        <v>4.1428260500000001E-2</v>
      </c>
      <c r="F244" s="169">
        <f t="shared" si="36"/>
        <v>0.97882802325379659</v>
      </c>
      <c r="G244" s="169">
        <f t="shared" si="37"/>
        <v>0.38132287282669525</v>
      </c>
      <c r="H244" s="169">
        <f t="shared" si="38"/>
        <v>8.2537418360756549E-4</v>
      </c>
      <c r="I244" s="169">
        <f t="shared" si="39"/>
        <v>34038.520618934257</v>
      </c>
      <c r="J244" s="169">
        <f t="shared" si="33"/>
        <v>2.3714710759906481E-2</v>
      </c>
      <c r="K244" s="169">
        <f t="shared" si="34"/>
        <v>1.693410981519567</v>
      </c>
      <c r="L244" s="169">
        <f t="shared" si="40"/>
        <v>25.847114962017798</v>
      </c>
      <c r="M244" s="170">
        <f t="shared" si="41"/>
        <v>30.054449690859354</v>
      </c>
      <c r="N244" s="170">
        <f t="shared" si="42"/>
        <v>2.0005639371022395</v>
      </c>
      <c r="O244" s="169">
        <f t="shared" si="43"/>
        <v>0.18042604050344871</v>
      </c>
    </row>
    <row r="245" spans="1:15" x14ac:dyDescent="0.25">
      <c r="A245" s="157">
        <v>45694.15902777778</v>
      </c>
      <c r="B245" s="168">
        <v>0.32816887468170697</v>
      </c>
      <c r="C245" s="169">
        <f t="shared" si="35"/>
        <v>0.37249195503107652</v>
      </c>
      <c r="D245" s="168">
        <v>26.359236784999901</v>
      </c>
      <c r="E245" s="168">
        <v>4.1386934666666597E-2</v>
      </c>
      <c r="F245" s="169">
        <f t="shared" si="36"/>
        <v>0.97882740113678413</v>
      </c>
      <c r="G245" s="169">
        <f t="shared" si="37"/>
        <v>0.36053887489140773</v>
      </c>
      <c r="H245" s="169">
        <f t="shared" si="38"/>
        <v>7.8038717508962716E-4</v>
      </c>
      <c r="I245" s="169">
        <f t="shared" si="39"/>
        <v>32183.30491468501</v>
      </c>
      <c r="J245" s="169">
        <f t="shared" si="33"/>
        <v>2.3714493986106873E-2</v>
      </c>
      <c r="K245" s="169">
        <f t="shared" si="34"/>
        <v>1.693424727783081</v>
      </c>
      <c r="L245" s="169">
        <f t="shared" si="40"/>
        <v>24.630828670500559</v>
      </c>
      <c r="M245" s="170">
        <f t="shared" si="41"/>
        <v>28.640387293141924</v>
      </c>
      <c r="N245" s="170">
        <f t="shared" si="42"/>
        <v>1.8948584526218557</v>
      </c>
      <c r="O245" s="169">
        <f t="shared" si="43"/>
        <v>0.17089271758855121</v>
      </c>
    </row>
    <row r="246" spans="1:15" x14ac:dyDescent="0.25">
      <c r="A246" s="157">
        <v>45694.159722222219</v>
      </c>
      <c r="B246" s="168">
        <v>0.35635279222262245</v>
      </c>
      <c r="C246" s="169">
        <f t="shared" si="35"/>
        <v>0.40448287206869643</v>
      </c>
      <c r="D246" s="168">
        <v>26.359432633333299</v>
      </c>
      <c r="E246" s="168">
        <v>4.1409187E-2</v>
      </c>
      <c r="F246" s="169">
        <f t="shared" si="36"/>
        <v>0.97882700366124076</v>
      </c>
      <c r="G246" s="169">
        <f t="shared" si="37"/>
        <v>0.39150280445386076</v>
      </c>
      <c r="H246" s="169">
        <f t="shared" si="38"/>
        <v>8.4740866764904923E-4</v>
      </c>
      <c r="I246" s="169">
        <f t="shared" si="39"/>
        <v>34947.320146735372</v>
      </c>
      <c r="J246" s="169">
        <f t="shared" si="33"/>
        <v>2.3714355490647279E-2</v>
      </c>
      <c r="K246" s="169">
        <f t="shared" si="34"/>
        <v>1.6934335103103497</v>
      </c>
      <c r="L246" s="169">
        <f t="shared" si="40"/>
        <v>26.439437582354234</v>
      </c>
      <c r="M246" s="170">
        <f t="shared" si="41"/>
        <v>30.743555547810562</v>
      </c>
      <c r="N246" s="170">
        <f t="shared" si="42"/>
        <v>2.0503849027359031</v>
      </c>
      <c r="O246" s="169">
        <f t="shared" si="43"/>
        <v>0.1849192733347676</v>
      </c>
    </row>
    <row r="247" spans="1:15" x14ac:dyDescent="0.25">
      <c r="A247" s="157">
        <v>45694.160416666666</v>
      </c>
      <c r="B247" s="168">
        <v>0.36407441092237991</v>
      </c>
      <c r="C247" s="169">
        <f t="shared" si="35"/>
        <v>0.41324740343204591</v>
      </c>
      <c r="D247" s="168">
        <v>26.359436039999999</v>
      </c>
      <c r="E247" s="168">
        <v>4.1307461666666601E-2</v>
      </c>
      <c r="F247" s="169">
        <f t="shared" si="36"/>
        <v>0.97882699674735174</v>
      </c>
      <c r="G247" s="169">
        <f t="shared" si="37"/>
        <v>0.3999860700318385</v>
      </c>
      <c r="H247" s="169">
        <f t="shared" si="38"/>
        <v>8.6577071435462881E-4</v>
      </c>
      <c r="I247" s="169">
        <f t="shared" si="39"/>
        <v>35704.575656528767</v>
      </c>
      <c r="J247" s="169">
        <f t="shared" si="33"/>
        <v>2.3714353081608904E-2</v>
      </c>
      <c r="K247" s="169">
        <f t="shared" si="34"/>
        <v>1.6934336630775457</v>
      </c>
      <c r="L247" s="169">
        <f t="shared" si="40"/>
        <v>26.931392136274461</v>
      </c>
      <c r="M247" s="170">
        <f t="shared" si="41"/>
        <v>31.315598693710797</v>
      </c>
      <c r="N247" s="170">
        <f t="shared" si="42"/>
        <v>2.0874466739591462</v>
      </c>
      <c r="O247" s="169">
        <f t="shared" si="43"/>
        <v>0.18826178516947567</v>
      </c>
    </row>
    <row r="248" spans="1:15" x14ac:dyDescent="0.25">
      <c r="A248" s="157">
        <v>45694.161111111112</v>
      </c>
      <c r="B248" s="168">
        <v>0.39380264741275389</v>
      </c>
      <c r="C248" s="169">
        <f t="shared" si="35"/>
        <v>0.44699082557241715</v>
      </c>
      <c r="D248" s="168">
        <v>26.359436039999999</v>
      </c>
      <c r="E248" s="168">
        <v>4.1321901666666598E-2</v>
      </c>
      <c r="F248" s="169">
        <f t="shared" si="36"/>
        <v>0.97882699674735174</v>
      </c>
      <c r="G248" s="169">
        <f t="shared" si="37"/>
        <v>0.43264664744686837</v>
      </c>
      <c r="H248" s="169">
        <f t="shared" si="38"/>
        <v>9.3646460486335149E-4</v>
      </c>
      <c r="I248" s="169">
        <f t="shared" si="39"/>
        <v>38620.007329456843</v>
      </c>
      <c r="J248" s="169">
        <f t="shared" si="33"/>
        <v>2.3714353081608904E-2</v>
      </c>
      <c r="K248" s="169">
        <f t="shared" si="34"/>
        <v>1.6934336630775457</v>
      </c>
      <c r="L248" s="169">
        <f t="shared" si="40"/>
        <v>28.81209863311437</v>
      </c>
      <c r="M248" s="170">
        <f t="shared" si="41"/>
        <v>33.502468559838725</v>
      </c>
      <c r="N248" s="170">
        <f t="shared" si="42"/>
        <v>2.2498359974996904</v>
      </c>
      <c r="O248" s="169">
        <f t="shared" si="43"/>
        <v>0.20290728693179028</v>
      </c>
    </row>
    <row r="249" spans="1:15" x14ac:dyDescent="0.25">
      <c r="A249" s="157">
        <v>45694.161805555559</v>
      </c>
      <c r="B249" s="168">
        <v>0.37449859606899261</v>
      </c>
      <c r="C249" s="169">
        <f t="shared" si="35"/>
        <v>0.42507951059337845</v>
      </c>
      <c r="D249" s="168">
        <v>26.359436039999999</v>
      </c>
      <c r="E249" s="168">
        <v>4.1251828833333302E-2</v>
      </c>
      <c r="F249" s="169">
        <f t="shared" si="36"/>
        <v>0.97882699674735174</v>
      </c>
      <c r="G249" s="169">
        <f t="shared" si="37"/>
        <v>0.41143847845437614</v>
      </c>
      <c r="H249" s="169">
        <f t="shared" si="38"/>
        <v>8.9055947717397435E-4</v>
      </c>
      <c r="I249" s="169">
        <f t="shared" si="39"/>
        <v>36726.869715267901</v>
      </c>
      <c r="J249" s="169">
        <f t="shared" si="33"/>
        <v>2.3714353081608904E-2</v>
      </c>
      <c r="K249" s="169">
        <f t="shared" si="34"/>
        <v>1.6934336630775457</v>
      </c>
      <c r="L249" s="169">
        <f t="shared" si="40"/>
        <v>27.593223368372662</v>
      </c>
      <c r="M249" s="170">
        <f t="shared" si="41"/>
        <v>32.085170543635172</v>
      </c>
      <c r="N249" s="170">
        <f t="shared" si="42"/>
        <v>2.1413096801869163</v>
      </c>
      <c r="O249" s="169">
        <f t="shared" si="43"/>
        <v>0.19311955990141744</v>
      </c>
    </row>
    <row r="250" spans="1:15" x14ac:dyDescent="0.25">
      <c r="A250" s="157">
        <v>45694.162499999999</v>
      </c>
      <c r="B250" s="168">
        <v>0.32816887284396157</v>
      </c>
      <c r="C250" s="169">
        <f t="shared" si="35"/>
        <v>0.37249235464368097</v>
      </c>
      <c r="D250" s="168">
        <v>26.359436039999999</v>
      </c>
      <c r="E250" s="168">
        <v>4.1227987333333299E-2</v>
      </c>
      <c r="F250" s="169">
        <f t="shared" si="36"/>
        <v>0.97882699674735174</v>
      </c>
      <c r="G250" s="169">
        <f t="shared" si="37"/>
        <v>0.36053887287239034</v>
      </c>
      <c r="H250" s="169">
        <f t="shared" si="38"/>
        <v>7.8038717071945963E-4</v>
      </c>
      <c r="I250" s="169">
        <f t="shared" si="39"/>
        <v>32183.339441214037</v>
      </c>
      <c r="J250" s="169">
        <f t="shared" si="33"/>
        <v>2.3714353081608904E-2</v>
      </c>
      <c r="K250" s="169">
        <f t="shared" si="34"/>
        <v>1.6934336630775457</v>
      </c>
      <c r="L250" s="169">
        <f t="shared" si="40"/>
        <v>24.630828551878491</v>
      </c>
      <c r="M250" s="170">
        <f t="shared" si="41"/>
        <v>28.640522499588915</v>
      </c>
      <c r="N250" s="170">
        <f t="shared" si="42"/>
        <v>1.8875921237483202</v>
      </c>
      <c r="O250" s="169">
        <f t="shared" si="43"/>
        <v>0.17023738489793652</v>
      </c>
    </row>
    <row r="251" spans="1:15" x14ac:dyDescent="0.25">
      <c r="A251" s="157">
        <v>45694.163194444445</v>
      </c>
      <c r="B251" s="168">
        <v>0.27990874633002316</v>
      </c>
      <c r="C251" s="169">
        <f t="shared" si="35"/>
        <v>0.31771406929080298</v>
      </c>
      <c r="D251" s="168">
        <v>26.359436039999999</v>
      </c>
      <c r="E251" s="168">
        <v>4.1208913333333298E-2</v>
      </c>
      <c r="F251" s="169">
        <f t="shared" si="36"/>
        <v>0.97882699674735174</v>
      </c>
      <c r="G251" s="169">
        <f t="shared" si="37"/>
        <v>0.30751845241865783</v>
      </c>
      <c r="H251" s="169">
        <f t="shared" si="38"/>
        <v>6.6562435588454077E-4</v>
      </c>
      <c r="I251" s="169">
        <f t="shared" si="39"/>
        <v>27450.495586725378</v>
      </c>
      <c r="J251" s="169">
        <f t="shared" si="33"/>
        <v>2.3714353081608904E-2</v>
      </c>
      <c r="K251" s="169">
        <f t="shared" si="34"/>
        <v>1.6934336630775457</v>
      </c>
      <c r="L251" s="169">
        <f t="shared" si="40"/>
        <v>21.481738879835572</v>
      </c>
      <c r="M251" s="170">
        <f t="shared" si="41"/>
        <v>24.978787230903048</v>
      </c>
      <c r="N251" s="170">
        <f t="shared" si="42"/>
        <v>1.6216486552138449</v>
      </c>
      <c r="O251" s="169">
        <f t="shared" si="43"/>
        <v>0.14625258434468297</v>
      </c>
    </row>
    <row r="252" spans="1:15" x14ac:dyDescent="0.25">
      <c r="A252" s="157">
        <v>45694.163888888892</v>
      </c>
      <c r="B252" s="168">
        <v>0.28685820922282268</v>
      </c>
      <c r="C252" s="169">
        <f t="shared" si="35"/>
        <v>0.32560214768780144</v>
      </c>
      <c r="D252" s="168">
        <v>26.359436039999999</v>
      </c>
      <c r="E252" s="168">
        <v>4.1280439166666599E-2</v>
      </c>
      <c r="F252" s="169">
        <f t="shared" si="36"/>
        <v>0.97882699674735174</v>
      </c>
      <c r="G252" s="169">
        <f t="shared" si="37"/>
        <v>0.31515339809990101</v>
      </c>
      <c r="H252" s="169">
        <f t="shared" si="38"/>
        <v>6.8215021233744805E-4</v>
      </c>
      <c r="I252" s="169">
        <f t="shared" si="39"/>
        <v>28132.025560226044</v>
      </c>
      <c r="J252" s="169">
        <f t="shared" si="33"/>
        <v>2.3714353081608904E-2</v>
      </c>
      <c r="K252" s="169">
        <f t="shared" si="34"/>
        <v>1.6934336630775457</v>
      </c>
      <c r="L252" s="169">
        <f t="shared" si="40"/>
        <v>21.939621611051777</v>
      </c>
      <c r="M252" s="170">
        <f t="shared" si="41"/>
        <v>25.511209460953072</v>
      </c>
      <c r="N252" s="170">
        <f t="shared" si="42"/>
        <v>1.6628498188933944</v>
      </c>
      <c r="O252" s="169">
        <f t="shared" si="43"/>
        <v>0.14996841800986602</v>
      </c>
    </row>
    <row r="253" spans="1:15" x14ac:dyDescent="0.25">
      <c r="A253" s="157">
        <v>45694.164583333331</v>
      </c>
      <c r="B253" s="168">
        <v>0.34785901404813302</v>
      </c>
      <c r="C253" s="169">
        <f t="shared" si="35"/>
        <v>0.39484156203312443</v>
      </c>
      <c r="D253" s="168">
        <v>26.359275103333299</v>
      </c>
      <c r="E253" s="168">
        <v>4.1251828833333302E-2</v>
      </c>
      <c r="F253" s="169">
        <f t="shared" si="36"/>
        <v>0.97882732336977696</v>
      </c>
      <c r="G253" s="169">
        <f t="shared" si="37"/>
        <v>0.38217121494959178</v>
      </c>
      <c r="H253" s="169">
        <f t="shared" si="38"/>
        <v>8.272104219688134E-4</v>
      </c>
      <c r="I253" s="169">
        <f t="shared" si="39"/>
        <v>34114.310959661947</v>
      </c>
      <c r="J253" s="169">
        <f t="shared" si="33"/>
        <v>2.3714466888963091E-2</v>
      </c>
      <c r="K253" s="169">
        <f t="shared" si="34"/>
        <v>1.6934264461091364</v>
      </c>
      <c r="L253" s="169">
        <f t="shared" si="40"/>
        <v>25.896559818385747</v>
      </c>
      <c r="M253" s="170">
        <f t="shared" si="41"/>
        <v>30.112189350588174</v>
      </c>
      <c r="N253" s="170">
        <f t="shared" si="42"/>
        <v>1.9962770329256587</v>
      </c>
      <c r="O253" s="169">
        <f t="shared" si="43"/>
        <v>0.18003941494639777</v>
      </c>
    </row>
    <row r="254" spans="1:15" x14ac:dyDescent="0.25">
      <c r="A254" s="157">
        <v>45694.165277777778</v>
      </c>
      <c r="B254" s="168">
        <v>0.33434617627747637</v>
      </c>
      <c r="C254" s="169">
        <f t="shared" si="35"/>
        <v>0.37950277871904942</v>
      </c>
      <c r="D254" s="168">
        <v>26.358849525</v>
      </c>
      <c r="E254" s="168">
        <v>4.1096854999999897E-2</v>
      </c>
      <c r="F254" s="169">
        <f t="shared" si="36"/>
        <v>0.97882818707184815</v>
      </c>
      <c r="G254" s="169">
        <f t="shared" si="37"/>
        <v>0.36732549464431302</v>
      </c>
      <c r="H254" s="169">
        <f t="shared" si="38"/>
        <v>7.9507682823444373E-4</v>
      </c>
      <c r="I254" s="169">
        <f t="shared" si="39"/>
        <v>32789.040081325868</v>
      </c>
      <c r="J254" s="169">
        <f t="shared" si="33"/>
        <v>2.3714767842521398E-2</v>
      </c>
      <c r="K254" s="169">
        <f t="shared" si="34"/>
        <v>1.6934073617824121</v>
      </c>
      <c r="L254" s="169">
        <f t="shared" si="40"/>
        <v>25.029036986541936</v>
      </c>
      <c r="M254" s="170">
        <f t="shared" si="41"/>
        <v>29.103151123609141</v>
      </c>
      <c r="N254" s="170">
        <f t="shared" si="42"/>
        <v>1.9152254705965404</v>
      </c>
      <c r="O254" s="169">
        <f t="shared" si="43"/>
        <v>0.17272956985899535</v>
      </c>
    </row>
    <row r="255" spans="1:15" x14ac:dyDescent="0.25">
      <c r="A255" s="157">
        <v>45694.165972222225</v>
      </c>
      <c r="B255" s="168">
        <v>0.32546631005715826</v>
      </c>
      <c r="C255" s="169">
        <f t="shared" si="35"/>
        <v>0.36942274483482956</v>
      </c>
      <c r="D255" s="168">
        <v>26.3584203716666</v>
      </c>
      <c r="E255" s="168">
        <v>4.0944265000000001E-2</v>
      </c>
      <c r="F255" s="169">
        <f t="shared" si="36"/>
        <v>0.97882905801017472</v>
      </c>
      <c r="G255" s="169">
        <f t="shared" si="37"/>
        <v>0.35756973404890346</v>
      </c>
      <c r="H255" s="169">
        <f t="shared" si="38"/>
        <v>7.7396046330931482E-4</v>
      </c>
      <c r="I255" s="169">
        <f t="shared" si="39"/>
        <v>31918.125153729274</v>
      </c>
      <c r="J255" s="169">
        <f t="shared" si="33"/>
        <v>2.3715071328923688E-2</v>
      </c>
      <c r="K255" s="169">
        <f t="shared" si="34"/>
        <v>1.6933881173003855</v>
      </c>
      <c r="L255" s="169">
        <f t="shared" si="40"/>
        <v>24.456283737208171</v>
      </c>
      <c r="M255" s="170">
        <f t="shared" si="41"/>
        <v>28.436878242058807</v>
      </c>
      <c r="N255" s="170">
        <f t="shared" si="42"/>
        <v>1.8598601071979148</v>
      </c>
      <c r="O255" s="169">
        <f t="shared" si="43"/>
        <v>0.16773630115421309</v>
      </c>
    </row>
    <row r="256" spans="1:15" x14ac:dyDescent="0.25">
      <c r="A256" s="157">
        <v>45694.166666666664</v>
      </c>
      <c r="B256" s="168">
        <v>0.35635279222262245</v>
      </c>
      <c r="C256" s="169">
        <f t="shared" si="35"/>
        <v>0.40447971665432791</v>
      </c>
      <c r="D256" s="168">
        <v>26.3579912183333</v>
      </c>
      <c r="E256" s="168">
        <v>4.0863203000000001E-2</v>
      </c>
      <c r="F256" s="169">
        <f t="shared" si="36"/>
        <v>0.9788299289292911</v>
      </c>
      <c r="G256" s="169">
        <f t="shared" si="37"/>
        <v>0.39150280445386082</v>
      </c>
      <c r="H256" s="169">
        <f t="shared" si="38"/>
        <v>8.4740866764904934E-4</v>
      </c>
      <c r="I256" s="169">
        <f t="shared" si="39"/>
        <v>34947.047518933934</v>
      </c>
      <c r="J256" s="169">
        <f t="shared" si="33"/>
        <v>2.3715374820079512E-2</v>
      </c>
      <c r="K256" s="169">
        <f t="shared" si="34"/>
        <v>1.6933688729784355</v>
      </c>
      <c r="L256" s="169">
        <f t="shared" si="40"/>
        <v>26.439437582354234</v>
      </c>
      <c r="M256" s="170">
        <f t="shared" si="41"/>
        <v>30.74250458634598</v>
      </c>
      <c r="N256" s="170">
        <f t="shared" si="42"/>
        <v>2.0232658070674012</v>
      </c>
      <c r="O256" s="169">
        <f t="shared" si="43"/>
        <v>0.18247346744835871</v>
      </c>
    </row>
    <row r="257" spans="1:15" x14ac:dyDescent="0.25">
      <c r="A257" s="157">
        <v>45694.167361111111</v>
      </c>
      <c r="B257" s="168">
        <v>0.32353590493822493</v>
      </c>
      <c r="C257" s="169">
        <f t="shared" si="35"/>
        <v>0.36722991953380119</v>
      </c>
      <c r="D257" s="168">
        <v>26.357562065</v>
      </c>
      <c r="E257" s="168">
        <v>4.0884662000000002E-2</v>
      </c>
      <c r="F257" s="169">
        <f t="shared" si="36"/>
        <v>0.97883079982919807</v>
      </c>
      <c r="G257" s="169">
        <f t="shared" si="37"/>
        <v>0.3554489171666203</v>
      </c>
      <c r="H257" s="169">
        <f t="shared" si="38"/>
        <v>7.6936995057710021E-4</v>
      </c>
      <c r="I257" s="169">
        <f t="shared" si="39"/>
        <v>31728.665047720424</v>
      </c>
      <c r="J257" s="169">
        <f t="shared" si="33"/>
        <v>2.3715678315988961E-2</v>
      </c>
      <c r="K257" s="169">
        <f t="shared" si="34"/>
        <v>1.6933496288165619</v>
      </c>
      <c r="L257" s="169">
        <f t="shared" si="40"/>
        <v>24.331484474931585</v>
      </c>
      <c r="M257" s="170">
        <f t="shared" si="41"/>
        <v>28.291190290965918</v>
      </c>
      <c r="N257" s="170">
        <f t="shared" si="42"/>
        <v>1.8466271252450284</v>
      </c>
      <c r="O257" s="169">
        <f t="shared" si="43"/>
        <v>0.1665428504008864</v>
      </c>
    </row>
    <row r="258" spans="1:15" x14ac:dyDescent="0.25">
      <c r="A258" s="157">
        <v>45694.168055555558</v>
      </c>
      <c r="B258" s="168">
        <v>0.31967509098625907</v>
      </c>
      <c r="C258" s="169">
        <f t="shared" si="35"/>
        <v>0.36284764399128938</v>
      </c>
      <c r="D258" s="168">
        <v>26.357535171666601</v>
      </c>
      <c r="E258" s="168">
        <v>4.0937114500000003E-2</v>
      </c>
      <c r="F258" s="169">
        <f t="shared" si="36"/>
        <v>0.97883085440439377</v>
      </c>
      <c r="G258" s="169">
        <f t="shared" si="37"/>
        <v>0.35120727932160245</v>
      </c>
      <c r="H258" s="169">
        <f t="shared" si="38"/>
        <v>7.6018891628052484E-4</v>
      </c>
      <c r="I258" s="169">
        <f t="shared" si="39"/>
        <v>31350.036440847402</v>
      </c>
      <c r="J258" s="169">
        <f t="shared" si="33"/>
        <v>2.3715697335029446E-2</v>
      </c>
      <c r="K258" s="169">
        <f t="shared" si="34"/>
        <v>1.6933484228667657</v>
      </c>
      <c r="L258" s="169">
        <f t="shared" si="40"/>
        <v>24.081572120391893</v>
      </c>
      <c r="M258" s="170">
        <f t="shared" si="41"/>
        <v>28.000589340271368</v>
      </c>
      <c r="N258" s="170">
        <f t="shared" si="42"/>
        <v>1.827998588305066</v>
      </c>
      <c r="O258" s="169">
        <f t="shared" si="43"/>
        <v>0.16486278754555067</v>
      </c>
    </row>
    <row r="259" spans="1:15" x14ac:dyDescent="0.25">
      <c r="A259" s="157">
        <v>45694.168749999997</v>
      </c>
      <c r="B259" s="168">
        <v>0.34245386642157888</v>
      </c>
      <c r="C259" s="169">
        <f t="shared" si="35"/>
        <v>0.38870405882688636</v>
      </c>
      <c r="D259" s="168">
        <v>26.358169771666599</v>
      </c>
      <c r="E259" s="168">
        <v>4.0980030000000001E-2</v>
      </c>
      <c r="F259" s="169">
        <f t="shared" si="36"/>
        <v>0.97882956657742815</v>
      </c>
      <c r="G259" s="169">
        <f t="shared" si="37"/>
        <v>0.37623291307440654</v>
      </c>
      <c r="H259" s="169">
        <f t="shared" si="38"/>
        <v>8.1435695470650766E-4</v>
      </c>
      <c r="I259" s="169">
        <f t="shared" si="39"/>
        <v>33584.030682642981</v>
      </c>
      <c r="J259" s="169">
        <f t="shared" si="33"/>
        <v>2.3715248549115015E-2</v>
      </c>
      <c r="K259" s="169">
        <f t="shared" si="34"/>
        <v>1.6933768797424973</v>
      </c>
      <c r="L259" s="169">
        <f t="shared" si="40"/>
        <v>25.550126421743059</v>
      </c>
      <c r="M259" s="170">
        <f t="shared" si="41"/>
        <v>29.708582207373176</v>
      </c>
      <c r="N259" s="170">
        <f t="shared" si="42"/>
        <v>1.9537536326018969</v>
      </c>
      <c r="O259" s="169">
        <f t="shared" si="43"/>
        <v>0.17620433194461552</v>
      </c>
    </row>
    <row r="260" spans="1:15" x14ac:dyDescent="0.25">
      <c r="A260" s="157">
        <v>45694.169444444444</v>
      </c>
      <c r="B260" s="168">
        <v>0.31735860151243239</v>
      </c>
      <c r="C260" s="169">
        <f t="shared" si="35"/>
        <v>0.36022080126745798</v>
      </c>
      <c r="D260" s="168">
        <v>26.358813311666601</v>
      </c>
      <c r="E260" s="168">
        <v>4.0953803833333302E-2</v>
      </c>
      <c r="F260" s="169">
        <f t="shared" si="36"/>
        <v>0.9788282605651567</v>
      </c>
      <c r="G260" s="169">
        <f t="shared" si="37"/>
        <v>0.34866229540318155</v>
      </c>
      <c r="H260" s="169">
        <f t="shared" si="38"/>
        <v>7.5468029308047957E-4</v>
      </c>
      <c r="I260" s="169">
        <f t="shared" si="39"/>
        <v>31123.07722950837</v>
      </c>
      <c r="J260" s="169">
        <f t="shared" si="33"/>
        <v>2.3714793451492834E-2</v>
      </c>
      <c r="K260" s="169">
        <f t="shared" si="34"/>
        <v>1.6934057378651708</v>
      </c>
      <c r="L260" s="169">
        <f t="shared" si="40"/>
        <v>23.931422005818632</v>
      </c>
      <c r="M260" s="170">
        <f t="shared" si="41"/>
        <v>27.826847410795896</v>
      </c>
      <c r="N260" s="170">
        <f t="shared" si="42"/>
        <v>1.8162014656485856</v>
      </c>
      <c r="O260" s="169">
        <f t="shared" si="43"/>
        <v>0.16379883348201529</v>
      </c>
    </row>
    <row r="261" spans="1:15" x14ac:dyDescent="0.25">
      <c r="A261" s="157">
        <v>45694.170138888891</v>
      </c>
      <c r="B261" s="168">
        <v>0.30307360425932428</v>
      </c>
      <c r="C261" s="169">
        <f t="shared" si="35"/>
        <v>0.34400768183301422</v>
      </c>
      <c r="D261" s="168">
        <v>26.3594568516666</v>
      </c>
      <c r="E261" s="168">
        <v>4.1011024166666597E-2</v>
      </c>
      <c r="F261" s="169">
        <f t="shared" si="36"/>
        <v>0.97882695450968826</v>
      </c>
      <c r="G261" s="169">
        <f t="shared" si="37"/>
        <v>0.33296825116313056</v>
      </c>
      <c r="H261" s="169">
        <f t="shared" si="38"/>
        <v>7.2071050035309647E-4</v>
      </c>
      <c r="I261" s="169">
        <f t="shared" si="39"/>
        <v>29722.26371037243</v>
      </c>
      <c r="J261" s="169">
        <f t="shared" si="33"/>
        <v>2.3714338364559599E-2</v>
      </c>
      <c r="K261" s="169">
        <f t="shared" si="34"/>
        <v>1.6934345963478077</v>
      </c>
      <c r="L261" s="169">
        <f t="shared" si="40"/>
        <v>23.002055535270852</v>
      </c>
      <c r="M261" s="170">
        <f t="shared" si="41"/>
        <v>26.746611989666736</v>
      </c>
      <c r="N261" s="170">
        <f t="shared" si="42"/>
        <v>1.7407820834022421</v>
      </c>
      <c r="O261" s="169">
        <f t="shared" si="43"/>
        <v>0.15699694114378085</v>
      </c>
    </row>
    <row r="262" spans="1:15" x14ac:dyDescent="0.25">
      <c r="A262" s="157">
        <v>45694.17083333333</v>
      </c>
      <c r="B262" s="168">
        <v>0.30384576557952114</v>
      </c>
      <c r="C262" s="169">
        <f t="shared" si="35"/>
        <v>0.34488533492737605</v>
      </c>
      <c r="D262" s="168">
        <v>26.360100389999999</v>
      </c>
      <c r="E262" s="168">
        <v>4.0918038833333302E-2</v>
      </c>
      <c r="F262" s="169">
        <f t="shared" si="36"/>
        <v>0.97882564841440356</v>
      </c>
      <c r="G262" s="169">
        <f t="shared" si="37"/>
        <v>0.3338165771169202</v>
      </c>
      <c r="H262" s="169">
        <f t="shared" si="38"/>
        <v>7.2254670371627743E-4</v>
      </c>
      <c r="I262" s="169">
        <f t="shared" si="39"/>
        <v>29798.092937725291</v>
      </c>
      <c r="J262" s="169">
        <f t="shared" si="33"/>
        <v>2.3713883289493604E-2</v>
      </c>
      <c r="K262" s="169">
        <f t="shared" si="34"/>
        <v>1.6934634551156686</v>
      </c>
      <c r="L262" s="169">
        <f t="shared" si="40"/>
        <v>23.052445916281378</v>
      </c>
      <c r="M262" s="170">
        <f t="shared" si="41"/>
        <v>26.805614651764849</v>
      </c>
      <c r="N262" s="170">
        <f t="shared" si="42"/>
        <v>1.7410791537361372</v>
      </c>
      <c r="O262" s="169">
        <f t="shared" si="43"/>
        <v>0.15702373320131108</v>
      </c>
    </row>
    <row r="263" spans="1:15" x14ac:dyDescent="0.25">
      <c r="A263" s="157">
        <v>45694.171527777777</v>
      </c>
      <c r="B263" s="168">
        <v>0.28956077200190383</v>
      </c>
      <c r="C263" s="169">
        <f t="shared" si="35"/>
        <v>0.32867133680179567</v>
      </c>
      <c r="D263" s="168">
        <v>26.360341131666601</v>
      </c>
      <c r="E263" s="168">
        <v>4.0789290999999998E-2</v>
      </c>
      <c r="F263" s="169">
        <f t="shared" si="36"/>
        <v>0.9788251598052804</v>
      </c>
      <c r="G263" s="169">
        <f t="shared" si="37"/>
        <v>0.318122536914904</v>
      </c>
      <c r="H263" s="169">
        <f t="shared" si="38"/>
        <v>6.885769197292294E-4</v>
      </c>
      <c r="I263" s="169">
        <f t="shared" si="39"/>
        <v>28397.203499675146</v>
      </c>
      <c r="J263" s="169">
        <f t="shared" si="33"/>
        <v>2.3713713052918334E-2</v>
      </c>
      <c r="K263" s="169">
        <f t="shared" si="34"/>
        <v>1.693474251003104</v>
      </c>
      <c r="L263" s="169">
        <f t="shared" si="40"/>
        <v>22.11726563709426</v>
      </c>
      <c r="M263" s="170">
        <f t="shared" si="41"/>
        <v>25.718324510478656</v>
      </c>
      <c r="N263" s="170">
        <f t="shared" si="42"/>
        <v>1.6578455738947639</v>
      </c>
      <c r="O263" s="169">
        <f t="shared" si="43"/>
        <v>0.14951709721273124</v>
      </c>
    </row>
    <row r="264" spans="1:15" x14ac:dyDescent="0.25">
      <c r="A264" s="157">
        <v>45694.172222222223</v>
      </c>
      <c r="B264" s="168">
        <v>0.30230144844464407</v>
      </c>
      <c r="C264" s="169">
        <f t="shared" si="35"/>
        <v>0.34313209539623551</v>
      </c>
      <c r="D264" s="168">
        <v>26.359919495</v>
      </c>
      <c r="E264" s="168">
        <v>4.0867971499999899E-2</v>
      </c>
      <c r="F264" s="169">
        <f t="shared" si="36"/>
        <v>0.97882601555479476</v>
      </c>
      <c r="G264" s="169">
        <f t="shared" si="37"/>
        <v>0.33211993125791212</v>
      </c>
      <c r="H264" s="169">
        <f t="shared" si="38"/>
        <v>7.1887431008206082E-4</v>
      </c>
      <c r="I264" s="169">
        <f t="shared" si="39"/>
        <v>29646.613042234749</v>
      </c>
      <c r="J264" s="169">
        <f t="shared" si="33"/>
        <v>2.3714011207450935E-2</v>
      </c>
      <c r="K264" s="169">
        <f t="shared" si="34"/>
        <v>1.6934553430422337</v>
      </c>
      <c r="L264" s="169">
        <f t="shared" si="40"/>
        <v>22.951647536887723</v>
      </c>
      <c r="M264" s="170">
        <f t="shared" si="41"/>
        <v>26.688290789773152</v>
      </c>
      <c r="N264" s="170">
        <f t="shared" si="42"/>
        <v>1.7305264160913276</v>
      </c>
      <c r="O264" s="169">
        <f t="shared" si="43"/>
        <v>0.15607200722324382</v>
      </c>
    </row>
    <row r="265" spans="1:15" x14ac:dyDescent="0.25">
      <c r="A265" s="157">
        <v>45694.17291666667</v>
      </c>
      <c r="B265" s="168">
        <v>0.34090955299307879</v>
      </c>
      <c r="C265" s="169">
        <f t="shared" si="35"/>
        <v>0.38695394035183467</v>
      </c>
      <c r="D265" s="168">
        <v>26.359488904999999</v>
      </c>
      <c r="E265" s="168">
        <v>4.0958572166666603E-2</v>
      </c>
      <c r="F265" s="169">
        <f t="shared" si="36"/>
        <v>0.9788268894567651</v>
      </c>
      <c r="G265" s="169">
        <f t="shared" si="37"/>
        <v>0.37453627128736583</v>
      </c>
      <c r="H265" s="169">
        <f t="shared" si="38"/>
        <v>8.1068456988607322E-4</v>
      </c>
      <c r="I265" s="169">
        <f t="shared" si="39"/>
        <v>33432.820446398517</v>
      </c>
      <c r="J265" s="169">
        <f t="shared" si="33"/>
        <v>2.3714315697944716E-2</v>
      </c>
      <c r="K265" s="169">
        <f t="shared" si="34"/>
        <v>1.6934360337357255</v>
      </c>
      <c r="L265" s="169">
        <f t="shared" si="40"/>
        <v>25.451006218135795</v>
      </c>
      <c r="M265" s="170">
        <f t="shared" si="41"/>
        <v>29.594255370123729</v>
      </c>
      <c r="N265" s="170">
        <f t="shared" si="42"/>
        <v>1.9444312606884633</v>
      </c>
      <c r="O265" s="169">
        <f t="shared" si="43"/>
        <v>0.17536356968691047</v>
      </c>
    </row>
    <row r="266" spans="1:15" x14ac:dyDescent="0.25">
      <c r="A266" s="157">
        <v>45694.173611111109</v>
      </c>
      <c r="B266" s="168">
        <v>0.34399819825842176</v>
      </c>
      <c r="C266" s="169">
        <f t="shared" si="35"/>
        <v>0.39045883846274598</v>
      </c>
      <c r="D266" s="168">
        <v>26.359058314999999</v>
      </c>
      <c r="E266" s="168">
        <v>4.1006255999999998E-2</v>
      </c>
      <c r="F266" s="169">
        <f t="shared" si="36"/>
        <v>0.97882776333939592</v>
      </c>
      <c r="G266" s="169">
        <f t="shared" si="37"/>
        <v>0.37792957508555663</v>
      </c>
      <c r="H266" s="169">
        <f t="shared" si="38"/>
        <v>8.180293833020706E-4</v>
      </c>
      <c r="I266" s="169">
        <f t="shared" si="39"/>
        <v>33735.643643181254</v>
      </c>
      <c r="J266" s="169">
        <f t="shared" si="33"/>
        <v>2.3714620193223703E-2</v>
      </c>
      <c r="K266" s="169">
        <f t="shared" si="34"/>
        <v>1.6934167245903695</v>
      </c>
      <c r="L266" s="169">
        <f t="shared" si="40"/>
        <v>25.649185247000919</v>
      </c>
      <c r="M266" s="170">
        <f t="shared" si="41"/>
        <v>29.824392013657896</v>
      </c>
      <c r="N266" s="170">
        <f t="shared" si="42"/>
        <v>1.9634360599330971</v>
      </c>
      <c r="O266" s="169">
        <f t="shared" si="43"/>
        <v>0.17707756673278291</v>
      </c>
    </row>
    <row r="267" spans="1:15" x14ac:dyDescent="0.25">
      <c r="A267" s="157">
        <v>45694.174305555556</v>
      </c>
      <c r="B267" s="168">
        <v>0.35017548880455218</v>
      </c>
      <c r="C267" s="169">
        <f t="shared" si="35"/>
        <v>0.39746951197931257</v>
      </c>
      <c r="D267" s="168">
        <v>26.3586277283333</v>
      </c>
      <c r="E267" s="168">
        <v>4.1001487499999899E-2</v>
      </c>
      <c r="F267" s="169">
        <f t="shared" si="36"/>
        <v>0.97882863719592261</v>
      </c>
      <c r="G267" s="169">
        <f t="shared" si="37"/>
        <v>0.3847161826989059</v>
      </c>
      <c r="H267" s="169">
        <f t="shared" si="38"/>
        <v>8.3271901017079194E-4</v>
      </c>
      <c r="I267" s="169">
        <f t="shared" si="39"/>
        <v>34341.365835012606</v>
      </c>
      <c r="J267" s="169">
        <f t="shared" si="33"/>
        <v>2.3714924690930738E-2</v>
      </c>
      <c r="K267" s="169">
        <f t="shared" si="34"/>
        <v>1.6933974157556402</v>
      </c>
      <c r="L267" s="169">
        <f t="shared" si="40"/>
        <v>26.044798947529145</v>
      </c>
      <c r="M267" s="170">
        <f t="shared" si="41"/>
        <v>30.284094948608779</v>
      </c>
      <c r="N267" s="170">
        <f t="shared" si="42"/>
        <v>1.996683755749552</v>
      </c>
      <c r="O267" s="169">
        <f t="shared" si="43"/>
        <v>0.18007609629775903</v>
      </c>
    </row>
    <row r="268" spans="1:15" x14ac:dyDescent="0.25">
      <c r="A268" s="157">
        <v>45694.175000000003</v>
      </c>
      <c r="B268" s="168">
        <v>0.32816887284396157</v>
      </c>
      <c r="C268" s="169">
        <f t="shared" si="35"/>
        <v>0.37249019462371902</v>
      </c>
      <c r="D268" s="168">
        <v>26.3583645916666</v>
      </c>
      <c r="E268" s="168">
        <v>4.1060041499999998E-2</v>
      </c>
      <c r="F268" s="169">
        <f t="shared" si="36"/>
        <v>0.97882917121058732</v>
      </c>
      <c r="G268" s="169">
        <f t="shared" si="37"/>
        <v>0.36053887287239034</v>
      </c>
      <c r="H268" s="169">
        <f t="shared" si="38"/>
        <v>7.8038717071945963E-4</v>
      </c>
      <c r="I268" s="169">
        <f t="shared" si="39"/>
        <v>32183.152815489324</v>
      </c>
      <c r="J268" s="169">
        <f t="shared" si="33"/>
        <v>2.3715110775480473E-2</v>
      </c>
      <c r="K268" s="169">
        <f t="shared" si="34"/>
        <v>1.6933856159749163</v>
      </c>
      <c r="L268" s="169">
        <f t="shared" si="40"/>
        <v>24.630828551878491</v>
      </c>
      <c r="M268" s="170">
        <f t="shared" si="41"/>
        <v>28.639794723575694</v>
      </c>
      <c r="N268" s="170">
        <f t="shared" si="42"/>
        <v>1.8798443595200134</v>
      </c>
      <c r="O268" s="169">
        <f t="shared" si="43"/>
        <v>0.16953863271284389</v>
      </c>
    </row>
    <row r="269" spans="1:15" x14ac:dyDescent="0.25">
      <c r="A269" s="157">
        <v>45694.175694444442</v>
      </c>
      <c r="B269" s="168">
        <v>0.31079522663457526</v>
      </c>
      <c r="C269" s="169">
        <f t="shared" si="35"/>
        <v>0.35277012093034255</v>
      </c>
      <c r="D269" s="168">
        <v>26.358362199999998</v>
      </c>
      <c r="E269" s="168">
        <v>4.11501018333333E-2</v>
      </c>
      <c r="F269" s="169">
        <f t="shared" si="36"/>
        <v>0.97882917606424902</v>
      </c>
      <c r="G269" s="169">
        <f t="shared" si="37"/>
        <v>0.34145152077914603</v>
      </c>
      <c r="H269" s="169">
        <f t="shared" si="38"/>
        <v>7.3907255579901739E-4</v>
      </c>
      <c r="I269" s="169">
        <f t="shared" si="39"/>
        <v>30479.338448381597</v>
      </c>
      <c r="J269" s="169">
        <f t="shared" si="33"/>
        <v>2.3715112466823483E-2</v>
      </c>
      <c r="K269" s="169">
        <f t="shared" si="34"/>
        <v>1.6933855087262022</v>
      </c>
      <c r="L269" s="169">
        <f t="shared" si="40"/>
        <v>23.505159483383434</v>
      </c>
      <c r="M269" s="170">
        <f t="shared" si="41"/>
        <v>27.330907807133872</v>
      </c>
      <c r="N269" s="170">
        <f t="shared" si="42"/>
        <v>1.7889542572338601</v>
      </c>
      <c r="O269" s="169">
        <f t="shared" si="43"/>
        <v>0.16134147341575217</v>
      </c>
    </row>
    <row r="270" spans="1:15" x14ac:dyDescent="0.25">
      <c r="A270" s="157">
        <v>45694.176388888889</v>
      </c>
      <c r="B270" s="168">
        <v>0.32237765927857909</v>
      </c>
      <c r="C270" s="169">
        <f t="shared" si="35"/>
        <v>0.36591683559754334</v>
      </c>
      <c r="D270" s="168">
        <v>26.358362199999998</v>
      </c>
      <c r="E270" s="168">
        <v>4.1116723166666598E-2</v>
      </c>
      <c r="F270" s="169">
        <f t="shared" si="36"/>
        <v>0.97882917606424902</v>
      </c>
      <c r="G270" s="169">
        <f t="shared" si="37"/>
        <v>0.35417642419366052</v>
      </c>
      <c r="H270" s="169">
        <f t="shared" si="38"/>
        <v>7.6661563678281496E-4</v>
      </c>
      <c r="I270" s="169">
        <f t="shared" si="39"/>
        <v>31615.214595627745</v>
      </c>
      <c r="J270" s="169">
        <f t="shared" si="33"/>
        <v>2.3715112466823483E-2</v>
      </c>
      <c r="K270" s="169">
        <f t="shared" si="34"/>
        <v>1.6933855087262022</v>
      </c>
      <c r="L270" s="169">
        <f t="shared" si="40"/>
        <v>24.256554735501943</v>
      </c>
      <c r="M270" s="170">
        <f t="shared" si="41"/>
        <v>28.204601703016046</v>
      </c>
      <c r="N270" s="170">
        <f t="shared" si="42"/>
        <v>1.8508266003767844</v>
      </c>
      <c r="O270" s="169">
        <f t="shared" si="43"/>
        <v>0.16692159094307218</v>
      </c>
    </row>
    <row r="271" spans="1:15" x14ac:dyDescent="0.25">
      <c r="A271" s="157">
        <v>45694.177083333336</v>
      </c>
      <c r="B271" s="168">
        <v>0.32160549795838228</v>
      </c>
      <c r="C271" s="169">
        <f t="shared" si="35"/>
        <v>0.36504038892475121</v>
      </c>
      <c r="D271" s="168">
        <v>26.358362199999998</v>
      </c>
      <c r="E271" s="168">
        <v>4.1102418000000002E-2</v>
      </c>
      <c r="F271" s="169">
        <f t="shared" si="36"/>
        <v>0.97882917606424902</v>
      </c>
      <c r="G271" s="169">
        <f t="shared" si="37"/>
        <v>0.35332809823987099</v>
      </c>
      <c r="H271" s="169">
        <f t="shared" si="38"/>
        <v>7.6477943341963421E-4</v>
      </c>
      <c r="I271" s="169">
        <f t="shared" si="39"/>
        <v>31539.489603098504</v>
      </c>
      <c r="J271" s="169">
        <f t="shared" si="33"/>
        <v>2.3715112466823483E-2</v>
      </c>
      <c r="K271" s="169">
        <f t="shared" si="34"/>
        <v>1.6933855087262022</v>
      </c>
      <c r="L271" s="169">
        <f t="shared" si="40"/>
        <v>24.206580800391304</v>
      </c>
      <c r="M271" s="170">
        <f t="shared" si="41"/>
        <v>28.146493906970921</v>
      </c>
      <c r="N271" s="170">
        <f t="shared" si="42"/>
        <v>1.8459666704648079</v>
      </c>
      <c r="O271" s="169">
        <f t="shared" si="43"/>
        <v>0.16648328557583045</v>
      </c>
    </row>
    <row r="272" spans="1:15" x14ac:dyDescent="0.25">
      <c r="A272" s="157">
        <v>45694.177777777775</v>
      </c>
      <c r="B272" s="168">
        <v>0.31851684348886794</v>
      </c>
      <c r="C272" s="169">
        <f t="shared" si="35"/>
        <v>0.36153459180385872</v>
      </c>
      <c r="D272" s="168">
        <v>26.358362199999998</v>
      </c>
      <c r="E272" s="168">
        <v>4.1069039500000001E-2</v>
      </c>
      <c r="F272" s="169">
        <f t="shared" si="36"/>
        <v>0.97882917606424902</v>
      </c>
      <c r="G272" s="169">
        <f t="shared" si="37"/>
        <v>0.34993478432962555</v>
      </c>
      <c r="H272" s="169">
        <f t="shared" si="38"/>
        <v>7.5743459811607259E-4</v>
      </c>
      <c r="I272" s="169">
        <f t="shared" si="39"/>
        <v>31236.588731853393</v>
      </c>
      <c r="J272" s="169">
        <f t="shared" ref="J272:J335" si="44">KHprocess*EXP(delta*(1/(D272+273.15)-1/(Tnul+273.15)))</f>
        <v>2.3715112466823483E-2</v>
      </c>
      <c r="K272" s="169">
        <f t="shared" ref="K272:K335" si="45">1/(J272*constR*(D272+273.15)*10^3)</f>
        <v>1.6933855087262022</v>
      </c>
      <c r="L272" s="169">
        <f t="shared" si="40"/>
        <v>24.00651599426342</v>
      </c>
      <c r="M272" s="170">
        <f t="shared" si="41"/>
        <v>27.91386613962483</v>
      </c>
      <c r="N272" s="170">
        <f t="shared" si="42"/>
        <v>1.8276114522726177</v>
      </c>
      <c r="O272" s="169">
        <f t="shared" si="43"/>
        <v>0.16482787267970939</v>
      </c>
    </row>
    <row r="273" spans="1:15" x14ac:dyDescent="0.25">
      <c r="A273" s="157">
        <v>45694.178472222222</v>
      </c>
      <c r="B273" s="168">
        <v>0.32778278482129969</v>
      </c>
      <c r="C273" s="169">
        <f t="shared" ref="C273:C336" si="46">IF($C$13="Normalised Q_A (Nm3/s)", B273*$C$8/F273*(D273+273.15)/($C$6+273.15), B273)</f>
        <v>0.37205195810890401</v>
      </c>
      <c r="D273" s="168">
        <v>26.358362199999998</v>
      </c>
      <c r="E273" s="168">
        <v>4.1054734333333301E-2</v>
      </c>
      <c r="F273" s="169">
        <f t="shared" ref="F273:F336" si="47">$C$5-EXP(52.57-(6690.9/(D273+273.15))-4.681*LN(D273+273.15))/1000</f>
        <v>0.97882917606424902</v>
      </c>
      <c r="G273" s="169">
        <f t="shared" ref="G273:G336" si="48">C273*((20+273.15)/(D273+273.15))*(F273/$C$9)</f>
        <v>0.36011470180670169</v>
      </c>
      <c r="H273" s="169">
        <f t="shared" ref="H273:H336" si="49">G273/$C$2</f>
        <v>7.7946905152965736E-4</v>
      </c>
      <c r="I273" s="169">
        <f t="shared" ref="I273:I336" si="50">C273*(24*60*60)</f>
        <v>32145.289180609307</v>
      </c>
      <c r="J273" s="169">
        <f t="shared" si="44"/>
        <v>2.3715112466823483E-2</v>
      </c>
      <c r="K273" s="169">
        <f t="shared" si="45"/>
        <v>1.6933855087262022</v>
      </c>
      <c r="L273" s="169">
        <f t="shared" ref="L273:L336" si="51">(($C$3/0.815)^(-0.49))*34500*(H273)^0.86</f>
        <v>24.605905444034398</v>
      </c>
      <c r="M273" s="170">
        <f t="shared" ref="M273:M336" si="52">L273*(1.024)^(D273-20)</f>
        <v>28.610813454695812</v>
      </c>
      <c r="N273" s="170">
        <f t="shared" ref="N273:N336" si="53">K273*E273*(1-EXP((-(M273/K273)*($C$4/I273))))*I273/1000</f>
        <v>1.8774978780309171</v>
      </c>
      <c r="O273" s="169">
        <f t="shared" ref="O273:O336" si="54">N273*1000/24/$C$2</f>
        <v>0.16932700920192253</v>
      </c>
    </row>
    <row r="274" spans="1:15" x14ac:dyDescent="0.25">
      <c r="A274" s="157">
        <v>45694.179166666669</v>
      </c>
      <c r="B274" s="168">
        <v>0.3134977894059342</v>
      </c>
      <c r="C274" s="169">
        <f t="shared" si="46"/>
        <v>0.35583768218602135</v>
      </c>
      <c r="D274" s="168">
        <v>26.358362199999998</v>
      </c>
      <c r="E274" s="168">
        <v>4.1021355666666599E-2</v>
      </c>
      <c r="F274" s="169">
        <f t="shared" si="47"/>
        <v>0.97882917606424902</v>
      </c>
      <c r="G274" s="169">
        <f t="shared" si="48"/>
        <v>0.34442065958566515</v>
      </c>
      <c r="H274" s="169">
        <f t="shared" si="49"/>
        <v>7.4549926317243539E-4</v>
      </c>
      <c r="I274" s="169">
        <f t="shared" si="50"/>
        <v>30744.375740872245</v>
      </c>
      <c r="J274" s="169">
        <f t="shared" si="44"/>
        <v>2.3715112466823483E-2</v>
      </c>
      <c r="K274" s="169">
        <f t="shared" si="45"/>
        <v>1.6933855087262022</v>
      </c>
      <c r="L274" s="169">
        <f t="shared" si="51"/>
        <v>23.680830267640619</v>
      </c>
      <c r="M274" s="170">
        <f t="shared" si="52"/>
        <v>27.535171131206795</v>
      </c>
      <c r="N274" s="170">
        <f t="shared" si="53"/>
        <v>1.7981101681760774</v>
      </c>
      <c r="O274" s="169">
        <f t="shared" si="54"/>
        <v>0.16216722295960295</v>
      </c>
    </row>
    <row r="275" spans="1:15" x14ac:dyDescent="0.25">
      <c r="A275" s="157">
        <v>45694.179861111108</v>
      </c>
      <c r="B275" s="168">
        <v>0.28068090028379405</v>
      </c>
      <c r="C275" s="169">
        <f t="shared" si="46"/>
        <v>0.31858794184159306</v>
      </c>
      <c r="D275" s="168">
        <v>26.357945040000001</v>
      </c>
      <c r="E275" s="168">
        <v>4.0980030000000001E-2</v>
      </c>
      <c r="F275" s="169">
        <f t="shared" si="47"/>
        <v>0.97883002264195484</v>
      </c>
      <c r="G275" s="169">
        <f t="shared" si="48"/>
        <v>0.30836677027941028</v>
      </c>
      <c r="H275" s="169">
        <f t="shared" si="49"/>
        <v>6.6746054173032524E-4</v>
      </c>
      <c r="I275" s="169">
        <f t="shared" si="50"/>
        <v>27525.99817511364</v>
      </c>
      <c r="J275" s="169">
        <f t="shared" si="44"/>
        <v>2.3715407477025715E-2</v>
      </c>
      <c r="K275" s="169">
        <f t="shared" si="45"/>
        <v>1.6933668022345996</v>
      </c>
      <c r="L275" s="169">
        <f t="shared" si="51"/>
        <v>21.532692087775676</v>
      </c>
      <c r="M275" s="170">
        <f t="shared" si="52"/>
        <v>25.037149834288858</v>
      </c>
      <c r="N275" s="170">
        <f t="shared" si="53"/>
        <v>1.6168081571202924</v>
      </c>
      <c r="O275" s="169">
        <f t="shared" si="54"/>
        <v>0.14581603148631786</v>
      </c>
    </row>
    <row r="276" spans="1:15" x14ac:dyDescent="0.25">
      <c r="A276" s="157">
        <v>45694.180555555555</v>
      </c>
      <c r="B276" s="168">
        <v>0.30075711110228459</v>
      </c>
      <c r="C276" s="169">
        <f t="shared" si="46"/>
        <v>0.34137355179093637</v>
      </c>
      <c r="D276" s="168">
        <v>26.356878304999999</v>
      </c>
      <c r="E276" s="168">
        <v>4.1061092166666598E-2</v>
      </c>
      <c r="F276" s="169">
        <f t="shared" si="47"/>
        <v>0.97883218737403044</v>
      </c>
      <c r="G276" s="169">
        <f t="shared" si="48"/>
        <v>0.33042326319819093</v>
      </c>
      <c r="H276" s="169">
        <f t="shared" si="49"/>
        <v>7.1520186839435268E-4</v>
      </c>
      <c r="I276" s="169">
        <f t="shared" si="50"/>
        <v>29494.674874736902</v>
      </c>
      <c r="J276" s="169">
        <f t="shared" si="44"/>
        <v>2.3716161878766091E-2</v>
      </c>
      <c r="K276" s="169">
        <f t="shared" si="45"/>
        <v>1.6933189678728344</v>
      </c>
      <c r="L276" s="169">
        <f t="shared" si="51"/>
        <v>22.850775720534248</v>
      </c>
      <c r="M276" s="170">
        <f t="shared" si="52"/>
        <v>26.569080133245279</v>
      </c>
      <c r="N276" s="170">
        <f t="shared" si="53"/>
        <v>1.730095439802579</v>
      </c>
      <c r="O276" s="169">
        <f t="shared" si="54"/>
        <v>0.1560331385103336</v>
      </c>
    </row>
    <row r="277" spans="1:15" x14ac:dyDescent="0.25">
      <c r="A277" s="157">
        <v>45694.181250000001</v>
      </c>
      <c r="B277" s="168">
        <v>0.29882671332661331</v>
      </c>
      <c r="C277" s="169">
        <f t="shared" si="46"/>
        <v>0.3391804899253173</v>
      </c>
      <c r="D277" s="168">
        <v>26.355805613333299</v>
      </c>
      <c r="E277" s="168">
        <v>4.1204145499999997E-2</v>
      </c>
      <c r="F277" s="169">
        <f t="shared" si="47"/>
        <v>0.97883436407433011</v>
      </c>
      <c r="G277" s="169">
        <f t="shared" si="48"/>
        <v>0.32830245438349609</v>
      </c>
      <c r="H277" s="169">
        <f t="shared" si="49"/>
        <v>7.1061137312445038E-4</v>
      </c>
      <c r="I277" s="169">
        <f t="shared" si="50"/>
        <v>29305.194329547416</v>
      </c>
      <c r="J277" s="169">
        <f t="shared" si="44"/>
        <v>2.3716920522717413E-2</v>
      </c>
      <c r="K277" s="169">
        <f t="shared" si="45"/>
        <v>1.6932708674004882</v>
      </c>
      <c r="L277" s="169">
        <f t="shared" si="51"/>
        <v>22.724585452867828</v>
      </c>
      <c r="M277" s="170">
        <f t="shared" si="52"/>
        <v>26.421683850668373</v>
      </c>
      <c r="N277" s="170">
        <f t="shared" si="53"/>
        <v>1.7254604687302364</v>
      </c>
      <c r="O277" s="169">
        <f t="shared" si="54"/>
        <v>0.15561512163872984</v>
      </c>
    </row>
    <row r="278" spans="1:15" x14ac:dyDescent="0.25">
      <c r="A278" s="157">
        <v>45694.181944444441</v>
      </c>
      <c r="B278" s="168">
        <v>0.30539010109185477</v>
      </c>
      <c r="C278" s="169">
        <f t="shared" si="46"/>
        <v>0.34662819009486434</v>
      </c>
      <c r="D278" s="168">
        <v>26.35473292</v>
      </c>
      <c r="E278" s="168">
        <v>4.1104009166666601E-2</v>
      </c>
      <c r="F278" s="169">
        <f t="shared" si="47"/>
        <v>0.97883654065800607</v>
      </c>
      <c r="G278" s="169">
        <f t="shared" si="48"/>
        <v>0.33551324316610487</v>
      </c>
      <c r="H278" s="169">
        <f t="shared" si="49"/>
        <v>7.2621914105217499E-4</v>
      </c>
      <c r="I278" s="169">
        <f t="shared" si="50"/>
        <v>29948.675624196279</v>
      </c>
      <c r="J278" s="169">
        <f t="shared" si="44"/>
        <v>2.371767919754984E-2</v>
      </c>
      <c r="K278" s="169">
        <f t="shared" si="45"/>
        <v>1.6932227678535039</v>
      </c>
      <c r="L278" s="169">
        <f t="shared" si="51"/>
        <v>23.153173795021061</v>
      </c>
      <c r="M278" s="170">
        <f t="shared" si="52"/>
        <v>26.919315050286084</v>
      </c>
      <c r="N278" s="170">
        <f t="shared" si="53"/>
        <v>1.7571775343114364</v>
      </c>
      <c r="O278" s="169">
        <f t="shared" si="54"/>
        <v>0.15847560735132002</v>
      </c>
    </row>
    <row r="279" spans="1:15" x14ac:dyDescent="0.25">
      <c r="A279" s="157">
        <v>45694.182638888888</v>
      </c>
      <c r="B279" s="168">
        <v>0.2976684750333935</v>
      </c>
      <c r="C279" s="169">
        <f t="shared" si="46"/>
        <v>0.33786191959703216</v>
      </c>
      <c r="D279" s="168">
        <v>26.353660226666602</v>
      </c>
      <c r="E279" s="168">
        <v>4.0980030000000001E-2</v>
      </c>
      <c r="F279" s="169">
        <f t="shared" si="47"/>
        <v>0.97883871712168224</v>
      </c>
      <c r="G279" s="169">
        <f t="shared" si="48"/>
        <v>0.32702996950357388</v>
      </c>
      <c r="H279" s="169">
        <f t="shared" si="49"/>
        <v>7.0785707684756249E-4</v>
      </c>
      <c r="I279" s="169">
        <f t="shared" si="50"/>
        <v>29191.269853183578</v>
      </c>
      <c r="J279" s="169">
        <f t="shared" si="44"/>
        <v>2.3718437902086168E-2</v>
      </c>
      <c r="K279" s="169">
        <f t="shared" si="45"/>
        <v>1.6931746693065954</v>
      </c>
      <c r="L279" s="169">
        <f t="shared" si="51"/>
        <v>22.648816565298279</v>
      </c>
      <c r="M279" s="170">
        <f t="shared" si="52"/>
        <v>26.332248155749383</v>
      </c>
      <c r="N279" s="170">
        <f t="shared" si="53"/>
        <v>1.7096365261053608</v>
      </c>
      <c r="O279" s="169">
        <f t="shared" si="54"/>
        <v>0.15418799838612562</v>
      </c>
    </row>
    <row r="280" spans="1:15" x14ac:dyDescent="0.25">
      <c r="A280" s="157">
        <v>45694.183333333334</v>
      </c>
      <c r="B280" s="168">
        <v>0.30577616888387299</v>
      </c>
      <c r="C280" s="169">
        <f t="shared" si="46"/>
        <v>0.34706330085667891</v>
      </c>
      <c r="D280" s="168">
        <v>26.353088064999898</v>
      </c>
      <c r="E280" s="168">
        <v>4.0925988333333302E-2</v>
      </c>
      <c r="F280" s="169">
        <f t="shared" si="47"/>
        <v>0.97883987797204552</v>
      </c>
      <c r="G280" s="169">
        <f t="shared" si="48"/>
        <v>0.33593739200563483</v>
      </c>
      <c r="H280" s="169">
        <f t="shared" si="49"/>
        <v>7.271372121334087E-4</v>
      </c>
      <c r="I280" s="169">
        <f t="shared" si="50"/>
        <v>29986.269194017059</v>
      </c>
      <c r="J280" s="169">
        <f t="shared" si="44"/>
        <v>2.3718842598068956E-2</v>
      </c>
      <c r="K280" s="169">
        <f t="shared" si="45"/>
        <v>1.6931490145316441</v>
      </c>
      <c r="L280" s="169">
        <f t="shared" si="51"/>
        <v>23.178343561368159</v>
      </c>
      <c r="M280" s="170">
        <f t="shared" si="52"/>
        <v>26.947527730611977</v>
      </c>
      <c r="N280" s="170">
        <f t="shared" si="53"/>
        <v>1.7515883863665447</v>
      </c>
      <c r="O280" s="169">
        <f t="shared" si="54"/>
        <v>0.1579715355669683</v>
      </c>
    </row>
    <row r="281" spans="1:15" x14ac:dyDescent="0.25">
      <c r="A281" s="157">
        <v>45694.184027777781</v>
      </c>
      <c r="B281" s="168">
        <v>0.30384576557952114</v>
      </c>
      <c r="C281" s="169">
        <f t="shared" si="46"/>
        <v>0.34487263347736929</v>
      </c>
      <c r="D281" s="168">
        <v>26.353295301666599</v>
      </c>
      <c r="E281" s="168">
        <v>4.09657248333333E-2</v>
      </c>
      <c r="F281" s="169">
        <f t="shared" si="47"/>
        <v>0.97883945751657331</v>
      </c>
      <c r="G281" s="169">
        <f t="shared" si="48"/>
        <v>0.33381657711692025</v>
      </c>
      <c r="H281" s="169">
        <f t="shared" si="49"/>
        <v>7.2254670371627765E-4</v>
      </c>
      <c r="I281" s="169">
        <f t="shared" si="50"/>
        <v>29796.995532444707</v>
      </c>
      <c r="J281" s="169">
        <f t="shared" si="44"/>
        <v>2.3718696016412213E-2</v>
      </c>
      <c r="K281" s="169">
        <f t="shared" si="45"/>
        <v>1.6931583066453104</v>
      </c>
      <c r="L281" s="169">
        <f t="shared" si="51"/>
        <v>23.0524459162814</v>
      </c>
      <c r="M281" s="170">
        <f t="shared" si="52"/>
        <v>26.801288760722564</v>
      </c>
      <c r="N281" s="170">
        <f t="shared" si="53"/>
        <v>1.742763342337327</v>
      </c>
      <c r="O281" s="169">
        <f t="shared" si="54"/>
        <v>0.15717562611267377</v>
      </c>
    </row>
    <row r="282" spans="1:15" x14ac:dyDescent="0.25">
      <c r="A282" s="157">
        <v>45694.18472222222</v>
      </c>
      <c r="B282" s="168">
        <v>0.31465603322783736</v>
      </c>
      <c r="C282" s="169">
        <f t="shared" si="46"/>
        <v>0.35714297518026061</v>
      </c>
      <c r="D282" s="168">
        <v>26.353509684999999</v>
      </c>
      <c r="E282" s="168">
        <v>4.1054734333333301E-2</v>
      </c>
      <c r="F282" s="169">
        <f t="shared" si="47"/>
        <v>0.97883902255675759</v>
      </c>
      <c r="G282" s="169">
        <f t="shared" si="48"/>
        <v>0.34569315053961047</v>
      </c>
      <c r="H282" s="169">
        <f t="shared" si="49"/>
        <v>7.4825357259655952E-4</v>
      </c>
      <c r="I282" s="169">
        <f t="shared" si="50"/>
        <v>30857.153055574516</v>
      </c>
      <c r="J282" s="169">
        <f t="shared" si="44"/>
        <v>2.371854438097578E-2</v>
      </c>
      <c r="K282" s="169">
        <f t="shared" si="45"/>
        <v>1.6931679192417393</v>
      </c>
      <c r="L282" s="169">
        <f t="shared" si="51"/>
        <v>23.756052931855365</v>
      </c>
      <c r="M282" s="170">
        <f t="shared" si="52"/>
        <v>27.619458428882272</v>
      </c>
      <c r="N282" s="170">
        <f t="shared" si="53"/>
        <v>1.8056442863765032</v>
      </c>
      <c r="O282" s="169">
        <f t="shared" si="54"/>
        <v>0.16284670692428782</v>
      </c>
    </row>
    <row r="283" spans="1:15" x14ac:dyDescent="0.25">
      <c r="A283" s="157">
        <v>45694.185416666667</v>
      </c>
      <c r="B283" s="168">
        <v>0.31620035953599962</v>
      </c>
      <c r="C283" s="169">
        <f t="shared" si="46"/>
        <v>0.35889624304749068</v>
      </c>
      <c r="D283" s="168">
        <v>26.353724074999999</v>
      </c>
      <c r="E283" s="168">
        <v>4.1075397E-2</v>
      </c>
      <c r="F283" s="169">
        <f t="shared" si="47"/>
        <v>0.9788385875786233</v>
      </c>
      <c r="G283" s="169">
        <f t="shared" si="48"/>
        <v>0.3473898064767405</v>
      </c>
      <c r="H283" s="169">
        <f t="shared" si="49"/>
        <v>7.5192598804489283E-4</v>
      </c>
      <c r="I283" s="169">
        <f t="shared" si="50"/>
        <v>31008.635399303195</v>
      </c>
      <c r="J283" s="169">
        <f t="shared" si="44"/>
        <v>2.3718392742010541E-2</v>
      </c>
      <c r="K283" s="169">
        <f t="shared" si="45"/>
        <v>1.6931775321770339</v>
      </c>
      <c r="L283" s="169">
        <f t="shared" si="51"/>
        <v>23.856289638323922</v>
      </c>
      <c r="M283" s="170">
        <f t="shared" si="52"/>
        <v>27.736137482698446</v>
      </c>
      <c r="N283" s="170">
        <f t="shared" si="53"/>
        <v>1.8149995868131481</v>
      </c>
      <c r="O283" s="169">
        <f t="shared" si="54"/>
        <v>0.16369043892614973</v>
      </c>
    </row>
    <row r="284" spans="1:15" x14ac:dyDescent="0.25">
      <c r="A284" s="157">
        <v>45694.186111111114</v>
      </c>
      <c r="B284" s="168">
        <v>0.28415564277597027</v>
      </c>
      <c r="C284" s="169">
        <f t="shared" si="46"/>
        <v>0.3225249683443483</v>
      </c>
      <c r="D284" s="168">
        <v>26.3539384583333</v>
      </c>
      <c r="E284" s="168">
        <v>4.1102418000000002E-2</v>
      </c>
      <c r="F284" s="169">
        <f t="shared" si="47"/>
        <v>0.97883815260922202</v>
      </c>
      <c r="G284" s="169">
        <f t="shared" si="48"/>
        <v>0.31218425525534427</v>
      </c>
      <c r="H284" s="169">
        <f t="shared" si="49"/>
        <v>6.7572349622368891E-4</v>
      </c>
      <c r="I284" s="169">
        <f t="shared" si="50"/>
        <v>27866.157264951693</v>
      </c>
      <c r="J284" s="169">
        <f t="shared" si="44"/>
        <v>2.3718241108947213E-2</v>
      </c>
      <c r="K284" s="169">
        <f t="shared" si="45"/>
        <v>1.693187144853348</v>
      </c>
      <c r="L284" s="169">
        <f t="shared" si="51"/>
        <v>21.761742877118532</v>
      </c>
      <c r="M284" s="170">
        <f t="shared" si="52"/>
        <v>25.301074490400044</v>
      </c>
      <c r="N284" s="170">
        <f t="shared" si="53"/>
        <v>1.6405588210483735</v>
      </c>
      <c r="O284" s="169">
        <f t="shared" si="54"/>
        <v>0.14795804663134679</v>
      </c>
    </row>
    <row r="285" spans="1:15" x14ac:dyDescent="0.25">
      <c r="A285" s="157">
        <v>45694.186805555553</v>
      </c>
      <c r="B285" s="168">
        <v>0.29457982608483479</v>
      </c>
      <c r="C285" s="169">
        <f t="shared" si="46"/>
        <v>0.33435652601999727</v>
      </c>
      <c r="D285" s="168">
        <v>26.353830485</v>
      </c>
      <c r="E285" s="168">
        <v>4.11501018333333E-2</v>
      </c>
      <c r="F285" s="169">
        <f t="shared" si="47"/>
        <v>0.97883837168047094</v>
      </c>
      <c r="G285" s="169">
        <f t="shared" si="48"/>
        <v>0.3236366616588614</v>
      </c>
      <c r="H285" s="169">
        <f t="shared" si="49"/>
        <v>7.005122546728602E-4</v>
      </c>
      <c r="I285" s="169">
        <f t="shared" si="50"/>
        <v>28888.403848127764</v>
      </c>
      <c r="J285" s="169">
        <f t="shared" si="44"/>
        <v>2.3718317478202421E-2</v>
      </c>
      <c r="K285" s="169">
        <f t="shared" si="45"/>
        <v>1.6931823034612585</v>
      </c>
      <c r="L285" s="169">
        <f t="shared" si="51"/>
        <v>22.446562970611836</v>
      </c>
      <c r="M285" s="170">
        <f t="shared" si="52"/>
        <v>26.097206950453046</v>
      </c>
      <c r="N285" s="170">
        <f t="shared" si="53"/>
        <v>1.6997782490648328</v>
      </c>
      <c r="O285" s="169">
        <f t="shared" si="54"/>
        <v>0.15329890413643876</v>
      </c>
    </row>
    <row r="286" spans="1:15" x14ac:dyDescent="0.25">
      <c r="A286" s="157">
        <v>45694.1875</v>
      </c>
      <c r="B286" s="168">
        <v>0.29921279215282609</v>
      </c>
      <c r="C286" s="169">
        <f t="shared" si="46"/>
        <v>0.33961395401003291</v>
      </c>
      <c r="D286" s="168">
        <v>26.353220551666599</v>
      </c>
      <c r="E286" s="168">
        <v>4.1062681499999899E-2</v>
      </c>
      <c r="F286" s="169">
        <f t="shared" si="47"/>
        <v>0.97883960917483948</v>
      </c>
      <c r="G286" s="169">
        <f t="shared" si="48"/>
        <v>0.32872661534561409</v>
      </c>
      <c r="H286" s="169">
        <f t="shared" si="49"/>
        <v>7.1152947044505219E-4</v>
      </c>
      <c r="I286" s="169">
        <f t="shared" si="50"/>
        <v>29342.645626466845</v>
      </c>
      <c r="J286" s="169">
        <f t="shared" si="44"/>
        <v>2.3718748888100053E-2</v>
      </c>
      <c r="K286" s="169">
        <f t="shared" si="45"/>
        <v>1.6931549549875198</v>
      </c>
      <c r="L286" s="169">
        <f t="shared" si="51"/>
        <v>22.749832566058359</v>
      </c>
      <c r="M286" s="170">
        <f t="shared" si="52"/>
        <v>26.449416827601933</v>
      </c>
      <c r="N286" s="170">
        <f t="shared" si="53"/>
        <v>1.7215217861445813</v>
      </c>
      <c r="O286" s="169">
        <f t="shared" si="54"/>
        <v>0.15525990134781578</v>
      </c>
    </row>
    <row r="287" spans="1:15" x14ac:dyDescent="0.25">
      <c r="A287" s="157">
        <v>45694.188194444447</v>
      </c>
      <c r="B287" s="168">
        <v>0.30075711294002994</v>
      </c>
      <c r="C287" s="169">
        <f t="shared" si="46"/>
        <v>0.34136566122267509</v>
      </c>
      <c r="D287" s="168">
        <v>26.352606011666602</v>
      </c>
      <c r="E287" s="168">
        <v>4.1034987000000002E-2</v>
      </c>
      <c r="F287" s="169">
        <f t="shared" si="47"/>
        <v>0.97884085597644399</v>
      </c>
      <c r="G287" s="169">
        <f t="shared" si="48"/>
        <v>0.33042326521720816</v>
      </c>
      <c r="H287" s="169">
        <f t="shared" si="49"/>
        <v>7.1520187276451978E-4</v>
      </c>
      <c r="I287" s="169">
        <f t="shared" si="50"/>
        <v>29493.993129639126</v>
      </c>
      <c r="J287" s="169">
        <f t="shared" si="44"/>
        <v>2.3719183566036674E-2</v>
      </c>
      <c r="K287" s="169">
        <f t="shared" si="45"/>
        <v>1.6931274002849261</v>
      </c>
      <c r="L287" s="169">
        <f t="shared" si="51"/>
        <v>22.850775840613714</v>
      </c>
      <c r="M287" s="170">
        <f t="shared" si="52"/>
        <v>26.566388324857428</v>
      </c>
      <c r="N287" s="170">
        <f t="shared" si="53"/>
        <v>1.7287807131245188</v>
      </c>
      <c r="O287" s="169">
        <f t="shared" si="54"/>
        <v>0.15591456647948401</v>
      </c>
    </row>
    <row r="288" spans="1:15" x14ac:dyDescent="0.25">
      <c r="A288" s="157">
        <v>45694.188888888886</v>
      </c>
      <c r="B288" s="168">
        <v>0.3019153604374239</v>
      </c>
      <c r="C288" s="169">
        <f t="shared" si="46"/>
        <v>0.34267915693085388</v>
      </c>
      <c r="D288" s="168">
        <v>26.351991471666601</v>
      </c>
      <c r="E288" s="168">
        <v>4.1103212833333298E-2</v>
      </c>
      <c r="F288" s="169">
        <f t="shared" si="47"/>
        <v>0.9788421027386669</v>
      </c>
      <c r="G288" s="169">
        <f t="shared" si="48"/>
        <v>0.33169576020918823</v>
      </c>
      <c r="H288" s="169">
        <f t="shared" si="49"/>
        <v>7.1795619092897885E-4</v>
      </c>
      <c r="I288" s="169">
        <f t="shared" si="50"/>
        <v>29607.479158825776</v>
      </c>
      <c r="J288" s="169">
        <f t="shared" si="44"/>
        <v>2.3719618253723172E-2</v>
      </c>
      <c r="K288" s="169">
        <f t="shared" si="45"/>
        <v>1.6930998459105631</v>
      </c>
      <c r="L288" s="169">
        <f t="shared" si="51"/>
        <v>22.926436120546594</v>
      </c>
      <c r="M288" s="170">
        <f t="shared" si="52"/>
        <v>26.653962741260859</v>
      </c>
      <c r="N288" s="170">
        <f t="shared" si="53"/>
        <v>1.7379709889712456</v>
      </c>
      <c r="O288" s="169">
        <f t="shared" si="54"/>
        <v>0.15674341531125952</v>
      </c>
    </row>
    <row r="289" spans="1:15" x14ac:dyDescent="0.25">
      <c r="A289" s="157">
        <v>45694.189583333333</v>
      </c>
      <c r="B289" s="171">
        <v>0.25481347405445226</v>
      </c>
      <c r="C289" s="169">
        <f t="shared" si="46"/>
        <v>0.28921673926563141</v>
      </c>
      <c r="D289" s="168">
        <v>26.3513769316666</v>
      </c>
      <c r="E289" s="168">
        <v>4.1039634499999998E-2</v>
      </c>
      <c r="F289" s="169">
        <f t="shared" si="47"/>
        <v>0.97884334946150964</v>
      </c>
      <c r="G289" s="169">
        <f t="shared" si="48"/>
        <v>0.27994782665439727</v>
      </c>
      <c r="H289" s="169">
        <f t="shared" si="49"/>
        <v>6.0594767674111965E-4</v>
      </c>
      <c r="I289" s="169">
        <f t="shared" si="50"/>
        <v>24988.326272550552</v>
      </c>
      <c r="J289" s="169">
        <f t="shared" si="44"/>
        <v>2.3720052951159903E-2</v>
      </c>
      <c r="K289" s="169">
        <f t="shared" si="45"/>
        <v>1.6930722918644199</v>
      </c>
      <c r="L289" s="169">
        <f t="shared" si="51"/>
        <v>19.814655420160634</v>
      </c>
      <c r="M289" s="170">
        <f t="shared" si="52"/>
        <v>23.035913086607145</v>
      </c>
      <c r="N289" s="170">
        <f t="shared" si="53"/>
        <v>1.476379381041246</v>
      </c>
      <c r="O289" s="169">
        <f t="shared" si="54"/>
        <v>0.13315109857875596</v>
      </c>
    </row>
    <row r="290" spans="1:15" x14ac:dyDescent="0.25">
      <c r="A290" s="157">
        <v>45694.19027777778</v>
      </c>
      <c r="B290" s="168">
        <v>0.29689630083353175</v>
      </c>
      <c r="C290" s="169">
        <f t="shared" si="46"/>
        <v>0.33698019617521741</v>
      </c>
      <c r="D290" s="168">
        <v>26.350762391666599</v>
      </c>
      <c r="E290" s="168">
        <v>4.0896581000000001E-2</v>
      </c>
      <c r="F290" s="169">
        <f t="shared" si="47"/>
        <v>0.97884459614497321</v>
      </c>
      <c r="G290" s="169">
        <f t="shared" si="48"/>
        <v>0.3261816293996917</v>
      </c>
      <c r="H290" s="169">
        <f t="shared" si="49"/>
        <v>7.060208428564755E-4</v>
      </c>
      <c r="I290" s="169">
        <f t="shared" si="50"/>
        <v>29115.088949538786</v>
      </c>
      <c r="J290" s="169">
        <f t="shared" si="44"/>
        <v>2.3720487658347025E-2</v>
      </c>
      <c r="K290" s="169">
        <f t="shared" si="45"/>
        <v>1.6930447381465021</v>
      </c>
      <c r="L290" s="169">
        <f t="shared" si="51"/>
        <v>22.598280044212146</v>
      </c>
      <c r="M290" s="170">
        <f t="shared" si="52"/>
        <v>26.271687133237712</v>
      </c>
      <c r="N290" s="170">
        <f t="shared" si="53"/>
        <v>1.7017982029978149</v>
      </c>
      <c r="O290" s="169">
        <f t="shared" si="54"/>
        <v>0.15348107891394433</v>
      </c>
    </row>
    <row r="291" spans="1:15" x14ac:dyDescent="0.25">
      <c r="A291" s="157">
        <v>45694.190972222219</v>
      </c>
      <c r="B291" s="168">
        <v>0.28531387553278997</v>
      </c>
      <c r="C291" s="169">
        <f t="shared" si="46"/>
        <v>0.32383295363208342</v>
      </c>
      <c r="D291" s="168">
        <v>26.350147851666598</v>
      </c>
      <c r="E291" s="168">
        <v>4.0836974999999998E-2</v>
      </c>
      <c r="F291" s="169">
        <f t="shared" si="47"/>
        <v>0.97884584278905851</v>
      </c>
      <c r="G291" s="169">
        <f t="shared" si="48"/>
        <v>0.3134567340527657</v>
      </c>
      <c r="H291" s="169">
        <f t="shared" si="49"/>
        <v>6.7847777933499067E-4</v>
      </c>
      <c r="I291" s="169">
        <f t="shared" si="50"/>
        <v>27979.167193812009</v>
      </c>
      <c r="J291" s="169">
        <f t="shared" si="44"/>
        <v>2.3720922375284836E-2</v>
      </c>
      <c r="K291" s="169">
        <f t="shared" si="45"/>
        <v>1.6930171847568041</v>
      </c>
      <c r="L291" s="169">
        <f t="shared" si="51"/>
        <v>21.838004833811564</v>
      </c>
      <c r="M291" s="170">
        <f t="shared" si="52"/>
        <v>25.387457262259684</v>
      </c>
      <c r="N291" s="170">
        <f t="shared" si="53"/>
        <v>1.6361096890853553</v>
      </c>
      <c r="O291" s="169">
        <f t="shared" si="54"/>
        <v>0.14755679014117562</v>
      </c>
    </row>
    <row r="292" spans="1:15" x14ac:dyDescent="0.25">
      <c r="A292" s="157">
        <v>45694.191666666666</v>
      </c>
      <c r="B292" s="171">
        <v>0.27334536776123142</v>
      </c>
      <c r="C292" s="169">
        <f t="shared" si="46"/>
        <v>0.31024786466828108</v>
      </c>
      <c r="D292" s="168">
        <v>26.3496944866666</v>
      </c>
      <c r="E292" s="168">
        <v>4.0864792833333302E-2</v>
      </c>
      <c r="F292" s="169">
        <f t="shared" si="47"/>
        <v>0.97884676245138236</v>
      </c>
      <c r="G292" s="169">
        <f t="shared" si="48"/>
        <v>0.30030767373962042</v>
      </c>
      <c r="H292" s="169">
        <f t="shared" si="49"/>
        <v>6.5001660982601825E-4</v>
      </c>
      <c r="I292" s="169">
        <f t="shared" si="50"/>
        <v>26805.415507339487</v>
      </c>
      <c r="J292" s="169">
        <f t="shared" si="44"/>
        <v>2.3721243085548672E-2</v>
      </c>
      <c r="K292" s="169">
        <f t="shared" si="45"/>
        <v>1.6929968579868102</v>
      </c>
      <c r="L292" s="169">
        <f t="shared" si="51"/>
        <v>21.047830987405504</v>
      </c>
      <c r="M292" s="170">
        <f t="shared" si="52"/>
        <v>24.468588970578182</v>
      </c>
      <c r="N292" s="170">
        <f t="shared" si="53"/>
        <v>1.5717234110184675</v>
      </c>
      <c r="O292" s="169">
        <f t="shared" si="54"/>
        <v>0.14174994688117493</v>
      </c>
    </row>
    <row r="293" spans="1:15" x14ac:dyDescent="0.25">
      <c r="A293" s="157">
        <v>45694.192361111112</v>
      </c>
      <c r="B293" s="168">
        <v>0.31156738795477218</v>
      </c>
      <c r="C293" s="169">
        <f t="shared" si="46"/>
        <v>0.35362956718489141</v>
      </c>
      <c r="D293" s="168">
        <v>26.349478988333299</v>
      </c>
      <c r="E293" s="168">
        <v>4.0884662000000002E-2</v>
      </c>
      <c r="F293" s="169">
        <f t="shared" si="47"/>
        <v>0.97884719958766597</v>
      </c>
      <c r="G293" s="169">
        <f t="shared" si="48"/>
        <v>0.34229984673293568</v>
      </c>
      <c r="H293" s="169">
        <f t="shared" si="49"/>
        <v>7.4090875916219847E-4</v>
      </c>
      <c r="I293" s="169">
        <f t="shared" si="50"/>
        <v>30553.594604774618</v>
      </c>
      <c r="J293" s="169">
        <f t="shared" si="44"/>
        <v>2.3721395530865219E-2</v>
      </c>
      <c r="K293" s="169">
        <f t="shared" si="45"/>
        <v>1.6929871961102709</v>
      </c>
      <c r="L293" s="169">
        <f t="shared" si="51"/>
        <v>23.555372913741213</v>
      </c>
      <c r="M293" s="170">
        <f t="shared" si="52"/>
        <v>27.383524339911112</v>
      </c>
      <c r="N293" s="170">
        <f t="shared" si="53"/>
        <v>1.7811564679735279</v>
      </c>
      <c r="O293" s="169">
        <f t="shared" si="54"/>
        <v>0.16063820959357214</v>
      </c>
    </row>
    <row r="294" spans="1:15" x14ac:dyDescent="0.25">
      <c r="A294" s="157">
        <v>45694.193055555559</v>
      </c>
      <c r="B294" s="168">
        <v>0.33318792692689531</v>
      </c>
      <c r="C294" s="169">
        <f t="shared" si="46"/>
        <v>0.3781684805916985</v>
      </c>
      <c r="D294" s="168">
        <v>26.349264604999998</v>
      </c>
      <c r="E294" s="168">
        <v>4.0856844999999899E-2</v>
      </c>
      <c r="F294" s="169">
        <f t="shared" si="47"/>
        <v>0.97884763445737866</v>
      </c>
      <c r="G294" s="169">
        <f t="shared" si="48"/>
        <v>0.36605299761635079</v>
      </c>
      <c r="H294" s="169">
        <f t="shared" si="49"/>
        <v>7.9232250566309693E-4</v>
      </c>
      <c r="I294" s="169">
        <f t="shared" si="50"/>
        <v>32673.756723122751</v>
      </c>
      <c r="J294" s="169">
        <f t="shared" si="44"/>
        <v>2.3721547188611324E-2</v>
      </c>
      <c r="K294" s="169">
        <f t="shared" si="45"/>
        <v>1.6929775842648447</v>
      </c>
      <c r="L294" s="169">
        <f t="shared" si="51"/>
        <v>24.95445160143418</v>
      </c>
      <c r="M294" s="170">
        <f t="shared" si="52"/>
        <v>29.009829771360753</v>
      </c>
      <c r="N294" s="170">
        <f t="shared" si="53"/>
        <v>1.897238908318517</v>
      </c>
      <c r="O294" s="169">
        <f t="shared" si="54"/>
        <v>0.1711074051513814</v>
      </c>
    </row>
    <row r="295" spans="1:15" x14ac:dyDescent="0.25">
      <c r="A295" s="157">
        <v>45694.193749999999</v>
      </c>
      <c r="B295" s="168">
        <v>0.3134977894059342</v>
      </c>
      <c r="C295" s="169">
        <f t="shared" si="46"/>
        <v>0.35581975087126788</v>
      </c>
      <c r="D295" s="168">
        <v>26.349050214999998</v>
      </c>
      <c r="E295" s="168">
        <v>4.0836974999999998E-2</v>
      </c>
      <c r="F295" s="169">
        <f t="shared" si="47"/>
        <v>0.97884806933582225</v>
      </c>
      <c r="G295" s="169">
        <f t="shared" si="48"/>
        <v>0.34442065958566509</v>
      </c>
      <c r="H295" s="169">
        <f t="shared" si="49"/>
        <v>7.4549926317243529E-4</v>
      </c>
      <c r="I295" s="169">
        <f t="shared" si="50"/>
        <v>30742.826475277547</v>
      </c>
      <c r="J295" s="169">
        <f t="shared" si="44"/>
        <v>2.3721698852260293E-2</v>
      </c>
      <c r="K295" s="169">
        <f t="shared" si="45"/>
        <v>1.6929679721604636</v>
      </c>
      <c r="L295" s="169">
        <f t="shared" si="51"/>
        <v>23.680830267640619</v>
      </c>
      <c r="M295" s="170">
        <f t="shared" si="52"/>
        <v>27.52909071683003</v>
      </c>
      <c r="N295" s="170">
        <f t="shared" si="53"/>
        <v>1.7895437572111637</v>
      </c>
      <c r="O295" s="169">
        <f t="shared" si="54"/>
        <v>0.16139463899812082</v>
      </c>
    </row>
    <row r="296" spans="1:15" x14ac:dyDescent="0.25">
      <c r="A296" s="157">
        <v>45694.194444444445</v>
      </c>
      <c r="B296" s="168">
        <v>0.29419374174538587</v>
      </c>
      <c r="C296" s="169">
        <f t="shared" si="46"/>
        <v>0.33390928420508037</v>
      </c>
      <c r="D296" s="168">
        <v>26.348835831666602</v>
      </c>
      <c r="E296" s="168">
        <v>4.1087318833333303E-2</v>
      </c>
      <c r="F296" s="169">
        <f t="shared" si="47"/>
        <v>0.97884850419595115</v>
      </c>
      <c r="G296" s="169">
        <f t="shared" si="48"/>
        <v>0.32321249463969143</v>
      </c>
      <c r="H296" s="169">
        <f t="shared" si="49"/>
        <v>6.9959414424175634E-4</v>
      </c>
      <c r="I296" s="169">
        <f t="shared" si="50"/>
        <v>28849.762155318946</v>
      </c>
      <c r="J296" s="169">
        <f t="shared" si="44"/>
        <v>2.3721850512379905E-2</v>
      </c>
      <c r="K296" s="169">
        <f t="shared" si="45"/>
        <v>1.6929583603949219</v>
      </c>
      <c r="L296" s="169">
        <f t="shared" si="51"/>
        <v>22.421260242511458</v>
      </c>
      <c r="M296" s="170">
        <f t="shared" si="52"/>
        <v>26.064701361275088</v>
      </c>
      <c r="N296" s="170">
        <f t="shared" si="53"/>
        <v>1.6948208698362202</v>
      </c>
      <c r="O296" s="169">
        <f t="shared" si="54"/>
        <v>0.15285181005016418</v>
      </c>
    </row>
    <row r="297" spans="1:15" x14ac:dyDescent="0.25">
      <c r="A297" s="157">
        <v>45694.195138888892</v>
      </c>
      <c r="B297" s="168">
        <v>0.32160550164159524</v>
      </c>
      <c r="C297" s="169">
        <f t="shared" si="46"/>
        <v>0.36502080942622483</v>
      </c>
      <c r="D297" s="168">
        <v>26.348448436666601</v>
      </c>
      <c r="E297" s="168">
        <v>4.10992408333333E-2</v>
      </c>
      <c r="F297" s="169">
        <f t="shared" si="47"/>
        <v>0.9788492899848068</v>
      </c>
      <c r="G297" s="169">
        <f t="shared" si="48"/>
        <v>0.35332810228638956</v>
      </c>
      <c r="H297" s="169">
        <f t="shared" si="49"/>
        <v>7.6477944217833241E-4</v>
      </c>
      <c r="I297" s="169">
        <f t="shared" si="50"/>
        <v>31537.797934425827</v>
      </c>
      <c r="J297" s="169">
        <f t="shared" si="44"/>
        <v>2.3722124568279414E-2</v>
      </c>
      <c r="K297" s="169">
        <f t="shared" si="45"/>
        <v>1.692940991842361</v>
      </c>
      <c r="L297" s="169">
        <f t="shared" si="51"/>
        <v>24.206581038807247</v>
      </c>
      <c r="M297" s="170">
        <f t="shared" si="52"/>
        <v>28.139877157507627</v>
      </c>
      <c r="N297" s="170">
        <f t="shared" si="53"/>
        <v>1.8452924914109143</v>
      </c>
      <c r="O297" s="169">
        <f t="shared" si="54"/>
        <v>0.16642248299160484</v>
      </c>
    </row>
    <row r="298" spans="1:15" x14ac:dyDescent="0.25">
      <c r="A298" s="157">
        <v>45694.195833333331</v>
      </c>
      <c r="B298" s="168">
        <v>0.30152929082310476</v>
      </c>
      <c r="C298" s="169">
        <f t="shared" si="46"/>
        <v>0.34223320948606833</v>
      </c>
      <c r="D298" s="168">
        <v>26.347805709999999</v>
      </c>
      <c r="E298" s="168">
        <v>4.0729683833333301E-2</v>
      </c>
      <c r="F298" s="169">
        <f t="shared" si="47"/>
        <v>0.97885059365181692</v>
      </c>
      <c r="G298" s="169">
        <f t="shared" si="48"/>
        <v>0.33127160936760902</v>
      </c>
      <c r="H298" s="169">
        <f t="shared" si="49"/>
        <v>7.1703811551430529E-4</v>
      </c>
      <c r="I298" s="169">
        <f t="shared" si="50"/>
        <v>29568.949299596305</v>
      </c>
      <c r="J298" s="169">
        <f t="shared" si="44"/>
        <v>2.3722579262702978E-2</v>
      </c>
      <c r="K298" s="169">
        <f t="shared" si="45"/>
        <v>1.6929121759814469</v>
      </c>
      <c r="L298" s="169">
        <f t="shared" si="51"/>
        <v>22.90122139153852</v>
      </c>
      <c r="M298" s="170">
        <f t="shared" si="52"/>
        <v>26.622005496668063</v>
      </c>
      <c r="N298" s="170">
        <f t="shared" si="53"/>
        <v>1.7198714766017171</v>
      </c>
      <c r="O298" s="169">
        <f t="shared" si="54"/>
        <v>0.15511106390708129</v>
      </c>
    </row>
    <row r="299" spans="1:15" x14ac:dyDescent="0.25">
      <c r="A299" s="157">
        <v>45694.196527777778</v>
      </c>
      <c r="B299" s="168">
        <v>0.30925090768511676</v>
      </c>
      <c r="C299" s="169">
        <f t="shared" si="46"/>
        <v>0.35099595672780687</v>
      </c>
      <c r="D299" s="168">
        <v>26.347161790000001</v>
      </c>
      <c r="E299" s="168">
        <v>4.0606500499999899E-2</v>
      </c>
      <c r="F299" s="169">
        <f t="shared" si="47"/>
        <v>0.97885189969612263</v>
      </c>
      <c r="G299" s="169">
        <f t="shared" si="48"/>
        <v>0.33975487292656936</v>
      </c>
      <c r="H299" s="169">
        <f t="shared" si="49"/>
        <v>7.3540015784971722E-4</v>
      </c>
      <c r="I299" s="169">
        <f t="shared" si="50"/>
        <v>30326.050661282512</v>
      </c>
      <c r="J299" s="169">
        <f t="shared" si="44"/>
        <v>2.3723034812042253E-2</v>
      </c>
      <c r="K299" s="169">
        <f t="shared" si="45"/>
        <v>1.6928833069789011</v>
      </c>
      <c r="L299" s="169">
        <f t="shared" si="51"/>
        <v>23.404680407544927</v>
      </c>
      <c r="M299" s="170">
        <f t="shared" si="52"/>
        <v>27.206846503509588</v>
      </c>
      <c r="N299" s="170">
        <f t="shared" si="53"/>
        <v>1.7564016042133717</v>
      </c>
      <c r="O299" s="169">
        <f t="shared" si="54"/>
        <v>0.15840562808562156</v>
      </c>
    </row>
    <row r="300" spans="1:15" x14ac:dyDescent="0.25">
      <c r="A300" s="157">
        <v>45694.197222222225</v>
      </c>
      <c r="B300" s="168">
        <v>0.27990874633002316</v>
      </c>
      <c r="C300" s="169">
        <f t="shared" si="46"/>
        <v>0.31769185945734096</v>
      </c>
      <c r="D300" s="168">
        <v>26.34651787</v>
      </c>
      <c r="E300" s="168">
        <v>4.064624E-2</v>
      </c>
      <c r="F300" s="169">
        <f t="shared" si="47"/>
        <v>0.9788532056972018</v>
      </c>
      <c r="G300" s="169">
        <f t="shared" si="48"/>
        <v>0.30751845241865783</v>
      </c>
      <c r="H300" s="169">
        <f t="shared" si="49"/>
        <v>6.6562435588454077E-4</v>
      </c>
      <c r="I300" s="169">
        <f t="shared" si="50"/>
        <v>27448.576657114259</v>
      </c>
      <c r="J300" s="169">
        <f t="shared" si="44"/>
        <v>2.3723490372088402E-2</v>
      </c>
      <c r="K300" s="169">
        <f t="shared" si="45"/>
        <v>1.6928544383366995</v>
      </c>
      <c r="L300" s="169">
        <f t="shared" si="51"/>
        <v>21.481738879835572</v>
      </c>
      <c r="M300" s="170">
        <f t="shared" si="52"/>
        <v>24.971135549078774</v>
      </c>
      <c r="N300" s="170">
        <f t="shared" si="53"/>
        <v>1.598904905132611</v>
      </c>
      <c r="O300" s="169">
        <f t="shared" si="54"/>
        <v>0.14420138033302771</v>
      </c>
    </row>
    <row r="301" spans="1:15" x14ac:dyDescent="0.25">
      <c r="A301" s="157">
        <v>45694.197916666664</v>
      </c>
      <c r="B301" s="168">
        <v>0.27913658683213</v>
      </c>
      <c r="C301" s="169">
        <f t="shared" si="46"/>
        <v>0.31681436718701217</v>
      </c>
      <c r="D301" s="168">
        <v>26.345873949999898</v>
      </c>
      <c r="E301" s="168">
        <v>4.064624E-2</v>
      </c>
      <c r="F301" s="169">
        <f t="shared" si="47"/>
        <v>0.97885451165505577</v>
      </c>
      <c r="G301" s="169">
        <f t="shared" si="48"/>
        <v>0.30667012846692077</v>
      </c>
      <c r="H301" s="169">
        <f t="shared" si="49"/>
        <v>6.6378815685480682E-4</v>
      </c>
      <c r="I301" s="169">
        <f t="shared" si="50"/>
        <v>27372.76132495785</v>
      </c>
      <c r="J301" s="169">
        <f t="shared" si="44"/>
        <v>2.3723945942841877E-2</v>
      </c>
      <c r="K301" s="169">
        <f t="shared" si="45"/>
        <v>1.692825570054828</v>
      </c>
      <c r="L301" s="169">
        <f t="shared" si="51"/>
        <v>21.430765623734686</v>
      </c>
      <c r="M301" s="170">
        <f t="shared" si="52"/>
        <v>24.911501987362385</v>
      </c>
      <c r="N301" s="170">
        <f t="shared" si="53"/>
        <v>1.5946737095062828</v>
      </c>
      <c r="O301" s="169">
        <f t="shared" si="54"/>
        <v>0.14381977899587689</v>
      </c>
    </row>
    <row r="302" spans="1:15" x14ac:dyDescent="0.25">
      <c r="A302" s="157">
        <v>45694.198611111111</v>
      </c>
      <c r="B302" s="168">
        <v>0.31581427886431918</v>
      </c>
      <c r="C302" s="169">
        <f t="shared" si="46"/>
        <v>0.35844256292422078</v>
      </c>
      <c r="D302" s="168">
        <v>26.345749606666601</v>
      </c>
      <c r="E302" s="168">
        <v>4.0729686666666598E-2</v>
      </c>
      <c r="F302" s="169">
        <f t="shared" si="47"/>
        <v>0.97885476383536751</v>
      </c>
      <c r="G302" s="169">
        <f t="shared" si="48"/>
        <v>0.34696564348712122</v>
      </c>
      <c r="H302" s="169">
        <f t="shared" si="49"/>
        <v>7.5100788633576025E-4</v>
      </c>
      <c r="I302" s="169">
        <f t="shared" si="50"/>
        <v>30969.437436652675</v>
      </c>
      <c r="J302" s="169">
        <f t="shared" si="44"/>
        <v>2.3724033916472587E-2</v>
      </c>
      <c r="K302" s="169">
        <f t="shared" si="45"/>
        <v>1.6928199955243499</v>
      </c>
      <c r="L302" s="169">
        <f t="shared" si="51"/>
        <v>23.831236958641739</v>
      </c>
      <c r="M302" s="170">
        <f t="shared" si="52"/>
        <v>27.701770741587875</v>
      </c>
      <c r="N302" s="170">
        <f t="shared" si="53"/>
        <v>1.7972163167877961</v>
      </c>
      <c r="O302" s="169">
        <f t="shared" si="54"/>
        <v>0.16208660865690802</v>
      </c>
    </row>
    <row r="303" spans="1:15" x14ac:dyDescent="0.25">
      <c r="A303" s="157">
        <v>45694.199305555558</v>
      </c>
      <c r="B303" s="168">
        <v>0.29110508543040398</v>
      </c>
      <c r="C303" s="169">
        <f t="shared" si="46"/>
        <v>0.3303992967843104</v>
      </c>
      <c r="D303" s="168">
        <v>26.346392099999999</v>
      </c>
      <c r="E303" s="168">
        <v>4.0733660333333303E-2</v>
      </c>
      <c r="F303" s="169">
        <f t="shared" si="47"/>
        <v>0.97885346077936497</v>
      </c>
      <c r="G303" s="169">
        <f t="shared" si="48"/>
        <v>0.31981917870194476</v>
      </c>
      <c r="H303" s="169">
        <f t="shared" si="49"/>
        <v>6.9224930454966395E-4</v>
      </c>
      <c r="I303" s="169">
        <f t="shared" si="50"/>
        <v>28546.49924216442</v>
      </c>
      <c r="J303" s="169">
        <f t="shared" si="44"/>
        <v>2.3723579353005047E-2</v>
      </c>
      <c r="K303" s="169">
        <f t="shared" si="45"/>
        <v>1.6928487997759392</v>
      </c>
      <c r="L303" s="169">
        <f t="shared" si="51"/>
        <v>22.218671664451211</v>
      </c>
      <c r="M303" s="170">
        <f t="shared" si="52"/>
        <v>25.827695328150611</v>
      </c>
      <c r="N303" s="170">
        <f t="shared" si="53"/>
        <v>1.6633153021617237</v>
      </c>
      <c r="O303" s="169">
        <f t="shared" si="54"/>
        <v>0.1500103988241093</v>
      </c>
    </row>
    <row r="304" spans="1:15" x14ac:dyDescent="0.25">
      <c r="A304" s="157">
        <v>45694.2</v>
      </c>
      <c r="B304" s="171">
        <v>0.26794022932340539</v>
      </c>
      <c r="C304" s="169">
        <f t="shared" si="46"/>
        <v>0.30410864412407784</v>
      </c>
      <c r="D304" s="168">
        <v>26.3470381716666</v>
      </c>
      <c r="E304" s="168">
        <v>4.0805187999999999E-2</v>
      </c>
      <c r="F304" s="169">
        <f t="shared" si="47"/>
        <v>0.97885215042266571</v>
      </c>
      <c r="G304" s="169">
        <f t="shared" si="48"/>
        <v>0.29436938195952334</v>
      </c>
      <c r="H304" s="169">
        <f t="shared" si="49"/>
        <v>6.3716316441455266E-4</v>
      </c>
      <c r="I304" s="169">
        <f t="shared" si="50"/>
        <v>26274.986852320326</v>
      </c>
      <c r="J304" s="169">
        <f t="shared" si="44"/>
        <v>2.3723122268619015E-2</v>
      </c>
      <c r="K304" s="169">
        <f t="shared" si="45"/>
        <v>1.6928777648130546</v>
      </c>
      <c r="L304" s="169">
        <f t="shared" si="51"/>
        <v>20.689399472216703</v>
      </c>
      <c r="M304" s="170">
        <f t="shared" si="52"/>
        <v>24.050388879573859</v>
      </c>
      <c r="N304" s="170">
        <f t="shared" si="53"/>
        <v>1.5397314916679778</v>
      </c>
      <c r="O304" s="169">
        <f t="shared" si="54"/>
        <v>0.13886467276947853</v>
      </c>
    </row>
    <row r="305" spans="1:15" x14ac:dyDescent="0.25">
      <c r="A305" s="157">
        <v>45694.200694444444</v>
      </c>
      <c r="B305" s="168">
        <v>0.2926494227882051</v>
      </c>
      <c r="C305" s="169">
        <f t="shared" si="46"/>
        <v>0.3321544156379444</v>
      </c>
      <c r="D305" s="168">
        <v>26.34768425</v>
      </c>
      <c r="E305" s="168">
        <v>4.0659702833333297E-2</v>
      </c>
      <c r="F305" s="169">
        <f t="shared" si="47"/>
        <v>0.97885084000892864</v>
      </c>
      <c r="G305" s="169">
        <f t="shared" si="48"/>
        <v>0.32151584677863071</v>
      </c>
      <c r="H305" s="169">
        <f t="shared" si="49"/>
        <v>6.959217462740925E-4</v>
      </c>
      <c r="I305" s="169">
        <f t="shared" si="50"/>
        <v>28698.141511118396</v>
      </c>
      <c r="J305" s="169">
        <f t="shared" si="44"/>
        <v>2.3722665190295183E-2</v>
      </c>
      <c r="K305" s="169">
        <f t="shared" si="45"/>
        <v>1.6929067305118159</v>
      </c>
      <c r="L305" s="169">
        <f t="shared" si="51"/>
        <v>22.320003974638318</v>
      </c>
      <c r="M305" s="170">
        <f t="shared" si="52"/>
        <v>25.946282369594865</v>
      </c>
      <c r="N305" s="170">
        <f t="shared" si="53"/>
        <v>1.6687430963661278</v>
      </c>
      <c r="O305" s="169">
        <f t="shared" si="54"/>
        <v>0.15049991850343866</v>
      </c>
    </row>
    <row r="306" spans="1:15" x14ac:dyDescent="0.25">
      <c r="A306" s="157">
        <v>45694.201388888891</v>
      </c>
      <c r="B306" s="168">
        <v>0.31581427886431918</v>
      </c>
      <c r="C306" s="169">
        <f t="shared" si="46"/>
        <v>0.35844756831419428</v>
      </c>
      <c r="D306" s="168">
        <v>26.348330319999999</v>
      </c>
      <c r="E306" s="168">
        <v>4.0560009166666598E-2</v>
      </c>
      <c r="F306" s="169">
        <f t="shared" si="47"/>
        <v>0.97884952956857652</v>
      </c>
      <c r="G306" s="169">
        <f t="shared" si="48"/>
        <v>0.34696564348712128</v>
      </c>
      <c r="H306" s="169">
        <f t="shared" si="49"/>
        <v>7.5100788633576036E-4</v>
      </c>
      <c r="I306" s="169">
        <f t="shared" si="50"/>
        <v>30969.869902346385</v>
      </c>
      <c r="J306" s="169">
        <f t="shared" si="44"/>
        <v>2.3722208128645318E-2</v>
      </c>
      <c r="K306" s="169">
        <f t="shared" si="45"/>
        <v>1.69293569619972</v>
      </c>
      <c r="L306" s="169">
        <f t="shared" si="51"/>
        <v>23.831236958641739</v>
      </c>
      <c r="M306" s="170">
        <f t="shared" si="52"/>
        <v>27.703466295769264</v>
      </c>
      <c r="N306" s="170">
        <f t="shared" si="53"/>
        <v>1.7898634403079579</v>
      </c>
      <c r="O306" s="169">
        <f t="shared" si="54"/>
        <v>0.16142347044624442</v>
      </c>
    </row>
    <row r="307" spans="1:15" x14ac:dyDescent="0.25">
      <c r="A307" s="157">
        <v>45694.20208333333</v>
      </c>
      <c r="B307" s="168">
        <v>0.32006116244604865</v>
      </c>
      <c r="C307" s="169">
        <f t="shared" si="46"/>
        <v>0.36326814848319733</v>
      </c>
      <c r="D307" s="168">
        <v>26.348528384999899</v>
      </c>
      <c r="E307" s="168">
        <v>4.0570471499999997E-2</v>
      </c>
      <c r="F307" s="169">
        <f t="shared" si="47"/>
        <v>0.97884912781954148</v>
      </c>
      <c r="G307" s="169">
        <f t="shared" si="48"/>
        <v>0.35163143219068621</v>
      </c>
      <c r="H307" s="169">
        <f t="shared" si="49"/>
        <v>7.6110699608373644E-4</v>
      </c>
      <c r="I307" s="169">
        <f t="shared" si="50"/>
        <v>31386.368028948251</v>
      </c>
      <c r="J307" s="169">
        <f t="shared" si="44"/>
        <v>2.3722068009894993E-2</v>
      </c>
      <c r="K307" s="169">
        <f t="shared" si="45"/>
        <v>1.6929445762528241</v>
      </c>
      <c r="L307" s="169">
        <f t="shared" si="51"/>
        <v>24.106581647940246</v>
      </c>
      <c r="M307" s="170">
        <f t="shared" si="52"/>
        <v>28.023682130213032</v>
      </c>
      <c r="N307" s="170">
        <f t="shared" si="53"/>
        <v>1.8132334586190879</v>
      </c>
      <c r="O307" s="169">
        <f t="shared" si="54"/>
        <v>0.16353115608036509</v>
      </c>
    </row>
    <row r="308" spans="1:15" x14ac:dyDescent="0.25">
      <c r="A308" s="157">
        <v>45694.202777777777</v>
      </c>
      <c r="B308" s="168">
        <v>0.32971319180114234</v>
      </c>
      <c r="C308" s="169">
        <f t="shared" si="46"/>
        <v>0.37422229445789496</v>
      </c>
      <c r="D308" s="168">
        <v>26.348099231666598</v>
      </c>
      <c r="E308" s="168">
        <v>4.0635905833333298E-2</v>
      </c>
      <c r="F308" s="169">
        <f t="shared" si="47"/>
        <v>0.97884999829596941</v>
      </c>
      <c r="G308" s="169">
        <f t="shared" si="48"/>
        <v>0.36223552073345106</v>
      </c>
      <c r="H308" s="169">
        <f t="shared" si="49"/>
        <v>7.8405956868712347E-4</v>
      </c>
      <c r="I308" s="169">
        <f t="shared" si="50"/>
        <v>32332.806241162125</v>
      </c>
      <c r="J308" s="169">
        <f t="shared" si="44"/>
        <v>2.3722371610644194E-2</v>
      </c>
      <c r="K308" s="169">
        <f t="shared" si="45"/>
        <v>1.6929253356204246</v>
      </c>
      <c r="L308" s="169">
        <f t="shared" si="51"/>
        <v>24.730477853690683</v>
      </c>
      <c r="M308" s="170">
        <f t="shared" si="52"/>
        <v>28.748663194452803</v>
      </c>
      <c r="N308" s="170">
        <f t="shared" si="53"/>
        <v>1.8681953494879866</v>
      </c>
      <c r="O308" s="169">
        <f t="shared" si="54"/>
        <v>0.16848803656998435</v>
      </c>
    </row>
    <row r="309" spans="1:15" x14ac:dyDescent="0.25">
      <c r="A309" s="157">
        <v>45694.203472222223</v>
      </c>
      <c r="B309" s="168">
        <v>0.29535198555956682</v>
      </c>
      <c r="C309" s="169">
        <f t="shared" si="46"/>
        <v>0.33522177393532293</v>
      </c>
      <c r="D309" s="168">
        <v>26.347670078333302</v>
      </c>
      <c r="E309" s="168">
        <v>4.0608750833333297E-2</v>
      </c>
      <c r="F309" s="169">
        <f t="shared" si="47"/>
        <v>0.97885086875319605</v>
      </c>
      <c r="G309" s="169">
        <f t="shared" si="48"/>
        <v>0.32448498558515282</v>
      </c>
      <c r="H309" s="169">
        <f t="shared" si="49"/>
        <v>7.023484536475169E-4</v>
      </c>
      <c r="I309" s="169">
        <f t="shared" si="50"/>
        <v>28963.1612680119</v>
      </c>
      <c r="J309" s="169">
        <f t="shared" si="44"/>
        <v>2.3722675216149069E-2</v>
      </c>
      <c r="K309" s="169">
        <f t="shared" si="45"/>
        <v>1.6929060951480805</v>
      </c>
      <c r="L309" s="169">
        <f t="shared" si="51"/>
        <v>22.497153903850858</v>
      </c>
      <c r="M309" s="170">
        <f t="shared" si="52"/>
        <v>26.152204640098098</v>
      </c>
      <c r="N309" s="170">
        <f t="shared" si="53"/>
        <v>1.6813010688837435</v>
      </c>
      <c r="O309" s="169">
        <f t="shared" si="54"/>
        <v>0.1516324917824444</v>
      </c>
    </row>
    <row r="310" spans="1:15" x14ac:dyDescent="0.25">
      <c r="A310" s="157">
        <v>45694.20416666667</v>
      </c>
      <c r="B310" s="168">
        <v>0.29921279950381036</v>
      </c>
      <c r="C310" s="169">
        <f t="shared" si="46"/>
        <v>0.3396029734680398</v>
      </c>
      <c r="D310" s="168">
        <v>26.347240924999898</v>
      </c>
      <c r="E310" s="168">
        <v>4.0607825166666597E-2</v>
      </c>
      <c r="F310" s="169">
        <f t="shared" si="47"/>
        <v>0.97885173919122181</v>
      </c>
      <c r="G310" s="169">
        <f t="shared" si="48"/>
        <v>0.32872662342168657</v>
      </c>
      <c r="H310" s="169">
        <f t="shared" si="49"/>
        <v>7.1152948792572849E-4</v>
      </c>
      <c r="I310" s="169">
        <f t="shared" si="50"/>
        <v>29341.696907638638</v>
      </c>
      <c r="J310" s="169">
        <f t="shared" si="44"/>
        <v>2.3722978826409731E-2</v>
      </c>
      <c r="K310" s="169">
        <f t="shared" si="45"/>
        <v>1.6928868548357898</v>
      </c>
      <c r="L310" s="169">
        <f t="shared" si="51"/>
        <v>22.749833046722806</v>
      </c>
      <c r="M310" s="170">
        <f t="shared" si="52"/>
        <v>26.445666702477002</v>
      </c>
      <c r="N310" s="170">
        <f t="shared" si="53"/>
        <v>1.702156266930158</v>
      </c>
      <c r="O310" s="169">
        <f t="shared" si="54"/>
        <v>0.15351337183713545</v>
      </c>
    </row>
    <row r="311" spans="1:15" x14ac:dyDescent="0.25">
      <c r="A311" s="157">
        <v>45694.204861111109</v>
      </c>
      <c r="B311" s="168">
        <v>0.34785900852717461</v>
      </c>
      <c r="C311" s="169">
        <f t="shared" si="46"/>
        <v>0.39481492608742885</v>
      </c>
      <c r="D311" s="168">
        <v>26.346811771666601</v>
      </c>
      <c r="E311" s="168">
        <v>4.06463725E-2</v>
      </c>
      <c r="F311" s="169">
        <f t="shared" si="47"/>
        <v>0.97885260961004683</v>
      </c>
      <c r="G311" s="169">
        <f t="shared" si="48"/>
        <v>0.3821712088840557</v>
      </c>
      <c r="H311" s="169">
        <f t="shared" si="49"/>
        <v>8.2721040883994745E-4</v>
      </c>
      <c r="I311" s="169">
        <f t="shared" si="50"/>
        <v>34112.009613953851</v>
      </c>
      <c r="J311" s="169">
        <f t="shared" si="44"/>
        <v>2.372328244142612E-2</v>
      </c>
      <c r="K311" s="169">
        <f t="shared" si="45"/>
        <v>1.6928676146835615</v>
      </c>
      <c r="L311" s="169">
        <f t="shared" si="51"/>
        <v>25.896559464916422</v>
      </c>
      <c r="M311" s="170">
        <f t="shared" si="52"/>
        <v>30.103289485223126</v>
      </c>
      <c r="N311" s="170">
        <f t="shared" si="53"/>
        <v>1.9662663651169403</v>
      </c>
      <c r="O311" s="169">
        <f t="shared" si="54"/>
        <v>0.17733282513680917</v>
      </c>
    </row>
    <row r="312" spans="1:15" x14ac:dyDescent="0.25">
      <c r="A312" s="157">
        <v>45694.205555555556</v>
      </c>
      <c r="B312" s="168">
        <v>0.3192890048090648</v>
      </c>
      <c r="C312" s="169">
        <f t="shared" si="46"/>
        <v>0.36238842141982586</v>
      </c>
      <c r="D312" s="168">
        <v>26.346829573333299</v>
      </c>
      <c r="E312" s="168">
        <v>4.0674717833333297E-2</v>
      </c>
      <c r="F312" s="169">
        <f t="shared" si="47"/>
        <v>0.9788525735046717</v>
      </c>
      <c r="G312" s="169">
        <f t="shared" si="48"/>
        <v>0.35078311028341524</v>
      </c>
      <c r="H312" s="169">
        <f t="shared" si="49"/>
        <v>7.5927080147925377E-4</v>
      </c>
      <c r="I312" s="169">
        <f t="shared" si="50"/>
        <v>31310.359610672953</v>
      </c>
      <c r="J312" s="169">
        <f t="shared" si="44"/>
        <v>2.3723269847107258E-2</v>
      </c>
      <c r="K312" s="169">
        <f t="shared" si="45"/>
        <v>1.6928684127792217</v>
      </c>
      <c r="L312" s="169">
        <f t="shared" si="51"/>
        <v>24.056557410297209</v>
      </c>
      <c r="M312" s="170">
        <f t="shared" si="52"/>
        <v>27.964402702455349</v>
      </c>
      <c r="N312" s="170">
        <f t="shared" si="53"/>
        <v>1.8136304094824336</v>
      </c>
      <c r="O312" s="169">
        <f t="shared" si="54"/>
        <v>0.16356695612215311</v>
      </c>
    </row>
    <row r="313" spans="1:15" x14ac:dyDescent="0.25">
      <c r="A313" s="157">
        <v>45694.206250000003</v>
      </c>
      <c r="B313" s="168">
        <v>0.29805454649318031</v>
      </c>
      <c r="C313" s="169">
        <f t="shared" si="46"/>
        <v>0.33828879507186682</v>
      </c>
      <c r="D313" s="168">
        <v>26.347473111666599</v>
      </c>
      <c r="E313" s="168">
        <v>4.06937915E-2</v>
      </c>
      <c r="F313" s="169">
        <f t="shared" si="47"/>
        <v>0.97885126825679114</v>
      </c>
      <c r="G313" s="169">
        <f t="shared" si="48"/>
        <v>0.32745412237265453</v>
      </c>
      <c r="H313" s="169">
        <f t="shared" si="49"/>
        <v>7.0877515665076737E-4</v>
      </c>
      <c r="I313" s="169">
        <f t="shared" si="50"/>
        <v>29228.151894209292</v>
      </c>
      <c r="J313" s="169">
        <f t="shared" si="44"/>
        <v>2.3722814562259074E-2</v>
      </c>
      <c r="K313" s="169">
        <f t="shared" si="45"/>
        <v>1.6928972644845142</v>
      </c>
      <c r="L313" s="169">
        <f t="shared" si="51"/>
        <v>22.674076917950149</v>
      </c>
      <c r="M313" s="170">
        <f t="shared" si="52"/>
        <v>26.357748722870383</v>
      </c>
      <c r="N313" s="170">
        <f t="shared" si="53"/>
        <v>1.6994851214032365</v>
      </c>
      <c r="O313" s="169">
        <f t="shared" si="54"/>
        <v>0.15327246765902205</v>
      </c>
    </row>
    <row r="314" spans="1:15" x14ac:dyDescent="0.25">
      <c r="A314" s="157">
        <v>45694.206944444442</v>
      </c>
      <c r="B314" s="168">
        <v>0.29882671332661331</v>
      </c>
      <c r="C314" s="169">
        <f t="shared" si="46"/>
        <v>0.33916637740970673</v>
      </c>
      <c r="D314" s="168">
        <v>26.348116651666601</v>
      </c>
      <c r="E314" s="168">
        <v>4.0665578666666598E-2</v>
      </c>
      <c r="F314" s="169">
        <f t="shared" si="47"/>
        <v>0.9788499629623536</v>
      </c>
      <c r="G314" s="169">
        <f t="shared" si="48"/>
        <v>0.32830245438349609</v>
      </c>
      <c r="H314" s="169">
        <f t="shared" si="49"/>
        <v>7.1061137312445038E-4</v>
      </c>
      <c r="I314" s="169">
        <f t="shared" si="50"/>
        <v>29303.97500819866</v>
      </c>
      <c r="J314" s="169">
        <f t="shared" si="44"/>
        <v>2.3722359286925881E-2</v>
      </c>
      <c r="K314" s="169">
        <f t="shared" si="45"/>
        <v>1.6929261166244456</v>
      </c>
      <c r="L314" s="169">
        <f t="shared" si="51"/>
        <v>22.724585452867828</v>
      </c>
      <c r="M314" s="170">
        <f t="shared" si="52"/>
        <v>26.416866151529621</v>
      </c>
      <c r="N314" s="170">
        <f t="shared" si="53"/>
        <v>1.7025267206681165</v>
      </c>
      <c r="O314" s="169">
        <f t="shared" si="54"/>
        <v>0.15354678216703793</v>
      </c>
    </row>
    <row r="315" spans="1:15" x14ac:dyDescent="0.25">
      <c r="A315" s="157">
        <v>45694.207638888889</v>
      </c>
      <c r="B315" s="168">
        <v>0.31890293334927522</v>
      </c>
      <c r="C315" s="169">
        <f t="shared" si="46"/>
        <v>0.36195401706953689</v>
      </c>
      <c r="D315" s="168">
        <v>26.348760191666599</v>
      </c>
      <c r="E315" s="168">
        <v>4.0674717833333297E-2</v>
      </c>
      <c r="F315" s="169">
        <f t="shared" si="47"/>
        <v>0.97884865762473894</v>
      </c>
      <c r="G315" s="169">
        <f t="shared" si="48"/>
        <v>0.35035895741433148</v>
      </c>
      <c r="H315" s="169">
        <f t="shared" si="49"/>
        <v>7.5835272167604217E-4</v>
      </c>
      <c r="I315" s="169">
        <f t="shared" si="50"/>
        <v>31272.827074807989</v>
      </c>
      <c r="J315" s="169">
        <f t="shared" si="44"/>
        <v>2.3721904022286567E-2</v>
      </c>
      <c r="K315" s="169">
        <f t="shared" si="45"/>
        <v>1.6929549691242942</v>
      </c>
      <c r="L315" s="169">
        <f t="shared" si="51"/>
        <v>24.031539418921735</v>
      </c>
      <c r="M315" s="170">
        <f t="shared" si="52"/>
        <v>27.936599806019682</v>
      </c>
      <c r="N315" s="170">
        <f t="shared" si="53"/>
        <v>1.811645622767921</v>
      </c>
      <c r="O315" s="169">
        <f t="shared" si="54"/>
        <v>0.16338795299133488</v>
      </c>
    </row>
    <row r="316" spans="1:15" x14ac:dyDescent="0.25">
      <c r="A316" s="157">
        <v>45694.208333333336</v>
      </c>
      <c r="B316" s="168">
        <v>0.32237765927857909</v>
      </c>
      <c r="C316" s="169">
        <f t="shared" si="46"/>
        <v>0.36589909632062861</v>
      </c>
      <c r="D316" s="168">
        <v>26.349403731666602</v>
      </c>
      <c r="E316" s="168">
        <v>4.0693923999999999E-2</v>
      </c>
      <c r="F316" s="169">
        <f t="shared" si="47"/>
        <v>0.97884735224394537</v>
      </c>
      <c r="G316" s="169">
        <f t="shared" si="48"/>
        <v>0.35417642419366063</v>
      </c>
      <c r="H316" s="169">
        <f t="shared" si="49"/>
        <v>7.6661563678281518E-4</v>
      </c>
      <c r="I316" s="169">
        <f t="shared" si="50"/>
        <v>31613.681922102311</v>
      </c>
      <c r="J316" s="169">
        <f t="shared" si="44"/>
        <v>2.37214487683408E-2</v>
      </c>
      <c r="K316" s="169">
        <f t="shared" si="45"/>
        <v>1.6929838219840654</v>
      </c>
      <c r="L316" s="169">
        <f t="shared" si="51"/>
        <v>24.256554735501943</v>
      </c>
      <c r="M316" s="170">
        <f t="shared" si="52"/>
        <v>28.198609884040106</v>
      </c>
      <c r="N316" s="170">
        <f t="shared" si="53"/>
        <v>1.831318106195831</v>
      </c>
      <c r="O316" s="169">
        <f t="shared" si="54"/>
        <v>0.16516216686470336</v>
      </c>
    </row>
    <row r="317" spans="1:15" x14ac:dyDescent="0.25">
      <c r="A317" s="157">
        <v>45694.209027777775</v>
      </c>
      <c r="B317" s="168">
        <v>0.31581427886431918</v>
      </c>
      <c r="C317" s="169">
        <f t="shared" si="46"/>
        <v>0.35844985662472567</v>
      </c>
      <c r="D317" s="168">
        <v>26.349510089999999</v>
      </c>
      <c r="E317" s="168">
        <v>4.0693526666666598E-2</v>
      </c>
      <c r="F317" s="169">
        <f t="shared" si="47"/>
        <v>0.97884713649853494</v>
      </c>
      <c r="G317" s="169">
        <f t="shared" si="48"/>
        <v>0.34696564348712122</v>
      </c>
      <c r="H317" s="169">
        <f t="shared" si="49"/>
        <v>7.5100788633576025E-4</v>
      </c>
      <c r="I317" s="169">
        <f t="shared" si="50"/>
        <v>30970.067612376297</v>
      </c>
      <c r="J317" s="169">
        <f t="shared" si="44"/>
        <v>2.372137352921299E-2</v>
      </c>
      <c r="K317" s="169">
        <f t="shared" si="45"/>
        <v>1.6929885905522715</v>
      </c>
      <c r="L317" s="169">
        <f t="shared" si="51"/>
        <v>23.831236958641739</v>
      </c>
      <c r="M317" s="170">
        <f t="shared" si="52"/>
        <v>27.704241450891796</v>
      </c>
      <c r="N317" s="170">
        <f t="shared" si="53"/>
        <v>1.7958169681627683</v>
      </c>
      <c r="O317" s="169">
        <f t="shared" si="54"/>
        <v>0.16196040477658444</v>
      </c>
    </row>
    <row r="318" spans="1:15" x14ac:dyDescent="0.25">
      <c r="A318" s="157">
        <v>45694.209722222222</v>
      </c>
      <c r="B318" s="168">
        <v>0.33550440720427011</v>
      </c>
      <c r="C318" s="169">
        <f t="shared" si="46"/>
        <v>0.38079686233550664</v>
      </c>
      <c r="D318" s="168">
        <v>26.3488644</v>
      </c>
      <c r="E318" s="168">
        <v>4.0608750833333297E-2</v>
      </c>
      <c r="F318" s="169">
        <f t="shared" si="47"/>
        <v>0.9788484462475574</v>
      </c>
      <c r="G318" s="169">
        <f t="shared" si="48"/>
        <v>0.36859797143119799</v>
      </c>
      <c r="H318" s="169">
        <f t="shared" si="49"/>
        <v>7.9783110699393502E-4</v>
      </c>
      <c r="I318" s="169">
        <f t="shared" si="50"/>
        <v>32900.848905787774</v>
      </c>
      <c r="J318" s="169">
        <f t="shared" si="44"/>
        <v>2.3721830302359401E-2</v>
      </c>
      <c r="K318" s="169">
        <f t="shared" si="45"/>
        <v>1.6929596412390266</v>
      </c>
      <c r="L318" s="169">
        <f t="shared" si="51"/>
        <v>25.103585021560804</v>
      </c>
      <c r="M318" s="170">
        <f t="shared" si="52"/>
        <v>29.182922054096583</v>
      </c>
      <c r="N318" s="170">
        <f t="shared" si="53"/>
        <v>1.8981621632449248</v>
      </c>
      <c r="O318" s="169">
        <f t="shared" si="54"/>
        <v>0.17119067128832294</v>
      </c>
    </row>
    <row r="319" spans="1:15" x14ac:dyDescent="0.25">
      <c r="A319" s="157">
        <v>45694.210416666669</v>
      </c>
      <c r="B319" s="168">
        <v>0.34554251537785713</v>
      </c>
      <c r="C319" s="169">
        <f t="shared" si="46"/>
        <v>0.39218872568754937</v>
      </c>
      <c r="D319" s="168">
        <v>26.3482187066666</v>
      </c>
      <c r="E319" s="168">
        <v>4.0607825166666597E-2</v>
      </c>
      <c r="F319" s="169">
        <f t="shared" si="47"/>
        <v>0.97884975595987311</v>
      </c>
      <c r="G319" s="169">
        <f t="shared" si="48"/>
        <v>0.3796262209275999</v>
      </c>
      <c r="H319" s="169">
        <f t="shared" si="49"/>
        <v>8.2170177689956691E-4</v>
      </c>
      <c r="I319" s="169">
        <f t="shared" si="50"/>
        <v>33885.105899404269</v>
      </c>
      <c r="J319" s="169">
        <f t="shared" si="44"/>
        <v>2.3722287088629123E-2</v>
      </c>
      <c r="K319" s="169">
        <f t="shared" si="45"/>
        <v>1.6929306921386607</v>
      </c>
      <c r="L319" s="169">
        <f t="shared" si="51"/>
        <v>25.748180888953996</v>
      </c>
      <c r="M319" s="170">
        <f t="shared" si="52"/>
        <v>29.931806497315058</v>
      </c>
      <c r="N319" s="170">
        <f t="shared" si="53"/>
        <v>1.9520425898301657</v>
      </c>
      <c r="O319" s="169">
        <f t="shared" si="54"/>
        <v>0.1760500171203252</v>
      </c>
    </row>
    <row r="320" spans="1:15" x14ac:dyDescent="0.25">
      <c r="A320" s="157">
        <v>45694.211111111108</v>
      </c>
      <c r="B320" s="168">
        <v>0.30654833018862815</v>
      </c>
      <c r="C320" s="169">
        <f t="shared" si="46"/>
        <v>0.34792933887445576</v>
      </c>
      <c r="D320" s="168">
        <v>26.347573014999998</v>
      </c>
      <c r="E320" s="168">
        <v>4.0645975166666598E-2</v>
      </c>
      <c r="F320" s="169">
        <f t="shared" si="47"/>
        <v>0.97885106562534097</v>
      </c>
      <c r="G320" s="169">
        <f t="shared" si="48"/>
        <v>0.33678571794245965</v>
      </c>
      <c r="H320" s="169">
        <f t="shared" si="49"/>
        <v>7.2897341545986936E-4</v>
      </c>
      <c r="I320" s="169">
        <f t="shared" si="50"/>
        <v>30061.094878752978</v>
      </c>
      <c r="J320" s="169">
        <f t="shared" si="44"/>
        <v>2.3722743884485115E-2</v>
      </c>
      <c r="K320" s="169">
        <f t="shared" si="45"/>
        <v>1.6929017434753568</v>
      </c>
      <c r="L320" s="169">
        <f t="shared" si="51"/>
        <v>23.228671430613783</v>
      </c>
      <c r="M320" s="170">
        <f t="shared" si="52"/>
        <v>27.002507648060032</v>
      </c>
      <c r="N320" s="170">
        <f t="shared" si="53"/>
        <v>1.743505095786932</v>
      </c>
      <c r="O320" s="169">
        <f t="shared" si="54"/>
        <v>0.15724252306880698</v>
      </c>
    </row>
    <row r="321" spans="1:15" x14ac:dyDescent="0.25">
      <c r="A321" s="157">
        <v>45694.211805555555</v>
      </c>
      <c r="B321" s="168">
        <v>0.32237765559536613</v>
      </c>
      <c r="C321" s="169">
        <f t="shared" si="46"/>
        <v>0.36589418910581861</v>
      </c>
      <c r="D321" s="168">
        <v>26.346927324999999</v>
      </c>
      <c r="E321" s="168">
        <v>4.0589279999999998E-2</v>
      </c>
      <c r="F321" s="169">
        <f t="shared" si="47"/>
        <v>0.97885237524396285</v>
      </c>
      <c r="G321" s="169">
        <f t="shared" si="48"/>
        <v>0.35417642014714196</v>
      </c>
      <c r="H321" s="169">
        <f t="shared" si="49"/>
        <v>7.6661562802411677E-4</v>
      </c>
      <c r="I321" s="169">
        <f t="shared" si="50"/>
        <v>31613.257938742729</v>
      </c>
      <c r="J321" s="169">
        <f t="shared" si="44"/>
        <v>2.3723200689927757E-2</v>
      </c>
      <c r="K321" s="169">
        <f t="shared" si="45"/>
        <v>1.6928727952490987</v>
      </c>
      <c r="L321" s="169">
        <f t="shared" si="51"/>
        <v>24.256554497166032</v>
      </c>
      <c r="M321" s="170">
        <f t="shared" si="52"/>
        <v>28.196953501502346</v>
      </c>
      <c r="N321" s="170">
        <f t="shared" si="53"/>
        <v>1.8264774740250447</v>
      </c>
      <c r="O321" s="169">
        <f t="shared" si="54"/>
        <v>0.16472560191423563</v>
      </c>
    </row>
    <row r="322" spans="1:15" x14ac:dyDescent="0.25">
      <c r="A322" s="157">
        <v>45694.212500000001</v>
      </c>
      <c r="B322" s="168">
        <v>0.34052346312494924</v>
      </c>
      <c r="C322" s="169">
        <f t="shared" si="46"/>
        <v>0.38648769256288906</v>
      </c>
      <c r="D322" s="168">
        <v>26.346096433333301</v>
      </c>
      <c r="E322" s="168">
        <v>4.0553779166666602E-2</v>
      </c>
      <c r="F322" s="169">
        <f t="shared" si="47"/>
        <v>0.97885406043330536</v>
      </c>
      <c r="G322" s="169">
        <f t="shared" si="48"/>
        <v>0.37411209819417585</v>
      </c>
      <c r="H322" s="169">
        <f t="shared" si="49"/>
        <v>8.0976644630773996E-4</v>
      </c>
      <c r="I322" s="169">
        <f t="shared" si="50"/>
        <v>33392.536637433615</v>
      </c>
      <c r="J322" s="169">
        <f t="shared" si="44"/>
        <v>2.3723788535587296E-2</v>
      </c>
      <c r="K322" s="169">
        <f t="shared" si="45"/>
        <v>1.6928355444077663</v>
      </c>
      <c r="L322" s="169">
        <f t="shared" si="51"/>
        <v>25.426215615452808</v>
      </c>
      <c r="M322" s="170">
        <f t="shared" si="52"/>
        <v>29.556039861012891</v>
      </c>
      <c r="N322" s="170">
        <f t="shared" si="53"/>
        <v>1.9223938797780797</v>
      </c>
      <c r="O322" s="169">
        <f t="shared" si="54"/>
        <v>0.17337607140855699</v>
      </c>
    </row>
    <row r="323" spans="1:15" x14ac:dyDescent="0.25">
      <c r="A323" s="157">
        <v>45694.213194444441</v>
      </c>
      <c r="B323" s="168">
        <v>0.32430806257520878</v>
      </c>
      <c r="C323" s="169">
        <f t="shared" si="46"/>
        <v>0.36808138234514987</v>
      </c>
      <c r="D323" s="168">
        <v>26.3450233583333</v>
      </c>
      <c r="E323" s="168">
        <v>4.0867968999999997E-2</v>
      </c>
      <c r="F323" s="169">
        <f t="shared" si="47"/>
        <v>0.97885623670506328</v>
      </c>
      <c r="G323" s="169">
        <f t="shared" si="48"/>
        <v>0.35629723907389127</v>
      </c>
      <c r="H323" s="169">
        <f t="shared" si="49"/>
        <v>7.7120614518158288E-4</v>
      </c>
      <c r="I323" s="169">
        <f t="shared" si="50"/>
        <v>31802.23143462095</v>
      </c>
      <c r="J323" s="169">
        <f t="shared" si="44"/>
        <v>2.372454774936401E-2</v>
      </c>
      <c r="K323" s="169">
        <f t="shared" si="45"/>
        <v>1.692787436801785</v>
      </c>
      <c r="L323" s="169">
        <f t="shared" si="51"/>
        <v>24.381416370018922</v>
      </c>
      <c r="M323" s="170">
        <f t="shared" si="52"/>
        <v>28.34081901061165</v>
      </c>
      <c r="N323" s="170">
        <f t="shared" si="53"/>
        <v>1.8493898864399605</v>
      </c>
      <c r="O323" s="169">
        <f t="shared" si="54"/>
        <v>0.16679201717532113</v>
      </c>
    </row>
    <row r="324" spans="1:15" x14ac:dyDescent="0.25">
      <c r="A324" s="157">
        <v>45694.213888888888</v>
      </c>
      <c r="B324" s="168">
        <v>0.30114320464590766</v>
      </c>
      <c r="C324" s="169">
        <f t="shared" si="46"/>
        <v>0.34178787475470812</v>
      </c>
      <c r="D324" s="168">
        <v>26.343950284999998</v>
      </c>
      <c r="E324" s="168">
        <v>4.0695774999999997E-2</v>
      </c>
      <c r="F324" s="169">
        <f t="shared" si="47"/>
        <v>0.97885841285340647</v>
      </c>
      <c r="G324" s="169">
        <f t="shared" si="48"/>
        <v>0.33084744032941854</v>
      </c>
      <c r="H324" s="169">
        <f t="shared" si="49"/>
        <v>7.1612000071302718E-4</v>
      </c>
      <c r="I324" s="169">
        <f t="shared" si="50"/>
        <v>29530.472378806782</v>
      </c>
      <c r="J324" s="169">
        <f t="shared" si="44"/>
        <v>2.3725306991698732E-2</v>
      </c>
      <c r="K324" s="169">
        <f t="shared" si="45"/>
        <v>1.6927393302712079</v>
      </c>
      <c r="L324" s="169">
        <f t="shared" si="51"/>
        <v>22.876001060296947</v>
      </c>
      <c r="M324" s="170">
        <f t="shared" si="52"/>
        <v>26.590256141135558</v>
      </c>
      <c r="N324" s="170">
        <f t="shared" si="53"/>
        <v>1.716152763213594</v>
      </c>
      <c r="O324" s="169">
        <f t="shared" si="54"/>
        <v>0.15477568210800813</v>
      </c>
    </row>
    <row r="325" spans="1:15" x14ac:dyDescent="0.25">
      <c r="A325" s="157">
        <v>45694.214583333334</v>
      </c>
      <c r="B325" s="168">
        <v>0.28801645488246846</v>
      </c>
      <c r="C325" s="169">
        <f t="shared" si="46"/>
        <v>0.3268875370469666</v>
      </c>
      <c r="D325" s="168">
        <v>26.342877210000001</v>
      </c>
      <c r="E325" s="168">
        <v>4.0368342666666598E-2</v>
      </c>
      <c r="F325" s="169">
        <f t="shared" si="47"/>
        <v>0.97886058888510008</v>
      </c>
      <c r="G325" s="169">
        <f t="shared" si="48"/>
        <v>0.31642589107286062</v>
      </c>
      <c r="H325" s="169">
        <f t="shared" si="49"/>
        <v>6.8490452613173298E-4</v>
      </c>
      <c r="I325" s="169">
        <f t="shared" si="50"/>
        <v>28243.083200857913</v>
      </c>
      <c r="J325" s="169">
        <f t="shared" si="44"/>
        <v>2.3726066264951304E-2</v>
      </c>
      <c r="K325" s="169">
        <f t="shared" si="45"/>
        <v>1.6926912246665862</v>
      </c>
      <c r="L325" s="169">
        <f t="shared" si="51"/>
        <v>22.015783622468394</v>
      </c>
      <c r="M325" s="170">
        <f t="shared" si="52"/>
        <v>25.589718499206352</v>
      </c>
      <c r="N325" s="170">
        <f t="shared" si="53"/>
        <v>1.6315738999312417</v>
      </c>
      <c r="O325" s="169">
        <f t="shared" si="54"/>
        <v>0.1471477182477671</v>
      </c>
    </row>
    <row r="326" spans="1:15" x14ac:dyDescent="0.25">
      <c r="A326" s="157">
        <v>45694.215277777781</v>
      </c>
      <c r="B326" s="168">
        <v>0.30925090768511676</v>
      </c>
      <c r="C326" s="169">
        <f t="shared" si="46"/>
        <v>0.3509857819329712</v>
      </c>
      <c r="D326" s="168">
        <v>26.341804135</v>
      </c>
      <c r="E326" s="168">
        <v>4.0341851666666602E-2</v>
      </c>
      <c r="F326" s="169">
        <f t="shared" si="47"/>
        <v>0.97886276479676959</v>
      </c>
      <c r="G326" s="169">
        <f t="shared" si="48"/>
        <v>0.3397548729265692</v>
      </c>
      <c r="H326" s="169">
        <f t="shared" si="49"/>
        <v>7.354001578497169E-4</v>
      </c>
      <c r="I326" s="169">
        <f t="shared" si="50"/>
        <v>30325.171559008711</v>
      </c>
      <c r="J326" s="169">
        <f t="shared" si="44"/>
        <v>2.372682556794382E-2</v>
      </c>
      <c r="K326" s="169">
        <f t="shared" si="45"/>
        <v>1.6926431200626306</v>
      </c>
      <c r="L326" s="169">
        <f t="shared" si="51"/>
        <v>23.404680407544927</v>
      </c>
      <c r="M326" s="170">
        <f t="shared" si="52"/>
        <v>27.203389686070032</v>
      </c>
      <c r="N326" s="170">
        <f t="shared" si="53"/>
        <v>1.7446826893773255</v>
      </c>
      <c r="O326" s="169">
        <f t="shared" si="54"/>
        <v>0.15734872739694492</v>
      </c>
    </row>
    <row r="327" spans="1:15" x14ac:dyDescent="0.25">
      <c r="A327" s="157">
        <v>45694.21597222222</v>
      </c>
      <c r="B327" s="168">
        <v>0.29535198187635103</v>
      </c>
      <c r="C327" s="169">
        <f t="shared" si="46"/>
        <v>0.33521103927445561</v>
      </c>
      <c r="D327" s="168">
        <v>26.3417539583333</v>
      </c>
      <c r="E327" s="168">
        <v>4.0389270333333303E-2</v>
      </c>
      <c r="F327" s="169">
        <f t="shared" si="47"/>
        <v>0.9788628665388126</v>
      </c>
      <c r="G327" s="169">
        <f t="shared" si="48"/>
        <v>0.32448498153863115</v>
      </c>
      <c r="H327" s="169">
        <f t="shared" si="49"/>
        <v>7.0234844488881198E-4</v>
      </c>
      <c r="I327" s="169">
        <f t="shared" si="50"/>
        <v>28962.233793312964</v>
      </c>
      <c r="J327" s="169">
        <f t="shared" si="44"/>
        <v>2.3726861073452957E-2</v>
      </c>
      <c r="K327" s="169">
        <f t="shared" si="45"/>
        <v>1.6926408707301976</v>
      </c>
      <c r="L327" s="169">
        <f t="shared" si="51"/>
        <v>22.497153662575311</v>
      </c>
      <c r="M327" s="170">
        <f t="shared" si="52"/>
        <v>26.148535206018689</v>
      </c>
      <c r="N327" s="170">
        <f t="shared" si="53"/>
        <v>1.6719262514085957</v>
      </c>
      <c r="O327" s="169">
        <f t="shared" si="54"/>
        <v>0.15078699958591232</v>
      </c>
    </row>
    <row r="328" spans="1:15" x14ac:dyDescent="0.25">
      <c r="A328" s="157">
        <v>45694.216666666667</v>
      </c>
      <c r="B328" s="171">
        <v>0.27759224948977129</v>
      </c>
      <c r="C328" s="169">
        <f t="shared" si="46"/>
        <v>0.31505674700811559</v>
      </c>
      <c r="D328" s="168">
        <v>26.343041419999999</v>
      </c>
      <c r="E328" s="168">
        <v>4.0409138666666601E-2</v>
      </c>
      <c r="F328" s="169">
        <f t="shared" si="47"/>
        <v>0.97886025590015691</v>
      </c>
      <c r="G328" s="169">
        <f t="shared" si="48"/>
        <v>0.30497346040720047</v>
      </c>
      <c r="H328" s="169">
        <f t="shared" si="49"/>
        <v>6.6011571516710063E-4</v>
      </c>
      <c r="I328" s="169">
        <f t="shared" si="50"/>
        <v>27220.902941501186</v>
      </c>
      <c r="J328" s="169">
        <f t="shared" si="44"/>
        <v>2.3725950073325452E-2</v>
      </c>
      <c r="K328" s="169">
        <f t="shared" si="45"/>
        <v>1.6926985860828412</v>
      </c>
      <c r="L328" s="169">
        <f t="shared" si="51"/>
        <v>21.328758603385975</v>
      </c>
      <c r="M328" s="170">
        <f t="shared" si="52"/>
        <v>24.791261740346531</v>
      </c>
      <c r="N328" s="170">
        <f t="shared" si="53"/>
        <v>1.5768859744070305</v>
      </c>
      <c r="O328" s="169">
        <f t="shared" si="54"/>
        <v>0.1422155460323801</v>
      </c>
    </row>
    <row r="329" spans="1:15" x14ac:dyDescent="0.25">
      <c r="A329" s="157">
        <v>45694.217361111114</v>
      </c>
      <c r="B329" s="171">
        <v>0.26987063262775757</v>
      </c>
      <c r="C329" s="169">
        <f t="shared" si="46"/>
        <v>0.30629513636482586</v>
      </c>
      <c r="D329" s="168">
        <v>26.344328881666598</v>
      </c>
      <c r="E329" s="168">
        <v>4.0552194333333298E-2</v>
      </c>
      <c r="F329" s="169">
        <f t="shared" si="47"/>
        <v>0.9788576450887273</v>
      </c>
      <c r="G329" s="169">
        <f t="shared" si="48"/>
        <v>0.29649019684823819</v>
      </c>
      <c r="H329" s="169">
        <f t="shared" si="49"/>
        <v>6.4175367283168436E-4</v>
      </c>
      <c r="I329" s="169">
        <f t="shared" si="50"/>
        <v>26463.899781920954</v>
      </c>
      <c r="J329" s="169">
        <f t="shared" si="44"/>
        <v>2.3725039116008116E-2</v>
      </c>
      <c r="K329" s="169">
        <f t="shared" si="45"/>
        <v>1.6927563028759269</v>
      </c>
      <c r="L329" s="169">
        <f t="shared" si="51"/>
        <v>20.817525682825345</v>
      </c>
      <c r="M329" s="170">
        <f t="shared" si="52"/>
        <v>24.19777429449999</v>
      </c>
      <c r="N329" s="170">
        <f t="shared" si="53"/>
        <v>1.5405653190317001</v>
      </c>
      <c r="O329" s="169">
        <f t="shared" si="54"/>
        <v>0.13893987365004509</v>
      </c>
    </row>
    <row r="330" spans="1:15" x14ac:dyDescent="0.25">
      <c r="A330" s="157">
        <v>45694.218055555553</v>
      </c>
      <c r="B330" s="168">
        <v>0.27990874264681015</v>
      </c>
      <c r="C330" s="169">
        <f t="shared" si="46"/>
        <v>0.31769030556077016</v>
      </c>
      <c r="D330" s="168">
        <v>26.345616341666599</v>
      </c>
      <c r="E330" s="168">
        <v>4.05010651666666E-2</v>
      </c>
      <c r="F330" s="169">
        <f t="shared" si="47"/>
        <v>0.97885503410789343</v>
      </c>
      <c r="G330" s="169">
        <f t="shared" si="48"/>
        <v>0.30751844837213921</v>
      </c>
      <c r="H330" s="169">
        <f t="shared" si="49"/>
        <v>6.6562434712584247E-4</v>
      </c>
      <c r="I330" s="169">
        <f t="shared" si="50"/>
        <v>27448.442400450542</v>
      </c>
      <c r="J330" s="169">
        <f t="shared" si="44"/>
        <v>2.3724128202677566E-2</v>
      </c>
      <c r="K330" s="169">
        <f t="shared" si="45"/>
        <v>1.69281402103477</v>
      </c>
      <c r="L330" s="169">
        <f t="shared" si="51"/>
        <v>21.481738636739312</v>
      </c>
      <c r="M330" s="170">
        <f t="shared" si="52"/>
        <v>24.970601361345288</v>
      </c>
      <c r="N330" s="170">
        <f t="shared" si="53"/>
        <v>1.5931523102045972</v>
      </c>
      <c r="O330" s="169">
        <f t="shared" si="54"/>
        <v>0.14368256765914478</v>
      </c>
    </row>
    <row r="331" spans="1:15" x14ac:dyDescent="0.25">
      <c r="A331" s="157">
        <v>45694.21875</v>
      </c>
      <c r="B331" s="168">
        <v>0.29805455201413872</v>
      </c>
      <c r="C331" s="169">
        <f t="shared" si="46"/>
        <v>0.33828775923064947</v>
      </c>
      <c r="D331" s="168">
        <v>26.346903801666599</v>
      </c>
      <c r="E331" s="168">
        <v>4.0467948666666601E-2</v>
      </c>
      <c r="F331" s="169">
        <f t="shared" si="47"/>
        <v>0.97885242295426611</v>
      </c>
      <c r="G331" s="169">
        <f t="shared" si="48"/>
        <v>0.32745412843819055</v>
      </c>
      <c r="H331" s="169">
        <f t="shared" si="49"/>
        <v>7.087751697796332E-4</v>
      </c>
      <c r="I331" s="169">
        <f t="shared" si="50"/>
        <v>29228.062397528112</v>
      </c>
      <c r="J331" s="169">
        <f t="shared" si="44"/>
        <v>2.3723217332152331E-2</v>
      </c>
      <c r="K331" s="169">
        <f t="shared" si="45"/>
        <v>1.6928717406340945</v>
      </c>
      <c r="L331" s="169">
        <f t="shared" si="51"/>
        <v>22.674077279149355</v>
      </c>
      <c r="M331" s="170">
        <f t="shared" si="52"/>
        <v>26.357393261354382</v>
      </c>
      <c r="N331" s="170">
        <f t="shared" si="53"/>
        <v>1.6900253452015328</v>
      </c>
      <c r="O331" s="169">
        <f t="shared" si="54"/>
        <v>0.1524193132396765</v>
      </c>
    </row>
    <row r="332" spans="1:15" x14ac:dyDescent="0.25">
      <c r="A332" s="157">
        <v>45694.219444444447</v>
      </c>
      <c r="B332" s="168">
        <v>0.32160549795838228</v>
      </c>
      <c r="C332" s="169">
        <f t="shared" si="46"/>
        <v>0.36501882804213076</v>
      </c>
      <c r="D332" s="168">
        <v>26.347447395</v>
      </c>
      <c r="E332" s="168">
        <v>4.0706371666666602E-2</v>
      </c>
      <c r="F332" s="169">
        <f t="shared" si="47"/>
        <v>0.97885132041709899</v>
      </c>
      <c r="G332" s="169">
        <f t="shared" si="48"/>
        <v>0.35332809823987099</v>
      </c>
      <c r="H332" s="169">
        <f t="shared" si="49"/>
        <v>7.6477943341963421E-4</v>
      </c>
      <c r="I332" s="169">
        <f t="shared" si="50"/>
        <v>31537.626742840097</v>
      </c>
      <c r="J332" s="169">
        <f t="shared" si="44"/>
        <v>2.3722832755855374E-2</v>
      </c>
      <c r="K332" s="169">
        <f t="shared" si="45"/>
        <v>1.6928961115242465</v>
      </c>
      <c r="L332" s="169">
        <f t="shared" si="51"/>
        <v>24.206580800391304</v>
      </c>
      <c r="M332" s="170">
        <f t="shared" si="52"/>
        <v>28.139208812955548</v>
      </c>
      <c r="N332" s="170">
        <f t="shared" si="53"/>
        <v>1.8276001037605967</v>
      </c>
      <c r="O332" s="169">
        <f t="shared" si="54"/>
        <v>0.16482684918475801</v>
      </c>
    </row>
    <row r="333" spans="1:15" x14ac:dyDescent="0.25">
      <c r="A333" s="157">
        <v>45694.220138888886</v>
      </c>
      <c r="B333" s="168">
        <v>0.31079523031006606</v>
      </c>
      <c r="C333" s="169">
        <f t="shared" si="46"/>
        <v>0.35274846982057251</v>
      </c>
      <c r="D333" s="168">
        <v>26.3470182416666</v>
      </c>
      <c r="E333" s="168">
        <v>4.0747435499999998E-2</v>
      </c>
      <c r="F333" s="169">
        <f t="shared" si="47"/>
        <v>0.97885219084516184</v>
      </c>
      <c r="G333" s="169">
        <f t="shared" si="48"/>
        <v>0.34145152481718077</v>
      </c>
      <c r="H333" s="169">
        <f t="shared" si="49"/>
        <v>7.3907256453935235E-4</v>
      </c>
      <c r="I333" s="169">
        <f t="shared" si="50"/>
        <v>30477.467792497464</v>
      </c>
      <c r="J333" s="169">
        <f t="shared" si="44"/>
        <v>2.372313636858376E-2</v>
      </c>
      <c r="K333" s="169">
        <f t="shared" si="45"/>
        <v>1.692876871295008</v>
      </c>
      <c r="L333" s="169">
        <f t="shared" si="51"/>
        <v>23.505159722441075</v>
      </c>
      <c r="M333" s="170">
        <f t="shared" si="52"/>
        <v>27.32355598604742</v>
      </c>
      <c r="N333" s="170">
        <f t="shared" si="53"/>
        <v>1.7708648197078223</v>
      </c>
      <c r="O333" s="169">
        <f t="shared" si="54"/>
        <v>0.15971003063742986</v>
      </c>
    </row>
    <row r="334" spans="1:15" x14ac:dyDescent="0.25">
      <c r="A334" s="157">
        <v>45694.220833333333</v>
      </c>
      <c r="B334" s="168">
        <v>0.29380766845557316</v>
      </c>
      <c r="C334" s="169">
        <f t="shared" si="46"/>
        <v>0.33346703776733427</v>
      </c>
      <c r="D334" s="168">
        <v>26.3465890883333</v>
      </c>
      <c r="E334" s="168">
        <v>4.0460798833333297E-2</v>
      </c>
      <c r="F334" s="169">
        <f t="shared" si="47"/>
        <v>0.97885306125402383</v>
      </c>
      <c r="G334" s="169">
        <f t="shared" si="48"/>
        <v>0.32278833976007432</v>
      </c>
      <c r="H334" s="169">
        <f t="shared" si="49"/>
        <v>6.9867606008674099E-4</v>
      </c>
      <c r="I334" s="169">
        <f t="shared" si="50"/>
        <v>28811.552063097683</v>
      </c>
      <c r="J334" s="169">
        <f t="shared" si="44"/>
        <v>2.3723439986067921E-2</v>
      </c>
      <c r="K334" s="169">
        <f t="shared" si="45"/>
        <v>1.6928576312258317</v>
      </c>
      <c r="L334" s="169">
        <f t="shared" si="51"/>
        <v>22.395953589504817</v>
      </c>
      <c r="M334" s="170">
        <f t="shared" si="52"/>
        <v>26.033895140874744</v>
      </c>
      <c r="N334" s="170">
        <f t="shared" si="53"/>
        <v>1.6667832042412947</v>
      </c>
      <c r="O334" s="169">
        <f t="shared" si="54"/>
        <v>0.15032316055567232</v>
      </c>
    </row>
    <row r="335" spans="1:15" x14ac:dyDescent="0.25">
      <c r="A335" s="157">
        <v>45694.22152777778</v>
      </c>
      <c r="B335" s="168">
        <v>0.28685820738507734</v>
      </c>
      <c r="C335" s="169">
        <f t="shared" si="46"/>
        <v>0.32557875378557727</v>
      </c>
      <c r="D335" s="168">
        <v>26.346159934999999</v>
      </c>
      <c r="E335" s="168">
        <v>4.0312711833333299E-2</v>
      </c>
      <c r="F335" s="169">
        <f t="shared" si="47"/>
        <v>0.97885393164368595</v>
      </c>
      <c r="G335" s="169">
        <f t="shared" si="48"/>
        <v>0.31515339608088377</v>
      </c>
      <c r="H335" s="169">
        <f t="shared" si="49"/>
        <v>6.8215020796728095E-4</v>
      </c>
      <c r="I335" s="169">
        <f t="shared" si="50"/>
        <v>28130.004327073875</v>
      </c>
      <c r="J335" s="169">
        <f t="shared" si="44"/>
        <v>2.3723743608308021E-2</v>
      </c>
      <c r="K335" s="169">
        <f t="shared" si="45"/>
        <v>1.6928383913167111</v>
      </c>
      <c r="L335" s="169">
        <f t="shared" si="51"/>
        <v>21.939621490174215</v>
      </c>
      <c r="M335" s="170">
        <f t="shared" si="52"/>
        <v>25.50317804644958</v>
      </c>
      <c r="N335" s="170">
        <f t="shared" si="53"/>
        <v>1.6232407045798491</v>
      </c>
      <c r="O335" s="169">
        <f t="shared" si="54"/>
        <v>0.14639616744046258</v>
      </c>
    </row>
    <row r="336" spans="1:15" x14ac:dyDescent="0.25">
      <c r="A336" s="157">
        <v>45694.222222222219</v>
      </c>
      <c r="B336" s="168">
        <v>0.28106699381969485</v>
      </c>
      <c r="C336" s="169">
        <f t="shared" si="46"/>
        <v>0.31900509286180462</v>
      </c>
      <c r="D336" s="168">
        <v>26.3457307816666</v>
      </c>
      <c r="E336" s="168">
        <v>4.0345030666666601E-2</v>
      </c>
      <c r="F336" s="169">
        <f t="shared" si="47"/>
        <v>0.97885480201414865</v>
      </c>
      <c r="G336" s="169">
        <f t="shared" si="48"/>
        <v>0.30879094740215396</v>
      </c>
      <c r="H336" s="169">
        <f t="shared" si="49"/>
        <v>6.6837867403063628E-4</v>
      </c>
      <c r="I336" s="169">
        <f t="shared" si="50"/>
        <v>27562.04002325992</v>
      </c>
      <c r="J336" s="169">
        <f t="shared" ref="J336:J399" si="55">KHprocess*EXP(delta*(1/(D336+273.15)-1/(Tnul+273.15)))</f>
        <v>2.372404723530425E-2</v>
      </c>
      <c r="K336" s="169">
        <f t="shared" ref="K336:K399" si="56">1/(J336*constR*(D336+273.15)*10^3)</f>
        <v>1.692819151567639</v>
      </c>
      <c r="L336" s="169">
        <f t="shared" si="51"/>
        <v>21.558162422539954</v>
      </c>
      <c r="M336" s="170">
        <f t="shared" si="52"/>
        <v>25.059505196807368</v>
      </c>
      <c r="N336" s="170">
        <f t="shared" si="53"/>
        <v>1.5932737749651418</v>
      </c>
      <c r="O336" s="169">
        <f t="shared" si="54"/>
        <v>0.14369352227319099</v>
      </c>
    </row>
    <row r="337" spans="1:15" x14ac:dyDescent="0.25">
      <c r="A337" s="157">
        <v>45694.222916666666</v>
      </c>
      <c r="B337" s="168">
        <v>0.28608604607260268</v>
      </c>
      <c r="C337" s="169">
        <f t="shared" ref="C337:C400" si="57">IF($C$13="Normalised Q_A (Nm3/s)", B337*$C$8/F337*(D337+273.15)/($C$6+273.15), B337)</f>
        <v>0.32470069217116898</v>
      </c>
      <c r="D337" s="168">
        <v>26.345207794999901</v>
      </c>
      <c r="E337" s="168">
        <v>4.0733924499999997E-2</v>
      </c>
      <c r="F337" s="169">
        <f t="shared" ref="F337:F400" si="58">$C$5-EXP(52.57-(6690.9/(D337+273.15))-4.681*LN(D337+273.15))/1000</f>
        <v>0.97885586266304236</v>
      </c>
      <c r="G337" s="169">
        <f t="shared" ref="G337:G400" si="59">C337*((20+273.15)/(D337+273.15))*(F337/$C$9)</f>
        <v>0.3143050701355779</v>
      </c>
      <c r="H337" s="169">
        <f t="shared" ref="H337:H400" si="60">G337/$C$2</f>
        <v>6.8031400462246301E-4</v>
      </c>
      <c r="I337" s="169">
        <f t="shared" ref="I337:I400" si="61">C337*(24*60*60)</f>
        <v>28054.139803589002</v>
      </c>
      <c r="J337" s="169">
        <f t="shared" si="55"/>
        <v>2.3724417256034885E-2</v>
      </c>
      <c r="K337" s="169">
        <f t="shared" si="56"/>
        <v>1.6927957053105698</v>
      </c>
      <c r="L337" s="169">
        <f t="shared" ref="L337:L400" si="62">(($C$3/0.815)^(-0.49))*34500*(H337)^0.86</f>
        <v>21.888823065045834</v>
      </c>
      <c r="M337" s="170">
        <f t="shared" ref="M337:M400" si="63">L337*(1.024)^(D337-20)</f>
        <v>25.443554096854601</v>
      </c>
      <c r="N337" s="170">
        <f t="shared" ref="N337:N400" si="64">K337*E337*(1-EXP((-(M337/K337)*($C$4/I337))))*I337/1000</f>
        <v>1.6359514852450519</v>
      </c>
      <c r="O337" s="169">
        <f t="shared" ref="O337:O400" si="65">N337*1000/24/$C$2</f>
        <v>0.14754252211806024</v>
      </c>
    </row>
    <row r="338" spans="1:15" x14ac:dyDescent="0.25">
      <c r="A338" s="157">
        <v>45694.223611111112</v>
      </c>
      <c r="B338" s="171">
        <v>0.2741175327569193</v>
      </c>
      <c r="C338" s="169">
        <f t="shared" si="57"/>
        <v>0.3111156342141207</v>
      </c>
      <c r="D338" s="168">
        <v>26.344562103333299</v>
      </c>
      <c r="E338" s="168">
        <v>4.0427684499999998E-2</v>
      </c>
      <c r="F338" s="169">
        <f t="shared" si="58"/>
        <v>0.97885717212583678</v>
      </c>
      <c r="G338" s="169">
        <f t="shared" si="59"/>
        <v>0.30115600373144502</v>
      </c>
      <c r="H338" s="169">
        <f t="shared" si="60"/>
        <v>6.5185282192953471E-4</v>
      </c>
      <c r="I338" s="169">
        <f t="shared" si="61"/>
        <v>26880.39079610003</v>
      </c>
      <c r="J338" s="169">
        <f t="shared" si="55"/>
        <v>2.3724874102094909E-2</v>
      </c>
      <c r="K338" s="169">
        <f t="shared" si="56"/>
        <v>1.6927667583368047</v>
      </c>
      <c r="L338" s="169">
        <f t="shared" si="62"/>
        <v>21.098954230497874</v>
      </c>
      <c r="M338" s="170">
        <f t="shared" si="63"/>
        <v>24.525035494214624</v>
      </c>
      <c r="N338" s="170">
        <f t="shared" si="64"/>
        <v>1.5588625160441503</v>
      </c>
      <c r="O338" s="169">
        <f t="shared" si="65"/>
        <v>0.14059005375578554</v>
      </c>
    </row>
    <row r="339" spans="1:15" x14ac:dyDescent="0.25">
      <c r="A339" s="157">
        <v>45694.224305555559</v>
      </c>
      <c r="B339" s="168">
        <v>0.27836442921058779</v>
      </c>
      <c r="C339" s="169">
        <f t="shared" si="57"/>
        <v>0.3159346376117515</v>
      </c>
      <c r="D339" s="168">
        <v>26.343916409999999</v>
      </c>
      <c r="E339" s="168">
        <v>4.0220535166666599E-2</v>
      </c>
      <c r="F339" s="169">
        <f t="shared" si="58"/>
        <v>0.97885848154855093</v>
      </c>
      <c r="G339" s="169">
        <f t="shared" si="59"/>
        <v>0.30582180657661445</v>
      </c>
      <c r="H339" s="169">
        <f t="shared" si="60"/>
        <v>6.6195196228704424E-4</v>
      </c>
      <c r="I339" s="169">
        <f t="shared" si="61"/>
        <v>27296.752689655328</v>
      </c>
      <c r="J339" s="169">
        <f t="shared" si="55"/>
        <v>2.3725330960101328E-2</v>
      </c>
      <c r="K339" s="169">
        <f t="shared" si="56"/>
        <v>1.6927378116506362</v>
      </c>
      <c r="L339" s="169">
        <f t="shared" si="62"/>
        <v>21.379772747106664</v>
      </c>
      <c r="M339" s="170">
        <f t="shared" si="63"/>
        <v>24.851073199389294</v>
      </c>
      <c r="N339" s="170">
        <f t="shared" si="64"/>
        <v>1.5737244753245077</v>
      </c>
      <c r="O339" s="169">
        <f t="shared" si="65"/>
        <v>0.14193041804874706</v>
      </c>
    </row>
    <row r="340" spans="1:15" x14ac:dyDescent="0.25">
      <c r="A340" s="157">
        <v>45694.224999999999</v>
      </c>
      <c r="B340" s="168">
        <v>0.28801644937695453</v>
      </c>
      <c r="C340" s="169">
        <f t="shared" si="57"/>
        <v>0.32688822678108126</v>
      </c>
      <c r="D340" s="168">
        <v>26.34327072</v>
      </c>
      <c r="E340" s="168">
        <v>4.0400944666666598E-2</v>
      </c>
      <c r="F340" s="169">
        <f t="shared" si="58"/>
        <v>0.97885979092104702</v>
      </c>
      <c r="G340" s="169">
        <f t="shared" si="59"/>
        <v>0.31642588502429253</v>
      </c>
      <c r="H340" s="169">
        <f t="shared" si="60"/>
        <v>6.8490451303959427E-4</v>
      </c>
      <c r="I340" s="169">
        <f t="shared" si="61"/>
        <v>28243.142793885421</v>
      </c>
      <c r="J340" s="169">
        <f t="shared" si="55"/>
        <v>2.3725787826516676E-2</v>
      </c>
      <c r="K340" s="169">
        <f t="shared" si="56"/>
        <v>1.692708865476213</v>
      </c>
      <c r="L340" s="169">
        <f t="shared" si="62"/>
        <v>22.015783260547927</v>
      </c>
      <c r="M340" s="170">
        <f t="shared" si="63"/>
        <v>25.58995690056388</v>
      </c>
      <c r="N340" s="170">
        <f t="shared" si="64"/>
        <v>1.6329102509560973</v>
      </c>
      <c r="O340" s="169">
        <f t="shared" si="65"/>
        <v>0.14726824052634355</v>
      </c>
    </row>
    <row r="341" spans="1:15" x14ac:dyDescent="0.25">
      <c r="A341" s="157">
        <v>45694.225694444445</v>
      </c>
      <c r="B341" s="168">
        <v>0.30384576189630819</v>
      </c>
      <c r="C341" s="169">
        <f t="shared" si="57"/>
        <v>0.34485271776627607</v>
      </c>
      <c r="D341" s="168">
        <v>26.342625028333298</v>
      </c>
      <c r="E341" s="168">
        <v>4.0455100666666598E-2</v>
      </c>
      <c r="F341" s="169">
        <f t="shared" si="58"/>
        <v>0.97886110025346518</v>
      </c>
      <c r="G341" s="169">
        <f t="shared" si="59"/>
        <v>0.33381657307040163</v>
      </c>
      <c r="H341" s="169">
        <f t="shared" si="60"/>
        <v>7.2254669495757935E-4</v>
      </c>
      <c r="I341" s="169">
        <f t="shared" si="61"/>
        <v>29795.274815006254</v>
      </c>
      <c r="J341" s="169">
        <f t="shared" si="55"/>
        <v>2.3726244704879041E-2</v>
      </c>
      <c r="K341" s="169">
        <f t="shared" si="56"/>
        <v>1.6926799195893794</v>
      </c>
      <c r="L341" s="169">
        <f t="shared" si="62"/>
        <v>23.052445675961831</v>
      </c>
      <c r="M341" s="170">
        <f t="shared" si="63"/>
        <v>26.794506956548105</v>
      </c>
      <c r="N341" s="170">
        <f t="shared" si="64"/>
        <v>1.7205064670339574</v>
      </c>
      <c r="O341" s="169">
        <f t="shared" si="65"/>
        <v>0.1551683321639572</v>
      </c>
    </row>
    <row r="342" spans="1:15" x14ac:dyDescent="0.25">
      <c r="A342" s="157">
        <v>45694.226388888892</v>
      </c>
      <c r="B342" s="168">
        <v>0.31426994704291805</v>
      </c>
      <c r="C342" s="169">
        <f t="shared" si="57"/>
        <v>0.35668157251949328</v>
      </c>
      <c r="D342" s="168">
        <v>26.341497421666599</v>
      </c>
      <c r="E342" s="168">
        <v>4.04213243333333E-2</v>
      </c>
      <c r="F342" s="169">
        <f t="shared" si="58"/>
        <v>0.97886338670805706</v>
      </c>
      <c r="G342" s="169">
        <f t="shared" si="59"/>
        <v>0.34526898149293617</v>
      </c>
      <c r="H342" s="169">
        <f t="shared" si="60"/>
        <v>7.4733545777691806E-4</v>
      </c>
      <c r="I342" s="169">
        <f t="shared" si="61"/>
        <v>30817.287865684219</v>
      </c>
      <c r="J342" s="169">
        <f t="shared" si="55"/>
        <v>2.3727042602369706E-2</v>
      </c>
      <c r="K342" s="169">
        <f t="shared" si="56"/>
        <v>1.692629370673153</v>
      </c>
      <c r="L342" s="169">
        <f t="shared" si="62"/>
        <v>23.730982705702104</v>
      </c>
      <c r="M342" s="170">
        <f t="shared" si="63"/>
        <v>27.582452014433109</v>
      </c>
      <c r="N342" s="170">
        <f t="shared" si="64"/>
        <v>1.7750906448665391</v>
      </c>
      <c r="O342" s="169">
        <f t="shared" si="65"/>
        <v>0.16009114762504861</v>
      </c>
    </row>
    <row r="343" spans="1:15" x14ac:dyDescent="0.25">
      <c r="A343" s="157">
        <v>45694.227083333331</v>
      </c>
      <c r="B343" s="168">
        <v>0.27952266198284925</v>
      </c>
      <c r="C343" s="169">
        <f t="shared" si="57"/>
        <v>0.31724209587160168</v>
      </c>
      <c r="D343" s="168">
        <v>26.339780806666599</v>
      </c>
      <c r="E343" s="168">
        <v>4.0083162999999998E-2</v>
      </c>
      <c r="F343" s="169">
        <f t="shared" si="58"/>
        <v>0.97886686724382976</v>
      </c>
      <c r="G343" s="169">
        <f t="shared" si="59"/>
        <v>0.30709428539100092</v>
      </c>
      <c r="H343" s="169">
        <f t="shared" si="60"/>
        <v>6.6470624543506695E-4</v>
      </c>
      <c r="I343" s="169">
        <f t="shared" si="61"/>
        <v>27409.717083306386</v>
      </c>
      <c r="J343" s="169">
        <f t="shared" si="55"/>
        <v>2.3728257346785412E-2</v>
      </c>
      <c r="K343" s="169">
        <f t="shared" si="56"/>
        <v>1.6925524195178834</v>
      </c>
      <c r="L343" s="169">
        <f t="shared" si="62"/>
        <v>21.456254412407642</v>
      </c>
      <c r="M343" s="170">
        <f t="shared" si="63"/>
        <v>24.937526669916135</v>
      </c>
      <c r="N343" s="170">
        <f t="shared" si="64"/>
        <v>1.5743747369653409</v>
      </c>
      <c r="O343" s="169">
        <f t="shared" si="65"/>
        <v>0.14198906357912527</v>
      </c>
    </row>
    <row r="344" spans="1:15" x14ac:dyDescent="0.25">
      <c r="A344" s="157">
        <v>45694.227777777778</v>
      </c>
      <c r="B344" s="171">
        <v>0.26678199104562755</v>
      </c>
      <c r="C344" s="169">
        <f t="shared" si="57"/>
        <v>0.30277935738419792</v>
      </c>
      <c r="D344" s="168">
        <v>26.338064193333299</v>
      </c>
      <c r="E344" s="168">
        <v>4.01177353333333E-2</v>
      </c>
      <c r="F344" s="169">
        <f t="shared" si="58"/>
        <v>0.97887034746911283</v>
      </c>
      <c r="G344" s="169">
        <f t="shared" si="59"/>
        <v>0.29309689709656606</v>
      </c>
      <c r="H344" s="169">
        <f t="shared" si="60"/>
        <v>6.344088681743854E-4</v>
      </c>
      <c r="I344" s="169">
        <f t="shared" si="61"/>
        <v>26160.1364779947</v>
      </c>
      <c r="J344" s="169">
        <f t="shared" si="55"/>
        <v>2.3729472166138927E-2</v>
      </c>
      <c r="K344" s="169">
        <f t="shared" si="56"/>
        <v>1.6924754709980265</v>
      </c>
      <c r="L344" s="169">
        <f t="shared" si="62"/>
        <v>20.612461996051096</v>
      </c>
      <c r="M344" s="170">
        <f t="shared" si="63"/>
        <v>23.95585381834988</v>
      </c>
      <c r="N344" s="170">
        <f t="shared" si="64"/>
        <v>1.5071616166518331</v>
      </c>
      <c r="O344" s="169">
        <f t="shared" si="65"/>
        <v>0.13592727422906142</v>
      </c>
    </row>
    <row r="345" spans="1:15" x14ac:dyDescent="0.25">
      <c r="A345" s="157">
        <v>45694.228472222225</v>
      </c>
      <c r="B345" s="171">
        <v>0.26407941353369419</v>
      </c>
      <c r="C345" s="169">
        <f t="shared" si="57"/>
        <v>0.29970933292949647</v>
      </c>
      <c r="D345" s="168">
        <v>26.336347579999899</v>
      </c>
      <c r="E345" s="168">
        <v>3.9969119333333303E-2</v>
      </c>
      <c r="F345" s="169">
        <f t="shared" si="58"/>
        <v>0.97887382738730799</v>
      </c>
      <c r="G345" s="169">
        <f t="shared" si="59"/>
        <v>0.29012774209548819</v>
      </c>
      <c r="H345" s="169">
        <f t="shared" si="60"/>
        <v>6.2798212574780997E-4</v>
      </c>
      <c r="I345" s="169">
        <f t="shared" si="61"/>
        <v>25894.886365108494</v>
      </c>
      <c r="J345" s="169">
        <f t="shared" si="55"/>
        <v>2.3730687061615251E-2</v>
      </c>
      <c r="K345" s="169">
        <f t="shared" si="56"/>
        <v>1.6923985250388163</v>
      </c>
      <c r="L345" s="169">
        <f t="shared" si="62"/>
        <v>20.432757469228125</v>
      </c>
      <c r="M345" s="170">
        <f t="shared" si="63"/>
        <v>23.746034006393511</v>
      </c>
      <c r="N345" s="170">
        <f t="shared" si="64"/>
        <v>1.487005954997346</v>
      </c>
      <c r="O345" s="169">
        <f t="shared" si="65"/>
        <v>0.1341094836758068</v>
      </c>
    </row>
    <row r="346" spans="1:15" x14ac:dyDescent="0.25">
      <c r="A346" s="157">
        <v>45694.229166666664</v>
      </c>
      <c r="B346" s="171">
        <v>0.25635780037033679</v>
      </c>
      <c r="C346" s="169">
        <f t="shared" si="57"/>
        <v>0.29094320833845327</v>
      </c>
      <c r="D346" s="168">
        <v>26.334630966666602</v>
      </c>
      <c r="E346" s="168">
        <v>3.9965542499999999E-2</v>
      </c>
      <c r="F346" s="169">
        <f t="shared" si="58"/>
        <v>0.97887730699843767</v>
      </c>
      <c r="G346" s="169">
        <f t="shared" si="59"/>
        <v>0.28164448260001129</v>
      </c>
      <c r="H346" s="169">
        <f t="shared" si="60"/>
        <v>6.0962009220781664E-4</v>
      </c>
      <c r="I346" s="169">
        <f t="shared" si="61"/>
        <v>25137.493200442364</v>
      </c>
      <c r="J346" s="169">
        <f t="shared" si="55"/>
        <v>2.3731902033219728E-2</v>
      </c>
      <c r="K346" s="169">
        <f t="shared" si="56"/>
        <v>1.6923215816402193</v>
      </c>
      <c r="L346" s="169">
        <f t="shared" si="62"/>
        <v>19.917888241394095</v>
      </c>
      <c r="M346" s="170">
        <f t="shared" si="63"/>
        <v>23.146733718176279</v>
      </c>
      <c r="N346" s="170">
        <f t="shared" si="64"/>
        <v>1.4453379419116579</v>
      </c>
      <c r="O346" s="169">
        <f t="shared" si="65"/>
        <v>0.13035154598770365</v>
      </c>
    </row>
    <row r="347" spans="1:15" x14ac:dyDescent="0.25">
      <c r="A347" s="157">
        <v>45694.229861111111</v>
      </c>
      <c r="B347" s="171">
        <v>0.24940834851173288</v>
      </c>
      <c r="C347" s="169">
        <f t="shared" si="57"/>
        <v>0.28305519885726377</v>
      </c>
      <c r="D347" s="168">
        <v>26.333976421666598</v>
      </c>
      <c r="E347" s="168">
        <v>3.9981833500000001E-2</v>
      </c>
      <c r="F347" s="169">
        <f t="shared" si="58"/>
        <v>0.97887863369398354</v>
      </c>
      <c r="G347" s="169">
        <f t="shared" si="59"/>
        <v>0.27400954904135744</v>
      </c>
      <c r="H347" s="169">
        <f t="shared" si="60"/>
        <v>5.9309426199428018E-4</v>
      </c>
      <c r="I347" s="169">
        <f t="shared" si="61"/>
        <v>24455.969181267588</v>
      </c>
      <c r="J347" s="169">
        <f t="shared" si="55"/>
        <v>2.3732365322179521E-2</v>
      </c>
      <c r="K347" s="169">
        <f t="shared" si="56"/>
        <v>1.6922922437815853</v>
      </c>
      <c r="L347" s="169">
        <f t="shared" si="62"/>
        <v>19.452647556713622</v>
      </c>
      <c r="M347" s="170">
        <f t="shared" si="63"/>
        <v>22.605722956079447</v>
      </c>
      <c r="N347" s="170">
        <f t="shared" si="64"/>
        <v>1.4085113946528773</v>
      </c>
      <c r="O347" s="169">
        <f t="shared" si="65"/>
        <v>0.12703024843550478</v>
      </c>
    </row>
    <row r="348" spans="1:15" x14ac:dyDescent="0.25">
      <c r="A348" s="157">
        <v>45694.230555555558</v>
      </c>
      <c r="B348" s="171">
        <v>0.2451614520657841</v>
      </c>
      <c r="C348" s="169">
        <f t="shared" si="57"/>
        <v>0.27823633638389428</v>
      </c>
      <c r="D348" s="168">
        <v>26.334619961666601</v>
      </c>
      <c r="E348" s="168">
        <v>3.9722350833333302E-2</v>
      </c>
      <c r="F348" s="169">
        <f t="shared" si="58"/>
        <v>0.97887732930481242</v>
      </c>
      <c r="G348" s="169">
        <f t="shared" si="59"/>
        <v>0.26934374620466922</v>
      </c>
      <c r="H348" s="169">
        <f t="shared" si="60"/>
        <v>5.8299512165512813E-4</v>
      </c>
      <c r="I348" s="169">
        <f t="shared" si="61"/>
        <v>24039.619463568466</v>
      </c>
      <c r="J348" s="169">
        <f t="shared" si="55"/>
        <v>2.3731909822501038E-2</v>
      </c>
      <c r="K348" s="169">
        <f t="shared" si="56"/>
        <v>1.6923210883736768</v>
      </c>
      <c r="L348" s="169">
        <f t="shared" si="62"/>
        <v>19.167441607320594</v>
      </c>
      <c r="M348" s="170">
        <f t="shared" si="63"/>
        <v>22.274628001222332</v>
      </c>
      <c r="N348" s="170">
        <f t="shared" si="64"/>
        <v>1.376667927700211</v>
      </c>
      <c r="O348" s="169">
        <f t="shared" si="65"/>
        <v>0.12415836288782568</v>
      </c>
    </row>
    <row r="349" spans="1:15" x14ac:dyDescent="0.25">
      <c r="A349" s="157">
        <v>45694.231249999997</v>
      </c>
      <c r="B349" s="171">
        <v>0.23164861612515034</v>
      </c>
      <c r="C349" s="169">
        <f t="shared" si="57"/>
        <v>0.26290139058757228</v>
      </c>
      <c r="D349" s="168">
        <v>26.335263501666599</v>
      </c>
      <c r="E349" s="168">
        <v>3.9593603666666602E-2</v>
      </c>
      <c r="F349" s="169">
        <f t="shared" si="58"/>
        <v>0.97887602487248904</v>
      </c>
      <c r="G349" s="169">
        <f t="shared" si="59"/>
        <v>0.25449802790992365</v>
      </c>
      <c r="H349" s="169">
        <f t="shared" si="60"/>
        <v>5.50861532272562E-4</v>
      </c>
      <c r="I349" s="169">
        <f t="shared" si="61"/>
        <v>22714.680146766244</v>
      </c>
      <c r="J349" s="169">
        <f t="shared" si="55"/>
        <v>2.3731454333522535E-2</v>
      </c>
      <c r="K349" s="169">
        <f t="shared" si="56"/>
        <v>1.6923499333256358</v>
      </c>
      <c r="L349" s="169">
        <f t="shared" si="62"/>
        <v>18.255293530615184</v>
      </c>
      <c r="M349" s="170">
        <f t="shared" si="63"/>
        <v>21.214937654574392</v>
      </c>
      <c r="N349" s="170">
        <f t="shared" si="64"/>
        <v>1.3000016790915561</v>
      </c>
      <c r="O349" s="169">
        <f t="shared" si="65"/>
        <v>0.11724401867708839</v>
      </c>
    </row>
    <row r="350" spans="1:15" x14ac:dyDescent="0.25">
      <c r="A350" s="157">
        <v>45694.231944444444</v>
      </c>
      <c r="B350" s="171">
        <v>0.23164861612515034</v>
      </c>
      <c r="C350" s="169">
        <f t="shared" si="57"/>
        <v>0.26290230586106839</v>
      </c>
      <c r="D350" s="168">
        <v>26.3359070383333</v>
      </c>
      <c r="E350" s="168">
        <v>3.93273646666666E-2</v>
      </c>
      <c r="F350" s="169">
        <f t="shared" si="58"/>
        <v>0.97887472040376899</v>
      </c>
      <c r="G350" s="169">
        <f t="shared" si="59"/>
        <v>0.25449802790992371</v>
      </c>
      <c r="H350" s="169">
        <f t="shared" si="60"/>
        <v>5.5086153227256211E-4</v>
      </c>
      <c r="I350" s="169">
        <f t="shared" si="61"/>
        <v>22714.759226396309</v>
      </c>
      <c r="J350" s="169">
        <f t="shared" si="55"/>
        <v>2.373099885760294E-2</v>
      </c>
      <c r="K350" s="169">
        <f t="shared" si="56"/>
        <v>1.6923787784880542</v>
      </c>
      <c r="L350" s="169">
        <f t="shared" si="62"/>
        <v>18.255293530615202</v>
      </c>
      <c r="M350" s="170">
        <f t="shared" si="63"/>
        <v>21.215261449065711</v>
      </c>
      <c r="N350" s="170">
        <f t="shared" si="64"/>
        <v>1.2912843565210508</v>
      </c>
      <c r="O350" s="169">
        <f t="shared" si="65"/>
        <v>0.11645782436156663</v>
      </c>
    </row>
    <row r="351" spans="1:15" x14ac:dyDescent="0.25">
      <c r="A351" s="157">
        <v>45694.232638888891</v>
      </c>
      <c r="B351" s="171">
        <v>0.22778780953188912</v>
      </c>
      <c r="C351" s="169">
        <f t="shared" si="57"/>
        <v>0.25852150497217719</v>
      </c>
      <c r="D351" s="168">
        <v>26.336550578333298</v>
      </c>
      <c r="E351" s="168">
        <v>3.90480125E-2</v>
      </c>
      <c r="F351" s="169">
        <f t="shared" si="58"/>
        <v>0.97887341588513777</v>
      </c>
      <c r="G351" s="169">
        <f t="shared" si="59"/>
        <v>0.25025639814946027</v>
      </c>
      <c r="H351" s="169">
        <f t="shared" si="60"/>
        <v>5.4168051547502226E-4</v>
      </c>
      <c r="I351" s="169">
        <f t="shared" si="61"/>
        <v>22336.258029596109</v>
      </c>
      <c r="J351" s="169">
        <f t="shared" si="55"/>
        <v>2.3730543390023541E-2</v>
      </c>
      <c r="K351" s="169">
        <f t="shared" si="56"/>
        <v>1.6924076241597488</v>
      </c>
      <c r="L351" s="169">
        <f t="shared" si="62"/>
        <v>17.99332735316171</v>
      </c>
      <c r="M351" s="170">
        <f t="shared" si="63"/>
        <v>20.911138446233664</v>
      </c>
      <c r="N351" s="170">
        <f t="shared" si="64"/>
        <v>1.2617414864757495</v>
      </c>
      <c r="O351" s="169">
        <f t="shared" si="65"/>
        <v>0.11379342410495577</v>
      </c>
    </row>
    <row r="352" spans="1:15" x14ac:dyDescent="0.25">
      <c r="A352" s="157">
        <v>45694.23333333333</v>
      </c>
      <c r="B352" s="171">
        <v>0.22624348689921761</v>
      </c>
      <c r="C352" s="169">
        <f t="shared" si="57"/>
        <v>0.25676984850034801</v>
      </c>
      <c r="D352" s="168">
        <v>26.337292054999999</v>
      </c>
      <c r="E352" s="168">
        <v>3.8912509833333303E-2</v>
      </c>
      <c r="F352" s="169">
        <f t="shared" si="58"/>
        <v>0.97887191278578056</v>
      </c>
      <c r="G352" s="169">
        <f t="shared" si="59"/>
        <v>0.24855974625036484</v>
      </c>
      <c r="H352" s="169">
        <f t="shared" si="60"/>
        <v>5.3800810876702347E-4</v>
      </c>
      <c r="I352" s="169">
        <f t="shared" si="61"/>
        <v>22184.914910430067</v>
      </c>
      <c r="J352" s="169">
        <f t="shared" si="55"/>
        <v>2.3730018620707297E-2</v>
      </c>
      <c r="K352" s="169">
        <f t="shared" si="56"/>
        <v>1.6924408601351963</v>
      </c>
      <c r="L352" s="169">
        <f t="shared" si="62"/>
        <v>17.888367290873887</v>
      </c>
      <c r="M352" s="170">
        <f t="shared" si="63"/>
        <v>20.789523569435126</v>
      </c>
      <c r="N352" s="170">
        <f t="shared" si="64"/>
        <v>1.2492553304937568</v>
      </c>
      <c r="O352" s="169">
        <f t="shared" si="65"/>
        <v>0.11266732778623349</v>
      </c>
    </row>
    <row r="353" spans="1:15" x14ac:dyDescent="0.25">
      <c r="A353" s="157">
        <v>45694.234027777777</v>
      </c>
      <c r="B353" s="171">
        <v>0.22585739703880842</v>
      </c>
      <c r="C353" s="169">
        <f t="shared" si="57"/>
        <v>0.25633285894023822</v>
      </c>
      <c r="D353" s="168">
        <v>26.338153235</v>
      </c>
      <c r="E353" s="168">
        <v>3.8496860000000001E-2</v>
      </c>
      <c r="F353" s="169">
        <f t="shared" si="58"/>
        <v>0.97887016695548701</v>
      </c>
      <c r="G353" s="169">
        <f t="shared" si="59"/>
        <v>0.24813557316565676</v>
      </c>
      <c r="H353" s="169">
        <f t="shared" si="60"/>
        <v>5.3708998520704922E-4</v>
      </c>
      <c r="I353" s="169">
        <f t="shared" si="61"/>
        <v>22147.159012436583</v>
      </c>
      <c r="J353" s="169">
        <f t="shared" si="55"/>
        <v>2.3729409150926917E-2</v>
      </c>
      <c r="K353" s="169">
        <f t="shared" si="56"/>
        <v>1.6924794622966113</v>
      </c>
      <c r="L353" s="169">
        <f t="shared" si="62"/>
        <v>17.862110999984303</v>
      </c>
      <c r="M353" s="170">
        <f t="shared" si="63"/>
        <v>20.759432993102546</v>
      </c>
      <c r="N353" s="170">
        <f t="shared" si="64"/>
        <v>1.2339297410812125</v>
      </c>
      <c r="O353" s="169">
        <f t="shared" si="65"/>
        <v>0.11128514980891165</v>
      </c>
    </row>
    <row r="354" spans="1:15" x14ac:dyDescent="0.25">
      <c r="A354" s="157">
        <v>45694.234722222223</v>
      </c>
      <c r="B354" s="171">
        <v>0.21002807714530689</v>
      </c>
      <c r="C354" s="169">
        <f t="shared" si="57"/>
        <v>0.23836876281303127</v>
      </c>
      <c r="D354" s="168">
        <v>26.3390144116666</v>
      </c>
      <c r="E354" s="168">
        <v>3.8430500499999999E-2</v>
      </c>
      <c r="F354" s="169">
        <f t="shared" si="58"/>
        <v>0.97886842105466465</v>
      </c>
      <c r="G354" s="169">
        <f t="shared" si="59"/>
        <v>0.23074487701802679</v>
      </c>
      <c r="H354" s="169">
        <f t="shared" si="60"/>
        <v>4.9944778575330474E-4</v>
      </c>
      <c r="I354" s="169">
        <f t="shared" si="61"/>
        <v>20595.061107045902</v>
      </c>
      <c r="J354" s="169">
        <f t="shared" si="55"/>
        <v>2.3728799702663804E-2</v>
      </c>
      <c r="K354" s="169">
        <f t="shared" si="56"/>
        <v>1.6925180649530573</v>
      </c>
      <c r="L354" s="169">
        <f t="shared" si="62"/>
        <v>16.780071083158919</v>
      </c>
      <c r="M354" s="170">
        <f t="shared" si="63"/>
        <v>19.502279208670863</v>
      </c>
      <c r="N354" s="170">
        <f t="shared" si="64"/>
        <v>1.1492961680331846</v>
      </c>
      <c r="O354" s="169">
        <f t="shared" si="65"/>
        <v>0.10365225180674463</v>
      </c>
    </row>
    <row r="355" spans="1:15" x14ac:dyDescent="0.25">
      <c r="A355" s="157">
        <v>45694.23541666667</v>
      </c>
      <c r="B355" s="171">
        <v>0.19728740620808244</v>
      </c>
      <c r="C355" s="169">
        <f t="shared" si="57"/>
        <v>0.22390993948059579</v>
      </c>
      <c r="D355" s="168">
        <v>26.339875585000001</v>
      </c>
      <c r="E355" s="168">
        <v>3.77645066666666E-2</v>
      </c>
      <c r="F355" s="169">
        <f t="shared" si="58"/>
        <v>0.97886667508331082</v>
      </c>
      <c r="G355" s="169">
        <f t="shared" si="59"/>
        <v>0.21674748872358898</v>
      </c>
      <c r="H355" s="169">
        <f t="shared" si="60"/>
        <v>4.6915040849261684E-4</v>
      </c>
      <c r="I355" s="169">
        <f t="shared" si="61"/>
        <v>19345.818771123475</v>
      </c>
      <c r="J355" s="169">
        <f t="shared" si="55"/>
        <v>2.372819027591682E-2</v>
      </c>
      <c r="K355" s="169">
        <f t="shared" si="56"/>
        <v>1.6925566681045481</v>
      </c>
      <c r="L355" s="169">
        <f t="shared" si="62"/>
        <v>15.9008639616487</v>
      </c>
      <c r="M355" s="170">
        <f t="shared" si="63"/>
        <v>18.48081695989092</v>
      </c>
      <c r="N355" s="170">
        <f t="shared" si="64"/>
        <v>1.0638865141795177</v>
      </c>
      <c r="O355" s="169">
        <f t="shared" si="65"/>
        <v>9.5949360946926188E-2</v>
      </c>
    </row>
    <row r="356" spans="1:15" x14ac:dyDescent="0.25">
      <c r="A356" s="157">
        <v>45694.236111111109</v>
      </c>
      <c r="B356" s="171">
        <v>0.18300239974308047</v>
      </c>
      <c r="C356" s="169">
        <f t="shared" si="57"/>
        <v>0.20769824063693887</v>
      </c>
      <c r="D356" s="168">
        <v>26.340736764999999</v>
      </c>
      <c r="E356" s="168">
        <v>3.6647498000000001E-2</v>
      </c>
      <c r="F356" s="169">
        <f t="shared" si="58"/>
        <v>0.97886492902114841</v>
      </c>
      <c r="G356" s="169">
        <f t="shared" si="59"/>
        <v>0.20105343436299913</v>
      </c>
      <c r="H356" s="169">
        <f t="shared" si="60"/>
        <v>4.351805938593055E-4</v>
      </c>
      <c r="I356" s="169">
        <f t="shared" si="61"/>
        <v>17945.127991031517</v>
      </c>
      <c r="J356" s="169">
        <f t="shared" si="55"/>
        <v>2.3727580863608856E-2</v>
      </c>
      <c r="K356" s="169">
        <f t="shared" si="56"/>
        <v>1.6925952721993429</v>
      </c>
      <c r="L356" s="169">
        <f t="shared" si="62"/>
        <v>14.905553397273534</v>
      </c>
      <c r="M356" s="170">
        <f t="shared" si="63"/>
        <v>17.324368721813855</v>
      </c>
      <c r="N356" s="170">
        <f t="shared" si="64"/>
        <v>0.96089187146059563</v>
      </c>
      <c r="O356" s="169">
        <f t="shared" si="65"/>
        <v>8.6660522317874786E-2</v>
      </c>
    </row>
    <row r="357" spans="1:15" x14ac:dyDescent="0.25">
      <c r="A357" s="157">
        <v>45694.236805555556</v>
      </c>
      <c r="B357" s="171">
        <v>0.17064781038096655</v>
      </c>
      <c r="C357" s="169">
        <f t="shared" si="57"/>
        <v>0.19367690319611247</v>
      </c>
      <c r="D357" s="168">
        <v>26.341196060000001</v>
      </c>
      <c r="E357" s="168">
        <v>3.5867859000000002E-2</v>
      </c>
      <c r="F357" s="169">
        <f t="shared" si="58"/>
        <v>0.97886399775841759</v>
      </c>
      <c r="G357" s="169">
        <f t="shared" si="59"/>
        <v>0.18748021005072341</v>
      </c>
      <c r="H357" s="169">
        <f t="shared" si="60"/>
        <v>4.0580132045611126E-4</v>
      </c>
      <c r="I357" s="169">
        <f t="shared" si="61"/>
        <v>16733.684436144118</v>
      </c>
      <c r="J357" s="169">
        <f t="shared" si="55"/>
        <v>2.3727255852251643E-2</v>
      </c>
      <c r="K357" s="169">
        <f t="shared" si="56"/>
        <v>1.692615861268592</v>
      </c>
      <c r="L357" s="169">
        <f t="shared" si="62"/>
        <v>14.035952476910673</v>
      </c>
      <c r="M357" s="170">
        <f t="shared" si="63"/>
        <v>16.313830044560348</v>
      </c>
      <c r="N357" s="170">
        <f t="shared" si="64"/>
        <v>0.87966319985306518</v>
      </c>
      <c r="O357" s="169">
        <f t="shared" si="65"/>
        <v>7.9334704171452483E-2</v>
      </c>
    </row>
    <row r="358" spans="1:15" x14ac:dyDescent="0.25">
      <c r="A358" s="157">
        <v>45694.237500000003</v>
      </c>
      <c r="B358" s="171">
        <v>0.17219213485138368</v>
      </c>
      <c r="C358" s="169">
        <f t="shared" si="57"/>
        <v>0.1954296357995525</v>
      </c>
      <c r="D358" s="168">
        <v>26.341196060000001</v>
      </c>
      <c r="E358" s="168">
        <v>3.5336896499999999E-2</v>
      </c>
      <c r="F358" s="169">
        <f t="shared" si="58"/>
        <v>0.97886399775841759</v>
      </c>
      <c r="G358" s="169">
        <f t="shared" si="59"/>
        <v>0.18917686396883648</v>
      </c>
      <c r="H358" s="169">
        <f t="shared" si="60"/>
        <v>4.0947373153427813E-4</v>
      </c>
      <c r="I358" s="169">
        <f t="shared" si="61"/>
        <v>16885.120533081335</v>
      </c>
      <c r="J358" s="169">
        <f t="shared" si="55"/>
        <v>2.3727255852251643E-2</v>
      </c>
      <c r="K358" s="169">
        <f t="shared" si="56"/>
        <v>1.692615861268592</v>
      </c>
      <c r="L358" s="169">
        <f t="shared" si="62"/>
        <v>14.145122627536178</v>
      </c>
      <c r="M358" s="170">
        <f t="shared" si="63"/>
        <v>16.440717285463542</v>
      </c>
      <c r="N358" s="170">
        <f t="shared" si="64"/>
        <v>0.87414076215230907</v>
      </c>
      <c r="O358" s="169">
        <f t="shared" si="65"/>
        <v>7.8836648823260191E-2</v>
      </c>
    </row>
    <row r="359" spans="1:15" x14ac:dyDescent="0.25">
      <c r="A359" s="157">
        <v>45694.238194444442</v>
      </c>
      <c r="B359" s="171">
        <v>0.16485659590443227</v>
      </c>
      <c r="C359" s="169">
        <f t="shared" si="57"/>
        <v>0.1871041585294469</v>
      </c>
      <c r="D359" s="168">
        <v>26.341196060000001</v>
      </c>
      <c r="E359" s="168">
        <v>3.4828501499999998E-2</v>
      </c>
      <c r="F359" s="169">
        <f t="shared" si="58"/>
        <v>0.97886399775841759</v>
      </c>
      <c r="G359" s="169">
        <f t="shared" si="59"/>
        <v>0.18111776037096744</v>
      </c>
      <c r="H359" s="169">
        <f t="shared" si="60"/>
        <v>3.9202978435274336E-4</v>
      </c>
      <c r="I359" s="169">
        <f t="shared" si="61"/>
        <v>16165.799296944211</v>
      </c>
      <c r="J359" s="169">
        <f t="shared" si="55"/>
        <v>2.3727255852251643E-2</v>
      </c>
      <c r="K359" s="169">
        <f t="shared" si="56"/>
        <v>1.692615861268592</v>
      </c>
      <c r="L359" s="169">
        <f t="shared" si="62"/>
        <v>13.625320032801937</v>
      </c>
      <c r="M359" s="170">
        <f t="shared" si="63"/>
        <v>15.836556563121006</v>
      </c>
      <c r="N359" s="170">
        <f t="shared" si="64"/>
        <v>0.82642321571298794</v>
      </c>
      <c r="O359" s="169">
        <f t="shared" si="65"/>
        <v>7.4533118300233403E-2</v>
      </c>
    </row>
    <row r="360" spans="1:15" x14ac:dyDescent="0.25">
      <c r="A360" s="157">
        <v>45694.238888888889</v>
      </c>
      <c r="B360" s="171">
        <v>0.16022362799097473</v>
      </c>
      <c r="C360" s="169">
        <f t="shared" si="57"/>
        <v>0.18184596695885355</v>
      </c>
      <c r="D360" s="168">
        <v>26.341196060000001</v>
      </c>
      <c r="E360" s="168">
        <v>3.4498653833333302E-2</v>
      </c>
      <c r="F360" s="169">
        <f t="shared" si="58"/>
        <v>0.97886399775841759</v>
      </c>
      <c r="G360" s="169">
        <f t="shared" si="59"/>
        <v>0.17602780465671491</v>
      </c>
      <c r="H360" s="169">
        <f t="shared" si="60"/>
        <v>3.8101256419202363E-4</v>
      </c>
      <c r="I360" s="169">
        <f t="shared" si="61"/>
        <v>15711.491545244946</v>
      </c>
      <c r="J360" s="169">
        <f t="shared" si="55"/>
        <v>2.3727255852251643E-2</v>
      </c>
      <c r="K360" s="169">
        <f t="shared" si="56"/>
        <v>1.692615861268592</v>
      </c>
      <c r="L360" s="169">
        <f t="shared" si="62"/>
        <v>13.295360346234188</v>
      </c>
      <c r="M360" s="170">
        <f t="shared" si="63"/>
        <v>15.453048122416492</v>
      </c>
      <c r="N360" s="170">
        <f t="shared" si="64"/>
        <v>0.79657112859717805</v>
      </c>
      <c r="O360" s="169">
        <f t="shared" si="65"/>
        <v>7.1840830501188488E-2</v>
      </c>
    </row>
    <row r="361" spans="1:15" x14ac:dyDescent="0.25">
      <c r="A361" s="157">
        <v>45694.239583333336</v>
      </c>
      <c r="B361" s="171">
        <v>0.14400822652236239</v>
      </c>
      <c r="C361" s="169">
        <f t="shared" si="57"/>
        <v>0.16344228083178672</v>
      </c>
      <c r="D361" s="168">
        <v>26.341196060000001</v>
      </c>
      <c r="E361" s="168">
        <v>3.3433437000000003E-2</v>
      </c>
      <c r="F361" s="169">
        <f t="shared" si="58"/>
        <v>0.97886399775841759</v>
      </c>
      <c r="G361" s="169">
        <f t="shared" si="59"/>
        <v>0.15821294452692258</v>
      </c>
      <c r="H361" s="169">
        <f t="shared" si="60"/>
        <v>3.4245226088078484E-4</v>
      </c>
      <c r="I361" s="169">
        <f t="shared" si="61"/>
        <v>14121.413063866372</v>
      </c>
      <c r="J361" s="169">
        <f t="shared" si="55"/>
        <v>2.3727255852251643E-2</v>
      </c>
      <c r="K361" s="169">
        <f t="shared" si="56"/>
        <v>1.692615861268592</v>
      </c>
      <c r="L361" s="169">
        <f t="shared" si="62"/>
        <v>12.129652235255046</v>
      </c>
      <c r="M361" s="170">
        <f t="shared" si="63"/>
        <v>14.098158667257485</v>
      </c>
      <c r="N361" s="170">
        <f t="shared" si="64"/>
        <v>0.69701087023894548</v>
      </c>
      <c r="O361" s="169">
        <f t="shared" si="65"/>
        <v>6.286173072140562E-2</v>
      </c>
    </row>
    <row r="362" spans="1:15" x14ac:dyDescent="0.25">
      <c r="A362" s="157">
        <v>45694.240277777775</v>
      </c>
      <c r="B362" s="171">
        <v>0.13281187269685102</v>
      </c>
      <c r="C362" s="169">
        <f t="shared" si="57"/>
        <v>0.15073496785090562</v>
      </c>
      <c r="D362" s="168">
        <v>26.341196060000001</v>
      </c>
      <c r="E362" s="168">
        <v>3.2379873999999899E-2</v>
      </c>
      <c r="F362" s="169">
        <f t="shared" si="58"/>
        <v>0.97886399775841759</v>
      </c>
      <c r="G362" s="169">
        <f t="shared" si="59"/>
        <v>0.14591220206604411</v>
      </c>
      <c r="H362" s="169">
        <f t="shared" si="60"/>
        <v>3.1582727719922969E-4</v>
      </c>
      <c r="I362" s="169">
        <f t="shared" si="61"/>
        <v>13023.501222318246</v>
      </c>
      <c r="J362" s="169">
        <f t="shared" si="55"/>
        <v>2.3727255852251643E-2</v>
      </c>
      <c r="K362" s="169">
        <f t="shared" si="56"/>
        <v>1.692615861268592</v>
      </c>
      <c r="L362" s="169">
        <f t="shared" si="62"/>
        <v>11.314073720302238</v>
      </c>
      <c r="M362" s="170">
        <f t="shared" si="63"/>
        <v>13.150220912208637</v>
      </c>
      <c r="N362" s="170">
        <f t="shared" si="64"/>
        <v>0.62467656004594896</v>
      </c>
      <c r="O362" s="169">
        <f t="shared" si="65"/>
        <v>5.6338073597217618E-2</v>
      </c>
    </row>
    <row r="363" spans="1:15" x14ac:dyDescent="0.25">
      <c r="A363" s="157">
        <v>45694.240972222222</v>
      </c>
      <c r="B363" s="171">
        <v>0.14941335666716804</v>
      </c>
      <c r="C363" s="169">
        <f t="shared" si="57"/>
        <v>0.16957683869971865</v>
      </c>
      <c r="D363" s="168">
        <v>26.341196060000001</v>
      </c>
      <c r="E363" s="168">
        <v>3.1735604166666598E-2</v>
      </c>
      <c r="F363" s="169">
        <f t="shared" si="58"/>
        <v>0.97886399775841759</v>
      </c>
      <c r="G363" s="169">
        <f t="shared" si="59"/>
        <v>0.16415122719599037</v>
      </c>
      <c r="H363" s="169">
        <f t="shared" si="60"/>
        <v>3.5530568657140773E-4</v>
      </c>
      <c r="I363" s="169">
        <f t="shared" si="61"/>
        <v>14651.438863655692</v>
      </c>
      <c r="J363" s="169">
        <f t="shared" si="55"/>
        <v>2.3727255852251643E-2</v>
      </c>
      <c r="K363" s="169">
        <f t="shared" si="56"/>
        <v>1.692615861268592</v>
      </c>
      <c r="L363" s="169">
        <f t="shared" si="62"/>
        <v>12.520168483623396</v>
      </c>
      <c r="M363" s="170">
        <f t="shared" si="63"/>
        <v>14.55205132014304</v>
      </c>
      <c r="N363" s="170">
        <f t="shared" si="64"/>
        <v>0.68537737223357431</v>
      </c>
      <c r="O363" s="169">
        <f t="shared" si="65"/>
        <v>6.1812533570849051E-2</v>
      </c>
    </row>
    <row r="364" spans="1:15" x14ac:dyDescent="0.25">
      <c r="A364" s="157">
        <v>45694.241666666669</v>
      </c>
      <c r="B364" s="171">
        <v>0.15172984429552744</v>
      </c>
      <c r="C364" s="169">
        <f t="shared" si="57"/>
        <v>0.17220612524605444</v>
      </c>
      <c r="D364" s="168">
        <v>26.341396331666601</v>
      </c>
      <c r="E364" s="168">
        <v>3.0981130833333301E-2</v>
      </c>
      <c r="F364" s="169">
        <f t="shared" si="58"/>
        <v>0.97886359168236448</v>
      </c>
      <c r="G364" s="169">
        <f t="shared" si="59"/>
        <v>0.16669620908691044</v>
      </c>
      <c r="H364" s="169">
        <f t="shared" si="60"/>
        <v>3.6081430538292304E-4</v>
      </c>
      <c r="I364" s="169">
        <f t="shared" si="61"/>
        <v>14878.609221259103</v>
      </c>
      <c r="J364" s="169">
        <f t="shared" si="55"/>
        <v>2.3727114135527892E-2</v>
      </c>
      <c r="K364" s="169">
        <f t="shared" si="56"/>
        <v>1.69262483901399</v>
      </c>
      <c r="L364" s="169">
        <f t="shared" si="62"/>
        <v>12.686924057917061</v>
      </c>
      <c r="M364" s="170">
        <f t="shared" si="63"/>
        <v>14.745939492054594</v>
      </c>
      <c r="N364" s="170">
        <f t="shared" si="64"/>
        <v>0.67901606866411135</v>
      </c>
      <c r="O364" s="169">
        <f t="shared" si="65"/>
        <v>6.1238822931467478E-2</v>
      </c>
    </row>
    <row r="365" spans="1:15" x14ac:dyDescent="0.25">
      <c r="A365" s="157">
        <v>45694.242361111108</v>
      </c>
      <c r="B365" s="171">
        <v>0.14169173429191731</v>
      </c>
      <c r="C365" s="169">
        <f t="shared" si="57"/>
        <v>0.16081372329940938</v>
      </c>
      <c r="D365" s="168">
        <v>26.341825485000001</v>
      </c>
      <c r="E365" s="168">
        <v>3.0154336166666601E-2</v>
      </c>
      <c r="F365" s="169">
        <f t="shared" si="58"/>
        <v>0.978862721505799</v>
      </c>
      <c r="G365" s="169">
        <f t="shared" si="59"/>
        <v>0.15566795757997517</v>
      </c>
      <c r="H365" s="169">
        <f t="shared" si="60"/>
        <v>3.369436311254874E-4</v>
      </c>
      <c r="I365" s="169">
        <f t="shared" si="61"/>
        <v>13894.305693068971</v>
      </c>
      <c r="J365" s="169">
        <f t="shared" si="55"/>
        <v>2.3726810460490876E-2</v>
      </c>
      <c r="K365" s="169">
        <f t="shared" si="56"/>
        <v>1.6926440771465492</v>
      </c>
      <c r="L365" s="169">
        <f t="shared" si="62"/>
        <v>11.961662748777695</v>
      </c>
      <c r="M365" s="170">
        <f t="shared" si="63"/>
        <v>13.903113913401338</v>
      </c>
      <c r="N365" s="170">
        <f t="shared" si="64"/>
        <v>0.61897100548897099</v>
      </c>
      <c r="O365" s="169">
        <f t="shared" si="65"/>
        <v>5.5823503381039946E-2</v>
      </c>
    </row>
    <row r="366" spans="1:15" x14ac:dyDescent="0.25">
      <c r="A366" s="157">
        <v>45694.243055555555</v>
      </c>
      <c r="B366" s="171">
        <v>0.1428499808627155</v>
      </c>
      <c r="C366" s="169">
        <f t="shared" si="57"/>
        <v>0.1621286573309336</v>
      </c>
      <c r="D366" s="168">
        <v>26.342254638333301</v>
      </c>
      <c r="E366" s="168">
        <v>2.9406749333333301E-2</v>
      </c>
      <c r="F366" s="169">
        <f t="shared" si="58"/>
        <v>0.97886185131003745</v>
      </c>
      <c r="G366" s="169">
        <f t="shared" si="59"/>
        <v>0.15694045155396169</v>
      </c>
      <c r="H366" s="169">
        <f t="shared" si="60"/>
        <v>3.3969794708649714E-4</v>
      </c>
      <c r="I366" s="169">
        <f t="shared" si="61"/>
        <v>14007.915993392662</v>
      </c>
      <c r="J366" s="169">
        <f t="shared" si="55"/>
        <v>2.372650679021086E-2</v>
      </c>
      <c r="K366" s="169">
        <f t="shared" si="56"/>
        <v>1.6926633154391499</v>
      </c>
      <c r="L366" s="169">
        <f t="shared" si="62"/>
        <v>12.045705198424823</v>
      </c>
      <c r="M366" s="170">
        <f t="shared" si="63"/>
        <v>14.000939468841384</v>
      </c>
      <c r="N366" s="170">
        <f t="shared" si="64"/>
        <v>0.60835887509516218</v>
      </c>
      <c r="O366" s="169">
        <f t="shared" si="65"/>
        <v>5.486642091406585E-2</v>
      </c>
    </row>
    <row r="367" spans="1:15" x14ac:dyDescent="0.25">
      <c r="A367" s="157">
        <v>45694.243750000001</v>
      </c>
      <c r="B367" s="171">
        <v>0.1482551165439229</v>
      </c>
      <c r="C367" s="169">
        <f t="shared" si="57"/>
        <v>0.16826364731557522</v>
      </c>
      <c r="D367" s="168">
        <v>26.342683791666602</v>
      </c>
      <c r="E367" s="168">
        <v>2.8809103666666599E-2</v>
      </c>
      <c r="F367" s="169">
        <f t="shared" si="58"/>
        <v>0.97886098109507969</v>
      </c>
      <c r="G367" s="169">
        <f t="shared" si="59"/>
        <v>0.16287874030553218</v>
      </c>
      <c r="H367" s="169">
        <f t="shared" si="60"/>
        <v>3.5255138594271035E-4</v>
      </c>
      <c r="I367" s="169">
        <f t="shared" si="61"/>
        <v>14537.979128065699</v>
      </c>
      <c r="J367" s="169">
        <f t="shared" si="55"/>
        <v>2.3726203124687654E-2</v>
      </c>
      <c r="K367" s="169">
        <f t="shared" si="56"/>
        <v>1.6926825538917989</v>
      </c>
      <c r="L367" s="169">
        <f t="shared" si="62"/>
        <v>12.436655480100484</v>
      </c>
      <c r="M367" s="170">
        <f t="shared" si="63"/>
        <v>14.45549512957923</v>
      </c>
      <c r="N367" s="170">
        <f t="shared" si="64"/>
        <v>0.61758328130809903</v>
      </c>
      <c r="O367" s="169">
        <f t="shared" si="65"/>
        <v>5.5698347881322059E-2</v>
      </c>
    </row>
    <row r="368" spans="1:15" x14ac:dyDescent="0.25">
      <c r="A368" s="157">
        <v>45694.244444444441</v>
      </c>
      <c r="B368" s="171">
        <v>0.1501855198251103</v>
      </c>
      <c r="C368" s="169">
        <f t="shared" si="57"/>
        <v>0.17045497387650754</v>
      </c>
      <c r="D368" s="168">
        <v>26.343112945000001</v>
      </c>
      <c r="E368" s="168">
        <v>2.8045093666666601E-2</v>
      </c>
      <c r="F368" s="169">
        <f t="shared" si="58"/>
        <v>0.97886011086092461</v>
      </c>
      <c r="G368" s="169">
        <f t="shared" si="59"/>
        <v>0.16499955516879741</v>
      </c>
      <c r="H368" s="169">
        <f t="shared" si="60"/>
        <v>3.5714189430475628E-4</v>
      </c>
      <c r="I368" s="169">
        <f t="shared" si="61"/>
        <v>14727.309742930252</v>
      </c>
      <c r="J368" s="169">
        <f t="shared" si="55"/>
        <v>2.3725899463921112E-2</v>
      </c>
      <c r="K368" s="169">
        <f t="shared" si="56"/>
        <v>1.6927017925045016</v>
      </c>
      <c r="L368" s="169">
        <f t="shared" si="62"/>
        <v>12.575793666051023</v>
      </c>
      <c r="M368" s="170">
        <f t="shared" si="63"/>
        <v>14.617368362984582</v>
      </c>
      <c r="N368" s="170">
        <f t="shared" si="64"/>
        <v>0.60870634683318703</v>
      </c>
      <c r="O368" s="169">
        <f t="shared" si="65"/>
        <v>5.4897758552776607E-2</v>
      </c>
    </row>
    <row r="369" spans="1:15" x14ac:dyDescent="0.25">
      <c r="A369" s="157">
        <v>45694.245138888888</v>
      </c>
      <c r="B369" s="171">
        <v>0.16254011010609687</v>
      </c>
      <c r="C369" s="169">
        <f t="shared" si="57"/>
        <v>0.18447750330276885</v>
      </c>
      <c r="D369" s="168">
        <v>26.343643329999999</v>
      </c>
      <c r="E369" s="168">
        <v>2.73833401666666E-2</v>
      </c>
      <c r="F369" s="169">
        <f t="shared" si="58"/>
        <v>0.97885903532337404</v>
      </c>
      <c r="G369" s="169">
        <f t="shared" si="59"/>
        <v>0.17857278049058176</v>
      </c>
      <c r="H369" s="169">
        <f t="shared" si="60"/>
        <v>3.8652116989303412E-4</v>
      </c>
      <c r="I369" s="169">
        <f t="shared" si="61"/>
        <v>15938.856285359228</v>
      </c>
      <c r="J369" s="169">
        <f t="shared" si="55"/>
        <v>2.3725524180117592E-2</v>
      </c>
      <c r="K369" s="169">
        <f t="shared" si="56"/>
        <v>1.6927255694758163</v>
      </c>
      <c r="L369" s="169">
        <f t="shared" si="62"/>
        <v>13.460504652078139</v>
      </c>
      <c r="M369" s="170">
        <f t="shared" si="63"/>
        <v>15.645901569172857</v>
      </c>
      <c r="N369" s="170">
        <f t="shared" si="64"/>
        <v>0.64106971623553477</v>
      </c>
      <c r="O369" s="169">
        <f t="shared" si="65"/>
        <v>5.7816532849525142E-2</v>
      </c>
    </row>
    <row r="370" spans="1:15" x14ac:dyDescent="0.25">
      <c r="A370" s="157">
        <v>45694.245833333334</v>
      </c>
      <c r="B370" s="171">
        <v>0.16833132826584418</v>
      </c>
      <c r="C370" s="169">
        <f t="shared" si="57"/>
        <v>0.19105100703198802</v>
      </c>
      <c r="D370" s="168">
        <v>26.3442894016666</v>
      </c>
      <c r="E370" s="168">
        <v>2.6888216833333301E-2</v>
      </c>
      <c r="F370" s="169">
        <f t="shared" si="58"/>
        <v>0.97885772515180325</v>
      </c>
      <c r="G370" s="169">
        <f t="shared" si="59"/>
        <v>0.1849352342168564</v>
      </c>
      <c r="H370" s="169">
        <f t="shared" si="60"/>
        <v>4.0029271475510044E-4</v>
      </c>
      <c r="I370" s="169">
        <f t="shared" si="61"/>
        <v>16506.807007563766</v>
      </c>
      <c r="J370" s="169">
        <f t="shared" si="55"/>
        <v>2.3725067049869462E-2</v>
      </c>
      <c r="K370" s="169">
        <f t="shared" si="56"/>
        <v>1.6927545329696005</v>
      </c>
      <c r="L370" s="169">
        <f t="shared" si="62"/>
        <v>13.871937617747033</v>
      </c>
      <c r="M370" s="170">
        <f t="shared" si="63"/>
        <v>16.124380309102349</v>
      </c>
      <c r="N370" s="170">
        <f t="shared" si="64"/>
        <v>0.65093092199259717</v>
      </c>
      <c r="O370" s="169">
        <f t="shared" si="65"/>
        <v>5.8705891233098585E-2</v>
      </c>
    </row>
    <row r="371" spans="1:15" x14ac:dyDescent="0.25">
      <c r="A371" s="157">
        <v>45694.246527777781</v>
      </c>
      <c r="B371" s="171">
        <v>0.16524268115503388</v>
      </c>
      <c r="C371" s="169">
        <f t="shared" si="57"/>
        <v>0.18754614084652244</v>
      </c>
      <c r="D371" s="168">
        <v>26.34493548</v>
      </c>
      <c r="E371" s="168">
        <v>2.6354150333333302E-2</v>
      </c>
      <c r="F371" s="169">
        <f t="shared" si="58"/>
        <v>0.97885641492320152</v>
      </c>
      <c r="G371" s="169">
        <f t="shared" si="59"/>
        <v>0.18154192839116465</v>
      </c>
      <c r="H371" s="169">
        <f t="shared" si="60"/>
        <v>3.9294789695057283E-4</v>
      </c>
      <c r="I371" s="169">
        <f t="shared" si="61"/>
        <v>16203.986569139539</v>
      </c>
      <c r="J371" s="169">
        <f t="shared" si="55"/>
        <v>2.3724609925684346E-2</v>
      </c>
      <c r="K371" s="169">
        <f t="shared" si="56"/>
        <v>1.6927834971250026</v>
      </c>
      <c r="L371" s="169">
        <f t="shared" si="62"/>
        <v>13.652757935195405</v>
      </c>
      <c r="M371" s="170">
        <f t="shared" si="63"/>
        <v>15.869854701531736</v>
      </c>
      <c r="N371" s="170">
        <f t="shared" si="64"/>
        <v>0.62681062213977468</v>
      </c>
      <c r="O371" s="169">
        <f t="shared" si="65"/>
        <v>5.6530539514770439E-2</v>
      </c>
    </row>
    <row r="372" spans="1:15" x14ac:dyDescent="0.25">
      <c r="A372" s="157">
        <v>45694.24722222222</v>
      </c>
      <c r="B372" s="171">
        <v>0.18377456381989568</v>
      </c>
      <c r="C372" s="169">
        <f t="shared" si="57"/>
        <v>0.20858007431774545</v>
      </c>
      <c r="D372" s="168">
        <v>26.345581549999999</v>
      </c>
      <c r="E372" s="168">
        <v>2.5990422833333301E-2</v>
      </c>
      <c r="F372" s="169">
        <f t="shared" si="58"/>
        <v>0.97885510466798775</v>
      </c>
      <c r="G372" s="169">
        <f t="shared" si="59"/>
        <v>0.20190176334531515</v>
      </c>
      <c r="H372" s="169">
        <f t="shared" si="60"/>
        <v>4.3701680377773841E-4</v>
      </c>
      <c r="I372" s="169">
        <f t="shared" si="61"/>
        <v>18021.318421053205</v>
      </c>
      <c r="J372" s="169">
        <f t="shared" si="55"/>
        <v>2.3724152818175033E-2</v>
      </c>
      <c r="K372" s="169">
        <f t="shared" si="56"/>
        <v>1.6928124612695576</v>
      </c>
      <c r="L372" s="169">
        <f t="shared" si="62"/>
        <v>14.959625253380663</v>
      </c>
      <c r="M372" s="170">
        <f t="shared" si="63"/>
        <v>17.389213080162033</v>
      </c>
      <c r="N372" s="170">
        <f t="shared" si="64"/>
        <v>0.68431034812495417</v>
      </c>
      <c r="O372" s="169">
        <f t="shared" si="65"/>
        <v>6.1716301237820542E-2</v>
      </c>
    </row>
    <row r="373" spans="1:15" x14ac:dyDescent="0.25">
      <c r="A373" s="157">
        <v>45694.247916666667</v>
      </c>
      <c r="B373" s="171">
        <v>0.19651524120467312</v>
      </c>
      <c r="C373" s="169">
        <f t="shared" si="57"/>
        <v>0.22304124169790465</v>
      </c>
      <c r="D373" s="168">
        <v>26.346227628333299</v>
      </c>
      <c r="E373" s="168">
        <v>2.5483643166666601E-2</v>
      </c>
      <c r="F373" s="169">
        <f t="shared" si="58"/>
        <v>0.97885379435236008</v>
      </c>
      <c r="G373" s="169">
        <f t="shared" si="59"/>
        <v>0.21589915872328122</v>
      </c>
      <c r="H373" s="169">
        <f t="shared" si="60"/>
        <v>4.6731419637073855E-4</v>
      </c>
      <c r="I373" s="169">
        <f t="shared" si="61"/>
        <v>19270.763282698961</v>
      </c>
      <c r="J373" s="169">
        <f t="shared" si="55"/>
        <v>2.3723695715549244E-2</v>
      </c>
      <c r="K373" s="169">
        <f t="shared" si="56"/>
        <v>1.6928414261504556</v>
      </c>
      <c r="L373" s="169">
        <f t="shared" si="62"/>
        <v>15.847327573156839</v>
      </c>
      <c r="M373" s="170">
        <f t="shared" si="63"/>
        <v>18.421369105873445</v>
      </c>
      <c r="N373" s="170">
        <f t="shared" si="64"/>
        <v>0.71536357161795694</v>
      </c>
      <c r="O373" s="169">
        <f t="shared" si="65"/>
        <v>6.4516916632211124E-2</v>
      </c>
    </row>
    <row r="374" spans="1:15" x14ac:dyDescent="0.25">
      <c r="A374" s="157">
        <v>45694.248611111114</v>
      </c>
      <c r="B374" s="171">
        <v>0.19921781871660652</v>
      </c>
      <c r="C374" s="169">
        <f t="shared" si="57"/>
        <v>0.22610902664653981</v>
      </c>
      <c r="D374" s="168">
        <v>26.346561429999898</v>
      </c>
      <c r="E374" s="168">
        <v>2.5152766333333298E-2</v>
      </c>
      <c r="F374" s="169">
        <f t="shared" si="58"/>
        <v>0.97885311735000169</v>
      </c>
      <c r="G374" s="169">
        <f t="shared" si="59"/>
        <v>0.21886831372435911</v>
      </c>
      <c r="H374" s="169">
        <f t="shared" si="60"/>
        <v>4.7374093879731409E-4</v>
      </c>
      <c r="I374" s="169">
        <f t="shared" si="61"/>
        <v>19535.819902261039</v>
      </c>
      <c r="J374" s="169">
        <f t="shared" si="55"/>
        <v>2.372345955395419E-2</v>
      </c>
      <c r="K374" s="169">
        <f t="shared" si="56"/>
        <v>1.692856391235714</v>
      </c>
      <c r="L374" s="169">
        <f t="shared" si="62"/>
        <v>16.034576911290511</v>
      </c>
      <c r="M374" s="170">
        <f t="shared" si="63"/>
        <v>18.639180441377963</v>
      </c>
      <c r="N374" s="170">
        <f t="shared" si="64"/>
        <v>0.71535519560332694</v>
      </c>
      <c r="O374" s="169">
        <f t="shared" si="65"/>
        <v>6.451616121963627E-2</v>
      </c>
    </row>
    <row r="375" spans="1:15" x14ac:dyDescent="0.25">
      <c r="A375" s="157">
        <v>45694.249305555553</v>
      </c>
      <c r="B375" s="171">
        <v>0.20500902858333317</v>
      </c>
      <c r="C375" s="169">
        <f t="shared" si="57"/>
        <v>0.23268195689197196</v>
      </c>
      <c r="D375" s="168">
        <v>26.346561429999898</v>
      </c>
      <c r="E375" s="168">
        <v>2.5097336500000001E-2</v>
      </c>
      <c r="F375" s="169">
        <f t="shared" si="58"/>
        <v>0.97885311735000169</v>
      </c>
      <c r="G375" s="169">
        <f t="shared" si="59"/>
        <v>0.22523075833960415</v>
      </c>
      <c r="H375" s="169">
        <f t="shared" si="60"/>
        <v>4.8751246393853711E-4</v>
      </c>
      <c r="I375" s="169">
        <f t="shared" si="61"/>
        <v>20103.721075466379</v>
      </c>
      <c r="J375" s="169">
        <f t="shared" si="55"/>
        <v>2.372345955395419E-2</v>
      </c>
      <c r="K375" s="169">
        <f t="shared" si="56"/>
        <v>1.692856391235714</v>
      </c>
      <c r="L375" s="169">
        <f t="shared" si="62"/>
        <v>16.434634095304979</v>
      </c>
      <c r="M375" s="170">
        <f t="shared" si="63"/>
        <v>19.104221588454607</v>
      </c>
      <c r="N375" s="170">
        <f t="shared" si="64"/>
        <v>0.73358301552675198</v>
      </c>
      <c r="O375" s="169">
        <f t="shared" si="65"/>
        <v>6.6160084372903313E-2</v>
      </c>
    </row>
    <row r="376" spans="1:15" x14ac:dyDescent="0.25">
      <c r="A376" s="157">
        <v>45694.25</v>
      </c>
      <c r="B376" s="171">
        <v>0.2131167224338146</v>
      </c>
      <c r="C376" s="169">
        <f t="shared" si="57"/>
        <v>0.24188405927764417</v>
      </c>
      <c r="D376" s="168">
        <v>26.346561429999898</v>
      </c>
      <c r="E376" s="168">
        <v>2.48851811666666E-2</v>
      </c>
      <c r="F376" s="169">
        <f t="shared" si="58"/>
        <v>0.97885311735000169</v>
      </c>
      <c r="G376" s="169">
        <f t="shared" si="59"/>
        <v>0.23413818084166724</v>
      </c>
      <c r="H376" s="169">
        <f t="shared" si="60"/>
        <v>5.0679259922438793E-4</v>
      </c>
      <c r="I376" s="169">
        <f t="shared" si="61"/>
        <v>20898.782721588457</v>
      </c>
      <c r="J376" s="169">
        <f t="shared" si="55"/>
        <v>2.372345955395419E-2</v>
      </c>
      <c r="K376" s="169">
        <f t="shared" si="56"/>
        <v>1.692856391235714</v>
      </c>
      <c r="L376" s="169">
        <f t="shared" si="62"/>
        <v>16.992072181053594</v>
      </c>
      <c r="M376" s="170">
        <f t="shared" si="63"/>
        <v>19.752208069335726</v>
      </c>
      <c r="N376" s="170">
        <f t="shared" si="64"/>
        <v>0.75482375892945774</v>
      </c>
      <c r="O376" s="169">
        <f t="shared" si="65"/>
        <v>6.8075735834186316E-2</v>
      </c>
    </row>
    <row r="377" spans="1:15" x14ac:dyDescent="0.25">
      <c r="A377" s="157">
        <v>45694.250694444447</v>
      </c>
      <c r="B377" s="171">
        <v>0.2131167224338146</v>
      </c>
      <c r="C377" s="169">
        <f t="shared" si="57"/>
        <v>0.24188405927764417</v>
      </c>
      <c r="D377" s="168">
        <v>26.346561429999898</v>
      </c>
      <c r="E377" s="168">
        <v>2.4770628499999999E-2</v>
      </c>
      <c r="F377" s="169">
        <f t="shared" si="58"/>
        <v>0.97885311735000169</v>
      </c>
      <c r="G377" s="169">
        <f t="shared" si="59"/>
        <v>0.23413818084166724</v>
      </c>
      <c r="H377" s="169">
        <f t="shared" si="60"/>
        <v>5.0679259922438793E-4</v>
      </c>
      <c r="I377" s="169">
        <f t="shared" si="61"/>
        <v>20898.782721588457</v>
      </c>
      <c r="J377" s="169">
        <f t="shared" si="55"/>
        <v>2.372345955395419E-2</v>
      </c>
      <c r="K377" s="169">
        <f t="shared" si="56"/>
        <v>1.692856391235714</v>
      </c>
      <c r="L377" s="169">
        <f t="shared" si="62"/>
        <v>16.992072181053594</v>
      </c>
      <c r="M377" s="170">
        <f t="shared" si="63"/>
        <v>19.752208069335726</v>
      </c>
      <c r="N377" s="170">
        <f t="shared" si="64"/>
        <v>0.75134911778179769</v>
      </c>
      <c r="O377" s="169">
        <f t="shared" si="65"/>
        <v>6.7762366322312195E-2</v>
      </c>
    </row>
    <row r="378" spans="1:15" x14ac:dyDescent="0.25">
      <c r="A378" s="157">
        <v>45694.251388888886</v>
      </c>
      <c r="B378" s="171">
        <v>0.22083834479362197</v>
      </c>
      <c r="C378" s="169">
        <f t="shared" si="57"/>
        <v>0.25064797671814093</v>
      </c>
      <c r="D378" s="168">
        <v>26.346561429999898</v>
      </c>
      <c r="E378" s="168">
        <v>2.49262661666666E-2</v>
      </c>
      <c r="F378" s="169">
        <f t="shared" si="58"/>
        <v>0.97885311735000169</v>
      </c>
      <c r="G378" s="169">
        <f t="shared" si="59"/>
        <v>0.2426214504407157</v>
      </c>
      <c r="H378" s="169">
        <f t="shared" si="60"/>
        <v>5.2515465463358378E-4</v>
      </c>
      <c r="I378" s="169">
        <f t="shared" si="61"/>
        <v>21655.985188447376</v>
      </c>
      <c r="J378" s="169">
        <f t="shared" si="55"/>
        <v>2.372345955395419E-2</v>
      </c>
      <c r="K378" s="169">
        <f t="shared" si="56"/>
        <v>1.692856391235714</v>
      </c>
      <c r="L378" s="169">
        <f t="shared" si="62"/>
        <v>17.520210731677686</v>
      </c>
      <c r="M378" s="170">
        <f t="shared" si="63"/>
        <v>20.366135695714114</v>
      </c>
      <c r="N378" s="170">
        <f t="shared" si="64"/>
        <v>0.78219601630017166</v>
      </c>
      <c r="O378" s="169">
        <f t="shared" si="65"/>
        <v>7.05443737644455E-2</v>
      </c>
    </row>
    <row r="379" spans="1:15" x14ac:dyDescent="0.25">
      <c r="A379" s="157">
        <v>45694.252083333333</v>
      </c>
      <c r="B379" s="171">
        <v>0.22006618716436008</v>
      </c>
      <c r="C379" s="169">
        <f t="shared" si="57"/>
        <v>0.24977159020264325</v>
      </c>
      <c r="D379" s="168">
        <v>26.346561429999898</v>
      </c>
      <c r="E379" s="168">
        <v>2.5164688000000001E-2</v>
      </c>
      <c r="F379" s="169">
        <f t="shared" si="58"/>
        <v>0.97885311735000169</v>
      </c>
      <c r="G379" s="169">
        <f t="shared" si="59"/>
        <v>0.24177312854192839</v>
      </c>
      <c r="H379" s="169">
        <f t="shared" si="60"/>
        <v>5.2331846004746404E-4</v>
      </c>
      <c r="I379" s="169">
        <f t="shared" si="61"/>
        <v>21580.265393508376</v>
      </c>
      <c r="J379" s="169">
        <f t="shared" si="55"/>
        <v>2.372345955395419E-2</v>
      </c>
      <c r="K379" s="169">
        <f t="shared" si="56"/>
        <v>1.692856391235714</v>
      </c>
      <c r="L379" s="169">
        <f t="shared" si="62"/>
        <v>17.467514970291258</v>
      </c>
      <c r="M379" s="170">
        <f t="shared" si="63"/>
        <v>20.304880209497583</v>
      </c>
      <c r="N379" s="170">
        <f t="shared" si="64"/>
        <v>0.78704247711258679</v>
      </c>
      <c r="O379" s="169">
        <f t="shared" si="65"/>
        <v>7.0981464386055806E-2</v>
      </c>
    </row>
    <row r="380" spans="1:15" x14ac:dyDescent="0.25">
      <c r="A380" s="157">
        <v>45694.25277777778</v>
      </c>
      <c r="B380" s="171">
        <v>0.21543321557541095</v>
      </c>
      <c r="C380" s="169">
        <f t="shared" si="57"/>
        <v>0.24451324181188741</v>
      </c>
      <c r="D380" s="168">
        <v>26.346561429999898</v>
      </c>
      <c r="E380" s="168">
        <v>2.5409071500000002E-2</v>
      </c>
      <c r="F380" s="169">
        <f t="shared" si="58"/>
        <v>0.97885311735000169</v>
      </c>
      <c r="G380" s="169">
        <f t="shared" si="59"/>
        <v>0.2366831687896403</v>
      </c>
      <c r="H380" s="169">
        <f t="shared" si="60"/>
        <v>5.1230123114640752E-4</v>
      </c>
      <c r="I380" s="169">
        <f t="shared" si="61"/>
        <v>21125.944092547074</v>
      </c>
      <c r="J380" s="169">
        <f t="shared" si="55"/>
        <v>2.372345955395419E-2</v>
      </c>
      <c r="K380" s="169">
        <f t="shared" si="56"/>
        <v>1.692856391235714</v>
      </c>
      <c r="L380" s="169">
        <f t="shared" si="62"/>
        <v>17.150791238436817</v>
      </c>
      <c r="M380" s="170">
        <f t="shared" si="63"/>
        <v>19.936708924357863</v>
      </c>
      <c r="N380" s="170">
        <f t="shared" si="64"/>
        <v>0.77870957070298963</v>
      </c>
      <c r="O380" s="169">
        <f t="shared" si="65"/>
        <v>7.0229939637715511E-2</v>
      </c>
    </row>
    <row r="381" spans="1:15" x14ac:dyDescent="0.25">
      <c r="A381" s="157">
        <v>45694.253472222219</v>
      </c>
      <c r="B381" s="171">
        <v>0.23550942271841155</v>
      </c>
      <c r="C381" s="169">
        <f t="shared" si="57"/>
        <v>0.26729920039907562</v>
      </c>
      <c r="D381" s="168">
        <v>26.346413275</v>
      </c>
      <c r="E381" s="168">
        <v>2.5919030333333301E-2</v>
      </c>
      <c r="F381" s="169">
        <f t="shared" si="58"/>
        <v>0.97885341783311164</v>
      </c>
      <c r="G381" s="169">
        <f t="shared" si="59"/>
        <v>0.25873965767038709</v>
      </c>
      <c r="H381" s="169">
        <f t="shared" si="60"/>
        <v>5.6004254907010196E-4</v>
      </c>
      <c r="I381" s="169">
        <f t="shared" si="61"/>
        <v>23094.650914480135</v>
      </c>
      <c r="J381" s="169">
        <f t="shared" si="55"/>
        <v>2.3723564371892648E-2</v>
      </c>
      <c r="K381" s="169">
        <f t="shared" si="56"/>
        <v>1.6928497490993317</v>
      </c>
      <c r="L381" s="169">
        <f t="shared" si="62"/>
        <v>18.516649136598382</v>
      </c>
      <c r="M381" s="170">
        <f t="shared" si="63"/>
        <v>21.524356621897052</v>
      </c>
      <c r="N381" s="170">
        <f t="shared" si="64"/>
        <v>0.86482194998595818</v>
      </c>
      <c r="O381" s="169">
        <f t="shared" si="65"/>
        <v>7.7996207610566207E-2</v>
      </c>
    </row>
    <row r="382" spans="1:15" x14ac:dyDescent="0.25">
      <c r="A382" s="157">
        <v>45694.254166666666</v>
      </c>
      <c r="B382" s="171">
        <v>0.22933212296811065</v>
      </c>
      <c r="C382" s="169">
        <f t="shared" si="57"/>
        <v>0.26028763822518236</v>
      </c>
      <c r="D382" s="168">
        <v>26.346106734999999</v>
      </c>
      <c r="E382" s="168">
        <v>2.6180631499999999E-2</v>
      </c>
      <c r="F382" s="169">
        <f t="shared" si="58"/>
        <v>0.97885403954021732</v>
      </c>
      <c r="G382" s="169">
        <f t="shared" si="59"/>
        <v>0.25195303994498397</v>
      </c>
      <c r="H382" s="169">
        <f t="shared" si="60"/>
        <v>5.453529003138181E-4</v>
      </c>
      <c r="I382" s="169">
        <f t="shared" si="61"/>
        <v>22488.851942655758</v>
      </c>
      <c r="J382" s="169">
        <f t="shared" si="55"/>
        <v>2.3723781247175352E-2</v>
      </c>
      <c r="K382" s="169">
        <f t="shared" si="56"/>
        <v>1.6928360062522101</v>
      </c>
      <c r="L382" s="169">
        <f t="shared" si="62"/>
        <v>18.098187214734349</v>
      </c>
      <c r="M382" s="170">
        <f t="shared" si="63"/>
        <v>21.037769895058467</v>
      </c>
      <c r="N382" s="170">
        <f t="shared" si="64"/>
        <v>0.85167218275657941</v>
      </c>
      <c r="O382" s="169">
        <f t="shared" si="65"/>
        <v>7.6810261792620793E-2</v>
      </c>
    </row>
    <row r="383" spans="1:15" x14ac:dyDescent="0.25">
      <c r="A383" s="157">
        <v>45694.254861111112</v>
      </c>
      <c r="B383" s="171">
        <v>0.20346469674649004</v>
      </c>
      <c r="C383" s="169">
        <f t="shared" si="57"/>
        <v>0.23092821385914519</v>
      </c>
      <c r="D383" s="168">
        <v>26.345800194999999</v>
      </c>
      <c r="E383" s="168">
        <v>2.6170697499999999E-2</v>
      </c>
      <c r="F383" s="169">
        <f t="shared" si="58"/>
        <v>0.97885466123752674</v>
      </c>
      <c r="G383" s="169">
        <f t="shared" si="59"/>
        <v>0.22353409632845384</v>
      </c>
      <c r="H383" s="169">
        <f t="shared" si="60"/>
        <v>4.8384003534297369E-4</v>
      </c>
      <c r="I383" s="169">
        <f t="shared" si="61"/>
        <v>19952.197677430144</v>
      </c>
      <c r="J383" s="169">
        <f t="shared" si="55"/>
        <v>2.3723998124884644E-2</v>
      </c>
      <c r="K383" s="169">
        <f t="shared" si="56"/>
        <v>1.69282226348675</v>
      </c>
      <c r="L383" s="169">
        <f t="shared" si="62"/>
        <v>16.328108067646415</v>
      </c>
      <c r="M383" s="170">
        <f t="shared" si="63"/>
        <v>18.980049159865956</v>
      </c>
      <c r="N383" s="170">
        <f t="shared" si="64"/>
        <v>0.75943596756048504</v>
      </c>
      <c r="O383" s="169">
        <f t="shared" si="65"/>
        <v>6.8491699816061055E-2</v>
      </c>
    </row>
    <row r="384" spans="1:15" x14ac:dyDescent="0.25">
      <c r="A384" s="157">
        <v>45694.255555555559</v>
      </c>
      <c r="B384" s="171">
        <v>0.18995186082129939</v>
      </c>
      <c r="C384" s="169">
        <f t="shared" si="57"/>
        <v>0.21559106755923685</v>
      </c>
      <c r="D384" s="168">
        <v>26.345493654999999</v>
      </c>
      <c r="E384" s="168">
        <v>2.6342230166666598E-2</v>
      </c>
      <c r="F384" s="169">
        <f t="shared" si="58"/>
        <v>0.97885528292504054</v>
      </c>
      <c r="G384" s="169">
        <f t="shared" si="59"/>
        <v>0.20868837805067467</v>
      </c>
      <c r="H384" s="169">
        <f t="shared" si="60"/>
        <v>4.5170644599713133E-4</v>
      </c>
      <c r="I384" s="169">
        <f t="shared" si="61"/>
        <v>18627.068237118063</v>
      </c>
      <c r="J384" s="169">
        <f t="shared" si="55"/>
        <v>2.3724215005020515E-2</v>
      </c>
      <c r="K384" s="169">
        <f t="shared" si="56"/>
        <v>1.6928085208029537</v>
      </c>
      <c r="L384" s="169">
        <f t="shared" si="62"/>
        <v>15.391066861960949</v>
      </c>
      <c r="M384" s="170">
        <f t="shared" si="63"/>
        <v>17.890687684443314</v>
      </c>
      <c r="N384" s="170">
        <f t="shared" si="64"/>
        <v>0.71583563157907326</v>
      </c>
      <c r="O384" s="169">
        <f t="shared" si="65"/>
        <v>6.4559490582528245E-2</v>
      </c>
    </row>
    <row r="385" spans="1:15" x14ac:dyDescent="0.25">
      <c r="A385" s="157">
        <v>45694.256249999999</v>
      </c>
      <c r="B385" s="171">
        <v>0.18995186082129939</v>
      </c>
      <c r="C385" s="169">
        <f t="shared" si="57"/>
        <v>0.2155907099740576</v>
      </c>
      <c r="D385" s="168">
        <v>26.345187115000002</v>
      </c>
      <c r="E385" s="168">
        <v>2.6695226499999999E-2</v>
      </c>
      <c r="F385" s="169">
        <f t="shared" si="58"/>
        <v>0.97885590460275884</v>
      </c>
      <c r="G385" s="169">
        <f t="shared" si="59"/>
        <v>0.20868837805067467</v>
      </c>
      <c r="H385" s="169">
        <f t="shared" si="60"/>
        <v>4.5170644599713133E-4</v>
      </c>
      <c r="I385" s="169">
        <f t="shared" si="61"/>
        <v>18627.037341758576</v>
      </c>
      <c r="J385" s="169">
        <f t="shared" si="55"/>
        <v>2.3724431887583063E-2</v>
      </c>
      <c r="K385" s="169">
        <f t="shared" si="56"/>
        <v>1.6927947782008159</v>
      </c>
      <c r="L385" s="169">
        <f t="shared" si="62"/>
        <v>15.391066861960949</v>
      </c>
      <c r="M385" s="170">
        <f t="shared" si="63"/>
        <v>17.8905576184704</v>
      </c>
      <c r="N385" s="170">
        <f t="shared" si="64"/>
        <v>0.7254215977142785</v>
      </c>
      <c r="O385" s="169">
        <f t="shared" si="65"/>
        <v>6.5424025767882255E-2</v>
      </c>
    </row>
    <row r="386" spans="1:15" x14ac:dyDescent="0.25">
      <c r="A386" s="157">
        <v>45694.256944444445</v>
      </c>
      <c r="B386" s="171">
        <v>0.18416064632160031</v>
      </c>
      <c r="C386" s="169">
        <f t="shared" si="57"/>
        <v>0.20901747667856843</v>
      </c>
      <c r="D386" s="168">
        <v>26.344880584999999</v>
      </c>
      <c r="E386" s="168">
        <v>2.7284659833333301E-2</v>
      </c>
      <c r="F386" s="169">
        <f t="shared" si="58"/>
        <v>0.97885652625040154</v>
      </c>
      <c r="G386" s="169">
        <f t="shared" si="59"/>
        <v>0.20232592834546895</v>
      </c>
      <c r="H386" s="169">
        <f t="shared" si="60"/>
        <v>4.3793490983867739E-4</v>
      </c>
      <c r="I386" s="169">
        <f t="shared" si="61"/>
        <v>18059.109985028314</v>
      </c>
      <c r="J386" s="169">
        <f t="shared" si="55"/>
        <v>2.3724648765496976E-2</v>
      </c>
      <c r="K386" s="169">
        <f t="shared" si="56"/>
        <v>1.6927810361286495</v>
      </c>
      <c r="L386" s="169">
        <f t="shared" si="62"/>
        <v>14.986649280172516</v>
      </c>
      <c r="M386" s="170">
        <f t="shared" si="63"/>
        <v>17.420336464265993</v>
      </c>
      <c r="N386" s="170">
        <f t="shared" si="64"/>
        <v>0.71981443592158445</v>
      </c>
      <c r="O386" s="169">
        <f t="shared" si="65"/>
        <v>6.491832935800726E-2</v>
      </c>
    </row>
    <row r="387" spans="1:15" x14ac:dyDescent="0.25">
      <c r="A387" s="157">
        <v>45694.257638888892</v>
      </c>
      <c r="B387" s="171">
        <v>0.17798335393772566</v>
      </c>
      <c r="C387" s="169">
        <f t="shared" si="57"/>
        <v>0.20200607768801213</v>
      </c>
      <c r="D387" s="168">
        <v>26.344574045000002</v>
      </c>
      <c r="E387" s="168">
        <v>2.7535666166666601E-2</v>
      </c>
      <c r="F387" s="169">
        <f t="shared" si="58"/>
        <v>0.9788571479085294</v>
      </c>
      <c r="G387" s="169">
        <f t="shared" si="59"/>
        <v>0.19553931871310345</v>
      </c>
      <c r="H387" s="169">
        <f t="shared" si="60"/>
        <v>4.2324527859979101E-4</v>
      </c>
      <c r="I387" s="169">
        <f t="shared" si="61"/>
        <v>17453.325112244249</v>
      </c>
      <c r="J387" s="169">
        <f t="shared" si="55"/>
        <v>2.3724865652912805E-2</v>
      </c>
      <c r="K387" s="169">
        <f t="shared" si="56"/>
        <v>1.6927672936898328</v>
      </c>
      <c r="L387" s="169">
        <f t="shared" si="62"/>
        <v>14.553302016469441</v>
      </c>
      <c r="M387" s="170">
        <f t="shared" si="63"/>
        <v>16.91649480338473</v>
      </c>
      <c r="N387" s="170">
        <f t="shared" si="64"/>
        <v>0.70311902694631112</v>
      </c>
      <c r="O387" s="169">
        <f t="shared" si="65"/>
        <v>6.3412610655331089E-2</v>
      </c>
    </row>
    <row r="388" spans="1:15" x14ac:dyDescent="0.25">
      <c r="A388" s="157">
        <v>45694.258333333331</v>
      </c>
      <c r="B388" s="171">
        <v>0.18454673157992357</v>
      </c>
      <c r="C388" s="169">
        <f t="shared" si="57"/>
        <v>0.20945497805673366</v>
      </c>
      <c r="D388" s="168">
        <v>26.3442671516666</v>
      </c>
      <c r="E388" s="168">
        <v>2.76641486666666E-2</v>
      </c>
      <c r="F388" s="169">
        <f t="shared" si="58"/>
        <v>0.97885777027339937</v>
      </c>
      <c r="G388" s="169">
        <f t="shared" si="59"/>
        <v>0.20275009637414942</v>
      </c>
      <c r="H388" s="169">
        <f t="shared" si="60"/>
        <v>4.3885302245486886E-4</v>
      </c>
      <c r="I388" s="169">
        <f t="shared" si="61"/>
        <v>18096.910104101789</v>
      </c>
      <c r="J388" s="169">
        <f t="shared" si="55"/>
        <v>2.3725082792754922E-2</v>
      </c>
      <c r="K388" s="169">
        <f t="shared" si="56"/>
        <v>1.6927535354925904</v>
      </c>
      <c r="L388" s="169">
        <f t="shared" si="62"/>
        <v>15.013665569377316</v>
      </c>
      <c r="M388" s="170">
        <f t="shared" si="63"/>
        <v>17.451486043131403</v>
      </c>
      <c r="N388" s="170">
        <f t="shared" si="64"/>
        <v>0.73127520079921582</v>
      </c>
      <c r="O388" s="169">
        <f t="shared" si="65"/>
        <v>6.5951948124027396E-2</v>
      </c>
    </row>
    <row r="389" spans="1:15" x14ac:dyDescent="0.25">
      <c r="A389" s="157">
        <v>45694.259027777778</v>
      </c>
      <c r="B389" s="171">
        <v>0.19188226409476536</v>
      </c>
      <c r="C389" s="169">
        <f t="shared" si="57"/>
        <v>0.21778022429741969</v>
      </c>
      <c r="D389" s="168">
        <v>26.343959881666599</v>
      </c>
      <c r="E389" s="168">
        <v>2.8041650000000001E-2</v>
      </c>
      <c r="F389" s="169">
        <f t="shared" si="58"/>
        <v>0.9788583933922953</v>
      </c>
      <c r="G389" s="169">
        <f t="shared" si="59"/>
        <v>0.21080919290545685</v>
      </c>
      <c r="H389" s="169">
        <f t="shared" si="60"/>
        <v>4.5629695434081571E-4</v>
      </c>
      <c r="I389" s="169">
        <f t="shared" si="61"/>
        <v>18816.211379297063</v>
      </c>
      <c r="J389" s="169">
        <f t="shared" si="55"/>
        <v>2.3725300201541229E-2</v>
      </c>
      <c r="K389" s="169">
        <f t="shared" si="56"/>
        <v>1.6927397604911756</v>
      </c>
      <c r="L389" s="169">
        <f t="shared" si="62"/>
        <v>15.525486833025193</v>
      </c>
      <c r="M389" s="170">
        <f t="shared" si="63"/>
        <v>18.046281973716791</v>
      </c>
      <c r="N389" s="170">
        <f t="shared" si="64"/>
        <v>0.76937987141118125</v>
      </c>
      <c r="O389" s="169">
        <f t="shared" si="65"/>
        <v>6.9388516541412454E-2</v>
      </c>
    </row>
    <row r="390" spans="1:15" x14ac:dyDescent="0.25">
      <c r="A390" s="157">
        <v>45694.259722222225</v>
      </c>
      <c r="B390" s="171">
        <v>0.19651524120467312</v>
      </c>
      <c r="C390" s="169">
        <f t="shared" si="57"/>
        <v>0.22303813412771648</v>
      </c>
      <c r="D390" s="168">
        <v>26.343652611666599</v>
      </c>
      <c r="E390" s="168">
        <v>2.8508503166666602E-2</v>
      </c>
      <c r="F390" s="169">
        <f t="shared" si="58"/>
        <v>0.97885901650134965</v>
      </c>
      <c r="G390" s="169">
        <f t="shared" si="59"/>
        <v>0.21589915872328128</v>
      </c>
      <c r="H390" s="169">
        <f t="shared" si="60"/>
        <v>4.6731419637073871E-4</v>
      </c>
      <c r="I390" s="169">
        <f t="shared" si="61"/>
        <v>19270.494788634704</v>
      </c>
      <c r="J390" s="169">
        <f t="shared" si="55"/>
        <v>2.3725517612765906E-2</v>
      </c>
      <c r="K390" s="169">
        <f t="shared" si="56"/>
        <v>1.6927259855718102</v>
      </c>
      <c r="L390" s="169">
        <f t="shared" si="62"/>
        <v>15.847327573156839</v>
      </c>
      <c r="M390" s="170">
        <f t="shared" si="63"/>
        <v>18.420244138899765</v>
      </c>
      <c r="N390" s="170">
        <f t="shared" si="64"/>
        <v>0.80021552565232268</v>
      </c>
      <c r="O390" s="169">
        <f t="shared" si="65"/>
        <v>7.2169509889278741E-2</v>
      </c>
    </row>
    <row r="391" spans="1:15" x14ac:dyDescent="0.25">
      <c r="A391" s="157">
        <v>45694.260416666664</v>
      </c>
      <c r="B391" s="171">
        <v>0.19149619632591242</v>
      </c>
      <c r="C391" s="169">
        <f t="shared" si="57"/>
        <v>0.21734132707173751</v>
      </c>
      <c r="D391" s="168">
        <v>26.343345341666598</v>
      </c>
      <c r="E391" s="168">
        <v>2.8529378166666602E-2</v>
      </c>
      <c r="F391" s="169">
        <f t="shared" si="58"/>
        <v>0.97885963960056233</v>
      </c>
      <c r="G391" s="169">
        <f t="shared" si="59"/>
        <v>0.21038504409137729</v>
      </c>
      <c r="H391" s="169">
        <f t="shared" si="60"/>
        <v>4.5537888331466944E-4</v>
      </c>
      <c r="I391" s="169">
        <f t="shared" si="61"/>
        <v>18778.290658998121</v>
      </c>
      <c r="J391" s="169">
        <f t="shared" si="55"/>
        <v>2.3725735026428985E-2</v>
      </c>
      <c r="K391" s="169">
        <f t="shared" si="56"/>
        <v>1.6927122107344945</v>
      </c>
      <c r="L391" s="169">
        <f t="shared" si="62"/>
        <v>15.498618940732641</v>
      </c>
      <c r="M391" s="170">
        <f t="shared" si="63"/>
        <v>18.014789113969641</v>
      </c>
      <c r="N391" s="170">
        <f t="shared" si="64"/>
        <v>0.78124272564522912</v>
      </c>
      <c r="O391" s="169">
        <f t="shared" si="65"/>
        <v>7.0458398777527881E-2</v>
      </c>
    </row>
    <row r="392" spans="1:15" x14ac:dyDescent="0.25">
      <c r="A392" s="157">
        <v>45694.261111111111</v>
      </c>
      <c r="B392" s="171">
        <v>0.18068592497894095</v>
      </c>
      <c r="C392" s="169">
        <f t="shared" si="57"/>
        <v>0.20507171517702755</v>
      </c>
      <c r="D392" s="168">
        <v>26.343038071666601</v>
      </c>
      <c r="E392" s="168">
        <v>2.8825264E-2</v>
      </c>
      <c r="F392" s="169">
        <f t="shared" si="58"/>
        <v>0.97886026268993376</v>
      </c>
      <c r="G392" s="169">
        <f t="shared" si="59"/>
        <v>0.19850846660520302</v>
      </c>
      <c r="H392" s="169">
        <f t="shared" si="60"/>
        <v>4.2967200563896757E-4</v>
      </c>
      <c r="I392" s="169">
        <f t="shared" si="61"/>
        <v>17718.196191295181</v>
      </c>
      <c r="J392" s="169">
        <f t="shared" si="55"/>
        <v>2.3725952442530493E-2</v>
      </c>
      <c r="K392" s="169">
        <f t="shared" si="56"/>
        <v>1.6926984359792279</v>
      </c>
      <c r="L392" s="169">
        <f t="shared" si="62"/>
        <v>14.743146730830512</v>
      </c>
      <c r="M392" s="170">
        <f t="shared" si="63"/>
        <v>17.136542602042169</v>
      </c>
      <c r="N392" s="170">
        <f t="shared" si="64"/>
        <v>0.74669660795065518</v>
      </c>
      <c r="O392" s="169">
        <f t="shared" si="65"/>
        <v>6.7342767672317394E-2</v>
      </c>
    </row>
    <row r="393" spans="1:15" x14ac:dyDescent="0.25">
      <c r="A393" s="157">
        <v>45694.261805555558</v>
      </c>
      <c r="B393" s="171">
        <v>0.18647713487655435</v>
      </c>
      <c r="C393" s="169">
        <f t="shared" si="57"/>
        <v>0.21164416829286054</v>
      </c>
      <c r="D393" s="168">
        <v>26.342730801666601</v>
      </c>
      <c r="E393" s="168">
        <v>2.9202766166666599E-2</v>
      </c>
      <c r="F393" s="169">
        <f t="shared" si="58"/>
        <v>0.97886088576946362</v>
      </c>
      <c r="G393" s="169">
        <f t="shared" si="59"/>
        <v>0.20487091125438137</v>
      </c>
      <c r="H393" s="169">
        <f t="shared" si="60"/>
        <v>4.4344353085363933E-4</v>
      </c>
      <c r="I393" s="169">
        <f t="shared" si="61"/>
        <v>18286.056140503151</v>
      </c>
      <c r="J393" s="169">
        <f t="shared" si="55"/>
        <v>2.3726169861070488E-2</v>
      </c>
      <c r="K393" s="169">
        <f t="shared" si="56"/>
        <v>1.6926846613060083</v>
      </c>
      <c r="L393" s="169">
        <f t="shared" si="62"/>
        <v>15.148627109365753</v>
      </c>
      <c r="M393" s="170">
        <f t="shared" si="63"/>
        <v>17.607720169994945</v>
      </c>
      <c r="N393" s="170">
        <f t="shared" si="64"/>
        <v>0.77962772658490309</v>
      </c>
      <c r="O393" s="169">
        <f t="shared" si="65"/>
        <v>7.0312745904121857E-2</v>
      </c>
    </row>
    <row r="394" spans="1:15" x14ac:dyDescent="0.25">
      <c r="A394" s="157">
        <v>45694.262499999997</v>
      </c>
      <c r="B394" s="171">
        <v>0.18686321093070599</v>
      </c>
      <c r="C394" s="169">
        <f t="shared" si="57"/>
        <v>0.21208199675016326</v>
      </c>
      <c r="D394" s="168">
        <v>26.342423531666601</v>
      </c>
      <c r="E394" s="168">
        <v>2.93299245E-2</v>
      </c>
      <c r="F394" s="169">
        <f t="shared" si="58"/>
        <v>0.97886150883915246</v>
      </c>
      <c r="G394" s="169">
        <f t="shared" si="59"/>
        <v>0.2052950691710069</v>
      </c>
      <c r="H394" s="169">
        <f t="shared" si="60"/>
        <v>4.4436162158226601E-4</v>
      </c>
      <c r="I394" s="169">
        <f t="shared" si="61"/>
        <v>18323.884519214105</v>
      </c>
      <c r="J394" s="169">
        <f t="shared" si="55"/>
        <v>2.3726387282048976E-2</v>
      </c>
      <c r="K394" s="169">
        <f t="shared" si="56"/>
        <v>1.6926708867148377</v>
      </c>
      <c r="L394" s="169">
        <f t="shared" si="62"/>
        <v>15.175595566996179</v>
      </c>
      <c r="M394" s="170">
        <f t="shared" si="63"/>
        <v>17.638937904526731</v>
      </c>
      <c r="N394" s="170">
        <f t="shared" si="64"/>
        <v>0.78456468862037398</v>
      </c>
      <c r="O394" s="169">
        <f t="shared" si="65"/>
        <v>7.0757998612948583E-2</v>
      </c>
    </row>
    <row r="395" spans="1:15" x14ac:dyDescent="0.25">
      <c r="A395" s="157">
        <v>45694.263194444444</v>
      </c>
      <c r="B395" s="171">
        <v>0.18184416052326491</v>
      </c>
      <c r="C395" s="169">
        <f t="shared" si="57"/>
        <v>0.20638505156826301</v>
      </c>
      <c r="D395" s="168">
        <v>26.341947940000001</v>
      </c>
      <c r="E395" s="168">
        <v>2.9370456833333301E-2</v>
      </c>
      <c r="F395" s="169">
        <f t="shared" si="58"/>
        <v>0.97886247320531106</v>
      </c>
      <c r="G395" s="169">
        <f t="shared" si="59"/>
        <v>0.19978094846508326</v>
      </c>
      <c r="H395" s="169">
        <f t="shared" si="60"/>
        <v>4.3242629537896811E-4</v>
      </c>
      <c r="I395" s="169">
        <f t="shared" si="61"/>
        <v>17831.668455497922</v>
      </c>
      <c r="J395" s="169">
        <f t="shared" si="55"/>
        <v>2.3726723810453699E-2</v>
      </c>
      <c r="K395" s="169">
        <f t="shared" si="56"/>
        <v>1.6926495666020289</v>
      </c>
      <c r="L395" s="169">
        <f t="shared" si="62"/>
        <v>14.824386140598378</v>
      </c>
      <c r="M395" s="170">
        <f t="shared" si="63"/>
        <v>17.230524895289449</v>
      </c>
      <c r="N395" s="170">
        <f t="shared" si="64"/>
        <v>0.76545646661045208</v>
      </c>
      <c r="O395" s="169">
        <f t="shared" si="65"/>
        <v>6.9034674117104261E-2</v>
      </c>
    </row>
    <row r="396" spans="1:15" x14ac:dyDescent="0.25">
      <c r="A396" s="157">
        <v>45694.263888888891</v>
      </c>
      <c r="B396" s="171">
        <v>0.19574307989219794</v>
      </c>
      <c r="C396" s="169">
        <f t="shared" si="57"/>
        <v>0.22215893421062133</v>
      </c>
      <c r="D396" s="168">
        <v>26.341304019999999</v>
      </c>
      <c r="E396" s="168">
        <v>2.9135213E-2</v>
      </c>
      <c r="F396" s="169">
        <f t="shared" si="58"/>
        <v>0.97886377885642595</v>
      </c>
      <c r="G396" s="169">
        <f t="shared" si="59"/>
        <v>0.2150508327779749</v>
      </c>
      <c r="H396" s="169">
        <f t="shared" si="60"/>
        <v>4.6547799302591969E-4</v>
      </c>
      <c r="I396" s="169">
        <f t="shared" si="61"/>
        <v>19194.531915797681</v>
      </c>
      <c r="J396" s="169">
        <f t="shared" si="55"/>
        <v>2.3727179457205219E-2</v>
      </c>
      <c r="K396" s="169">
        <f t="shared" si="56"/>
        <v>1.6926207008774199</v>
      </c>
      <c r="L396" s="169">
        <f t="shared" si="62"/>
        <v>15.793761982211013</v>
      </c>
      <c r="M396" s="170">
        <f t="shared" si="63"/>
        <v>18.35695930720723</v>
      </c>
      <c r="N396" s="170">
        <f t="shared" si="64"/>
        <v>0.81468078162107205</v>
      </c>
      <c r="O396" s="169">
        <f t="shared" si="65"/>
        <v>7.3474096466546887E-2</v>
      </c>
    </row>
    <row r="397" spans="1:15" x14ac:dyDescent="0.25">
      <c r="A397" s="157">
        <v>45694.26458333333</v>
      </c>
      <c r="B397" s="171">
        <v>0.19998997080174472</v>
      </c>
      <c r="C397" s="169">
        <f t="shared" si="57"/>
        <v>0.2269781593520534</v>
      </c>
      <c r="D397" s="168">
        <v>26.3406600966666</v>
      </c>
      <c r="E397" s="168">
        <v>2.88801013333333E-2</v>
      </c>
      <c r="F397" s="169">
        <f t="shared" si="58"/>
        <v>0.97886508447108378</v>
      </c>
      <c r="G397" s="169">
        <f t="shared" si="59"/>
        <v>0.21971662953216017</v>
      </c>
      <c r="H397" s="169">
        <f t="shared" si="60"/>
        <v>4.7557712019948088E-4</v>
      </c>
      <c r="I397" s="169">
        <f t="shared" si="61"/>
        <v>19610.912968017412</v>
      </c>
      <c r="J397" s="169">
        <f t="shared" si="55"/>
        <v>2.3727635117025119E-2</v>
      </c>
      <c r="K397" s="169">
        <f t="shared" si="56"/>
        <v>1.6925918353637042</v>
      </c>
      <c r="L397" s="169">
        <f t="shared" si="62"/>
        <v>16.088010328733652</v>
      </c>
      <c r="M397" s="170">
        <f t="shared" si="63"/>
        <v>18.698676172475661</v>
      </c>
      <c r="N397" s="170">
        <f t="shared" si="64"/>
        <v>0.82426029925723243</v>
      </c>
      <c r="O397" s="169">
        <f t="shared" si="65"/>
        <v>7.4338050077311715E-2</v>
      </c>
    </row>
    <row r="398" spans="1:15" x14ac:dyDescent="0.25">
      <c r="A398" s="157">
        <v>45694.265277777777</v>
      </c>
      <c r="B398" s="171">
        <v>0.20230645108684314</v>
      </c>
      <c r="C398" s="169">
        <f t="shared" si="57"/>
        <v>0.22960644343270847</v>
      </c>
      <c r="D398" s="168">
        <v>26.340016169999998</v>
      </c>
      <c r="E398" s="168">
        <v>2.86599571666666E-2</v>
      </c>
      <c r="F398" s="169">
        <f t="shared" si="58"/>
        <v>0.97886639004928455</v>
      </c>
      <c r="G398" s="169">
        <f t="shared" si="59"/>
        <v>0.22226160335549294</v>
      </c>
      <c r="H398" s="169">
        <f t="shared" si="60"/>
        <v>4.81085721548686E-4</v>
      </c>
      <c r="I398" s="169">
        <f t="shared" si="61"/>
        <v>19837.996712586013</v>
      </c>
      <c r="J398" s="169">
        <f t="shared" si="55"/>
        <v>2.3728090789913819E-2</v>
      </c>
      <c r="K398" s="169">
        <f t="shared" si="56"/>
        <v>1.6925629700608882</v>
      </c>
      <c r="L398" s="169">
        <f t="shared" si="62"/>
        <v>16.248139497080039</v>
      </c>
      <c r="M398" s="170">
        <f t="shared" si="63"/>
        <v>18.884501741318662</v>
      </c>
      <c r="N398" s="170">
        <f t="shared" si="64"/>
        <v>0.82700858621956486</v>
      </c>
      <c r="O398" s="169">
        <f t="shared" si="65"/>
        <v>7.4585911455588461E-2</v>
      </c>
    </row>
    <row r="399" spans="1:15" x14ac:dyDescent="0.25">
      <c r="A399" s="157">
        <v>45694.265972222223</v>
      </c>
      <c r="B399" s="171">
        <v>0.19960389016095051</v>
      </c>
      <c r="C399" s="169">
        <f t="shared" si="57"/>
        <v>0.22653839957733668</v>
      </c>
      <c r="D399" s="168">
        <v>26.33937225</v>
      </c>
      <c r="E399" s="168">
        <v>2.85153146666666E-2</v>
      </c>
      <c r="F399" s="169">
        <f t="shared" si="58"/>
        <v>0.97886769557075504</v>
      </c>
      <c r="G399" s="169">
        <f t="shared" si="59"/>
        <v>0.21929246657647372</v>
      </c>
      <c r="H399" s="169">
        <f t="shared" si="60"/>
        <v>4.7465901856379595E-4</v>
      </c>
      <c r="I399" s="169">
        <f t="shared" si="61"/>
        <v>19572.917723481889</v>
      </c>
      <c r="J399" s="169">
        <f t="shared" si="55"/>
        <v>2.3728546468795159E-2</v>
      </c>
      <c r="K399" s="169">
        <f t="shared" si="56"/>
        <v>1.6925341054172303</v>
      </c>
      <c r="L399" s="169">
        <f t="shared" si="62"/>
        <v>16.061296919116966</v>
      </c>
      <c r="M399" s="170">
        <f t="shared" si="63"/>
        <v>18.667057709621499</v>
      </c>
      <c r="N399" s="170">
        <f t="shared" si="64"/>
        <v>0.81231762207901592</v>
      </c>
      <c r="O399" s="169">
        <f t="shared" si="65"/>
        <v>7.326096880222005E-2</v>
      </c>
    </row>
    <row r="400" spans="1:15" x14ac:dyDescent="0.25">
      <c r="A400" s="157">
        <v>45694.26666666667</v>
      </c>
      <c r="B400" s="171">
        <v>0.17489470590804237</v>
      </c>
      <c r="C400" s="169">
        <f t="shared" si="57"/>
        <v>0.19849486411124923</v>
      </c>
      <c r="D400" s="168">
        <v>26.339280264999999</v>
      </c>
      <c r="E400" s="168">
        <v>2.8352394E-2</v>
      </c>
      <c r="F400" s="169">
        <f t="shared" si="58"/>
        <v>0.97886788206305375</v>
      </c>
      <c r="G400" s="169">
        <f t="shared" si="59"/>
        <v>0.19214601187790267</v>
      </c>
      <c r="H400" s="169">
        <f t="shared" si="60"/>
        <v>4.1590045861017894E-4</v>
      </c>
      <c r="I400" s="169">
        <f t="shared" si="61"/>
        <v>17149.956259211933</v>
      </c>
      <c r="J400" s="169">
        <f t="shared" ref="J400:J463" si="66">KHprocess*EXP(delta*(1/(D400+273.15)-1/(Tnul+273.15)))</f>
        <v>2.3728611564125111E-2</v>
      </c>
      <c r="K400" s="169">
        <f t="shared" ref="K400:K463" si="67">1/(J400*constR*(D400+273.15)*10^3)</f>
        <v>1.6925299820862136</v>
      </c>
      <c r="L400" s="169">
        <f t="shared" si="62"/>
        <v>14.335841820980082</v>
      </c>
      <c r="M400" s="170">
        <f t="shared" si="63"/>
        <v>16.661631008528353</v>
      </c>
      <c r="N400" s="170">
        <f t="shared" si="64"/>
        <v>0.71184606438752185</v>
      </c>
      <c r="O400" s="169">
        <f t="shared" si="65"/>
        <v>6.4199681131630756E-2</v>
      </c>
    </row>
    <row r="401" spans="1:15" x14ac:dyDescent="0.25">
      <c r="A401" s="157">
        <v>45694.267361111109</v>
      </c>
      <c r="B401" s="171">
        <v>0.16485659590443227</v>
      </c>
      <c r="C401" s="169">
        <f t="shared" ref="C401:C464" si="68">IF($C$13="Normalised Q_A (Nm3/s)", B401*$C$8/F401*(D401+273.15)/($C$6+273.15), B401)</f>
        <v>0.18710268478612774</v>
      </c>
      <c r="D401" s="168">
        <v>26.3397402083333</v>
      </c>
      <c r="E401" s="168">
        <v>2.8004297333333299E-2</v>
      </c>
      <c r="F401" s="169">
        <f t="shared" ref="F401:F464" si="69">$C$5-EXP(52.57-(6690.9/(D401+273.15))-4.681*LN(D401+273.15))/1000</f>
        <v>0.97886694955557108</v>
      </c>
      <c r="G401" s="169">
        <f t="shared" ref="G401:G464" si="70">C401*((20+273.15)/(D401+273.15))*(F401/$C$9)</f>
        <v>0.18111776037096747</v>
      </c>
      <c r="H401" s="169">
        <f t="shared" ref="H401:H464" si="71">G401/$C$2</f>
        <v>3.9202978435274341E-4</v>
      </c>
      <c r="I401" s="169">
        <f t="shared" ref="I401:I464" si="72">C401*(24*60*60)</f>
        <v>16165.671965521437</v>
      </c>
      <c r="J401" s="169">
        <f t="shared" si="66"/>
        <v>2.3728286076687193E-2</v>
      </c>
      <c r="K401" s="169">
        <f t="shared" si="67"/>
        <v>1.6925505996366381</v>
      </c>
      <c r="L401" s="169">
        <f t="shared" ref="L401:L464" si="73">(($C$3/0.815)^(-0.49))*34500*(H401)^0.86</f>
        <v>13.625320032801937</v>
      </c>
      <c r="M401" s="170">
        <f t="shared" ref="M401:M464" si="74">L401*(1.024)^(D401-20)</f>
        <v>15.836009771977205</v>
      </c>
      <c r="N401" s="170">
        <f t="shared" ref="N401:N464" si="75">K401*E401*(1-EXP((-(M401/K401)*($C$4/I401))))*I401/1000</f>
        <v>0.6644676353098673</v>
      </c>
      <c r="O401" s="169">
        <f t="shared" ref="O401:O464" si="76">N401*1000/24/$C$2</f>
        <v>5.9926734786243448E-2</v>
      </c>
    </row>
    <row r="402" spans="1:15" x14ac:dyDescent="0.25">
      <c r="A402" s="157">
        <v>45694.268055555556</v>
      </c>
      <c r="B402" s="171">
        <v>0.15636281681107092</v>
      </c>
      <c r="C402" s="169">
        <f t="shared" si="68"/>
        <v>0.17746317923511559</v>
      </c>
      <c r="D402" s="168">
        <v>26.3402001516666</v>
      </c>
      <c r="E402" s="168">
        <v>2.7637922333333301E-2</v>
      </c>
      <c r="F402" s="169">
        <f t="shared" si="69"/>
        <v>0.97886601702604115</v>
      </c>
      <c r="G402" s="169">
        <f t="shared" si="70"/>
        <v>0.17178616985719056</v>
      </c>
      <c r="H402" s="169">
        <f t="shared" si="71"/>
        <v>3.7183153648742543E-4</v>
      </c>
      <c r="I402" s="169">
        <f t="shared" si="72"/>
        <v>15332.818685913988</v>
      </c>
      <c r="J402" s="169">
        <f t="shared" si="66"/>
        <v>2.3727960594713705E-2</v>
      </c>
      <c r="K402" s="169">
        <f t="shared" si="67"/>
        <v>1.6925712173708969</v>
      </c>
      <c r="L402" s="169">
        <f t="shared" si="73"/>
        <v>13.019372932631629</v>
      </c>
      <c r="M402" s="170">
        <f t="shared" si="74"/>
        <v>15.131913636621466</v>
      </c>
      <c r="N402" s="170">
        <f t="shared" si="75"/>
        <v>0.62341477030393755</v>
      </c>
      <c r="O402" s="169">
        <f t="shared" si="76"/>
        <v>5.6224275821062188E-2</v>
      </c>
    </row>
    <row r="403" spans="1:15" x14ac:dyDescent="0.25">
      <c r="A403" s="157">
        <v>45694.268750000003</v>
      </c>
      <c r="B403" s="171">
        <v>0.1540463310204572</v>
      </c>
      <c r="C403" s="169">
        <f t="shared" si="68"/>
        <v>0.17483453059907236</v>
      </c>
      <c r="D403" s="168">
        <v>26.340660095</v>
      </c>
      <c r="E403" s="168">
        <v>2.7271546333333299E-2</v>
      </c>
      <c r="F403" s="169">
        <f t="shared" si="69"/>
        <v>0.97886508447446285</v>
      </c>
      <c r="G403" s="169">
        <f t="shared" si="70"/>
        <v>0.1692411899852882</v>
      </c>
      <c r="H403" s="169">
        <f t="shared" si="71"/>
        <v>3.6632292204607836E-4</v>
      </c>
      <c r="I403" s="169">
        <f t="shared" si="72"/>
        <v>15105.703443759852</v>
      </c>
      <c r="J403" s="169">
        <f t="shared" si="66"/>
        <v>2.3727635118204513E-2</v>
      </c>
      <c r="K403" s="169">
        <f t="shared" si="67"/>
        <v>1.6925918352889924</v>
      </c>
      <c r="L403" s="169">
        <f t="shared" si="73"/>
        <v>12.853323508886451</v>
      </c>
      <c r="M403" s="170">
        <f t="shared" si="74"/>
        <v>14.939083771843572</v>
      </c>
      <c r="N403" s="170">
        <f t="shared" si="75"/>
        <v>0.60643274701520755</v>
      </c>
      <c r="O403" s="169">
        <f t="shared" si="76"/>
        <v>5.4692708064142087E-2</v>
      </c>
    </row>
    <row r="404" spans="1:15" x14ac:dyDescent="0.25">
      <c r="A404" s="157">
        <v>45694.269444444442</v>
      </c>
      <c r="B404" s="171">
        <v>0.1582932200999797</v>
      </c>
      <c r="C404" s="169">
        <f t="shared" si="68"/>
        <v>0.1796549746974625</v>
      </c>
      <c r="D404" s="168">
        <v>26.341120038333301</v>
      </c>
      <c r="E404" s="168">
        <v>2.6855897166666601E-2</v>
      </c>
      <c r="F404" s="169">
        <f t="shared" si="69"/>
        <v>0.97886415190083664</v>
      </c>
      <c r="G404" s="169">
        <f t="shared" si="70"/>
        <v>0.17390698472893881</v>
      </c>
      <c r="H404" s="169">
        <f t="shared" si="71"/>
        <v>3.7642204486783293E-4</v>
      </c>
      <c r="I404" s="169">
        <f t="shared" si="72"/>
        <v>15522.189813860759</v>
      </c>
      <c r="J404" s="169">
        <f t="shared" si="66"/>
        <v>2.3727309647159571E-2</v>
      </c>
      <c r="K404" s="169">
        <f t="shared" si="67"/>
        <v>1.6926124533909219</v>
      </c>
      <c r="L404" s="169">
        <f t="shared" si="73"/>
        <v>13.157484277573515</v>
      </c>
      <c r="M404" s="170">
        <f t="shared" si="74"/>
        <v>15.29276874270867</v>
      </c>
      <c r="N404" s="170">
        <f t="shared" si="75"/>
        <v>0.6129474862508334</v>
      </c>
      <c r="O404" s="169">
        <f t="shared" si="76"/>
        <v>5.5280256696503736E-2</v>
      </c>
    </row>
    <row r="405" spans="1:15" x14ac:dyDescent="0.25">
      <c r="A405" s="157">
        <v>45694.270138888889</v>
      </c>
      <c r="B405" s="171">
        <v>0.14130565546570398</v>
      </c>
      <c r="C405" s="169">
        <f t="shared" si="68"/>
        <v>0.16037532823461637</v>
      </c>
      <c r="D405" s="168">
        <v>26.3415799833333</v>
      </c>
      <c r="E405" s="168">
        <v>2.6332958E-2</v>
      </c>
      <c r="F405" s="169">
        <f t="shared" si="69"/>
        <v>0.97886321930178222</v>
      </c>
      <c r="G405" s="169">
        <f t="shared" si="70"/>
        <v>0.15524379661785667</v>
      </c>
      <c r="H405" s="169">
        <f t="shared" si="71"/>
        <v>3.3602553380488457E-4</v>
      </c>
      <c r="I405" s="169">
        <f t="shared" si="72"/>
        <v>13856.428359470854</v>
      </c>
      <c r="J405" s="169">
        <f t="shared" si="66"/>
        <v>2.3726984180399445E-2</v>
      </c>
      <c r="K405" s="169">
        <f t="shared" si="67"/>
        <v>1.6926330717513973</v>
      </c>
      <c r="L405" s="169">
        <f t="shared" si="73"/>
        <v>11.933627501827813</v>
      </c>
      <c r="M405" s="170">
        <f t="shared" si="74"/>
        <v>13.870447613894227</v>
      </c>
      <c r="N405" s="170">
        <f t="shared" si="75"/>
        <v>0.53911561151236964</v>
      </c>
      <c r="O405" s="169">
        <f t="shared" si="76"/>
        <v>4.8621537834809679E-2</v>
      </c>
    </row>
    <row r="406" spans="1:15" x14ac:dyDescent="0.25">
      <c r="A406" s="157">
        <v>45694.270833333336</v>
      </c>
      <c r="B406" s="171">
        <v>0.12122944372833937</v>
      </c>
      <c r="C406" s="169">
        <f t="shared" si="68"/>
        <v>0.13759010669056526</v>
      </c>
      <c r="D406" s="168">
        <v>26.342039924999899</v>
      </c>
      <c r="E406" s="168">
        <v>2.5833065166666599E-2</v>
      </c>
      <c r="F406" s="169">
        <f t="shared" si="69"/>
        <v>0.97886228668743736</v>
      </c>
      <c r="G406" s="169">
        <f t="shared" si="70"/>
        <v>0.1331873026895658</v>
      </c>
      <c r="H406" s="169">
        <f t="shared" si="71"/>
        <v>2.8828420495577011E-4</v>
      </c>
      <c r="I406" s="169">
        <f t="shared" si="72"/>
        <v>11887.785218064839</v>
      </c>
      <c r="J406" s="169">
        <f t="shared" si="66"/>
        <v>2.3726658721462113E-2</v>
      </c>
      <c r="K406" s="169">
        <f t="shared" si="67"/>
        <v>1.692653690146279</v>
      </c>
      <c r="L406" s="169">
        <f t="shared" si="73"/>
        <v>10.460158044979561</v>
      </c>
      <c r="M406" s="170">
        <f t="shared" si="74"/>
        <v>12.157967627521465</v>
      </c>
      <c r="N406" s="170">
        <f t="shared" si="75"/>
        <v>0.4566360011465399</v>
      </c>
      <c r="O406" s="169">
        <f t="shared" si="76"/>
        <v>4.1182900536304107E-2</v>
      </c>
    </row>
    <row r="407" spans="1:15" x14ac:dyDescent="0.25">
      <c r="A407" s="157">
        <v>45694.271527777775</v>
      </c>
      <c r="B407" s="171">
        <v>0.12740673702336533</v>
      </c>
      <c r="C407" s="169">
        <f t="shared" si="68"/>
        <v>0.14460124383230605</v>
      </c>
      <c r="D407" s="168">
        <v>26.342269900000002</v>
      </c>
      <c r="E407" s="168">
        <v>2.5694779833333299E-2</v>
      </c>
      <c r="F407" s="169">
        <f t="shared" si="69"/>
        <v>0.97886182036354741</v>
      </c>
      <c r="G407" s="169">
        <f t="shared" si="70"/>
        <v>0.13997391332295697</v>
      </c>
      <c r="H407" s="169">
        <f t="shared" si="71"/>
        <v>3.0297383836137875E-4</v>
      </c>
      <c r="I407" s="169">
        <f t="shared" si="72"/>
        <v>12493.547467111242</v>
      </c>
      <c r="J407" s="169">
        <f t="shared" si="66"/>
        <v>2.3726495991093961E-2</v>
      </c>
      <c r="K407" s="169">
        <f t="shared" si="67"/>
        <v>1.6926639995994524</v>
      </c>
      <c r="L407" s="169">
        <f t="shared" si="73"/>
        <v>10.916935088119102</v>
      </c>
      <c r="M407" s="170">
        <f t="shared" si="74"/>
        <v>12.688954291998623</v>
      </c>
      <c r="N407" s="170">
        <f t="shared" si="75"/>
        <v>0.47636622300945108</v>
      </c>
      <c r="O407" s="169">
        <f t="shared" si="76"/>
        <v>4.2962321699986573E-2</v>
      </c>
    </row>
    <row r="408" spans="1:15" x14ac:dyDescent="0.25">
      <c r="A408" s="157">
        <v>45694.272222222222</v>
      </c>
      <c r="B408" s="171">
        <v>0.13590051980766132</v>
      </c>
      <c r="C408" s="169">
        <f t="shared" si="68"/>
        <v>0.15424132711318769</v>
      </c>
      <c r="D408" s="168">
        <v>26.342269900000002</v>
      </c>
      <c r="E408" s="168">
        <v>2.529582E-2</v>
      </c>
      <c r="F408" s="169">
        <f t="shared" si="69"/>
        <v>0.97886182036354741</v>
      </c>
      <c r="G408" s="169">
        <f t="shared" si="70"/>
        <v>0.14930550789173583</v>
      </c>
      <c r="H408" s="169">
        <f t="shared" si="71"/>
        <v>3.2317209500375718E-4</v>
      </c>
      <c r="I408" s="169">
        <f t="shared" si="72"/>
        <v>13326.450662579417</v>
      </c>
      <c r="J408" s="169">
        <f t="shared" si="66"/>
        <v>2.3726495991093961E-2</v>
      </c>
      <c r="K408" s="169">
        <f t="shared" si="67"/>
        <v>1.6926639995994524</v>
      </c>
      <c r="L408" s="169">
        <f t="shared" si="73"/>
        <v>11.539989965213016</v>
      </c>
      <c r="M408" s="170">
        <f t="shared" si="74"/>
        <v>13.413142426583713</v>
      </c>
      <c r="N408" s="170">
        <f t="shared" si="75"/>
        <v>0.49889712524622576</v>
      </c>
      <c r="O408" s="169">
        <f t="shared" si="76"/>
        <v>4.4994329477473463E-2</v>
      </c>
    </row>
    <row r="409" spans="1:15" x14ac:dyDescent="0.25">
      <c r="A409" s="157">
        <v>45694.272916666669</v>
      </c>
      <c r="B409" s="171">
        <v>0.11157741805645788</v>
      </c>
      <c r="C409" s="169">
        <f t="shared" si="68"/>
        <v>0.12663563804794822</v>
      </c>
      <c r="D409" s="168">
        <v>26.342269900000002</v>
      </c>
      <c r="E409" s="168">
        <v>2.4613758333333301E-2</v>
      </c>
      <c r="F409" s="169">
        <f t="shared" si="69"/>
        <v>0.97886182036354741</v>
      </c>
      <c r="G409" s="169">
        <f t="shared" si="70"/>
        <v>0.12258321819331873</v>
      </c>
      <c r="H409" s="169">
        <f t="shared" si="71"/>
        <v>2.6533164111107948E-4</v>
      </c>
      <c r="I409" s="169">
        <f t="shared" si="72"/>
        <v>10941.319127342727</v>
      </c>
      <c r="J409" s="169">
        <f t="shared" si="66"/>
        <v>2.3726495991093961E-2</v>
      </c>
      <c r="K409" s="169">
        <f t="shared" si="67"/>
        <v>1.6926639995994524</v>
      </c>
      <c r="L409" s="169">
        <f t="shared" si="73"/>
        <v>9.7398191787516613</v>
      </c>
      <c r="M409" s="170">
        <f t="shared" si="74"/>
        <v>11.320770836680373</v>
      </c>
      <c r="N409" s="170">
        <f t="shared" si="75"/>
        <v>0.40179283410623134</v>
      </c>
      <c r="O409" s="169">
        <f t="shared" si="76"/>
        <v>3.6236727462683201E-2</v>
      </c>
    </row>
    <row r="410" spans="1:15" x14ac:dyDescent="0.25">
      <c r="A410" s="157">
        <v>45694.273611111108</v>
      </c>
      <c r="B410" s="171">
        <v>9.2659446450060093E-2</v>
      </c>
      <c r="C410" s="169">
        <f t="shared" si="68"/>
        <v>0.10516454249224232</v>
      </c>
      <c r="D410" s="168">
        <v>26.342269900000002</v>
      </c>
      <c r="E410" s="168">
        <v>2.39617618333333E-2</v>
      </c>
      <c r="F410" s="169">
        <f t="shared" si="69"/>
        <v>0.97886182036354741</v>
      </c>
      <c r="G410" s="169">
        <f t="shared" si="70"/>
        <v>0.10179921116396939</v>
      </c>
      <c r="H410" s="169">
        <f t="shared" si="71"/>
        <v>2.2034461290902467E-4</v>
      </c>
      <c r="I410" s="169">
        <f t="shared" si="72"/>
        <v>9086.2164713297352</v>
      </c>
      <c r="J410" s="169">
        <f t="shared" si="66"/>
        <v>2.3726495991093961E-2</v>
      </c>
      <c r="K410" s="169">
        <f t="shared" si="67"/>
        <v>1.6926639995994524</v>
      </c>
      <c r="L410" s="169">
        <f t="shared" si="73"/>
        <v>8.3015734160083134</v>
      </c>
      <c r="M410" s="170">
        <f t="shared" si="74"/>
        <v>9.649071353555998</v>
      </c>
      <c r="N410" s="170">
        <f t="shared" si="75"/>
        <v>0.32721780871533684</v>
      </c>
      <c r="O410" s="169">
        <f t="shared" si="76"/>
        <v>2.9510985634500074E-2</v>
      </c>
    </row>
    <row r="411" spans="1:15" x14ac:dyDescent="0.25">
      <c r="A411" s="157">
        <v>45694.274305555555</v>
      </c>
      <c r="B411" s="171">
        <v>8.1077015180505432E-2</v>
      </c>
      <c r="C411" s="169">
        <f t="shared" si="68"/>
        <v>9.2018974154889424E-2</v>
      </c>
      <c r="D411" s="168">
        <v>26.342269900000002</v>
      </c>
      <c r="E411" s="168">
        <v>2.3572160666666599E-2</v>
      </c>
      <c r="F411" s="169">
        <f t="shared" si="69"/>
        <v>0.97886182036354741</v>
      </c>
      <c r="G411" s="169">
        <f t="shared" si="70"/>
        <v>8.9074309259477277E-2</v>
      </c>
      <c r="H411" s="169">
        <f t="shared" si="71"/>
        <v>1.9280153519367376E-4</v>
      </c>
      <c r="I411" s="169">
        <f t="shared" si="72"/>
        <v>7950.4393669824458</v>
      </c>
      <c r="J411" s="169">
        <f t="shared" si="66"/>
        <v>2.3726495991093961E-2</v>
      </c>
      <c r="K411" s="169">
        <f t="shared" si="67"/>
        <v>1.6926639995994524</v>
      </c>
      <c r="L411" s="169">
        <f t="shared" si="73"/>
        <v>7.4009477213253181</v>
      </c>
      <c r="M411" s="170">
        <f t="shared" si="74"/>
        <v>8.6022575562962604</v>
      </c>
      <c r="N411" s="170">
        <f t="shared" si="75"/>
        <v>0.28309884763218823</v>
      </c>
      <c r="O411" s="169">
        <f t="shared" si="76"/>
        <v>2.5532002852830828E-2</v>
      </c>
    </row>
    <row r="412" spans="1:15" x14ac:dyDescent="0.25">
      <c r="A412" s="157">
        <v>45694.275000000001</v>
      </c>
      <c r="B412" s="171">
        <v>8.223525714921763E-2</v>
      </c>
      <c r="C412" s="169">
        <f t="shared" si="68"/>
        <v>9.3333529674067717E-2</v>
      </c>
      <c r="D412" s="168">
        <v>26.342269900000002</v>
      </c>
      <c r="E412" s="168">
        <v>2.35048716666666E-2</v>
      </c>
      <c r="F412" s="169">
        <f t="shared" si="69"/>
        <v>0.97886182036354741</v>
      </c>
      <c r="G412" s="169">
        <f t="shared" si="70"/>
        <v>9.0346798177436141E-2</v>
      </c>
      <c r="H412" s="169">
        <f t="shared" si="71"/>
        <v>1.9555584021090073E-4</v>
      </c>
      <c r="I412" s="169">
        <f t="shared" si="72"/>
        <v>8064.0169638394509</v>
      </c>
      <c r="J412" s="169">
        <f t="shared" si="66"/>
        <v>2.3726495991093961E-2</v>
      </c>
      <c r="K412" s="169">
        <f t="shared" si="67"/>
        <v>1.6926639995994524</v>
      </c>
      <c r="L412" s="169">
        <f t="shared" si="73"/>
        <v>7.4917831278056122</v>
      </c>
      <c r="M412" s="170">
        <f t="shared" si="74"/>
        <v>8.7078372186850146</v>
      </c>
      <c r="N412" s="170">
        <f t="shared" si="75"/>
        <v>0.28617044499246458</v>
      </c>
      <c r="O412" s="169">
        <f t="shared" si="76"/>
        <v>2.5809022816780717E-2</v>
      </c>
    </row>
    <row r="413" spans="1:15" x14ac:dyDescent="0.25">
      <c r="A413" s="157">
        <v>45694.275694444441</v>
      </c>
      <c r="B413" s="171">
        <v>9.3045526650722021E-2</v>
      </c>
      <c r="C413" s="169">
        <f t="shared" si="68"/>
        <v>0.10560272714824293</v>
      </c>
      <c r="D413" s="168">
        <v>26.342269900000002</v>
      </c>
      <c r="E413" s="168">
        <v>2.3258635833333301E-2</v>
      </c>
      <c r="F413" s="169">
        <f t="shared" si="69"/>
        <v>0.97886182036354741</v>
      </c>
      <c r="G413" s="169">
        <f t="shared" si="70"/>
        <v>0.10222337363610974</v>
      </c>
      <c r="H413" s="169">
        <f t="shared" si="71"/>
        <v>2.2126271349807303E-4</v>
      </c>
      <c r="I413" s="169">
        <f t="shared" si="72"/>
        <v>9124.0756256081895</v>
      </c>
      <c r="J413" s="169">
        <f t="shared" si="66"/>
        <v>2.3726495991093961E-2</v>
      </c>
      <c r="K413" s="169">
        <f t="shared" si="67"/>
        <v>1.6926639995994524</v>
      </c>
      <c r="L413" s="169">
        <f t="shared" si="73"/>
        <v>8.3313119945365521</v>
      </c>
      <c r="M413" s="170">
        <f t="shared" si="74"/>
        <v>9.6836370499357916</v>
      </c>
      <c r="N413" s="170">
        <f t="shared" si="75"/>
        <v>0.31888812170045844</v>
      </c>
      <c r="O413" s="169">
        <f t="shared" si="76"/>
        <v>2.8759751235611333E-2</v>
      </c>
    </row>
    <row r="414" spans="1:15" x14ac:dyDescent="0.25">
      <c r="A414" s="157">
        <v>45694.276388888888</v>
      </c>
      <c r="B414" s="171">
        <v>6.8336341478940951E-2</v>
      </c>
      <c r="C414" s="169">
        <f t="shared" si="68"/>
        <v>7.7558849772535049E-2</v>
      </c>
      <c r="D414" s="168">
        <v>26.342269900000002</v>
      </c>
      <c r="E414" s="168">
        <v>2.27900041666666E-2</v>
      </c>
      <c r="F414" s="169">
        <f t="shared" si="69"/>
        <v>0.97886182036354741</v>
      </c>
      <c r="G414" s="169">
        <f t="shared" si="70"/>
        <v>7.5076917928029771E-2</v>
      </c>
      <c r="H414" s="169">
        <f t="shared" si="71"/>
        <v>1.6250415135937179E-4</v>
      </c>
      <c r="I414" s="169">
        <f t="shared" si="72"/>
        <v>6701.0846203470282</v>
      </c>
      <c r="J414" s="169">
        <f t="shared" si="66"/>
        <v>2.3726495991093961E-2</v>
      </c>
      <c r="K414" s="169">
        <f t="shared" si="67"/>
        <v>1.6926639995994524</v>
      </c>
      <c r="L414" s="169">
        <f t="shared" si="73"/>
        <v>6.3890421410336646</v>
      </c>
      <c r="M414" s="170">
        <f t="shared" si="74"/>
        <v>7.4261011028139157</v>
      </c>
      <c r="N414" s="170">
        <f t="shared" si="75"/>
        <v>0.23215631999829131</v>
      </c>
      <c r="O414" s="169">
        <f t="shared" si="76"/>
        <v>2.0937619047464943E-2</v>
      </c>
    </row>
    <row r="415" spans="1:15" x14ac:dyDescent="0.25">
      <c r="A415" s="157">
        <v>45694.277083333334</v>
      </c>
      <c r="B415" s="171">
        <v>5.8298234687524826E-2</v>
      </c>
      <c r="C415" s="169">
        <f t="shared" si="68"/>
        <v>6.6166024230710746E-2</v>
      </c>
      <c r="D415" s="168">
        <v>26.342269900000002</v>
      </c>
      <c r="E415" s="168">
        <v>2.15398761666666E-2</v>
      </c>
      <c r="F415" s="169">
        <f t="shared" si="69"/>
        <v>0.97886182036354741</v>
      </c>
      <c r="G415" s="169">
        <f t="shared" si="70"/>
        <v>6.404866995013371E-2</v>
      </c>
      <c r="H415" s="169">
        <f t="shared" si="71"/>
        <v>1.3863348474054915E-4</v>
      </c>
      <c r="I415" s="169">
        <f t="shared" si="72"/>
        <v>5716.7444935334088</v>
      </c>
      <c r="J415" s="169">
        <f t="shared" si="66"/>
        <v>2.3726495991093961E-2</v>
      </c>
      <c r="K415" s="169">
        <f t="shared" si="67"/>
        <v>1.6926639995994524</v>
      </c>
      <c r="L415" s="169">
        <f t="shared" si="73"/>
        <v>5.5731267123022867</v>
      </c>
      <c r="M415" s="170">
        <f t="shared" si="74"/>
        <v>6.4777476045343292</v>
      </c>
      <c r="N415" s="170">
        <f t="shared" si="75"/>
        <v>0.18825358845254081</v>
      </c>
      <c r="O415" s="169">
        <f t="shared" si="76"/>
        <v>1.697813748670101E-2</v>
      </c>
    </row>
    <row r="416" spans="1:15" x14ac:dyDescent="0.25">
      <c r="A416" s="157">
        <v>45694.277777777781</v>
      </c>
      <c r="B416" s="171">
        <v>5.7526073375049933E-2</v>
      </c>
      <c r="C416" s="169">
        <f t="shared" si="68"/>
        <v>6.5289653884591764E-2</v>
      </c>
      <c r="D416" s="168">
        <v>26.342269900000002</v>
      </c>
      <c r="E416" s="168">
        <v>2.0118880499999998E-2</v>
      </c>
      <c r="F416" s="169">
        <f t="shared" si="69"/>
        <v>0.97886182036354741</v>
      </c>
      <c r="G416" s="169">
        <f t="shared" si="70"/>
        <v>6.3200344004827672E-2</v>
      </c>
      <c r="H416" s="169">
        <f t="shared" si="71"/>
        <v>1.3679728139573088E-4</v>
      </c>
      <c r="I416" s="169">
        <f t="shared" si="72"/>
        <v>5641.0260956287284</v>
      </c>
      <c r="J416" s="169">
        <f t="shared" si="66"/>
        <v>2.3726495991093961E-2</v>
      </c>
      <c r="K416" s="169">
        <f t="shared" si="67"/>
        <v>1.6926639995994524</v>
      </c>
      <c r="L416" s="169">
        <f t="shared" si="73"/>
        <v>5.5095856439962105</v>
      </c>
      <c r="M416" s="170">
        <f t="shared" si="74"/>
        <v>6.4038926530399278</v>
      </c>
      <c r="N416" s="170">
        <f t="shared" si="75"/>
        <v>0.17358643999086579</v>
      </c>
      <c r="O416" s="169">
        <f t="shared" si="76"/>
        <v>1.5655342712018919E-2</v>
      </c>
    </row>
    <row r="417" spans="1:15" x14ac:dyDescent="0.25">
      <c r="A417" s="157">
        <v>45694.27847222222</v>
      </c>
      <c r="B417" s="171">
        <v>6.2159043581829027E-2</v>
      </c>
      <c r="C417" s="169">
        <f t="shared" si="68"/>
        <v>7.0547878607946951E-2</v>
      </c>
      <c r="D417" s="168">
        <v>26.342269900000002</v>
      </c>
      <c r="E417" s="168">
        <v>1.89876995E-2</v>
      </c>
      <c r="F417" s="169">
        <f t="shared" si="69"/>
        <v>0.97886182036354741</v>
      </c>
      <c r="G417" s="169">
        <f t="shared" si="70"/>
        <v>6.8290302238610934E-2</v>
      </c>
      <c r="H417" s="169">
        <f t="shared" si="71"/>
        <v>1.4781450700998038E-4</v>
      </c>
      <c r="I417" s="169">
        <f t="shared" si="72"/>
        <v>6095.3367117266162</v>
      </c>
      <c r="J417" s="169">
        <f t="shared" si="66"/>
        <v>2.3726495991093961E-2</v>
      </c>
      <c r="K417" s="169">
        <f t="shared" si="67"/>
        <v>1.6926639995994524</v>
      </c>
      <c r="L417" s="169">
        <f t="shared" si="73"/>
        <v>5.8891008013241581</v>
      </c>
      <c r="M417" s="170">
        <f t="shared" si="74"/>
        <v>6.8450100953975239</v>
      </c>
      <c r="N417" s="170">
        <f t="shared" si="75"/>
        <v>0.17653815729917929</v>
      </c>
      <c r="O417" s="169">
        <f t="shared" si="76"/>
        <v>1.5921550982970715E-2</v>
      </c>
    </row>
    <row r="418" spans="1:15" x14ac:dyDescent="0.25">
      <c r="A418" s="157">
        <v>45694.279166666667</v>
      </c>
      <c r="B418" s="171">
        <v>4.7487965657039437E-2</v>
      </c>
      <c r="C418" s="169">
        <f t="shared" si="68"/>
        <v>5.3896827291122128E-2</v>
      </c>
      <c r="D418" s="168">
        <v>26.342269900000002</v>
      </c>
      <c r="E418" s="168">
        <v>1.8244616500000001E-2</v>
      </c>
      <c r="F418" s="169">
        <f t="shared" si="69"/>
        <v>0.97886182036354741</v>
      </c>
      <c r="G418" s="169">
        <f t="shared" si="70"/>
        <v>5.2172095008939587E-2</v>
      </c>
      <c r="H418" s="169">
        <f t="shared" si="71"/>
        <v>1.1292661257346232E-4</v>
      </c>
      <c r="I418" s="169">
        <f t="shared" si="72"/>
        <v>4656.6858779529521</v>
      </c>
      <c r="J418" s="169">
        <f t="shared" si="66"/>
        <v>2.3726495991093961E-2</v>
      </c>
      <c r="K418" s="169">
        <f t="shared" si="67"/>
        <v>1.6926639995994524</v>
      </c>
      <c r="L418" s="169">
        <f t="shared" si="73"/>
        <v>4.6719387005124933</v>
      </c>
      <c r="M418" s="170">
        <f t="shared" si="74"/>
        <v>5.4302802157667012</v>
      </c>
      <c r="N418" s="170">
        <f t="shared" si="75"/>
        <v>0.13080162690249375</v>
      </c>
      <c r="O418" s="169">
        <f t="shared" si="76"/>
        <v>1.1796683522952179E-2</v>
      </c>
    </row>
    <row r="419" spans="1:15" x14ac:dyDescent="0.25">
      <c r="A419" s="157">
        <v>45694.279861111114</v>
      </c>
      <c r="B419" s="171">
        <v>2.3164861612515034E-2</v>
      </c>
      <c r="C419" s="169">
        <f t="shared" si="68"/>
        <v>2.6291135623060596E-2</v>
      </c>
      <c r="D419" s="168">
        <v>26.342269900000002</v>
      </c>
      <c r="E419" s="168">
        <v>1.70113103333333E-2</v>
      </c>
      <c r="F419" s="169">
        <f t="shared" si="69"/>
        <v>0.97886182036354741</v>
      </c>
      <c r="G419" s="169">
        <f t="shared" si="70"/>
        <v>2.5449802790992366E-2</v>
      </c>
      <c r="H419" s="169">
        <f t="shared" si="71"/>
        <v>5.5086153227256201E-5</v>
      </c>
      <c r="I419" s="169">
        <f t="shared" si="72"/>
        <v>2271.5541178324356</v>
      </c>
      <c r="J419" s="169">
        <f t="shared" si="66"/>
        <v>2.3726495991093961E-2</v>
      </c>
      <c r="K419" s="169">
        <f t="shared" si="67"/>
        <v>1.6926639995994524</v>
      </c>
      <c r="L419" s="169">
        <f t="shared" si="73"/>
        <v>2.519931993536805</v>
      </c>
      <c r="M419" s="170">
        <f t="shared" si="74"/>
        <v>2.9289632691626246</v>
      </c>
      <c r="N419" s="170">
        <f t="shared" si="75"/>
        <v>6.0819674612865159E-2</v>
      </c>
      <c r="O419" s="169">
        <f t="shared" si="76"/>
        <v>5.4851798893276651E-3</v>
      </c>
    </row>
    <row r="420" spans="1:15" x14ac:dyDescent="0.25">
      <c r="A420" s="157">
        <v>45694.280555555553</v>
      </c>
      <c r="B420" s="171">
        <v>3.08864816867227E-2</v>
      </c>
      <c r="C420" s="169">
        <f t="shared" si="68"/>
        <v>3.5054846971591287E-2</v>
      </c>
      <c r="D420" s="168">
        <v>26.342269900000002</v>
      </c>
      <c r="E420" s="168">
        <v>1.5076514333333299E-2</v>
      </c>
      <c r="F420" s="169">
        <f t="shared" si="69"/>
        <v>0.97886182036354741</v>
      </c>
      <c r="G420" s="169">
        <f t="shared" si="70"/>
        <v>3.3933069878993638E-2</v>
      </c>
      <c r="H420" s="169">
        <f t="shared" si="71"/>
        <v>7.3448203201284933E-5</v>
      </c>
      <c r="I420" s="169">
        <f t="shared" si="72"/>
        <v>3028.7387783454874</v>
      </c>
      <c r="J420" s="169">
        <f t="shared" si="66"/>
        <v>2.3726495991093961E-2</v>
      </c>
      <c r="K420" s="169">
        <f t="shared" si="67"/>
        <v>1.6926639995994524</v>
      </c>
      <c r="L420" s="169">
        <f t="shared" si="73"/>
        <v>3.2272761488063986</v>
      </c>
      <c r="M420" s="170">
        <f t="shared" si="74"/>
        <v>3.7511223808986864</v>
      </c>
      <c r="N420" s="170">
        <f t="shared" si="75"/>
        <v>7.127010825079784E-2</v>
      </c>
      <c r="O420" s="169">
        <f t="shared" si="76"/>
        <v>6.4276793155481453E-3</v>
      </c>
    </row>
    <row r="421" spans="1:15" x14ac:dyDescent="0.25">
      <c r="A421" s="157">
        <v>45694.28125</v>
      </c>
      <c r="B421" s="171">
        <v>4.1696749790613719E-2</v>
      </c>
      <c r="C421" s="169">
        <f t="shared" si="68"/>
        <v>4.7323982012761258E-2</v>
      </c>
      <c r="D421" s="168">
        <v>26.34203226</v>
      </c>
      <c r="E421" s="168">
        <v>1.33980225E-2</v>
      </c>
      <c r="F421" s="169">
        <f t="shared" si="69"/>
        <v>0.9788623022297821</v>
      </c>
      <c r="G421" s="169">
        <f t="shared" si="70"/>
        <v>4.5809643802195738E-2</v>
      </c>
      <c r="H421" s="169">
        <f t="shared" si="71"/>
        <v>9.9155073164925841E-5</v>
      </c>
      <c r="I421" s="169">
        <f t="shared" si="72"/>
        <v>4088.7920459025727</v>
      </c>
      <c r="J421" s="169">
        <f t="shared" si="66"/>
        <v>2.3726664145241504E-2</v>
      </c>
      <c r="K421" s="169">
        <f t="shared" si="67"/>
        <v>1.6926533465359928</v>
      </c>
      <c r="L421" s="169">
        <f t="shared" si="73"/>
        <v>4.1775645088787359</v>
      </c>
      <c r="M421" s="170">
        <f t="shared" si="74"/>
        <v>4.8556326404754264</v>
      </c>
      <c r="N421" s="170">
        <f t="shared" si="75"/>
        <v>8.4702439890819561E-2</v>
      </c>
      <c r="O421" s="169">
        <f t="shared" si="76"/>
        <v>7.6391089367622263E-3</v>
      </c>
    </row>
    <row r="422" spans="1:15" x14ac:dyDescent="0.25">
      <c r="A422" s="157">
        <v>45694.281944444447</v>
      </c>
      <c r="B422" s="171">
        <v>4.7487966583634092E-2</v>
      </c>
      <c r="C422" s="169">
        <f t="shared" si="68"/>
        <v>5.3896624923027429E-2</v>
      </c>
      <c r="D422" s="168">
        <v>26.3415723166666</v>
      </c>
      <c r="E422" s="168">
        <v>1.2383404000000001E-2</v>
      </c>
      <c r="F422" s="169">
        <f t="shared" si="69"/>
        <v>0.97886323484713911</v>
      </c>
      <c r="G422" s="169">
        <f t="shared" si="70"/>
        <v>5.2172096026931916E-2</v>
      </c>
      <c r="H422" s="169">
        <f t="shared" si="71"/>
        <v>1.1292661477690891E-4</v>
      </c>
      <c r="I422" s="169">
        <f t="shared" si="72"/>
        <v>4656.6683933495697</v>
      </c>
      <c r="J422" s="169">
        <f t="shared" si="66"/>
        <v>2.3726989605449358E-2</v>
      </c>
      <c r="K422" s="169">
        <f t="shared" si="67"/>
        <v>1.6926327280694546</v>
      </c>
      <c r="L422" s="169">
        <f t="shared" si="73"/>
        <v>4.6719387789099223</v>
      </c>
      <c r="M422" s="170">
        <f t="shared" si="74"/>
        <v>5.4301904676976083</v>
      </c>
      <c r="N422" s="170">
        <f t="shared" si="75"/>
        <v>8.8778823615288868E-2</v>
      </c>
      <c r="O422" s="169">
        <f t="shared" si="76"/>
        <v>8.0067481615520263E-3</v>
      </c>
    </row>
    <row r="423" spans="1:15" x14ac:dyDescent="0.25">
      <c r="A423" s="157">
        <v>45694.282638888886</v>
      </c>
      <c r="B423" s="171">
        <v>4.7874048853690211E-2</v>
      </c>
      <c r="C423" s="169">
        <f t="shared" si="68"/>
        <v>5.433467506290942E-2</v>
      </c>
      <c r="D423" s="168">
        <v>26.341112373333299</v>
      </c>
      <c r="E423" s="168">
        <v>1.18954321666666E-2</v>
      </c>
      <c r="F423" s="169">
        <f t="shared" si="69"/>
        <v>0.97886416744244664</v>
      </c>
      <c r="G423" s="169">
        <f t="shared" si="70"/>
        <v>5.2596260772587826E-2</v>
      </c>
      <c r="H423" s="169">
        <f t="shared" si="71"/>
        <v>1.1384472028698663E-4</v>
      </c>
      <c r="I423" s="169">
        <f t="shared" si="72"/>
        <v>4694.5159254353739</v>
      </c>
      <c r="J423" s="169">
        <f t="shared" si="66"/>
        <v>2.3727315071121149E-2</v>
      </c>
      <c r="K423" s="169">
        <f t="shared" si="67"/>
        <v>1.6926121097867586</v>
      </c>
      <c r="L423" s="169">
        <f t="shared" si="73"/>
        <v>4.7045859390055718</v>
      </c>
      <c r="M423" s="170">
        <f t="shared" si="74"/>
        <v>5.4680765865824013</v>
      </c>
      <c r="N423" s="170">
        <f t="shared" si="75"/>
        <v>8.5949316499092307E-2</v>
      </c>
      <c r="O423" s="169">
        <f t="shared" si="76"/>
        <v>7.7515617333236203E-3</v>
      </c>
    </row>
    <row r="424" spans="1:15" x14ac:dyDescent="0.25">
      <c r="A424" s="157">
        <v>45694.283333333333</v>
      </c>
      <c r="B424" s="171">
        <v>5.0576614844965881E-2</v>
      </c>
      <c r="C424" s="169">
        <f t="shared" si="68"/>
        <v>5.7401810808678837E-2</v>
      </c>
      <c r="D424" s="168">
        <v>26.340652429999999</v>
      </c>
      <c r="E424" s="168">
        <v>1.14883926666666E-2</v>
      </c>
      <c r="F424" s="169">
        <f t="shared" si="69"/>
        <v>0.97886510001570559</v>
      </c>
      <c r="G424" s="169">
        <f t="shared" si="70"/>
        <v>5.5565403116630566E-2</v>
      </c>
      <c r="H424" s="169">
        <f t="shared" si="71"/>
        <v>1.2027143531738217E-4</v>
      </c>
      <c r="I424" s="169">
        <f t="shared" si="72"/>
        <v>4959.5164538698518</v>
      </c>
      <c r="J424" s="169">
        <f t="shared" si="66"/>
        <v>2.3727640542257147E-2</v>
      </c>
      <c r="K424" s="169">
        <f t="shared" si="67"/>
        <v>1.6925914916878932</v>
      </c>
      <c r="L424" s="169">
        <f t="shared" si="73"/>
        <v>4.9321021384464627</v>
      </c>
      <c r="M424" s="170">
        <f t="shared" si="74"/>
        <v>5.7324530556103879</v>
      </c>
      <c r="N424" s="170">
        <f t="shared" si="75"/>
        <v>8.7530771054543849E-2</v>
      </c>
      <c r="O424" s="169">
        <f t="shared" si="76"/>
        <v>7.8941893086709822E-3</v>
      </c>
    </row>
    <row r="425" spans="1:15" x14ac:dyDescent="0.25">
      <c r="A425" s="157">
        <v>45694.28402777778</v>
      </c>
      <c r="B425" s="171">
        <v>6.370337036101055E-2</v>
      </c>
      <c r="C425" s="169">
        <f t="shared" si="68"/>
        <v>7.229981138672667E-2</v>
      </c>
      <c r="D425" s="168">
        <v>26.340192484999999</v>
      </c>
      <c r="E425" s="168">
        <v>1.0784782499999999E-2</v>
      </c>
      <c r="F425" s="169">
        <f t="shared" si="69"/>
        <v>0.97886603257029536</v>
      </c>
      <c r="G425" s="169">
        <f t="shared" si="70"/>
        <v>6.9986958693220816E-2</v>
      </c>
      <c r="H425" s="169">
        <f t="shared" si="71"/>
        <v>1.5148692357840003E-4</v>
      </c>
      <c r="I425" s="169">
        <f t="shared" si="72"/>
        <v>6246.7037038131839</v>
      </c>
      <c r="J425" s="169">
        <f t="shared" si="66"/>
        <v>2.3727966020036777E-2</v>
      </c>
      <c r="K425" s="169">
        <f t="shared" si="67"/>
        <v>1.6925708736981524</v>
      </c>
      <c r="L425" s="169">
        <f t="shared" si="73"/>
        <v>6.0147134618093343</v>
      </c>
      <c r="M425" s="170">
        <f t="shared" si="74"/>
        <v>6.9906675671152962</v>
      </c>
      <c r="N425" s="170">
        <f t="shared" si="75"/>
        <v>0.10266656566156704</v>
      </c>
      <c r="O425" s="169">
        <f t="shared" si="76"/>
        <v>9.2592501498527276E-3</v>
      </c>
    </row>
    <row r="426" spans="1:15" x14ac:dyDescent="0.25">
      <c r="A426" s="157">
        <v>45694.284722222219</v>
      </c>
      <c r="B426" s="171">
        <v>7.1038910234556635E-2</v>
      </c>
      <c r="C426" s="169">
        <f t="shared" si="68"/>
        <v>8.0625043875563254E-2</v>
      </c>
      <c r="D426" s="168">
        <v>26.339732543333302</v>
      </c>
      <c r="E426" s="168">
        <v>1.05449033333333E-2</v>
      </c>
      <c r="F426" s="169">
        <f t="shared" si="69"/>
        <v>0.97886696509607896</v>
      </c>
      <c r="G426" s="169">
        <f t="shared" si="70"/>
        <v>7.8046063309082175E-2</v>
      </c>
      <c r="H426" s="169">
        <f t="shared" si="71"/>
        <v>1.6893087296338132E-4</v>
      </c>
      <c r="I426" s="169">
        <f t="shared" si="72"/>
        <v>6966.0037908486647</v>
      </c>
      <c r="J426" s="169">
        <f t="shared" si="66"/>
        <v>2.3728291500921941E-2</v>
      </c>
      <c r="K426" s="169">
        <f t="shared" si="67"/>
        <v>1.692550256041667</v>
      </c>
      <c r="L426" s="169">
        <f t="shared" si="73"/>
        <v>6.6057491824885659</v>
      </c>
      <c r="M426" s="170">
        <f t="shared" si="74"/>
        <v>7.6775216535656945</v>
      </c>
      <c r="N426" s="170">
        <f t="shared" si="75"/>
        <v>0.11150050098710081</v>
      </c>
      <c r="O426" s="169">
        <f t="shared" si="76"/>
        <v>1.0055961488735643E-2</v>
      </c>
    </row>
    <row r="427" spans="1:15" x14ac:dyDescent="0.25">
      <c r="A427" s="157">
        <v>45694.285416666666</v>
      </c>
      <c r="B427" s="171">
        <v>0.10231147212194129</v>
      </c>
      <c r="C427" s="169">
        <f t="shared" si="68"/>
        <v>0.11611729930917636</v>
      </c>
      <c r="D427" s="168">
        <v>26.339272598333299</v>
      </c>
      <c r="E427" s="168">
        <v>1.0645438E-2</v>
      </c>
      <c r="F427" s="169">
        <f t="shared" si="69"/>
        <v>0.97886789760657333</v>
      </c>
      <c r="G427" s="169">
        <f t="shared" si="70"/>
        <v>0.11240329566021615</v>
      </c>
      <c r="H427" s="169">
        <f t="shared" si="71"/>
        <v>2.432971767537146E-4</v>
      </c>
      <c r="I427" s="169">
        <f t="shared" si="72"/>
        <v>10032.534660312838</v>
      </c>
      <c r="J427" s="169">
        <f t="shared" si="66"/>
        <v>2.3728616989630413E-2</v>
      </c>
      <c r="K427" s="169">
        <f t="shared" si="67"/>
        <v>1.6925296384195943</v>
      </c>
      <c r="L427" s="169">
        <f t="shared" si="73"/>
        <v>9.0400367648552749</v>
      </c>
      <c r="M427" s="170">
        <f t="shared" si="74"/>
        <v>10.506653977728972</v>
      </c>
      <c r="N427" s="170">
        <f t="shared" si="75"/>
        <v>0.15988080317796147</v>
      </c>
      <c r="O427" s="169">
        <f t="shared" si="76"/>
        <v>1.4419264355876754E-2</v>
      </c>
    </row>
    <row r="428" spans="1:15" x14ac:dyDescent="0.25">
      <c r="A428" s="157">
        <v>45694.286111111112</v>
      </c>
      <c r="B428" s="171">
        <v>0.11196349687494982</v>
      </c>
      <c r="C428" s="169">
        <f t="shared" si="68"/>
        <v>0.12707137828640144</v>
      </c>
      <c r="D428" s="168">
        <v>26.338716684999898</v>
      </c>
      <c r="E428" s="168">
        <v>1.04101943333333E-2</v>
      </c>
      <c r="F428" s="169">
        <f t="shared" si="69"/>
        <v>0.97886902465759551</v>
      </c>
      <c r="G428" s="169">
        <f t="shared" si="70"/>
        <v>0.12300737914695424</v>
      </c>
      <c r="H428" s="169">
        <f t="shared" si="71"/>
        <v>2.6624973841332086E-4</v>
      </c>
      <c r="I428" s="169">
        <f t="shared" si="72"/>
        <v>10978.967083945085</v>
      </c>
      <c r="J428" s="169">
        <f t="shared" si="66"/>
        <v>2.3729010399424422E-2</v>
      </c>
      <c r="K428" s="169">
        <f t="shared" si="67"/>
        <v>1.6925047191397724</v>
      </c>
      <c r="L428" s="169">
        <f t="shared" si="73"/>
        <v>9.7687955466500451</v>
      </c>
      <c r="M428" s="170">
        <f t="shared" si="74"/>
        <v>11.353493803329291</v>
      </c>
      <c r="N428" s="170">
        <f t="shared" si="75"/>
        <v>0.1704815473937101</v>
      </c>
      <c r="O428" s="169">
        <f t="shared" si="76"/>
        <v>1.5375319930890162E-2</v>
      </c>
    </row>
    <row r="429" spans="1:15" x14ac:dyDescent="0.25">
      <c r="A429" s="157">
        <v>45694.286805555559</v>
      </c>
      <c r="B429" s="171">
        <v>0.12779282044394291</v>
      </c>
      <c r="C429" s="169">
        <f t="shared" si="68"/>
        <v>0.14503613727630899</v>
      </c>
      <c r="D429" s="168">
        <v>26.338070994999999</v>
      </c>
      <c r="E429" s="168">
        <v>1.1413911666666599E-2</v>
      </c>
      <c r="F429" s="169">
        <f t="shared" si="69"/>
        <v>0.97887033368016463</v>
      </c>
      <c r="G429" s="169">
        <f t="shared" si="70"/>
        <v>0.14039807933261977</v>
      </c>
      <c r="H429" s="169">
        <f t="shared" si="71"/>
        <v>3.0389194660740209E-4</v>
      </c>
      <c r="I429" s="169">
        <f t="shared" si="72"/>
        <v>12531.122260673097</v>
      </c>
      <c r="J429" s="169">
        <f t="shared" si="66"/>
        <v>2.372946735255977E-2</v>
      </c>
      <c r="K429" s="169">
        <f t="shared" si="67"/>
        <v>1.6924757758829407</v>
      </c>
      <c r="L429" s="169">
        <f t="shared" si="73"/>
        <v>10.945379431367876</v>
      </c>
      <c r="M429" s="170">
        <f t="shared" si="74"/>
        <v>12.720748835893293</v>
      </c>
      <c r="N429" s="170">
        <f t="shared" si="75"/>
        <v>0.21219574945716929</v>
      </c>
      <c r="O429" s="169">
        <f t="shared" si="76"/>
        <v>1.9137423291591744E-2</v>
      </c>
    </row>
    <row r="430" spans="1:15" x14ac:dyDescent="0.25">
      <c r="A430" s="157">
        <v>45694.287499999999</v>
      </c>
      <c r="B430" s="171">
        <v>0.15752106336642599</v>
      </c>
      <c r="C430" s="169">
        <f t="shared" si="68"/>
        <v>0.1787750413821039</v>
      </c>
      <c r="D430" s="168">
        <v>26.337425301666599</v>
      </c>
      <c r="E430" s="168">
        <v>1.16019755E-2</v>
      </c>
      <c r="F430" s="169">
        <f t="shared" si="69"/>
        <v>0.97887164266604387</v>
      </c>
      <c r="G430" s="169">
        <f t="shared" si="70"/>
        <v>0.17305866381421067</v>
      </c>
      <c r="H430" s="169">
        <f t="shared" si="71"/>
        <v>3.745858524117114E-4</v>
      </c>
      <c r="I430" s="169">
        <f t="shared" si="72"/>
        <v>15446.163575413777</v>
      </c>
      <c r="J430" s="169">
        <f t="shared" si="66"/>
        <v>2.3729924318824355E-2</v>
      </c>
      <c r="K430" s="169">
        <f t="shared" si="67"/>
        <v>1.6924468328389743</v>
      </c>
      <c r="L430" s="169">
        <f t="shared" si="73"/>
        <v>13.102268523835978</v>
      </c>
      <c r="M430" s="170">
        <f t="shared" si="74"/>
        <v>15.227257840472394</v>
      </c>
      <c r="N430" s="170">
        <f t="shared" si="75"/>
        <v>0.2635335447502139</v>
      </c>
      <c r="O430" s="169">
        <f t="shared" si="76"/>
        <v>2.3767455334615249E-2</v>
      </c>
    </row>
    <row r="431" spans="1:15" x14ac:dyDescent="0.25">
      <c r="A431" s="157">
        <v>45694.288194444445</v>
      </c>
      <c r="B431" s="171">
        <v>0.16717308905375031</v>
      </c>
      <c r="C431" s="169">
        <f t="shared" si="68"/>
        <v>0.1897287313611967</v>
      </c>
      <c r="D431" s="168">
        <v>26.336779609999901</v>
      </c>
      <c r="E431" s="168">
        <v>1.06890156666666E-2</v>
      </c>
      <c r="F431" s="169">
        <f t="shared" si="69"/>
        <v>0.97887295160509757</v>
      </c>
      <c r="G431" s="169">
        <f t="shared" si="70"/>
        <v>0.18366274832742382</v>
      </c>
      <c r="H431" s="169">
        <f t="shared" si="71"/>
        <v>3.9753841629312515E-4</v>
      </c>
      <c r="I431" s="169">
        <f t="shared" si="72"/>
        <v>16392.562389607396</v>
      </c>
      <c r="J431" s="169">
        <f t="shared" si="66"/>
        <v>2.3730381294679786E-2</v>
      </c>
      <c r="K431" s="169">
        <f t="shared" si="67"/>
        <v>1.6924178902320066</v>
      </c>
      <c r="L431" s="169">
        <f t="shared" si="73"/>
        <v>13.789812015378587</v>
      </c>
      <c r="M431" s="170">
        <f t="shared" si="74"/>
        <v>16.02606504474285</v>
      </c>
      <c r="N431" s="170">
        <f t="shared" si="75"/>
        <v>0.2570079159883859</v>
      </c>
      <c r="O431" s="169">
        <f t="shared" si="76"/>
        <v>2.3178924602127154E-2</v>
      </c>
    </row>
    <row r="432" spans="1:15" x14ac:dyDescent="0.25">
      <c r="A432" s="157">
        <v>45694.288888888892</v>
      </c>
      <c r="B432" s="171">
        <v>0.18068592497894095</v>
      </c>
      <c r="C432" s="169">
        <f t="shared" si="68"/>
        <v>0.20506405526265836</v>
      </c>
      <c r="D432" s="168">
        <v>26.336133919999899</v>
      </c>
      <c r="E432" s="168">
        <v>9.9544105000000001E-3</v>
      </c>
      <c r="F432" s="169">
        <f t="shared" si="69"/>
        <v>0.97887426049732729</v>
      </c>
      <c r="G432" s="169">
        <f t="shared" si="70"/>
        <v>0.19850846660520299</v>
      </c>
      <c r="H432" s="169">
        <f t="shared" si="71"/>
        <v>4.2967200563896751E-4</v>
      </c>
      <c r="I432" s="169">
        <f t="shared" si="72"/>
        <v>17717.534374693681</v>
      </c>
      <c r="J432" s="169">
        <f t="shared" si="66"/>
        <v>2.373083828012628E-2</v>
      </c>
      <c r="K432" s="169">
        <f t="shared" si="67"/>
        <v>1.6923889480620304</v>
      </c>
      <c r="L432" s="169">
        <f t="shared" si="73"/>
        <v>14.743146730830512</v>
      </c>
      <c r="M432" s="170">
        <f t="shared" si="74"/>
        <v>17.133736851487022</v>
      </c>
      <c r="N432" s="170">
        <f t="shared" si="75"/>
        <v>0.25780925730385218</v>
      </c>
      <c r="O432" s="169">
        <f t="shared" si="76"/>
        <v>2.3251195644286814E-2</v>
      </c>
    </row>
    <row r="433" spans="1:15" x14ac:dyDescent="0.25">
      <c r="A433" s="157">
        <v>45694.289583333331</v>
      </c>
      <c r="B433" s="171">
        <v>0.18647713487655435</v>
      </c>
      <c r="C433" s="169">
        <f t="shared" si="68"/>
        <v>0.21163626973880686</v>
      </c>
      <c r="D433" s="168">
        <v>26.3358326</v>
      </c>
      <c r="E433" s="168">
        <v>9.3339828333333305E-3</v>
      </c>
      <c r="F433" s="169">
        <f t="shared" si="69"/>
        <v>0.97887487129477924</v>
      </c>
      <c r="G433" s="169">
        <f t="shared" si="70"/>
        <v>0.20487091125438139</v>
      </c>
      <c r="H433" s="169">
        <f t="shared" si="71"/>
        <v>4.4344353085363938E-4</v>
      </c>
      <c r="I433" s="169">
        <f t="shared" si="72"/>
        <v>18285.373705432914</v>
      </c>
      <c r="J433" s="169">
        <f t="shared" si="66"/>
        <v>2.3731051542271755E-2</v>
      </c>
      <c r="K433" s="169">
        <f t="shared" si="67"/>
        <v>1.6923754419296722</v>
      </c>
      <c r="L433" s="169">
        <f t="shared" si="73"/>
        <v>15.148627109365753</v>
      </c>
      <c r="M433" s="170">
        <f t="shared" si="74"/>
        <v>17.604839758242051</v>
      </c>
      <c r="N433" s="170">
        <f t="shared" si="75"/>
        <v>0.24913943750379103</v>
      </c>
      <c r="O433" s="169">
        <f t="shared" si="76"/>
        <v>2.2469285489158643E-2</v>
      </c>
    </row>
    <row r="434" spans="1:15" x14ac:dyDescent="0.25">
      <c r="A434" s="157">
        <v>45694.290277777778</v>
      </c>
      <c r="B434" s="171">
        <v>0.20230645108684314</v>
      </c>
      <c r="C434" s="169">
        <f t="shared" si="68"/>
        <v>0.22960124671831292</v>
      </c>
      <c r="D434" s="168">
        <v>26.3358326</v>
      </c>
      <c r="E434" s="168">
        <v>9.2261636666666601E-3</v>
      </c>
      <c r="F434" s="169">
        <f t="shared" si="69"/>
        <v>0.97887487129477924</v>
      </c>
      <c r="G434" s="169">
        <f t="shared" si="70"/>
        <v>0.22226160335549297</v>
      </c>
      <c r="H434" s="169">
        <f t="shared" si="71"/>
        <v>4.8108572154868611E-4</v>
      </c>
      <c r="I434" s="169">
        <f t="shared" si="72"/>
        <v>19837.547716462235</v>
      </c>
      <c r="J434" s="169">
        <f t="shared" si="66"/>
        <v>2.3731051542271755E-2</v>
      </c>
      <c r="K434" s="169">
        <f t="shared" si="67"/>
        <v>1.6923754419296722</v>
      </c>
      <c r="L434" s="169">
        <f t="shared" si="73"/>
        <v>16.248139497080039</v>
      </c>
      <c r="M434" s="170">
        <f t="shared" si="74"/>
        <v>18.882628118742698</v>
      </c>
      <c r="N434" s="170">
        <f t="shared" si="75"/>
        <v>0.26619657008024256</v>
      </c>
      <c r="O434" s="169">
        <f t="shared" si="76"/>
        <v>2.4007627171739047E-2</v>
      </c>
    </row>
    <row r="435" spans="1:15" x14ac:dyDescent="0.25">
      <c r="A435" s="157">
        <v>45694.290972222225</v>
      </c>
      <c r="B435" s="171">
        <v>0.2150471257072803</v>
      </c>
      <c r="C435" s="169">
        <f t="shared" si="68"/>
        <v>0.24406086855028811</v>
      </c>
      <c r="D435" s="168">
        <v>26.3358326</v>
      </c>
      <c r="E435" s="168">
        <v>9.2794118333333307E-3</v>
      </c>
      <c r="F435" s="169">
        <f t="shared" si="69"/>
        <v>0.97887487129477924</v>
      </c>
      <c r="G435" s="169">
        <f t="shared" si="70"/>
        <v>0.23625899569644912</v>
      </c>
      <c r="H435" s="169">
        <f t="shared" si="71"/>
        <v>5.1138310756807166E-4</v>
      </c>
      <c r="I435" s="169">
        <f t="shared" si="72"/>
        <v>21086.859042744891</v>
      </c>
      <c r="J435" s="169">
        <f t="shared" si="66"/>
        <v>2.3731051542271755E-2</v>
      </c>
      <c r="K435" s="169">
        <f t="shared" si="67"/>
        <v>1.6923754419296722</v>
      </c>
      <c r="L435" s="169">
        <f t="shared" si="73"/>
        <v>17.124354195926848</v>
      </c>
      <c r="M435" s="170">
        <f t="shared" si="74"/>
        <v>19.900913093060758</v>
      </c>
      <c r="N435" s="170">
        <f t="shared" si="75"/>
        <v>0.2838097403285415</v>
      </c>
      <c r="O435" s="169">
        <f t="shared" si="76"/>
        <v>2.5596116551996891E-2</v>
      </c>
    </row>
    <row r="436" spans="1:15" x14ac:dyDescent="0.25">
      <c r="A436" s="157">
        <v>45694.291666666664</v>
      </c>
      <c r="B436" s="171">
        <v>0.21774969030866428</v>
      </c>
      <c r="C436" s="169">
        <f t="shared" si="68"/>
        <v>0.24712805794776405</v>
      </c>
      <c r="D436" s="168">
        <v>26.3358326</v>
      </c>
      <c r="E436" s="168">
        <v>9.5816778333333297E-3</v>
      </c>
      <c r="F436" s="169">
        <f t="shared" si="69"/>
        <v>0.97887487129477924</v>
      </c>
      <c r="G436" s="169">
        <f t="shared" si="70"/>
        <v>0.23922813651350375</v>
      </c>
      <c r="H436" s="169">
        <f t="shared" si="71"/>
        <v>5.1780981929329818E-4</v>
      </c>
      <c r="I436" s="169">
        <f t="shared" si="72"/>
        <v>21351.864206686812</v>
      </c>
      <c r="J436" s="169">
        <f t="shared" si="66"/>
        <v>2.3731051542271755E-2</v>
      </c>
      <c r="K436" s="169">
        <f t="shared" si="67"/>
        <v>1.6923754419296722</v>
      </c>
      <c r="L436" s="169">
        <f t="shared" si="73"/>
        <v>17.309270279575951</v>
      </c>
      <c r="M436" s="170">
        <f t="shared" si="74"/>
        <v>20.115811644451693</v>
      </c>
      <c r="N436" s="170">
        <f t="shared" si="75"/>
        <v>0.29656892926925227</v>
      </c>
      <c r="O436" s="169">
        <f t="shared" si="76"/>
        <v>2.6746837055307747E-2</v>
      </c>
    </row>
    <row r="437" spans="1:15" x14ac:dyDescent="0.25">
      <c r="A437" s="157">
        <v>45694.292361111111</v>
      </c>
      <c r="B437" s="171">
        <v>0.21195848044193735</v>
      </c>
      <c r="C437" s="169">
        <f t="shared" si="68"/>
        <v>0.24055550923137572</v>
      </c>
      <c r="D437" s="168">
        <v>26.3358326</v>
      </c>
      <c r="E437" s="168">
        <v>1.0152830999999999E-2</v>
      </c>
      <c r="F437" s="169">
        <f t="shared" si="69"/>
        <v>0.97887487129477924</v>
      </c>
      <c r="G437" s="169">
        <f t="shared" si="70"/>
        <v>0.23286569189825837</v>
      </c>
      <c r="H437" s="169">
        <f t="shared" si="71"/>
        <v>5.0403829415207439E-4</v>
      </c>
      <c r="I437" s="169">
        <f t="shared" si="72"/>
        <v>20783.995997590864</v>
      </c>
      <c r="J437" s="169">
        <f t="shared" si="66"/>
        <v>2.3731051542271755E-2</v>
      </c>
      <c r="K437" s="169">
        <f t="shared" si="67"/>
        <v>1.6923754419296722</v>
      </c>
      <c r="L437" s="169">
        <f t="shared" si="73"/>
        <v>16.912622509812326</v>
      </c>
      <c r="M437" s="170">
        <f t="shared" si="74"/>
        <v>19.654851032196905</v>
      </c>
      <c r="N437" s="170">
        <f t="shared" si="75"/>
        <v>0.30626417827917191</v>
      </c>
      <c r="O437" s="169">
        <f t="shared" si="76"/>
        <v>2.7621228199781019E-2</v>
      </c>
    </row>
    <row r="438" spans="1:15" x14ac:dyDescent="0.25">
      <c r="A438" s="157">
        <v>45694.293055555558</v>
      </c>
      <c r="B438" s="171">
        <v>0.20385078659145589</v>
      </c>
      <c r="C438" s="169">
        <f t="shared" si="68"/>
        <v>0.23135394098636783</v>
      </c>
      <c r="D438" s="168">
        <v>26.3358326</v>
      </c>
      <c r="E438" s="168">
        <v>1.1072875833333299E-2</v>
      </c>
      <c r="F438" s="169">
        <f t="shared" si="69"/>
        <v>0.97887487129477924</v>
      </c>
      <c r="G438" s="169">
        <f t="shared" si="70"/>
        <v>0.22395826939619526</v>
      </c>
      <c r="H438" s="169">
        <f t="shared" si="71"/>
        <v>4.8475815886622352E-4</v>
      </c>
      <c r="I438" s="169">
        <f t="shared" si="72"/>
        <v>19988.98050122218</v>
      </c>
      <c r="J438" s="169">
        <f t="shared" si="66"/>
        <v>2.3731051542271755E-2</v>
      </c>
      <c r="K438" s="169">
        <f t="shared" si="67"/>
        <v>1.6923754419296722</v>
      </c>
      <c r="L438" s="169">
        <f t="shared" si="73"/>
        <v>16.354750629392775</v>
      </c>
      <c r="M438" s="170">
        <f t="shared" si="74"/>
        <v>19.006525280331026</v>
      </c>
      <c r="N438" s="170">
        <f t="shared" si="75"/>
        <v>0.32180729694207788</v>
      </c>
      <c r="O438" s="169">
        <f t="shared" si="76"/>
        <v>2.9023024615988262E-2</v>
      </c>
    </row>
    <row r="439" spans="1:15" x14ac:dyDescent="0.25">
      <c r="A439" s="157">
        <v>45694.293749999997</v>
      </c>
      <c r="B439" s="171">
        <v>0.2019203833179902</v>
      </c>
      <c r="C439" s="169">
        <f t="shared" si="68"/>
        <v>0.22916309143176525</v>
      </c>
      <c r="D439" s="168">
        <v>26.3358326</v>
      </c>
      <c r="E439" s="168">
        <v>1.21913413333333E-2</v>
      </c>
      <c r="F439" s="169">
        <f t="shared" si="69"/>
        <v>0.97887487129477924</v>
      </c>
      <c r="G439" s="169">
        <f t="shared" si="70"/>
        <v>0.22183745454141338</v>
      </c>
      <c r="H439" s="169">
        <f t="shared" si="71"/>
        <v>4.8016765052253979E-4</v>
      </c>
      <c r="I439" s="169">
        <f t="shared" si="72"/>
        <v>19799.691099704516</v>
      </c>
      <c r="J439" s="169">
        <f t="shared" si="66"/>
        <v>2.3731051542271755E-2</v>
      </c>
      <c r="K439" s="169">
        <f t="shared" si="67"/>
        <v>1.6923754419296722</v>
      </c>
      <c r="L439" s="169">
        <f t="shared" si="73"/>
        <v>16.221470053365231</v>
      </c>
      <c r="M439" s="170">
        <f t="shared" si="74"/>
        <v>18.851634466337693</v>
      </c>
      <c r="N439" s="170">
        <f t="shared" si="75"/>
        <v>0.35110781131943458</v>
      </c>
      <c r="O439" s="169">
        <f t="shared" si="76"/>
        <v>3.1665567398938901E-2</v>
      </c>
    </row>
    <row r="440" spans="1:15" x14ac:dyDescent="0.25">
      <c r="A440" s="157">
        <v>45694.294444444444</v>
      </c>
      <c r="B440" s="171">
        <v>0.19921781871660652</v>
      </c>
      <c r="C440" s="169">
        <f t="shared" si="68"/>
        <v>0.22609520201985864</v>
      </c>
      <c r="D440" s="168">
        <v>26.335260289999901</v>
      </c>
      <c r="E440" s="168">
        <v>1.34414685E-2</v>
      </c>
      <c r="F440" s="169">
        <f t="shared" si="69"/>
        <v>0.97887603138252843</v>
      </c>
      <c r="G440" s="169">
        <f t="shared" si="70"/>
        <v>0.21886831372435911</v>
      </c>
      <c r="H440" s="169">
        <f t="shared" si="71"/>
        <v>4.7374093879731409E-4</v>
      </c>
      <c r="I440" s="169">
        <f t="shared" si="72"/>
        <v>19534.625454515786</v>
      </c>
      <c r="J440" s="169">
        <f t="shared" si="66"/>
        <v>2.3731456606670566E-2</v>
      </c>
      <c r="K440" s="169">
        <f t="shared" si="67"/>
        <v>1.6923497893704096</v>
      </c>
      <c r="L440" s="169">
        <f t="shared" si="73"/>
        <v>16.034576911290511</v>
      </c>
      <c r="M440" s="170">
        <f t="shared" si="74"/>
        <v>18.634185367067278</v>
      </c>
      <c r="N440" s="170">
        <f t="shared" si="75"/>
        <v>0.3821545247359423</v>
      </c>
      <c r="O440" s="169">
        <f t="shared" si="76"/>
        <v>3.4465595665218458E-2</v>
      </c>
    </row>
    <row r="441" spans="1:15" x14ac:dyDescent="0.25">
      <c r="A441" s="157">
        <v>45694.295138888891</v>
      </c>
      <c r="B441" s="171">
        <v>0.19149619632591242</v>
      </c>
      <c r="C441" s="169">
        <f t="shared" si="68"/>
        <v>0.21733055876081805</v>
      </c>
      <c r="D441" s="168">
        <v>26.334187215</v>
      </c>
      <c r="E441" s="168">
        <v>1.4931871833333299E-2</v>
      </c>
      <c r="F441" s="169">
        <f t="shared" si="69"/>
        <v>0.97887820644240131</v>
      </c>
      <c r="G441" s="169">
        <f t="shared" si="70"/>
        <v>0.21038504409137723</v>
      </c>
      <c r="H441" s="169">
        <f t="shared" si="71"/>
        <v>4.5537888331466934E-4</v>
      </c>
      <c r="I441" s="169">
        <f t="shared" si="72"/>
        <v>18777.36027693468</v>
      </c>
      <c r="J441" s="169">
        <f t="shared" si="66"/>
        <v>2.3732216120802823E-2</v>
      </c>
      <c r="K441" s="169">
        <f t="shared" si="67"/>
        <v>1.6923016918690597</v>
      </c>
      <c r="L441" s="169">
        <f t="shared" si="73"/>
        <v>15.498618940732641</v>
      </c>
      <c r="M441" s="170">
        <f t="shared" si="74"/>
        <v>18.010876745498738</v>
      </c>
      <c r="N441" s="170">
        <f t="shared" si="75"/>
        <v>0.40878167177650127</v>
      </c>
      <c r="O441" s="169">
        <f t="shared" si="76"/>
        <v>3.6867033890377099E-2</v>
      </c>
    </row>
    <row r="442" spans="1:15" x14ac:dyDescent="0.25">
      <c r="A442" s="157">
        <v>45694.29583333333</v>
      </c>
      <c r="B442" s="171">
        <v>0.1884075473696348</v>
      </c>
      <c r="C442" s="169">
        <f t="shared" si="68"/>
        <v>0.21382398521523882</v>
      </c>
      <c r="D442" s="168">
        <v>26.333114141666599</v>
      </c>
      <c r="E442" s="168">
        <v>1.6635795666666599E-2</v>
      </c>
      <c r="F442" s="169">
        <f t="shared" si="69"/>
        <v>0.97888038137891753</v>
      </c>
      <c r="G442" s="169">
        <f t="shared" si="70"/>
        <v>0.20699173623818456</v>
      </c>
      <c r="H442" s="169">
        <f t="shared" si="71"/>
        <v>4.4803406112161161E-4</v>
      </c>
      <c r="I442" s="169">
        <f t="shared" si="72"/>
        <v>18474.392322596635</v>
      </c>
      <c r="J442" s="169">
        <f t="shared" si="66"/>
        <v>2.3732975663506448E-2</v>
      </c>
      <c r="K442" s="169">
        <f t="shared" si="67"/>
        <v>1.6922535954429734</v>
      </c>
      <c r="L442" s="169">
        <f t="shared" si="73"/>
        <v>15.283393832603824</v>
      </c>
      <c r="M442" s="170">
        <f t="shared" si="74"/>
        <v>17.760312598049627</v>
      </c>
      <c r="N442" s="170">
        <f t="shared" si="75"/>
        <v>0.44839312765207334</v>
      </c>
      <c r="O442" s="169">
        <f t="shared" si="76"/>
        <v>4.0439495639617011E-2</v>
      </c>
    </row>
    <row r="443" spans="1:15" x14ac:dyDescent="0.25">
      <c r="A443" s="157">
        <v>45694.296527777777</v>
      </c>
      <c r="B443" s="171">
        <v>0.19921781871660652</v>
      </c>
      <c r="C443" s="169">
        <f t="shared" si="68"/>
        <v>0.22609126464144375</v>
      </c>
      <c r="D443" s="168">
        <v>26.332041066666601</v>
      </c>
      <c r="E443" s="168">
        <v>1.8333892000000001E-2</v>
      </c>
      <c r="F443" s="169">
        <f t="shared" si="69"/>
        <v>0.97888255619883824</v>
      </c>
      <c r="G443" s="169">
        <f t="shared" si="70"/>
        <v>0.21886831372435911</v>
      </c>
      <c r="H443" s="169">
        <f t="shared" si="71"/>
        <v>4.7374093879731409E-4</v>
      </c>
      <c r="I443" s="169">
        <f t="shared" si="72"/>
        <v>19534.285265020739</v>
      </c>
      <c r="J443" s="169">
        <f t="shared" si="66"/>
        <v>2.3733735237142041E-2</v>
      </c>
      <c r="K443" s="169">
        <f t="shared" si="67"/>
        <v>1.692205499942746</v>
      </c>
      <c r="L443" s="169">
        <f t="shared" si="73"/>
        <v>16.034576911290511</v>
      </c>
      <c r="M443" s="170">
        <f t="shared" si="74"/>
        <v>18.632762723761704</v>
      </c>
      <c r="N443" s="170">
        <f t="shared" si="75"/>
        <v>0.52120193975654661</v>
      </c>
      <c r="O443" s="169">
        <f t="shared" si="76"/>
        <v>4.700594694774049E-2</v>
      </c>
    </row>
    <row r="444" spans="1:15" x14ac:dyDescent="0.25">
      <c r="A444" s="157">
        <v>45694.297222222223</v>
      </c>
      <c r="B444" s="171">
        <v>0.19535700292689531</v>
      </c>
      <c r="C444" s="169">
        <f t="shared" si="68"/>
        <v>0.22170835795746005</v>
      </c>
      <c r="D444" s="168">
        <v>26.330967993333299</v>
      </c>
      <c r="E444" s="168">
        <v>2.0009206166666599E-2</v>
      </c>
      <c r="F444" s="169">
        <f t="shared" si="69"/>
        <v>0.97888473089541372</v>
      </c>
      <c r="G444" s="169">
        <f t="shared" si="70"/>
        <v>0.21462667386032405</v>
      </c>
      <c r="H444" s="169">
        <f t="shared" si="71"/>
        <v>4.6455990013057156E-4</v>
      </c>
      <c r="I444" s="169">
        <f t="shared" si="72"/>
        <v>19155.602127524548</v>
      </c>
      <c r="J444" s="169">
        <f t="shared" si="66"/>
        <v>2.3734494839351493E-2</v>
      </c>
      <c r="K444" s="169">
        <f t="shared" si="67"/>
        <v>1.6921574055177646</v>
      </c>
      <c r="L444" s="169">
        <f t="shared" si="73"/>
        <v>15.76696835469944</v>
      </c>
      <c r="M444" s="170">
        <f t="shared" si="74"/>
        <v>18.321325552632882</v>
      </c>
      <c r="N444" s="170">
        <f t="shared" si="75"/>
        <v>0.5582754503889793</v>
      </c>
      <c r="O444" s="169">
        <f t="shared" si="76"/>
        <v>5.0349517531473598E-2</v>
      </c>
    </row>
    <row r="445" spans="1:15" x14ac:dyDescent="0.25">
      <c r="A445" s="157">
        <v>45694.29791666667</v>
      </c>
      <c r="B445" s="171">
        <v>0.18609105422031674</v>
      </c>
      <c r="C445" s="169">
        <f t="shared" si="68"/>
        <v>0.21119105189558676</v>
      </c>
      <c r="D445" s="168">
        <v>26.32966356</v>
      </c>
      <c r="E445" s="168">
        <v>2.1871116499999999E-2</v>
      </c>
      <c r="F445" s="169">
        <f t="shared" si="69"/>
        <v>0.9788873743059463</v>
      </c>
      <c r="G445" s="169">
        <f t="shared" si="70"/>
        <v>0.20444674828172818</v>
      </c>
      <c r="H445" s="169">
        <f t="shared" si="71"/>
        <v>4.4252542918122982E-4</v>
      </c>
      <c r="I445" s="169">
        <f t="shared" si="72"/>
        <v>18246.906883778694</v>
      </c>
      <c r="J445" s="169">
        <f t="shared" si="66"/>
        <v>2.3735418255681925E-2</v>
      </c>
      <c r="K445" s="169">
        <f t="shared" si="67"/>
        <v>1.6920989430405777</v>
      </c>
      <c r="L445" s="169">
        <f t="shared" si="73"/>
        <v>15.121650512144745</v>
      </c>
      <c r="M445" s="170">
        <f t="shared" si="74"/>
        <v>17.570918192663864</v>
      </c>
      <c r="N445" s="170">
        <f t="shared" si="75"/>
        <v>0.58251573826059977</v>
      </c>
      <c r="O445" s="169">
        <f t="shared" si="76"/>
        <v>5.2535690680068518E-2</v>
      </c>
    </row>
    <row r="446" spans="1:15" x14ac:dyDescent="0.25">
      <c r="A446" s="157">
        <v>45694.298611111109</v>
      </c>
      <c r="B446" s="171">
        <v>0.19419875725180508</v>
      </c>
      <c r="C446" s="169">
        <f t="shared" si="68"/>
        <v>0.22039052710088797</v>
      </c>
      <c r="D446" s="168">
        <v>26.32815669</v>
      </c>
      <c r="E446" s="168">
        <v>2.36452376666666E-2</v>
      </c>
      <c r="F446" s="169">
        <f t="shared" si="69"/>
        <v>0.97889042773006441</v>
      </c>
      <c r="G446" s="169">
        <f t="shared" si="70"/>
        <v>0.21335418087039651</v>
      </c>
      <c r="H446" s="169">
        <f t="shared" si="71"/>
        <v>4.6180558629955955E-4</v>
      </c>
      <c r="I446" s="169">
        <f t="shared" si="72"/>
        <v>19041.74154151672</v>
      </c>
      <c r="J446" s="169">
        <f t="shared" si="66"/>
        <v>2.3736485032902915E-2</v>
      </c>
      <c r="K446" s="169">
        <f t="shared" si="67"/>
        <v>1.6920314095376949</v>
      </c>
      <c r="L446" s="169">
        <f t="shared" si="73"/>
        <v>15.686541893214018</v>
      </c>
      <c r="M446" s="170">
        <f t="shared" si="74"/>
        <v>18.226654160990634</v>
      </c>
      <c r="N446" s="170">
        <f t="shared" si="75"/>
        <v>0.65593273327331125</v>
      </c>
      <c r="O446" s="169">
        <f t="shared" si="76"/>
        <v>5.9156992539079294E-2</v>
      </c>
    </row>
    <row r="447" spans="1:15" x14ac:dyDescent="0.25">
      <c r="A447" s="157">
        <v>45694.299305555556</v>
      </c>
      <c r="B447" s="171">
        <v>0.20732551253620121</v>
      </c>
      <c r="C447" s="169">
        <f t="shared" si="68"/>
        <v>0.23528578252216475</v>
      </c>
      <c r="D447" s="168">
        <v>26.32664982</v>
      </c>
      <c r="E447" s="168">
        <v>2.5287475166666601E-2</v>
      </c>
      <c r="F447" s="169">
        <f t="shared" si="69"/>
        <v>0.97889348091765405</v>
      </c>
      <c r="G447" s="169">
        <f t="shared" si="70"/>
        <v>0.22777573619248889</v>
      </c>
      <c r="H447" s="169">
        <f t="shared" si="71"/>
        <v>4.9302107400971617E-4</v>
      </c>
      <c r="I447" s="169">
        <f t="shared" si="72"/>
        <v>20328.691609915033</v>
      </c>
      <c r="J447" s="169">
        <f t="shared" si="66"/>
        <v>2.3737551868805835E-2</v>
      </c>
      <c r="K447" s="169">
        <f t="shared" si="67"/>
        <v>1.6919638780077346</v>
      </c>
      <c r="L447" s="169">
        <f t="shared" si="73"/>
        <v>16.594211949417065</v>
      </c>
      <c r="M447" s="170">
        <f t="shared" si="74"/>
        <v>19.280613624422237</v>
      </c>
      <c r="N447" s="170">
        <f t="shared" si="75"/>
        <v>0.7466787878936838</v>
      </c>
      <c r="O447" s="169">
        <f t="shared" si="76"/>
        <v>6.7341160524322125E-2</v>
      </c>
    </row>
    <row r="448" spans="1:15" x14ac:dyDescent="0.25">
      <c r="A448" s="157">
        <v>45694.3</v>
      </c>
      <c r="B448" s="171">
        <v>0.19728740620808244</v>
      </c>
      <c r="C448" s="169">
        <f t="shared" si="68"/>
        <v>0.22389209533687482</v>
      </c>
      <c r="D448" s="168">
        <v>26.325142955</v>
      </c>
      <c r="E448" s="168">
        <v>2.68749698333333E-2</v>
      </c>
      <c r="F448" s="169">
        <f t="shared" si="69"/>
        <v>0.97889653385860076</v>
      </c>
      <c r="G448" s="169">
        <f t="shared" si="70"/>
        <v>0.21674748872358901</v>
      </c>
      <c r="H448" s="169">
        <f t="shared" si="71"/>
        <v>4.6915040849261689E-4</v>
      </c>
      <c r="I448" s="169">
        <f t="shared" si="72"/>
        <v>19344.277037105985</v>
      </c>
      <c r="J448" s="169">
        <f t="shared" si="66"/>
        <v>2.3738618759854217E-2</v>
      </c>
      <c r="K448" s="169">
        <f t="shared" si="67"/>
        <v>1.6918963486747363</v>
      </c>
      <c r="L448" s="169">
        <f t="shared" si="73"/>
        <v>15.9008639616487</v>
      </c>
      <c r="M448" s="170">
        <f t="shared" si="74"/>
        <v>18.474360764547345</v>
      </c>
      <c r="N448" s="170">
        <f t="shared" si="75"/>
        <v>0.75678430492010895</v>
      </c>
      <c r="O448" s="169">
        <f t="shared" si="76"/>
        <v>6.8252552752535084E-2</v>
      </c>
    </row>
    <row r="449" spans="1:15" x14ac:dyDescent="0.25">
      <c r="A449" s="157">
        <v>45694.300694444442</v>
      </c>
      <c r="B449" s="171">
        <v>0.18300239974308047</v>
      </c>
      <c r="C449" s="169">
        <f t="shared" si="68"/>
        <v>0.20767902818053693</v>
      </c>
      <c r="D449" s="168">
        <v>26.323636085</v>
      </c>
      <c r="E449" s="168">
        <v>2.84402116666666E-2</v>
      </c>
      <c r="F449" s="169">
        <f t="shared" si="69"/>
        <v>0.97889958657318021</v>
      </c>
      <c r="G449" s="169">
        <f t="shared" si="70"/>
        <v>0.20105343436299911</v>
      </c>
      <c r="H449" s="169">
        <f t="shared" si="71"/>
        <v>4.3518059385930544E-4</v>
      </c>
      <c r="I449" s="169">
        <f t="shared" si="72"/>
        <v>17943.468034798392</v>
      </c>
      <c r="J449" s="169">
        <f t="shared" si="66"/>
        <v>2.3739685713131994E-2</v>
      </c>
      <c r="K449" s="169">
        <f t="shared" si="67"/>
        <v>1.691828821090525</v>
      </c>
      <c r="L449" s="169">
        <f t="shared" si="73"/>
        <v>14.905553397273534</v>
      </c>
      <c r="M449" s="170">
        <f t="shared" si="74"/>
        <v>17.317343924167247</v>
      </c>
      <c r="N449" s="170">
        <f t="shared" si="75"/>
        <v>0.7453242968751137</v>
      </c>
      <c r="O449" s="169">
        <f t="shared" si="76"/>
        <v>6.7219002243426557E-2</v>
      </c>
    </row>
    <row r="450" spans="1:15" x14ac:dyDescent="0.25">
      <c r="A450" s="157">
        <v>45694.301388888889</v>
      </c>
      <c r="B450" s="171">
        <v>0.17643902486522256</v>
      </c>
      <c r="C450" s="169">
        <f t="shared" si="68"/>
        <v>0.2002301481221328</v>
      </c>
      <c r="D450" s="168">
        <v>26.323194026666599</v>
      </c>
      <c r="E450" s="168">
        <v>2.9765442E-2</v>
      </c>
      <c r="F450" s="169">
        <f t="shared" si="69"/>
        <v>0.97890048207864166</v>
      </c>
      <c r="G450" s="169">
        <f t="shared" si="70"/>
        <v>0.19384265973896281</v>
      </c>
      <c r="H450" s="169">
        <f t="shared" si="71"/>
        <v>4.1957285657784159E-4</v>
      </c>
      <c r="I450" s="169">
        <f t="shared" si="72"/>
        <v>17299.884797752275</v>
      </c>
      <c r="J450" s="169">
        <f t="shared" si="66"/>
        <v>2.3739998727769066E-2</v>
      </c>
      <c r="K450" s="169">
        <f t="shared" si="67"/>
        <v>1.6918090114404842</v>
      </c>
      <c r="L450" s="169">
        <f t="shared" si="73"/>
        <v>14.444638181534991</v>
      </c>
      <c r="M450" s="170">
        <f t="shared" si="74"/>
        <v>16.781674459028078</v>
      </c>
      <c r="N450" s="170">
        <f t="shared" si="75"/>
        <v>0.75327667188038305</v>
      </c>
      <c r="O450" s="169">
        <f t="shared" si="76"/>
        <v>6.793620778141983E-2</v>
      </c>
    </row>
    <row r="451" spans="1:15" x14ac:dyDescent="0.25">
      <c r="A451" s="157">
        <v>45694.302083333336</v>
      </c>
      <c r="B451" s="171">
        <v>0.18609105422031674</v>
      </c>
      <c r="C451" s="169">
        <f t="shared" si="68"/>
        <v>0.2111841519581453</v>
      </c>
      <c r="D451" s="168">
        <v>26.323623179999998</v>
      </c>
      <c r="E451" s="168">
        <v>3.0673432666666601E-2</v>
      </c>
      <c r="F451" s="169">
        <f t="shared" si="69"/>
        <v>0.97889961271594139</v>
      </c>
      <c r="G451" s="169">
        <f t="shared" si="70"/>
        <v>0.20444674828172818</v>
      </c>
      <c r="H451" s="169">
        <f t="shared" si="71"/>
        <v>4.4252542918122982E-4</v>
      </c>
      <c r="I451" s="169">
        <f t="shared" si="72"/>
        <v>18246.310729183755</v>
      </c>
      <c r="J451" s="169">
        <f t="shared" si="66"/>
        <v>2.3739694850890364E-2</v>
      </c>
      <c r="K451" s="169">
        <f t="shared" si="67"/>
        <v>1.6918282427854077</v>
      </c>
      <c r="L451" s="169">
        <f t="shared" si="73"/>
        <v>15.121650512144745</v>
      </c>
      <c r="M451" s="170">
        <f t="shared" si="74"/>
        <v>17.568401218860981</v>
      </c>
      <c r="N451" s="170">
        <f t="shared" si="75"/>
        <v>0.81681217080379209</v>
      </c>
      <c r="O451" s="169">
        <f t="shared" si="76"/>
        <v>7.3666321320688316E-2</v>
      </c>
    </row>
    <row r="452" spans="1:15" x14ac:dyDescent="0.25">
      <c r="A452" s="157">
        <v>45694.302777777775</v>
      </c>
      <c r="B452" s="171">
        <v>0.18454673157992357</v>
      </c>
      <c r="C452" s="169">
        <f t="shared" si="68"/>
        <v>0.20943207416359511</v>
      </c>
      <c r="D452" s="168">
        <v>26.324052335000001</v>
      </c>
      <c r="E452" s="168">
        <v>3.1600497499999998E-2</v>
      </c>
      <c r="F452" s="169">
        <f t="shared" si="69"/>
        <v>0.97889874333068383</v>
      </c>
      <c r="G452" s="169">
        <f t="shared" si="70"/>
        <v>0.2027500963741494</v>
      </c>
      <c r="H452" s="169">
        <f t="shared" si="71"/>
        <v>4.3885302245486881E-4</v>
      </c>
      <c r="I452" s="169">
        <f t="shared" si="72"/>
        <v>18094.931207734619</v>
      </c>
      <c r="J452" s="169">
        <f t="shared" si="66"/>
        <v>2.3739390977592239E-2</v>
      </c>
      <c r="K452" s="169">
        <f t="shared" si="67"/>
        <v>1.6918474743650285</v>
      </c>
      <c r="L452" s="169">
        <f t="shared" si="73"/>
        <v>15.013665569377316</v>
      </c>
      <c r="M452" s="170">
        <f t="shared" si="74"/>
        <v>17.443121365568771</v>
      </c>
      <c r="N452" s="170">
        <f t="shared" si="75"/>
        <v>0.83483395809970451</v>
      </c>
      <c r="O452" s="169">
        <f t="shared" si="76"/>
        <v>7.5291662887779998E-2</v>
      </c>
    </row>
    <row r="453" spans="1:15" x14ac:dyDescent="0.25">
      <c r="A453" s="157">
        <v>45694.303472222222</v>
      </c>
      <c r="B453" s="171">
        <v>0.17836943183734433</v>
      </c>
      <c r="C453" s="169">
        <f t="shared" si="68"/>
        <v>0.20242226165215979</v>
      </c>
      <c r="D453" s="168">
        <v>26.324481486666599</v>
      </c>
      <c r="E453" s="168">
        <v>3.2465574333333302E-2</v>
      </c>
      <c r="F453" s="169">
        <f t="shared" si="69"/>
        <v>0.97889787393299765</v>
      </c>
      <c r="G453" s="169">
        <f t="shared" si="70"/>
        <v>0.19596347865722966</v>
      </c>
      <c r="H453" s="169">
        <f t="shared" si="71"/>
        <v>4.2416337371694733E-4</v>
      </c>
      <c r="I453" s="169">
        <f t="shared" si="72"/>
        <v>17489.283406746606</v>
      </c>
      <c r="J453" s="169">
        <f t="shared" si="66"/>
        <v>2.3739087111414821E-2</v>
      </c>
      <c r="K453" s="169">
        <f t="shared" si="67"/>
        <v>1.6918667059552912</v>
      </c>
      <c r="L453" s="169">
        <f t="shared" si="73"/>
        <v>14.580447004451861</v>
      </c>
      <c r="M453" s="170">
        <f t="shared" si="74"/>
        <v>16.939973389778526</v>
      </c>
      <c r="N453" s="170">
        <f t="shared" si="75"/>
        <v>0.83023327924265999</v>
      </c>
      <c r="O453" s="169">
        <f t="shared" si="76"/>
        <v>7.4876738748436145E-2</v>
      </c>
    </row>
    <row r="454" spans="1:15" x14ac:dyDescent="0.25">
      <c r="A454" s="157">
        <v>45694.304166666669</v>
      </c>
      <c r="B454" s="171">
        <v>0.1582932200999797</v>
      </c>
      <c r="C454" s="169">
        <f t="shared" si="68"/>
        <v>0.17963922216034109</v>
      </c>
      <c r="D454" s="168">
        <v>26.324910639999999</v>
      </c>
      <c r="E454" s="168">
        <v>3.3238854666666602E-2</v>
      </c>
      <c r="F454" s="169">
        <f t="shared" si="69"/>
        <v>0.97889700451275319</v>
      </c>
      <c r="G454" s="169">
        <f t="shared" si="70"/>
        <v>0.17390698472893881</v>
      </c>
      <c r="H454" s="169">
        <f t="shared" si="71"/>
        <v>3.7642204486783293E-4</v>
      </c>
      <c r="I454" s="169">
        <f t="shared" si="72"/>
        <v>15520.828794653469</v>
      </c>
      <c r="J454" s="169">
        <f t="shared" si="66"/>
        <v>2.3738783248817674E-2</v>
      </c>
      <c r="K454" s="169">
        <f t="shared" si="67"/>
        <v>1.691885937780262</v>
      </c>
      <c r="L454" s="169">
        <f t="shared" si="73"/>
        <v>13.157484277573515</v>
      </c>
      <c r="M454" s="170">
        <f t="shared" si="74"/>
        <v>15.286890863922704</v>
      </c>
      <c r="N454" s="170">
        <f t="shared" si="75"/>
        <v>0.75826810227404728</v>
      </c>
      <c r="O454" s="169">
        <f t="shared" si="76"/>
        <v>6.8386372860213498E-2</v>
      </c>
    </row>
    <row r="455" spans="1:15" x14ac:dyDescent="0.25">
      <c r="A455" s="157">
        <v>45694.304861111108</v>
      </c>
      <c r="B455" s="171">
        <v>0.15095768113758518</v>
      </c>
      <c r="C455" s="169">
        <f t="shared" si="68"/>
        <v>0.17131378240614784</v>
      </c>
      <c r="D455" s="168">
        <v>26.324159623333301</v>
      </c>
      <c r="E455" s="168">
        <v>3.3895707999999997E-2</v>
      </c>
      <c r="F455" s="169">
        <f t="shared" si="69"/>
        <v>0.97889852598221649</v>
      </c>
      <c r="G455" s="169">
        <f t="shared" si="70"/>
        <v>0.1658478811141034</v>
      </c>
      <c r="H455" s="169">
        <f t="shared" si="71"/>
        <v>3.5897809764957444E-4</v>
      </c>
      <c r="I455" s="169">
        <f t="shared" si="72"/>
        <v>14801.510799891174</v>
      </c>
      <c r="J455" s="169">
        <f t="shared" si="66"/>
        <v>2.3739315010306572E-2</v>
      </c>
      <c r="K455" s="169">
        <f t="shared" si="67"/>
        <v>1.6918522822662645</v>
      </c>
      <c r="L455" s="169">
        <f t="shared" si="73"/>
        <v>12.631378691146848</v>
      </c>
      <c r="M455" s="170">
        <f t="shared" si="74"/>
        <v>14.675378983204281</v>
      </c>
      <c r="N455" s="170">
        <f t="shared" si="75"/>
        <v>0.73890047582826968</v>
      </c>
      <c r="O455" s="169">
        <f t="shared" si="76"/>
        <v>6.6639653303415369E-2</v>
      </c>
    </row>
    <row r="456" spans="1:15" x14ac:dyDescent="0.25">
      <c r="A456" s="157">
        <v>45694.305555555555</v>
      </c>
      <c r="B456" s="171">
        <v>0.1540463310204572</v>
      </c>
      <c r="C456" s="169">
        <f t="shared" si="68"/>
        <v>0.17481730253462982</v>
      </c>
      <c r="D456" s="168">
        <v>26.3224430066666</v>
      </c>
      <c r="E456" s="168">
        <v>3.4381693166666602E-2</v>
      </c>
      <c r="F456" s="169">
        <f t="shared" si="69"/>
        <v>0.97890200342058986</v>
      </c>
      <c r="G456" s="169">
        <f t="shared" si="70"/>
        <v>0.1692411899852882</v>
      </c>
      <c r="H456" s="169">
        <f t="shared" si="71"/>
        <v>3.6632292204607836E-4</v>
      </c>
      <c r="I456" s="169">
        <f t="shared" si="72"/>
        <v>15104.214938992016</v>
      </c>
      <c r="J456" s="169">
        <f t="shared" si="66"/>
        <v>2.3740530524942311E-2</v>
      </c>
      <c r="K456" s="169">
        <f t="shared" si="67"/>
        <v>1.6917753568972262</v>
      </c>
      <c r="L456" s="169">
        <f t="shared" si="73"/>
        <v>12.853323508886451</v>
      </c>
      <c r="M456" s="170">
        <f t="shared" si="74"/>
        <v>14.932630793647</v>
      </c>
      <c r="N456" s="170">
        <f t="shared" si="75"/>
        <v>0.76413052753952471</v>
      </c>
      <c r="O456" s="169">
        <f t="shared" si="76"/>
        <v>6.8915090867561757E-2</v>
      </c>
    </row>
    <row r="457" spans="1:15" x14ac:dyDescent="0.25">
      <c r="A457" s="157">
        <v>45694.306250000001</v>
      </c>
      <c r="B457" s="171">
        <v>0.16215403128760522</v>
      </c>
      <c r="C457" s="169">
        <f t="shared" si="68"/>
        <v>0.18401650319227084</v>
      </c>
      <c r="D457" s="168">
        <v>26.320726394999902</v>
      </c>
      <c r="E457" s="168">
        <v>3.4842245833333299E-2</v>
      </c>
      <c r="F457" s="169">
        <f t="shared" si="69"/>
        <v>0.97890548054195381</v>
      </c>
      <c r="G457" s="169">
        <f t="shared" si="70"/>
        <v>0.17814861953694655</v>
      </c>
      <c r="H457" s="169">
        <f t="shared" si="71"/>
        <v>3.8560307259079339E-4</v>
      </c>
      <c r="I457" s="169">
        <f t="shared" si="72"/>
        <v>15899.0258758122</v>
      </c>
      <c r="J457" s="169">
        <f t="shared" si="66"/>
        <v>2.3741746112210981E-2</v>
      </c>
      <c r="K457" s="169">
        <f t="shared" si="67"/>
        <v>1.6916984343124639</v>
      </c>
      <c r="L457" s="169">
        <f t="shared" si="73"/>
        <v>13.433003715220845</v>
      </c>
      <c r="M457" s="170">
        <f t="shared" si="74"/>
        <v>15.605451657682512</v>
      </c>
      <c r="N457" s="170">
        <f t="shared" si="75"/>
        <v>0.81328807499521005</v>
      </c>
      <c r="O457" s="169">
        <f t="shared" si="76"/>
        <v>7.3348491612122133E-2</v>
      </c>
    </row>
    <row r="458" spans="1:15" x14ac:dyDescent="0.25">
      <c r="A458" s="157">
        <v>45694.306944444441</v>
      </c>
      <c r="B458" s="171">
        <v>0.16215403128760522</v>
      </c>
      <c r="C458" s="169">
        <f t="shared" si="68"/>
        <v>0.18401479480798291</v>
      </c>
      <c r="D458" s="168">
        <v>26.319009781666601</v>
      </c>
      <c r="E458" s="168">
        <v>3.5251538499999999E-2</v>
      </c>
      <c r="F458" s="169">
        <f t="shared" si="69"/>
        <v>0.97890895735983541</v>
      </c>
      <c r="G458" s="169">
        <f t="shared" si="70"/>
        <v>0.17814861953694655</v>
      </c>
      <c r="H458" s="169">
        <f t="shared" si="71"/>
        <v>3.8560307259079339E-4</v>
      </c>
      <c r="I458" s="169">
        <f t="shared" si="72"/>
        <v>15898.878271409723</v>
      </c>
      <c r="J458" s="169">
        <f t="shared" si="66"/>
        <v>2.3742961776838697E-2</v>
      </c>
      <c r="K458" s="169">
        <f t="shared" si="67"/>
        <v>1.6916215142131918</v>
      </c>
      <c r="L458" s="169">
        <f t="shared" si="73"/>
        <v>13.433003715220845</v>
      </c>
      <c r="M458" s="170">
        <f t="shared" si="74"/>
        <v>15.60481633981605</v>
      </c>
      <c r="N458" s="170">
        <f t="shared" si="75"/>
        <v>0.82280029657729714</v>
      </c>
      <c r="O458" s="169">
        <f t="shared" si="76"/>
        <v>7.4206375953940945E-2</v>
      </c>
    </row>
    <row r="459" spans="1:15" x14ac:dyDescent="0.25">
      <c r="A459" s="157">
        <v>45694.307638888888</v>
      </c>
      <c r="B459" s="171">
        <v>0.16215403128760522</v>
      </c>
      <c r="C459" s="169">
        <f t="shared" si="68"/>
        <v>0.18401308649184983</v>
      </c>
      <c r="D459" s="168">
        <v>26.317293166666602</v>
      </c>
      <c r="E459" s="168">
        <v>3.5630628666666601E-2</v>
      </c>
      <c r="F459" s="169">
        <f t="shared" si="69"/>
        <v>0.97891243387425686</v>
      </c>
      <c r="G459" s="169">
        <f t="shared" si="70"/>
        <v>0.17814861953694655</v>
      </c>
      <c r="H459" s="169">
        <f t="shared" si="71"/>
        <v>3.8560307259079339E-4</v>
      </c>
      <c r="I459" s="169">
        <f t="shared" si="72"/>
        <v>15898.730672895825</v>
      </c>
      <c r="J459" s="169">
        <f t="shared" si="66"/>
        <v>2.3744177518831275E-2</v>
      </c>
      <c r="K459" s="169">
        <f t="shared" si="67"/>
        <v>1.6915445965993685</v>
      </c>
      <c r="L459" s="169">
        <f t="shared" si="73"/>
        <v>13.433003715220845</v>
      </c>
      <c r="M459" s="170">
        <f t="shared" si="74"/>
        <v>15.604181047197383</v>
      </c>
      <c r="N459" s="170">
        <f t="shared" si="75"/>
        <v>0.83160664053464983</v>
      </c>
      <c r="O459" s="169">
        <f t="shared" si="76"/>
        <v>7.5000598893817619E-2</v>
      </c>
    </row>
    <row r="460" spans="1:15" x14ac:dyDescent="0.25">
      <c r="A460" s="157">
        <v>45694.308333333334</v>
      </c>
      <c r="B460" s="171">
        <v>0.16215403128760522</v>
      </c>
      <c r="C460" s="169">
        <f t="shared" si="68"/>
        <v>0.18401149283363005</v>
      </c>
      <c r="D460" s="168">
        <v>26.3156917033333</v>
      </c>
      <c r="E460" s="168">
        <v>3.5945742333333301E-2</v>
      </c>
      <c r="F460" s="169">
        <f t="shared" si="69"/>
        <v>0.97891567690516501</v>
      </c>
      <c r="G460" s="169">
        <f t="shared" si="70"/>
        <v>0.17814861953694655</v>
      </c>
      <c r="H460" s="169">
        <f t="shared" si="71"/>
        <v>3.8560307259079339E-4</v>
      </c>
      <c r="I460" s="169">
        <f t="shared" si="72"/>
        <v>15898.592980825637</v>
      </c>
      <c r="J460" s="169">
        <f t="shared" si="66"/>
        <v>2.374531177674415E-2</v>
      </c>
      <c r="K460" s="169">
        <f t="shared" si="67"/>
        <v>1.6914728409780675</v>
      </c>
      <c r="L460" s="169">
        <f t="shared" si="73"/>
        <v>13.433003715220845</v>
      </c>
      <c r="M460" s="170">
        <f t="shared" si="74"/>
        <v>15.603588393746085</v>
      </c>
      <c r="N460" s="170">
        <f t="shared" si="75"/>
        <v>0.83892181761888751</v>
      </c>
      <c r="O460" s="169">
        <f t="shared" si="76"/>
        <v>7.5660337086840501E-2</v>
      </c>
    </row>
    <row r="461" spans="1:15" x14ac:dyDescent="0.25">
      <c r="A461" s="157">
        <v>45694.309027777781</v>
      </c>
      <c r="B461" s="171">
        <v>0.18338848592027671</v>
      </c>
      <c r="C461" s="169">
        <f t="shared" si="68"/>
        <v>0.20810653758753228</v>
      </c>
      <c r="D461" s="168">
        <v>26.314184449999999</v>
      </c>
      <c r="E461" s="168">
        <v>3.62597066666666E-2</v>
      </c>
      <c r="F461" s="169">
        <f t="shared" si="69"/>
        <v>0.97891872891292941</v>
      </c>
      <c r="G461" s="169">
        <f t="shared" si="70"/>
        <v>0.20147760340118862</v>
      </c>
      <c r="H461" s="169">
        <f t="shared" si="71"/>
        <v>4.3609870866058144E-4</v>
      </c>
      <c r="I461" s="169">
        <f t="shared" si="72"/>
        <v>17980.40484756279</v>
      </c>
      <c r="J461" s="169">
        <f t="shared" si="66"/>
        <v>2.3746379369738002E-2</v>
      </c>
      <c r="K461" s="169">
        <f t="shared" si="67"/>
        <v>1.6914053085921483</v>
      </c>
      <c r="L461" s="169">
        <f t="shared" si="73"/>
        <v>14.932593599407181</v>
      </c>
      <c r="M461" s="170">
        <f t="shared" si="74"/>
        <v>17.344870900349179</v>
      </c>
      <c r="N461" s="170">
        <f t="shared" si="75"/>
        <v>0.95189991463590029</v>
      </c>
      <c r="O461" s="169">
        <f t="shared" si="76"/>
        <v>8.5849559400784647E-2</v>
      </c>
    </row>
    <row r="462" spans="1:15" x14ac:dyDescent="0.25">
      <c r="A462" s="157">
        <v>45694.30972222222</v>
      </c>
      <c r="B462" s="171">
        <v>0.19767348226223405</v>
      </c>
      <c r="C462" s="169">
        <f t="shared" si="68"/>
        <v>0.22431511153279901</v>
      </c>
      <c r="D462" s="168">
        <v>26.312677198333301</v>
      </c>
      <c r="E462" s="168">
        <v>3.64270398333333E-2</v>
      </c>
      <c r="F462" s="169">
        <f t="shared" si="69"/>
        <v>0.97892178068081304</v>
      </c>
      <c r="G462" s="169">
        <f t="shared" si="70"/>
        <v>0.21717164664021452</v>
      </c>
      <c r="H462" s="169">
        <f t="shared" si="71"/>
        <v>4.7006849922124353E-4</v>
      </c>
      <c r="I462" s="169">
        <f t="shared" si="72"/>
        <v>19380.825636433834</v>
      </c>
      <c r="J462" s="169">
        <f t="shared" si="66"/>
        <v>2.3747447020297949E-2</v>
      </c>
      <c r="K462" s="169">
        <f t="shared" si="67"/>
        <v>1.6913377782545307</v>
      </c>
      <c r="L462" s="169">
        <f t="shared" si="73"/>
        <v>15.927620703256189</v>
      </c>
      <c r="M462" s="170">
        <f t="shared" si="74"/>
        <v>18.499977762809092</v>
      </c>
      <c r="N462" s="170">
        <f t="shared" si="75"/>
        <v>1.0273077154558421</v>
      </c>
      <c r="O462" s="169">
        <f t="shared" si="76"/>
        <v>9.265040723808099E-2</v>
      </c>
    </row>
    <row r="463" spans="1:15" x14ac:dyDescent="0.25">
      <c r="A463" s="157">
        <v>45694.310416666667</v>
      </c>
      <c r="B463" s="171">
        <v>0.1857049763206978</v>
      </c>
      <c r="C463" s="169">
        <f t="shared" si="68"/>
        <v>0.21073182139523283</v>
      </c>
      <c r="D463" s="168">
        <v>26.311169945</v>
      </c>
      <c r="E463" s="168">
        <v>3.6559946333333301E-2</v>
      </c>
      <c r="F463" s="169">
        <f t="shared" si="69"/>
        <v>0.97892483221558058</v>
      </c>
      <c r="G463" s="169">
        <f t="shared" si="70"/>
        <v>0.20402258833760165</v>
      </c>
      <c r="H463" s="169">
        <f t="shared" si="71"/>
        <v>4.4160733406407285E-4</v>
      </c>
      <c r="I463" s="169">
        <f t="shared" si="72"/>
        <v>18207.229368548116</v>
      </c>
      <c r="J463" s="169">
        <f t="shared" si="66"/>
        <v>2.3748514730788824E-2</v>
      </c>
      <c r="K463" s="169">
        <f t="shared" si="67"/>
        <v>1.6912702498158418</v>
      </c>
      <c r="L463" s="169">
        <f t="shared" si="73"/>
        <v>15.094666270958079</v>
      </c>
      <c r="M463" s="170">
        <f t="shared" si="74"/>
        <v>17.531872047776915</v>
      </c>
      <c r="N463" s="170">
        <f t="shared" si="75"/>
        <v>0.97128077273997726</v>
      </c>
      <c r="O463" s="169">
        <f t="shared" si="76"/>
        <v>8.7597472288958991E-2</v>
      </c>
    </row>
    <row r="464" spans="1:15" x14ac:dyDescent="0.25">
      <c r="A464" s="157">
        <v>45694.311111111114</v>
      </c>
      <c r="B464" s="171">
        <v>0.19921781871660652</v>
      </c>
      <c r="C464" s="169">
        <f t="shared" si="68"/>
        <v>0.22606390236768506</v>
      </c>
      <c r="D464" s="168">
        <v>26.309662695</v>
      </c>
      <c r="E464" s="168">
        <v>3.67573071666666E-2</v>
      </c>
      <c r="F464" s="169">
        <f t="shared" si="69"/>
        <v>0.97892788350712467</v>
      </c>
      <c r="G464" s="169">
        <f t="shared" si="70"/>
        <v>0.21886831372435914</v>
      </c>
      <c r="H464" s="169">
        <f t="shared" si="71"/>
        <v>4.7374093879731414E-4</v>
      </c>
      <c r="I464" s="169">
        <f t="shared" si="72"/>
        <v>19531.92116456799</v>
      </c>
      <c r="J464" s="169">
        <f t="shared" ref="J464:J527" si="77">KHprocess*EXP(delta*(1/(D464+273.15)-1/(Tnul+273.15)))</f>
        <v>2.3749582497672533E-2</v>
      </c>
      <c r="K464" s="169">
        <f t="shared" ref="K464:K527" si="78">1/(J464*constR*(D464+273.15)*10^3)</f>
        <v>1.6912027235000482</v>
      </c>
      <c r="L464" s="169">
        <f t="shared" si="73"/>
        <v>16.034576911290511</v>
      </c>
      <c r="M464" s="170">
        <f t="shared" si="74"/>
        <v>18.622876246357386</v>
      </c>
      <c r="N464" s="170">
        <f t="shared" si="75"/>
        <v>1.0442644364870366</v>
      </c>
      <c r="O464" s="169">
        <f t="shared" si="76"/>
        <v>9.4179693045367663E-2</v>
      </c>
    </row>
    <row r="465" spans="1:15" x14ac:dyDescent="0.25">
      <c r="A465" s="157">
        <v>45694.311805555553</v>
      </c>
      <c r="B465" s="171">
        <v>0.20500902858333317</v>
      </c>
      <c r="C465" s="169">
        <f t="shared" ref="C465:C528" si="79">IF($C$13="Normalised Q_A (Nm3/s)", B465*$C$8/F465*(D465+273.15)/($C$6+273.15), B465)</f>
        <v>0.23263393464743734</v>
      </c>
      <c r="D465" s="168">
        <v>26.308401693333298</v>
      </c>
      <c r="E465" s="168">
        <v>3.6628821833333297E-2</v>
      </c>
      <c r="F465" s="169">
        <f t="shared" ref="F465:F528" si="80">$C$5-EXP(52.57-(6690.9/(D465+273.15))-4.681*LN(D465+273.15))/1000</f>
        <v>0.9789304361094826</v>
      </c>
      <c r="G465" s="169">
        <f t="shared" ref="G465:G528" si="81">C465*((20+273.15)/(D465+273.15))*(F465/$C$9)</f>
        <v>0.22523075833960418</v>
      </c>
      <c r="H465" s="169">
        <f t="shared" ref="H465:H528" si="82">G465/$C$2</f>
        <v>4.8751246393853717E-4</v>
      </c>
      <c r="I465" s="169">
        <f t="shared" ref="I465:I528" si="83">C465*(24*60*60)</f>
        <v>20099.571953538587</v>
      </c>
      <c r="J465" s="169">
        <f t="shared" si="77"/>
        <v>2.3750475862317245E-2</v>
      </c>
      <c r="K465" s="169">
        <f t="shared" si="78"/>
        <v>1.6911462308734599</v>
      </c>
      <c r="L465" s="169">
        <f t="shared" ref="L465:L528" si="84">(($C$3/0.815)^(-0.49))*34500*(H465)^0.86</f>
        <v>16.434634095304979</v>
      </c>
      <c r="M465" s="170">
        <f t="shared" ref="M465:M528" si="85">L465*(1.024)^(D465-20)</f>
        <v>19.08693977575145</v>
      </c>
      <c r="N465" s="170">
        <f t="shared" ref="N465:N528" si="86">K465*E465*(1-EXP((-(M465/K465)*($C$4/I465))))*I465/1000</f>
        <v>1.0694478054652841</v>
      </c>
      <c r="O465" s="169">
        <f t="shared" ref="O465:O528" si="87">N465*1000/24/$C$2</f>
        <v>9.6450920406320709E-2</v>
      </c>
    </row>
    <row r="466" spans="1:15" x14ac:dyDescent="0.25">
      <c r="A466" s="157">
        <v>45694.3125</v>
      </c>
      <c r="B466" s="171">
        <v>0.20346469674649004</v>
      </c>
      <c r="C466" s="169">
        <f t="shared" si="79"/>
        <v>0.23088016541183518</v>
      </c>
      <c r="D466" s="168">
        <v>26.307328999999999</v>
      </c>
      <c r="E466" s="168">
        <v>3.66500153333333E-2</v>
      </c>
      <c r="F466" s="169">
        <f t="shared" si="80"/>
        <v>0.97893260739547716</v>
      </c>
      <c r="G466" s="169">
        <f t="shared" si="81"/>
        <v>0.22353409632845381</v>
      </c>
      <c r="H466" s="169">
        <f t="shared" si="82"/>
        <v>4.8384003534297359E-4</v>
      </c>
      <c r="I466" s="169">
        <f t="shared" si="83"/>
        <v>19948.046291582559</v>
      </c>
      <c r="J466" s="169">
        <f t="shared" si="77"/>
        <v>2.3751235851101182E-2</v>
      </c>
      <c r="K466" s="169">
        <f t="shared" si="78"/>
        <v>1.6910981755104764</v>
      </c>
      <c r="L466" s="169">
        <f t="shared" si="84"/>
        <v>16.328108067646415</v>
      </c>
      <c r="M466" s="170">
        <f t="shared" si="85"/>
        <v>18.962739601638901</v>
      </c>
      <c r="N466" s="170">
        <f t="shared" si="86"/>
        <v>1.0623338387513368</v>
      </c>
      <c r="O466" s="169">
        <f t="shared" si="87"/>
        <v>9.5809328891715076E-2</v>
      </c>
    </row>
    <row r="467" spans="1:15" x14ac:dyDescent="0.25">
      <c r="A467" s="157">
        <v>45694.313194444447</v>
      </c>
      <c r="B467" s="171">
        <v>0.18995186082129939</v>
      </c>
      <c r="C467" s="169">
        <f t="shared" si="79"/>
        <v>0.21554531760245335</v>
      </c>
      <c r="D467" s="168">
        <v>26.306256306666601</v>
      </c>
      <c r="E467" s="168">
        <v>3.6721544666666599E-2</v>
      </c>
      <c r="F467" s="169">
        <f t="shared" si="80"/>
        <v>0.97893477856171707</v>
      </c>
      <c r="G467" s="169">
        <f t="shared" si="81"/>
        <v>0.20868837805067467</v>
      </c>
      <c r="H467" s="169">
        <f t="shared" si="82"/>
        <v>4.5170644599713133E-4</v>
      </c>
      <c r="I467" s="169">
        <f t="shared" si="83"/>
        <v>18623.115440851969</v>
      </c>
      <c r="J467" s="169">
        <f t="shared" si="77"/>
        <v>2.3751995869648955E-2</v>
      </c>
      <c r="K467" s="169">
        <f t="shared" si="78"/>
        <v>1.6910501211470599</v>
      </c>
      <c r="L467" s="169">
        <f t="shared" si="84"/>
        <v>15.391066861960949</v>
      </c>
      <c r="M467" s="170">
        <f t="shared" si="85"/>
        <v>17.87404682648209</v>
      </c>
      <c r="N467" s="170">
        <f t="shared" si="86"/>
        <v>0.99674120455774451</v>
      </c>
      <c r="O467" s="169">
        <f t="shared" si="87"/>
        <v>8.9893687279738857E-2</v>
      </c>
    </row>
    <row r="468" spans="1:15" x14ac:dyDescent="0.25">
      <c r="A468" s="157">
        <v>45694.313888888886</v>
      </c>
      <c r="B468" s="171">
        <v>0.1996038864777375</v>
      </c>
      <c r="C468" s="169">
        <f t="shared" si="79"/>
        <v>0.22649651015440106</v>
      </c>
      <c r="D468" s="168">
        <v>26.305183615000001</v>
      </c>
      <c r="E468" s="168">
        <v>3.6709622166666601E-2</v>
      </c>
      <c r="F468" s="169">
        <f t="shared" si="80"/>
        <v>0.97893694960483457</v>
      </c>
      <c r="G468" s="169">
        <f t="shared" si="81"/>
        <v>0.21929246252995507</v>
      </c>
      <c r="H468" s="169">
        <f t="shared" si="82"/>
        <v>4.7465900980509754E-4</v>
      </c>
      <c r="I468" s="169">
        <f t="shared" si="83"/>
        <v>19569.298477340253</v>
      </c>
      <c r="J468" s="169">
        <f t="shared" si="77"/>
        <v>2.3752755916780968E-2</v>
      </c>
      <c r="K468" s="169">
        <f t="shared" si="78"/>
        <v>1.6910020678578621</v>
      </c>
      <c r="L468" s="169">
        <f t="shared" si="84"/>
        <v>16.061296664236302</v>
      </c>
      <c r="M468" s="170">
        <f t="shared" si="85"/>
        <v>18.651927632059703</v>
      </c>
      <c r="N468" s="170">
        <f t="shared" si="86"/>
        <v>1.0447031395545394</v>
      </c>
      <c r="O468" s="169">
        <f t="shared" si="87"/>
        <v>9.4219258617833632E-2</v>
      </c>
    </row>
    <row r="469" spans="1:15" x14ac:dyDescent="0.25">
      <c r="A469" s="157">
        <v>45694.314583333333</v>
      </c>
      <c r="B469" s="171">
        <v>0.20925591583283168</v>
      </c>
      <c r="C469" s="169">
        <f t="shared" si="79"/>
        <v>0.23744757988988532</v>
      </c>
      <c r="D469" s="168">
        <v>26.304110921666599</v>
      </c>
      <c r="E469" s="168">
        <v>3.6893735833333302E-2</v>
      </c>
      <c r="F469" s="169">
        <f t="shared" si="80"/>
        <v>0.97893912053158161</v>
      </c>
      <c r="G469" s="169">
        <f t="shared" si="81"/>
        <v>0.22989655107272042</v>
      </c>
      <c r="H469" s="169">
        <f t="shared" si="82"/>
        <v>4.9761158240848571E-4</v>
      </c>
      <c r="I469" s="169">
        <f t="shared" si="83"/>
        <v>20515.470902486093</v>
      </c>
      <c r="J469" s="169">
        <f t="shared" si="77"/>
        <v>2.3753515994860436E-2</v>
      </c>
      <c r="K469" s="169">
        <f t="shared" si="78"/>
        <v>1.690954015493545</v>
      </c>
      <c r="L469" s="169">
        <f t="shared" si="84"/>
        <v>16.727002824352471</v>
      </c>
      <c r="M469" s="170">
        <f t="shared" si="85"/>
        <v>19.424515690249098</v>
      </c>
      <c r="N469" s="170">
        <f t="shared" si="86"/>
        <v>1.0983425620243936</v>
      </c>
      <c r="O469" s="169">
        <f t="shared" si="87"/>
        <v>9.9056868869443856E-2</v>
      </c>
    </row>
    <row r="470" spans="1:15" x14ac:dyDescent="0.25">
      <c r="A470" s="157">
        <v>45694.31527777778</v>
      </c>
      <c r="B470" s="171">
        <v>0.20771159319243881</v>
      </c>
      <c r="C470" s="169">
        <f t="shared" si="79"/>
        <v>0.23569491843401885</v>
      </c>
      <c r="D470" s="168">
        <v>26.303889275</v>
      </c>
      <c r="E470" s="168">
        <v>3.6941420833333301E-2</v>
      </c>
      <c r="F470" s="169">
        <f t="shared" si="80"/>
        <v>0.97893956908724078</v>
      </c>
      <c r="G470" s="169">
        <f t="shared" si="81"/>
        <v>0.22819989916514205</v>
      </c>
      <c r="H470" s="169">
        <f t="shared" si="82"/>
        <v>4.9393917568212563E-4</v>
      </c>
      <c r="I470" s="169">
        <f t="shared" si="83"/>
        <v>20364.04095269923</v>
      </c>
      <c r="J470" s="169">
        <f t="shared" si="77"/>
        <v>2.3753673050701106E-2</v>
      </c>
      <c r="K470" s="169">
        <f t="shared" si="78"/>
        <v>1.6909440867353609</v>
      </c>
      <c r="L470" s="169">
        <f t="shared" si="84"/>
        <v>16.62078392248365</v>
      </c>
      <c r="M470" s="170">
        <f t="shared" si="85"/>
        <v>19.301065729200779</v>
      </c>
      <c r="N470" s="170">
        <f t="shared" si="86"/>
        <v>1.0920040175646015</v>
      </c>
      <c r="O470" s="169">
        <f t="shared" si="87"/>
        <v>9.8485210819318325E-2</v>
      </c>
    </row>
    <row r="471" spans="1:15" x14ac:dyDescent="0.25">
      <c r="A471" s="157">
        <v>45694.315972222219</v>
      </c>
      <c r="B471" s="171">
        <v>0.20925591583283168</v>
      </c>
      <c r="C471" s="169">
        <f t="shared" si="79"/>
        <v>0.23744784628934043</v>
      </c>
      <c r="D471" s="168">
        <v>26.3043184283333</v>
      </c>
      <c r="E471" s="168">
        <v>3.6959964333333303E-2</v>
      </c>
      <c r="F471" s="169">
        <f t="shared" si="80"/>
        <v>0.9789387005870005</v>
      </c>
      <c r="G471" s="169">
        <f t="shared" si="81"/>
        <v>0.22989655107272042</v>
      </c>
      <c r="H471" s="169">
        <f t="shared" si="82"/>
        <v>4.9761158240848571E-4</v>
      </c>
      <c r="I471" s="169">
        <f t="shared" si="83"/>
        <v>20515.493919399014</v>
      </c>
      <c r="J471" s="169">
        <f t="shared" si="77"/>
        <v>2.3753368959585016E-2</v>
      </c>
      <c r="K471" s="169">
        <f t="shared" si="78"/>
        <v>1.6909633108830022</v>
      </c>
      <c r="L471" s="169">
        <f t="shared" si="84"/>
        <v>16.727002824352471</v>
      </c>
      <c r="M471" s="170">
        <f t="shared" si="85"/>
        <v>19.42461128507956</v>
      </c>
      <c r="N471" s="170">
        <f t="shared" si="86"/>
        <v>1.1003208933299438</v>
      </c>
      <c r="O471" s="169">
        <f t="shared" si="87"/>
        <v>9.9235289802484111E-2</v>
      </c>
    </row>
    <row r="472" spans="1:15" x14ac:dyDescent="0.25">
      <c r="A472" s="157">
        <v>45694.316666666666</v>
      </c>
      <c r="B472" s="171">
        <v>0.2019203833179902</v>
      </c>
      <c r="C472" s="169">
        <f t="shared" si="79"/>
        <v>0.22912456835084191</v>
      </c>
      <c r="D472" s="168">
        <v>26.3047475816666</v>
      </c>
      <c r="E472" s="168">
        <v>3.6934798166666602E-2</v>
      </c>
      <c r="F472" s="169">
        <f t="shared" si="80"/>
        <v>0.97893783206759488</v>
      </c>
      <c r="G472" s="169">
        <f t="shared" si="81"/>
        <v>0.22183745454141338</v>
      </c>
      <c r="H472" s="169">
        <f t="shared" si="82"/>
        <v>4.8016765052253979E-4</v>
      </c>
      <c r="I472" s="169">
        <f t="shared" si="83"/>
        <v>19796.36270551274</v>
      </c>
      <c r="J472" s="169">
        <f t="shared" si="77"/>
        <v>2.375306487323342E-2</v>
      </c>
      <c r="K472" s="169">
        <f t="shared" si="78"/>
        <v>1.6909825351906271</v>
      </c>
      <c r="L472" s="169">
        <f t="shared" si="84"/>
        <v>16.221470053365231</v>
      </c>
      <c r="M472" s="170">
        <f t="shared" si="85"/>
        <v>18.83774162276309</v>
      </c>
      <c r="N472" s="170">
        <f t="shared" si="86"/>
        <v>1.0627461774003655</v>
      </c>
      <c r="O472" s="169">
        <f t="shared" si="87"/>
        <v>9.584651672081218E-2</v>
      </c>
    </row>
    <row r="473" spans="1:15" x14ac:dyDescent="0.25">
      <c r="A473" s="157">
        <v>45694.317361111112</v>
      </c>
      <c r="B473" s="171">
        <v>0.20500902858333317</v>
      </c>
      <c r="C473" s="169">
        <f t="shared" si="79"/>
        <v>0.23262987818708142</v>
      </c>
      <c r="D473" s="168">
        <v>26.305176735</v>
      </c>
      <c r="E473" s="168">
        <v>3.67904221666666E-2</v>
      </c>
      <c r="F473" s="169">
        <f t="shared" si="80"/>
        <v>0.97893696352902404</v>
      </c>
      <c r="G473" s="169">
        <f t="shared" si="81"/>
        <v>0.22523075833960415</v>
      </c>
      <c r="H473" s="169">
        <f t="shared" si="82"/>
        <v>4.8751246393853711E-4</v>
      </c>
      <c r="I473" s="169">
        <f t="shared" si="83"/>
        <v>20099.221475363833</v>
      </c>
      <c r="J473" s="169">
        <f t="shared" si="77"/>
        <v>2.3752760791646208E-2</v>
      </c>
      <c r="K473" s="169">
        <f t="shared" si="78"/>
        <v>1.6910017596582376</v>
      </c>
      <c r="L473" s="169">
        <f t="shared" si="84"/>
        <v>16.434634095304979</v>
      </c>
      <c r="M473" s="170">
        <f t="shared" si="85"/>
        <v>19.085479970613502</v>
      </c>
      <c r="N473" s="170">
        <f t="shared" si="86"/>
        <v>1.0740646548194797</v>
      </c>
      <c r="O473" s="169">
        <f t="shared" si="87"/>
        <v>9.6867302923834747E-2</v>
      </c>
    </row>
    <row r="474" spans="1:15" x14ac:dyDescent="0.25">
      <c r="A474" s="157">
        <v>45694.318055555559</v>
      </c>
      <c r="B474" s="171">
        <v>0.21697753822352578</v>
      </c>
      <c r="C474" s="169">
        <f t="shared" si="79"/>
        <v>0.2462114754476355</v>
      </c>
      <c r="D474" s="168">
        <v>26.3056058883333</v>
      </c>
      <c r="E474" s="168">
        <v>3.6771878666666598E-2</v>
      </c>
      <c r="F474" s="169">
        <f t="shared" si="80"/>
        <v>0.97893609497128753</v>
      </c>
      <c r="G474" s="169">
        <f t="shared" si="81"/>
        <v>0.23837982070570232</v>
      </c>
      <c r="H474" s="169">
        <f t="shared" si="82"/>
        <v>5.1597363789113052E-4</v>
      </c>
      <c r="I474" s="169">
        <f t="shared" si="83"/>
        <v>21272.671478675707</v>
      </c>
      <c r="J474" s="169">
        <f t="shared" si="77"/>
        <v>2.3752456714823379E-2</v>
      </c>
      <c r="K474" s="169">
        <f t="shared" si="78"/>
        <v>1.6910209842858286</v>
      </c>
      <c r="L474" s="169">
        <f t="shared" si="84"/>
        <v>17.256470702056831</v>
      </c>
      <c r="M474" s="170">
        <f t="shared" si="85"/>
        <v>20.040079758858276</v>
      </c>
      <c r="N474" s="170">
        <f t="shared" si="86"/>
        <v>1.1332964532225884</v>
      </c>
      <c r="O474" s="169">
        <f t="shared" si="87"/>
        <v>0.10220927608428829</v>
      </c>
    </row>
    <row r="475" spans="1:15" x14ac:dyDescent="0.25">
      <c r="A475" s="157">
        <v>45694.318749999999</v>
      </c>
      <c r="B475" s="171">
        <v>0.22045226782059768</v>
      </c>
      <c r="C475" s="169">
        <f t="shared" si="79"/>
        <v>0.25015297116330859</v>
      </c>
      <c r="D475" s="168">
        <v>26.304575920000001</v>
      </c>
      <c r="E475" s="168">
        <v>3.6819562333333299E-2</v>
      </c>
      <c r="F475" s="169">
        <f t="shared" si="80"/>
        <v>0.9789381794783315</v>
      </c>
      <c r="G475" s="169">
        <f t="shared" si="81"/>
        <v>0.24219729151458153</v>
      </c>
      <c r="H475" s="169">
        <f t="shared" si="82"/>
        <v>5.2423656171987339E-4</v>
      </c>
      <c r="I475" s="169">
        <f t="shared" si="83"/>
        <v>21613.216708509863</v>
      </c>
      <c r="J475" s="169">
        <f t="shared" si="77"/>
        <v>2.3753186507438503E-2</v>
      </c>
      <c r="K475" s="169">
        <f t="shared" si="78"/>
        <v>1.6909748454334477</v>
      </c>
      <c r="L475" s="169">
        <f t="shared" si="84"/>
        <v>17.49386620668573</v>
      </c>
      <c r="M475" s="170">
        <f t="shared" si="85"/>
        <v>20.315272836180515</v>
      </c>
      <c r="N475" s="170">
        <f t="shared" si="86"/>
        <v>1.1520697431284168</v>
      </c>
      <c r="O475" s="169">
        <f t="shared" si="87"/>
        <v>0.10390239386078795</v>
      </c>
    </row>
    <row r="476" spans="1:15" x14ac:dyDescent="0.25">
      <c r="A476" s="157">
        <v>45694.319444444445</v>
      </c>
      <c r="B476" s="171">
        <v>0.21581928701975522</v>
      </c>
      <c r="C476" s="169">
        <f t="shared" si="79"/>
        <v>0.24489296519905451</v>
      </c>
      <c r="D476" s="168">
        <v>26.302430151666599</v>
      </c>
      <c r="E476" s="168">
        <v>3.6871219833333302E-2</v>
      </c>
      <c r="F476" s="169">
        <f t="shared" si="80"/>
        <v>0.97894252184875552</v>
      </c>
      <c r="G476" s="169">
        <f t="shared" si="81"/>
        <v>0.23710732164175521</v>
      </c>
      <c r="H476" s="169">
        <f t="shared" si="82"/>
        <v>5.1321931091289003E-4</v>
      </c>
      <c r="I476" s="169">
        <f t="shared" si="83"/>
        <v>21158.75219319831</v>
      </c>
      <c r="J476" s="169">
        <f t="shared" si="77"/>
        <v>2.375470699755295E-2</v>
      </c>
      <c r="K476" s="169">
        <f t="shared" si="78"/>
        <v>1.6908787257404376</v>
      </c>
      <c r="L476" s="169">
        <f t="shared" si="84"/>
        <v>17.177220387601253</v>
      </c>
      <c r="M476" s="170">
        <f t="shared" si="85"/>
        <v>19.946543344981851</v>
      </c>
      <c r="N476" s="170">
        <f t="shared" si="86"/>
        <v>1.1304621927700229</v>
      </c>
      <c r="O476" s="169">
        <f t="shared" si="87"/>
        <v>0.10195366096410741</v>
      </c>
    </row>
    <row r="477" spans="1:15" x14ac:dyDescent="0.25">
      <c r="A477" s="157">
        <v>45694.320138888892</v>
      </c>
      <c r="B477" s="171">
        <v>0.21697753822352578</v>
      </c>
      <c r="C477" s="169">
        <f t="shared" si="79"/>
        <v>0.2462043917601186</v>
      </c>
      <c r="D477" s="168">
        <v>26.300284386666601</v>
      </c>
      <c r="E477" s="168">
        <v>3.7014228500000003E-2</v>
      </c>
      <c r="F477" s="169">
        <f t="shared" si="80"/>
        <v>0.97894686373334672</v>
      </c>
      <c r="G477" s="169">
        <f t="shared" si="81"/>
        <v>0.23837982070570229</v>
      </c>
      <c r="H477" s="169">
        <f t="shared" si="82"/>
        <v>5.1597363789113052E-4</v>
      </c>
      <c r="I477" s="169">
        <f t="shared" si="83"/>
        <v>21272.059448074247</v>
      </c>
      <c r="J477" s="169">
        <f t="shared" si="77"/>
        <v>2.3756227604427613E-2</v>
      </c>
      <c r="K477" s="169">
        <f t="shared" si="78"/>
        <v>1.6907826101962187</v>
      </c>
      <c r="L477" s="169">
        <f t="shared" si="84"/>
        <v>17.256470702056831</v>
      </c>
      <c r="M477" s="170">
        <f t="shared" si="85"/>
        <v>20.037550709368134</v>
      </c>
      <c r="N477" s="170">
        <f t="shared" si="86"/>
        <v>1.1405881001241003</v>
      </c>
      <c r="O477" s="169">
        <f t="shared" si="87"/>
        <v>0.10286689214683445</v>
      </c>
    </row>
    <row r="478" spans="1:15" x14ac:dyDescent="0.25">
      <c r="A478" s="157">
        <v>45694.320833333331</v>
      </c>
      <c r="B478" s="171">
        <v>0.22624348689921761</v>
      </c>
      <c r="C478" s="169">
        <f t="shared" si="79"/>
        <v>0.25671548478997358</v>
      </c>
      <c r="D478" s="168">
        <v>26.298138618333301</v>
      </c>
      <c r="E478" s="168">
        <v>3.7001987166666597E-2</v>
      </c>
      <c r="F478" s="169">
        <f t="shared" si="80"/>
        <v>0.97895120514563927</v>
      </c>
      <c r="G478" s="169">
        <f t="shared" si="81"/>
        <v>0.24855974625036489</v>
      </c>
      <c r="H478" s="169">
        <f t="shared" si="82"/>
        <v>5.3800810876702358E-4</v>
      </c>
      <c r="I478" s="169">
        <f t="shared" si="83"/>
        <v>22180.217885853719</v>
      </c>
      <c r="J478" s="169">
        <f t="shared" si="77"/>
        <v>2.375774833279767E-2</v>
      </c>
      <c r="K478" s="169">
        <f t="shared" si="78"/>
        <v>1.6906864985020811</v>
      </c>
      <c r="L478" s="169">
        <f t="shared" si="84"/>
        <v>17.888367290873905</v>
      </c>
      <c r="M478" s="170">
        <f t="shared" si="85"/>
        <v>20.770227720690471</v>
      </c>
      <c r="N478" s="170">
        <f t="shared" si="86"/>
        <v>1.1865612806035131</v>
      </c>
      <c r="O478" s="169">
        <f t="shared" si="87"/>
        <v>0.10701310250753183</v>
      </c>
    </row>
    <row r="479" spans="1:15" x14ac:dyDescent="0.25">
      <c r="A479" s="157">
        <v>45694.321527777778</v>
      </c>
      <c r="B479" s="171">
        <v>0.23937023850812278</v>
      </c>
      <c r="C479" s="169">
        <f t="shared" si="79"/>
        <v>0.27160708512553217</v>
      </c>
      <c r="D479" s="168">
        <v>26.2959928516666</v>
      </c>
      <c r="E479" s="168">
        <v>3.7003144666666599E-2</v>
      </c>
      <c r="F479" s="169">
        <f t="shared" si="80"/>
        <v>0.97895554607556079</v>
      </c>
      <c r="G479" s="169">
        <f t="shared" si="81"/>
        <v>0.26298129753442223</v>
      </c>
      <c r="H479" s="169">
        <f t="shared" si="82"/>
        <v>5.6922358773684465E-4</v>
      </c>
      <c r="I479" s="169">
        <f t="shared" si="83"/>
        <v>23466.852154845979</v>
      </c>
      <c r="J479" s="169">
        <f t="shared" si="77"/>
        <v>2.375926917913079E-2</v>
      </c>
      <c r="K479" s="169">
        <f t="shared" si="78"/>
        <v>1.6905903908818807</v>
      </c>
      <c r="L479" s="169">
        <f t="shared" si="84"/>
        <v>18.777406190142436</v>
      </c>
      <c r="M479" s="170">
        <f t="shared" si="85"/>
        <v>21.801383492703362</v>
      </c>
      <c r="N479" s="170">
        <f t="shared" si="86"/>
        <v>1.252110739077559</v>
      </c>
      <c r="O479" s="169">
        <f t="shared" si="87"/>
        <v>0.11292485020540755</v>
      </c>
    </row>
    <row r="480" spans="1:15" x14ac:dyDescent="0.25">
      <c r="A480" s="157">
        <v>45694.322222222225</v>
      </c>
      <c r="B480" s="171">
        <v>0.24825010654302038</v>
      </c>
      <c r="C480" s="169">
        <f t="shared" si="79"/>
        <v>0.28168086340361403</v>
      </c>
      <c r="D480" s="168">
        <v>26.294696909999999</v>
      </c>
      <c r="E480" s="168">
        <v>3.6883935333333298E-2</v>
      </c>
      <c r="F480" s="169">
        <f t="shared" si="80"/>
        <v>0.978958167560112</v>
      </c>
      <c r="G480" s="169">
        <f t="shared" si="81"/>
        <v>0.27273706012339827</v>
      </c>
      <c r="H480" s="169">
        <f t="shared" si="82"/>
        <v>5.9033995697705256E-4</v>
      </c>
      <c r="I480" s="169">
        <f t="shared" si="83"/>
        <v>24337.226598072251</v>
      </c>
      <c r="J480" s="169">
        <f t="shared" si="77"/>
        <v>2.3760187756159783E-2</v>
      </c>
      <c r="K480" s="169">
        <f t="shared" si="78"/>
        <v>1.6905323483579697</v>
      </c>
      <c r="L480" s="169">
        <f t="shared" si="84"/>
        <v>19.374932192565296</v>
      </c>
      <c r="M480" s="170">
        <f t="shared" si="85"/>
        <v>22.49444573037815</v>
      </c>
      <c r="N480" s="170">
        <f t="shared" si="86"/>
        <v>1.2921409213321771</v>
      </c>
      <c r="O480" s="169">
        <f t="shared" si="87"/>
        <v>0.11653507587772158</v>
      </c>
    </row>
    <row r="481" spans="1:15" x14ac:dyDescent="0.25">
      <c r="A481" s="157">
        <v>45694.322916666664</v>
      </c>
      <c r="B481" s="171">
        <v>0.23589551625431215</v>
      </c>
      <c r="C481" s="169">
        <f t="shared" si="79"/>
        <v>0.26766159962455832</v>
      </c>
      <c r="D481" s="168">
        <v>26.294050834999901</v>
      </c>
      <c r="E481" s="168">
        <v>3.6872809333333298E-2</v>
      </c>
      <c r="F481" s="169">
        <f t="shared" si="80"/>
        <v>0.97895947440216224</v>
      </c>
      <c r="G481" s="169">
        <f t="shared" si="81"/>
        <v>0.2591638347931306</v>
      </c>
      <c r="H481" s="169">
        <f t="shared" si="82"/>
        <v>5.6096068137041256E-4</v>
      </c>
      <c r="I481" s="169">
        <f t="shared" si="83"/>
        <v>23125.962207561839</v>
      </c>
      <c r="J481" s="169">
        <f t="shared" si="77"/>
        <v>2.3760645717123621E-2</v>
      </c>
      <c r="K481" s="169">
        <f t="shared" si="78"/>
        <v>1.6905034125513181</v>
      </c>
      <c r="L481" s="169">
        <f t="shared" si="84"/>
        <v>18.542752428552717</v>
      </c>
      <c r="M481" s="170">
        <f t="shared" si="85"/>
        <v>21.527948737214402</v>
      </c>
      <c r="N481" s="170">
        <f t="shared" si="86"/>
        <v>1.2303501454326775</v>
      </c>
      <c r="O481" s="169">
        <f t="shared" si="87"/>
        <v>0.1109623147035243</v>
      </c>
    </row>
    <row r="482" spans="1:15" x14ac:dyDescent="0.25">
      <c r="A482" s="157">
        <v>45694.323611111111</v>
      </c>
      <c r="B482" s="171">
        <v>0.23589551257109911</v>
      </c>
      <c r="C482" s="169">
        <f t="shared" si="79"/>
        <v>0.26766066064731431</v>
      </c>
      <c r="D482" s="168">
        <v>26.293404760000001</v>
      </c>
      <c r="E482" s="168">
        <v>3.7014273333333299E-2</v>
      </c>
      <c r="F482" s="169">
        <f t="shared" si="80"/>
        <v>0.97896078120079522</v>
      </c>
      <c r="G482" s="169">
        <f t="shared" si="81"/>
        <v>0.25916383074661181</v>
      </c>
      <c r="H482" s="169">
        <f t="shared" si="82"/>
        <v>5.6096067261171383E-4</v>
      </c>
      <c r="I482" s="169">
        <f t="shared" si="83"/>
        <v>23125.881079927956</v>
      </c>
      <c r="J482" s="169">
        <f t="shared" si="77"/>
        <v>2.3761103688890423E-2</v>
      </c>
      <c r="K482" s="169">
        <f t="shared" si="78"/>
        <v>1.6904744771072238</v>
      </c>
      <c r="L482" s="169">
        <f t="shared" si="84"/>
        <v>18.542752179563916</v>
      </c>
      <c r="M482" s="170">
        <f t="shared" si="85"/>
        <v>21.527618585342644</v>
      </c>
      <c r="N482" s="170">
        <f t="shared" si="86"/>
        <v>1.2350471133645349</v>
      </c>
      <c r="O482" s="169">
        <f t="shared" si="87"/>
        <v>0.1113859229224869</v>
      </c>
    </row>
    <row r="483" spans="1:15" x14ac:dyDescent="0.25">
      <c r="A483" s="157">
        <v>45694.324305555558</v>
      </c>
      <c r="B483" s="171">
        <v>0.25288307444103481</v>
      </c>
      <c r="C483" s="169">
        <f t="shared" si="79"/>
        <v>0.28693472649785934</v>
      </c>
      <c r="D483" s="168">
        <v>26.292758688333301</v>
      </c>
      <c r="E483" s="168">
        <v>3.6972945833333298E-2</v>
      </c>
      <c r="F483" s="169">
        <f t="shared" si="80"/>
        <v>0.97896208794927086</v>
      </c>
      <c r="G483" s="169">
        <f t="shared" si="81"/>
        <v>0.27782701582068436</v>
      </c>
      <c r="H483" s="169">
        <f t="shared" si="82"/>
        <v>6.0135717710104841E-4</v>
      </c>
      <c r="I483" s="169">
        <f t="shared" si="83"/>
        <v>24791.160369415047</v>
      </c>
      <c r="J483" s="169">
        <f t="shared" si="77"/>
        <v>2.3761561669097767E-2</v>
      </c>
      <c r="K483" s="169">
        <f t="shared" si="78"/>
        <v>1.6904455421749558</v>
      </c>
      <c r="L483" s="169">
        <f t="shared" si="84"/>
        <v>19.685491648007055</v>
      </c>
      <c r="M483" s="170">
        <f t="shared" si="85"/>
        <v>22.853957081512768</v>
      </c>
      <c r="N483" s="170">
        <f t="shared" si="86"/>
        <v>1.3182200009126879</v>
      </c>
      <c r="O483" s="169">
        <f t="shared" si="87"/>
        <v>0.11888708521939827</v>
      </c>
    </row>
    <row r="484" spans="1:15" x14ac:dyDescent="0.25">
      <c r="A484" s="157">
        <v>45694.324999999997</v>
      </c>
      <c r="B484" s="171">
        <v>0.25211091312083822</v>
      </c>
      <c r="C484" s="169">
        <f t="shared" si="79"/>
        <v>0.286057591736814</v>
      </c>
      <c r="D484" s="168">
        <v>26.29211261</v>
      </c>
      <c r="E484" s="168">
        <v>3.7092157000000001E-2</v>
      </c>
      <c r="F484" s="169">
        <f t="shared" si="80"/>
        <v>0.97896339466781601</v>
      </c>
      <c r="G484" s="169">
        <f t="shared" si="81"/>
        <v>0.27697868986689506</v>
      </c>
      <c r="H484" s="169">
        <f t="shared" si="82"/>
        <v>5.9952097373786809E-4</v>
      </c>
      <c r="I484" s="169">
        <f t="shared" si="83"/>
        <v>24715.375926060729</v>
      </c>
      <c r="J484" s="169">
        <f t="shared" si="77"/>
        <v>2.3762019664834683E-2</v>
      </c>
      <c r="K484" s="169">
        <f t="shared" si="78"/>
        <v>1.6904166073066584</v>
      </c>
      <c r="L484" s="169">
        <f t="shared" si="84"/>
        <v>19.633787436301116</v>
      </c>
      <c r="M484" s="170">
        <f t="shared" si="85"/>
        <v>22.793581589564106</v>
      </c>
      <c r="N484" s="170">
        <f t="shared" si="86"/>
        <v>1.3185957070131455</v>
      </c>
      <c r="O484" s="169">
        <f t="shared" si="87"/>
        <v>0.1189209692472173</v>
      </c>
    </row>
    <row r="485" spans="1:15" x14ac:dyDescent="0.25">
      <c r="A485" s="157">
        <v>45694.325694444444</v>
      </c>
      <c r="B485" s="171">
        <v>0.2490222586513236</v>
      </c>
      <c r="C485" s="169">
        <f t="shared" si="79"/>
        <v>0.28255072740427134</v>
      </c>
      <c r="D485" s="168">
        <v>26.290591495000001</v>
      </c>
      <c r="E485" s="168">
        <v>3.6957051499999997E-2</v>
      </c>
      <c r="F485" s="169">
        <f t="shared" si="80"/>
        <v>0.9789664710106083</v>
      </c>
      <c r="G485" s="169">
        <f t="shared" si="81"/>
        <v>0.27358537595664922</v>
      </c>
      <c r="H485" s="169">
        <f t="shared" si="82"/>
        <v>5.9217613843430572E-4</v>
      </c>
      <c r="I485" s="169">
        <f t="shared" si="83"/>
        <v>24412.382847729044</v>
      </c>
      <c r="J485" s="169">
        <f t="shared" si="77"/>
        <v>2.3763098004276242E-2</v>
      </c>
      <c r="K485" s="169">
        <f t="shared" si="78"/>
        <v>1.6903484850140476</v>
      </c>
      <c r="L485" s="169">
        <f t="shared" si="84"/>
        <v>19.426747443340126</v>
      </c>
      <c r="M485" s="170">
        <f t="shared" si="85"/>
        <v>22.55240768743829</v>
      </c>
      <c r="N485" s="170">
        <f t="shared" si="86"/>
        <v>1.2983860026352196</v>
      </c>
      <c r="O485" s="169">
        <f t="shared" si="87"/>
        <v>0.11709830471096859</v>
      </c>
    </row>
    <row r="486" spans="1:15" x14ac:dyDescent="0.25">
      <c r="A486" s="157">
        <v>45694.326388888891</v>
      </c>
      <c r="B486" s="171">
        <v>0.23705374535108303</v>
      </c>
      <c r="C486" s="169">
        <f t="shared" si="79"/>
        <v>0.26896764792524241</v>
      </c>
      <c r="D486" s="168">
        <v>26.288445345</v>
      </c>
      <c r="E486" s="168">
        <v>3.6917314E-2</v>
      </c>
      <c r="F486" s="169">
        <f t="shared" si="80"/>
        <v>0.97897081103128791</v>
      </c>
      <c r="G486" s="169">
        <f t="shared" si="81"/>
        <v>0.26043630956948249</v>
      </c>
      <c r="H486" s="169">
        <f t="shared" si="82"/>
        <v>5.6371495577810064E-4</v>
      </c>
      <c r="I486" s="169">
        <f t="shared" si="83"/>
        <v>23238.804780740946</v>
      </c>
      <c r="J486" s="169">
        <f t="shared" si="77"/>
        <v>2.3764619541530349E-2</v>
      </c>
      <c r="K486" s="169">
        <f t="shared" si="78"/>
        <v>1.6902523742930735</v>
      </c>
      <c r="L486" s="169">
        <f t="shared" si="84"/>
        <v>18.621022985379241</v>
      </c>
      <c r="M486" s="170">
        <f t="shared" si="85"/>
        <v>21.615946190637789</v>
      </c>
      <c r="N486" s="170">
        <f t="shared" si="86"/>
        <v>1.2374008917824511</v>
      </c>
      <c r="O486" s="169">
        <f t="shared" si="87"/>
        <v>0.11159820452583433</v>
      </c>
    </row>
    <row r="487" spans="1:15" x14ac:dyDescent="0.25">
      <c r="A487" s="157">
        <v>45694.32708333333</v>
      </c>
      <c r="B487" s="171">
        <v>0.23937023850812278</v>
      </c>
      <c r="C487" s="169">
        <f t="shared" si="79"/>
        <v>0.27159285377150688</v>
      </c>
      <c r="D487" s="168">
        <v>26.286299196666601</v>
      </c>
      <c r="E487" s="168">
        <v>3.7003144666666599E-2</v>
      </c>
      <c r="F487" s="169">
        <f t="shared" si="80"/>
        <v>0.97897515056962847</v>
      </c>
      <c r="G487" s="169">
        <f t="shared" si="81"/>
        <v>0.26298129753442218</v>
      </c>
      <c r="H487" s="169">
        <f t="shared" si="82"/>
        <v>5.6922358773684454E-4</v>
      </c>
      <c r="I487" s="169">
        <f t="shared" si="83"/>
        <v>23465.622565858193</v>
      </c>
      <c r="J487" s="169">
        <f t="shared" si="77"/>
        <v>2.376614119683863E-2</v>
      </c>
      <c r="K487" s="169">
        <f t="shared" si="78"/>
        <v>1.6901562676470292</v>
      </c>
      <c r="L487" s="169">
        <f t="shared" si="84"/>
        <v>18.777406190142436</v>
      </c>
      <c r="M487" s="170">
        <f t="shared" si="85"/>
        <v>21.796371934514063</v>
      </c>
      <c r="N487" s="170">
        <f t="shared" si="86"/>
        <v>1.2517564378380979</v>
      </c>
      <c r="O487" s="169">
        <f t="shared" si="87"/>
        <v>0.11289289663042008</v>
      </c>
    </row>
    <row r="488" spans="1:15" x14ac:dyDescent="0.25">
      <c r="A488" s="157">
        <v>45694.327777777777</v>
      </c>
      <c r="B488" s="171">
        <v>0.24245888745667873</v>
      </c>
      <c r="C488" s="169">
        <f t="shared" si="79"/>
        <v>0.275094087508162</v>
      </c>
      <c r="D488" s="168">
        <v>26.284153048333302</v>
      </c>
      <c r="E488" s="168">
        <v>3.7171629833333303E-2</v>
      </c>
      <c r="F488" s="169">
        <f t="shared" si="80"/>
        <v>0.97897948962904446</v>
      </c>
      <c r="G488" s="169">
        <f t="shared" si="81"/>
        <v>0.26637460537913166</v>
      </c>
      <c r="H488" s="169">
        <f t="shared" si="82"/>
        <v>5.7656840991154043E-4</v>
      </c>
      <c r="I488" s="169">
        <f t="shared" si="83"/>
        <v>23768.129160705197</v>
      </c>
      <c r="J488" s="169">
        <f t="shared" si="77"/>
        <v>2.3767662971393436E-2</v>
      </c>
      <c r="K488" s="169">
        <f t="shared" si="78"/>
        <v>1.6900601650011882</v>
      </c>
      <c r="L488" s="169">
        <f t="shared" si="84"/>
        <v>18.985587586927711</v>
      </c>
      <c r="M488" s="170">
        <f t="shared" si="85"/>
        <v>22.036902319832738</v>
      </c>
      <c r="N488" s="170">
        <f t="shared" si="86"/>
        <v>1.2728453476708628</v>
      </c>
      <c r="O488" s="169">
        <f t="shared" si="87"/>
        <v>0.11479485458792053</v>
      </c>
    </row>
    <row r="489" spans="1:15" x14ac:dyDescent="0.25">
      <c r="A489" s="157">
        <v>45694.328472222223</v>
      </c>
      <c r="B489" s="171">
        <v>0.23937023850812278</v>
      </c>
      <c r="C489" s="169">
        <f t="shared" si="79"/>
        <v>0.27158655325484471</v>
      </c>
      <c r="D489" s="168">
        <v>26.282006899999999</v>
      </c>
      <c r="E489" s="168">
        <v>3.7421178333333298E-2</v>
      </c>
      <c r="F489" s="169">
        <f t="shared" si="80"/>
        <v>0.9789838282095803</v>
      </c>
      <c r="G489" s="169">
        <f t="shared" si="81"/>
        <v>0.26298129753442218</v>
      </c>
      <c r="H489" s="169">
        <f t="shared" si="82"/>
        <v>5.6922358773684454E-4</v>
      </c>
      <c r="I489" s="169">
        <f t="shared" si="83"/>
        <v>23465.078201218585</v>
      </c>
      <c r="J489" s="169">
        <f t="shared" si="77"/>
        <v>2.3769184865205666E-2</v>
      </c>
      <c r="K489" s="169">
        <f t="shared" si="78"/>
        <v>1.6899640663554578</v>
      </c>
      <c r="L489" s="169">
        <f t="shared" si="84"/>
        <v>18.777406190142436</v>
      </c>
      <c r="M489" s="170">
        <f t="shared" si="85"/>
        <v>21.794153212352761</v>
      </c>
      <c r="N489" s="170">
        <f t="shared" si="86"/>
        <v>1.2657392136693999</v>
      </c>
      <c r="O489" s="169">
        <f t="shared" si="87"/>
        <v>0.1141539694867785</v>
      </c>
    </row>
    <row r="490" spans="1:15" x14ac:dyDescent="0.25">
      <c r="A490" s="157">
        <v>45694.32916666667</v>
      </c>
      <c r="B490" s="171">
        <v>0.25211091312083822</v>
      </c>
      <c r="C490" s="169">
        <f t="shared" si="79"/>
        <v>0.28604213324214262</v>
      </c>
      <c r="D490" s="168">
        <v>26.282114251666599</v>
      </c>
      <c r="E490" s="168">
        <v>3.7457736666666602E-2</v>
      </c>
      <c r="F490" s="169">
        <f t="shared" si="80"/>
        <v>0.97898361120247668</v>
      </c>
      <c r="G490" s="169">
        <f t="shared" si="81"/>
        <v>0.276978689866895</v>
      </c>
      <c r="H490" s="169">
        <f t="shared" si="82"/>
        <v>5.9952097373786799E-4</v>
      </c>
      <c r="I490" s="169">
        <f t="shared" si="83"/>
        <v>24714.04031212112</v>
      </c>
      <c r="J490" s="169">
        <f t="shared" si="77"/>
        <v>2.3769108736302554E-2</v>
      </c>
      <c r="K490" s="169">
        <f t="shared" si="78"/>
        <v>1.6899688731740967</v>
      </c>
      <c r="L490" s="169">
        <f t="shared" si="84"/>
        <v>19.633787436301116</v>
      </c>
      <c r="M490" s="170">
        <f t="shared" si="85"/>
        <v>22.788177271957359</v>
      </c>
      <c r="N490" s="170">
        <f t="shared" si="86"/>
        <v>1.3312034516762568</v>
      </c>
      <c r="O490" s="169">
        <f t="shared" si="87"/>
        <v>0.12005803135608376</v>
      </c>
    </row>
    <row r="491" spans="1:15" x14ac:dyDescent="0.25">
      <c r="A491" s="157">
        <v>45694.329861111109</v>
      </c>
      <c r="B491" s="171">
        <v>0.25288307444103481</v>
      </c>
      <c r="C491" s="169">
        <f t="shared" si="79"/>
        <v>0.28692088108709235</v>
      </c>
      <c r="D491" s="168">
        <v>26.283831246666601</v>
      </c>
      <c r="E491" s="168">
        <v>3.7321040999999999E-2</v>
      </c>
      <c r="F491" s="169">
        <f t="shared" si="80"/>
        <v>0.97898014020287583</v>
      </c>
      <c r="G491" s="169">
        <f t="shared" si="81"/>
        <v>0.27782701582068436</v>
      </c>
      <c r="H491" s="169">
        <f t="shared" si="82"/>
        <v>6.0135717710104841E-4</v>
      </c>
      <c r="I491" s="169">
        <f t="shared" si="83"/>
        <v>24789.96412592478</v>
      </c>
      <c r="J491" s="169">
        <f t="shared" si="77"/>
        <v>2.3767891162355691E-2</v>
      </c>
      <c r="K491" s="169">
        <f t="shared" si="78"/>
        <v>1.6900457553487931</v>
      </c>
      <c r="L491" s="169">
        <f t="shared" si="84"/>
        <v>19.685491648007055</v>
      </c>
      <c r="M491" s="170">
        <f t="shared" si="85"/>
        <v>22.84911877321289</v>
      </c>
      <c r="N491" s="170">
        <f t="shared" si="86"/>
        <v>1.3302844025872027</v>
      </c>
      <c r="O491" s="169">
        <f t="shared" si="87"/>
        <v>0.11997514453347788</v>
      </c>
    </row>
    <row r="492" spans="1:15" x14ac:dyDescent="0.25">
      <c r="A492" s="157">
        <v>45694.330555555556</v>
      </c>
      <c r="B492" s="171">
        <v>0.24631969402677489</v>
      </c>
      <c r="C492" s="169">
        <f t="shared" si="79"/>
        <v>0.2794766698142267</v>
      </c>
      <c r="D492" s="168">
        <v>26.2855482416666</v>
      </c>
      <c r="E492" s="168">
        <v>3.7468864666666601E-2</v>
      </c>
      <c r="F492" s="169">
        <f t="shared" si="80"/>
        <v>0.97897666889676882</v>
      </c>
      <c r="G492" s="169">
        <f t="shared" si="81"/>
        <v>0.27061623511414507</v>
      </c>
      <c r="H492" s="169">
        <f t="shared" si="82"/>
        <v>5.8574942665399359E-4</v>
      </c>
      <c r="I492" s="169">
        <f t="shared" si="83"/>
        <v>24146.784271949185</v>
      </c>
      <c r="J492" s="169">
        <f t="shared" si="77"/>
        <v>2.3766673664741424E-2</v>
      </c>
      <c r="K492" s="169">
        <f t="shared" si="78"/>
        <v>1.6901226400837785</v>
      </c>
      <c r="L492" s="169">
        <f t="shared" si="84"/>
        <v>19.24529298788222</v>
      </c>
      <c r="M492" s="170">
        <f t="shared" si="85"/>
        <v>22.339086072779281</v>
      </c>
      <c r="N492" s="170">
        <f t="shared" si="86"/>
        <v>1.3025508404041621</v>
      </c>
      <c r="O492" s="169">
        <f t="shared" si="87"/>
        <v>0.11747392139287176</v>
      </c>
    </row>
    <row r="493" spans="1:15" x14ac:dyDescent="0.25">
      <c r="A493" s="157">
        <v>45694.331250000003</v>
      </c>
      <c r="B493" s="171">
        <v>0.23705374535108303</v>
      </c>
      <c r="C493" s="169">
        <f t="shared" si="79"/>
        <v>0.2689659322968837</v>
      </c>
      <c r="D493" s="168">
        <v>26.287265236666599</v>
      </c>
      <c r="E493" s="168">
        <v>3.7507011E-2</v>
      </c>
      <c r="F493" s="169">
        <f t="shared" si="80"/>
        <v>0.9789731972841329</v>
      </c>
      <c r="G493" s="169">
        <f t="shared" si="81"/>
        <v>0.26043630956948249</v>
      </c>
      <c r="H493" s="169">
        <f t="shared" si="82"/>
        <v>5.6371495577810064E-4</v>
      </c>
      <c r="I493" s="169">
        <f t="shared" si="83"/>
        <v>23238.656550450753</v>
      </c>
      <c r="J493" s="169">
        <f t="shared" si="77"/>
        <v>2.3765456243454219E-2</v>
      </c>
      <c r="K493" s="169">
        <f t="shared" si="78"/>
        <v>1.6901995273790964</v>
      </c>
      <c r="L493" s="169">
        <f t="shared" si="84"/>
        <v>18.621022985379241</v>
      </c>
      <c r="M493" s="170">
        <f t="shared" si="85"/>
        <v>21.615341210473705</v>
      </c>
      <c r="N493" s="170">
        <f t="shared" si="86"/>
        <v>1.2571231379231693</v>
      </c>
      <c r="O493" s="169">
        <f t="shared" si="87"/>
        <v>0.11337690637835221</v>
      </c>
    </row>
    <row r="494" spans="1:15" x14ac:dyDescent="0.25">
      <c r="A494" s="157">
        <v>45694.331944444442</v>
      </c>
      <c r="B494" s="171">
        <v>0.24130064179703156</v>
      </c>
      <c r="C494" s="169">
        <f t="shared" si="79"/>
        <v>0.27378708703906046</v>
      </c>
      <c r="D494" s="168">
        <v>26.2889822333333</v>
      </c>
      <c r="E494" s="168">
        <v>3.7390976999999999E-2</v>
      </c>
      <c r="F494" s="169">
        <f t="shared" si="80"/>
        <v>0.97896972536157523</v>
      </c>
      <c r="G494" s="169">
        <f t="shared" si="81"/>
        <v>0.26510211240617038</v>
      </c>
      <c r="H494" s="169">
        <f t="shared" si="82"/>
        <v>5.7381409611725193E-4</v>
      </c>
      <c r="I494" s="169">
        <f t="shared" si="83"/>
        <v>23655.204320174824</v>
      </c>
      <c r="J494" s="169">
        <f t="shared" si="77"/>
        <v>2.3764238897306805E-2</v>
      </c>
      <c r="K494" s="169">
        <f t="shared" si="78"/>
        <v>1.6902764173094376</v>
      </c>
      <c r="L494" s="169">
        <f t="shared" si="84"/>
        <v>18.907563169716848</v>
      </c>
      <c r="M494" s="170">
        <f t="shared" si="85"/>
        <v>21.948851710106915</v>
      </c>
      <c r="N494" s="170">
        <f t="shared" si="86"/>
        <v>1.2747024972808501</v>
      </c>
      <c r="O494" s="169">
        <f t="shared" si="87"/>
        <v>0.1149623464358631</v>
      </c>
    </row>
    <row r="495" spans="1:15" x14ac:dyDescent="0.25">
      <c r="A495" s="157">
        <v>45694.332638888889</v>
      </c>
      <c r="B495" s="171">
        <v>0.26639590669845559</v>
      </c>
      <c r="C495" s="169">
        <f t="shared" si="79"/>
        <v>0.30226190651445106</v>
      </c>
      <c r="D495" s="168">
        <v>26.2895725883333</v>
      </c>
      <c r="E495" s="168">
        <v>3.7287661166666597E-2</v>
      </c>
      <c r="F495" s="169">
        <f t="shared" si="80"/>
        <v>0.978968531539544</v>
      </c>
      <c r="G495" s="169">
        <f t="shared" si="81"/>
        <v>0.2926727300689112</v>
      </c>
      <c r="H495" s="169">
        <f t="shared" si="82"/>
        <v>6.3349075772491602E-4</v>
      </c>
      <c r="I495" s="169">
        <f t="shared" si="83"/>
        <v>26115.42872284857</v>
      </c>
      <c r="J495" s="169">
        <f t="shared" si="77"/>
        <v>2.3763820354786511E-2</v>
      </c>
      <c r="K495" s="169">
        <f t="shared" si="78"/>
        <v>1.6903028549673234</v>
      </c>
      <c r="L495" s="169">
        <f t="shared" si="84"/>
        <v>20.586805459947414</v>
      </c>
      <c r="M495" s="170">
        <f t="shared" si="85"/>
        <v>23.898535349932637</v>
      </c>
      <c r="N495" s="170">
        <f t="shared" si="86"/>
        <v>1.3969328760214235</v>
      </c>
      <c r="O495" s="169">
        <f t="shared" si="87"/>
        <v>0.12598600974219187</v>
      </c>
    </row>
    <row r="496" spans="1:15" x14ac:dyDescent="0.25">
      <c r="A496" s="157">
        <v>45694.333333333336</v>
      </c>
      <c r="B496" s="171">
        <v>0.27682009737374635</v>
      </c>
      <c r="C496" s="169">
        <f t="shared" si="79"/>
        <v>0.31408918579816625</v>
      </c>
      <c r="D496" s="168">
        <v>26.289358204999999</v>
      </c>
      <c r="E496" s="168">
        <v>3.7298787666666597E-2</v>
      </c>
      <c r="F496" s="169">
        <f t="shared" si="80"/>
        <v>0.97896896507194486</v>
      </c>
      <c r="G496" s="169">
        <f t="shared" si="81"/>
        <v>0.30412514456546602</v>
      </c>
      <c r="H496" s="169">
        <f t="shared" si="82"/>
        <v>6.5827953369148489E-4</v>
      </c>
      <c r="I496" s="169">
        <f t="shared" si="83"/>
        <v>27137.305652961564</v>
      </c>
      <c r="J496" s="169">
        <f t="shared" si="77"/>
        <v>2.37639723445634E-2</v>
      </c>
      <c r="K496" s="169">
        <f t="shared" si="78"/>
        <v>1.6902932542797957</v>
      </c>
      <c r="L496" s="169">
        <f t="shared" si="84"/>
        <v>21.277726413667882</v>
      </c>
      <c r="M496" s="170">
        <f t="shared" si="85"/>
        <v>24.700476836702116</v>
      </c>
      <c r="N496" s="170">
        <f t="shared" si="86"/>
        <v>1.449386230400147</v>
      </c>
      <c r="O496" s="169">
        <f t="shared" si="87"/>
        <v>0.13071665137086463</v>
      </c>
    </row>
    <row r="497" spans="1:15" x14ac:dyDescent="0.25">
      <c r="A497" s="157">
        <v>45694.334027777775</v>
      </c>
      <c r="B497" s="171">
        <v>0.26678199104562755</v>
      </c>
      <c r="C497" s="169">
        <f t="shared" si="79"/>
        <v>0.30269926947585041</v>
      </c>
      <c r="D497" s="168">
        <v>26.289143814999999</v>
      </c>
      <c r="E497" s="168">
        <v>3.7379879166666602E-2</v>
      </c>
      <c r="F497" s="169">
        <f t="shared" si="80"/>
        <v>0.97896939861304777</v>
      </c>
      <c r="G497" s="169">
        <f t="shared" si="81"/>
        <v>0.29309689709656611</v>
      </c>
      <c r="H497" s="169">
        <f t="shared" si="82"/>
        <v>6.3440886817438551E-4</v>
      </c>
      <c r="I497" s="169">
        <f t="shared" si="83"/>
        <v>26153.216882713474</v>
      </c>
      <c r="J497" s="169">
        <f t="shared" si="77"/>
        <v>2.3764124340256536E-2</v>
      </c>
      <c r="K497" s="169">
        <f t="shared" si="78"/>
        <v>1.690283653333633</v>
      </c>
      <c r="L497" s="169">
        <f t="shared" si="84"/>
        <v>20.612461996051096</v>
      </c>
      <c r="M497" s="170">
        <f t="shared" si="85"/>
        <v>23.928075840199217</v>
      </c>
      <c r="N497" s="170">
        <f t="shared" si="86"/>
        <v>1.4023040005439034</v>
      </c>
      <c r="O497" s="169">
        <f t="shared" si="87"/>
        <v>0.1264704185194718</v>
      </c>
    </row>
    <row r="498" spans="1:15" x14ac:dyDescent="0.25">
      <c r="A498" s="157">
        <v>45694.334722222222</v>
      </c>
      <c r="B498" s="168">
        <v>0.27952265830735851</v>
      </c>
      <c r="C498" s="169">
        <f t="shared" si="79"/>
        <v>0.31715486526525405</v>
      </c>
      <c r="D498" s="168">
        <v>26.288929431666599</v>
      </c>
      <c r="E498" s="168">
        <v>3.7438986333333299E-2</v>
      </c>
      <c r="F498" s="169">
        <f t="shared" si="80"/>
        <v>0.97896983213588995</v>
      </c>
      <c r="G498" s="169">
        <f t="shared" si="81"/>
        <v>0.30709428135296613</v>
      </c>
      <c r="H498" s="169">
        <f t="shared" si="82"/>
        <v>6.6470623669473189E-4</v>
      </c>
      <c r="I498" s="169">
        <f t="shared" si="83"/>
        <v>27402.180358917951</v>
      </c>
      <c r="J498" s="169">
        <f t="shared" si="77"/>
        <v>2.3764276332413042E-2</v>
      </c>
      <c r="K498" s="169">
        <f t="shared" si="78"/>
        <v>1.6902740527259348</v>
      </c>
      <c r="L498" s="169">
        <f t="shared" si="84"/>
        <v>21.456254169774187</v>
      </c>
      <c r="M498" s="170">
        <f t="shared" si="85"/>
        <v>24.907469410768257</v>
      </c>
      <c r="N498" s="170">
        <f t="shared" si="86"/>
        <v>1.4683416456979768</v>
      </c>
      <c r="O498" s="169">
        <f t="shared" si="87"/>
        <v>0.13242619459758087</v>
      </c>
    </row>
    <row r="499" spans="1:15" x14ac:dyDescent="0.25">
      <c r="A499" s="157">
        <v>45694.335416666669</v>
      </c>
      <c r="B499" s="168">
        <v>0.2934215785797214</v>
      </c>
      <c r="C499" s="169">
        <f t="shared" si="79"/>
        <v>0.33292461493465708</v>
      </c>
      <c r="D499" s="168">
        <v>26.288715045</v>
      </c>
      <c r="E499" s="168">
        <v>3.74476701666666E-2</v>
      </c>
      <c r="F499" s="169">
        <f t="shared" si="80"/>
        <v>0.97897026566069267</v>
      </c>
      <c r="G499" s="169">
        <f t="shared" si="81"/>
        <v>0.32236416665840045</v>
      </c>
      <c r="H499" s="169">
        <f t="shared" si="82"/>
        <v>6.9775793649004428E-4</v>
      </c>
      <c r="I499" s="169">
        <f t="shared" si="83"/>
        <v>28764.686730354373</v>
      </c>
      <c r="J499" s="169">
        <f t="shared" si="77"/>
        <v>2.3764428328122485E-2</v>
      </c>
      <c r="K499" s="169">
        <f t="shared" si="78"/>
        <v>1.6902644520088861</v>
      </c>
      <c r="L499" s="169">
        <f t="shared" si="84"/>
        <v>22.370641193040225</v>
      </c>
      <c r="M499" s="170">
        <f t="shared" si="85"/>
        <v>25.968802557332275</v>
      </c>
      <c r="N499" s="170">
        <f t="shared" si="86"/>
        <v>1.5381350024790592</v>
      </c>
      <c r="O499" s="169">
        <f t="shared" si="87"/>
        <v>0.13872068925676939</v>
      </c>
    </row>
    <row r="500" spans="1:15" x14ac:dyDescent="0.25">
      <c r="A500" s="157">
        <v>45694.336111111108</v>
      </c>
      <c r="B500" s="168">
        <v>0.29033292963116542</v>
      </c>
      <c r="C500" s="169">
        <f t="shared" si="79"/>
        <v>0.3294186432963187</v>
      </c>
      <c r="D500" s="168">
        <v>26.287871963333298</v>
      </c>
      <c r="E500" s="168">
        <v>3.7384089333333301E-2</v>
      </c>
      <c r="F500" s="169">
        <f t="shared" si="80"/>
        <v>0.97897197046296047</v>
      </c>
      <c r="G500" s="169">
        <f t="shared" si="81"/>
        <v>0.31897085881369103</v>
      </c>
      <c r="H500" s="169">
        <f t="shared" si="82"/>
        <v>6.9041311431534849E-4</v>
      </c>
      <c r="I500" s="169">
        <f t="shared" si="83"/>
        <v>28461.770780801937</v>
      </c>
      <c r="J500" s="169">
        <f t="shared" si="77"/>
        <v>2.3765026067114472E-2</v>
      </c>
      <c r="K500" s="169">
        <f t="shared" si="78"/>
        <v>1.6902266973030584</v>
      </c>
      <c r="L500" s="169">
        <f t="shared" si="84"/>
        <v>22.167978150193655</v>
      </c>
      <c r="M500" s="170">
        <f t="shared" si="85"/>
        <v>25.733028043523429</v>
      </c>
      <c r="N500" s="170">
        <f t="shared" si="86"/>
        <v>1.5200926667753298</v>
      </c>
      <c r="O500" s="169">
        <f t="shared" si="87"/>
        <v>0.13709349447829455</v>
      </c>
    </row>
    <row r="501" spans="1:15" x14ac:dyDescent="0.25">
      <c r="A501" s="157">
        <v>45694.336805555555</v>
      </c>
      <c r="B501" s="168">
        <v>0.28956077200190383</v>
      </c>
      <c r="C501" s="169">
        <f t="shared" si="79"/>
        <v>0.32854024033196677</v>
      </c>
      <c r="D501" s="168">
        <v>26.286579815</v>
      </c>
      <c r="E501" s="168">
        <v>3.74307151666666E-2</v>
      </c>
      <c r="F501" s="169">
        <f t="shared" si="80"/>
        <v>0.97897458318312269</v>
      </c>
      <c r="G501" s="169">
        <f t="shared" si="81"/>
        <v>0.318122536914904</v>
      </c>
      <c r="H501" s="169">
        <f t="shared" si="82"/>
        <v>6.885769197292294E-4</v>
      </c>
      <c r="I501" s="169">
        <f t="shared" si="83"/>
        <v>28385.876764681929</v>
      </c>
      <c r="J501" s="169">
        <f t="shared" si="77"/>
        <v>2.3765942226938411E-2</v>
      </c>
      <c r="K501" s="169">
        <f t="shared" si="78"/>
        <v>1.6901688337863485</v>
      </c>
      <c r="L501" s="169">
        <f t="shared" si="84"/>
        <v>22.11726563709426</v>
      </c>
      <c r="M501" s="170">
        <f t="shared" si="85"/>
        <v>25.673373174508075</v>
      </c>
      <c r="N501" s="170">
        <f t="shared" si="86"/>
        <v>1.5180769503070737</v>
      </c>
      <c r="O501" s="169">
        <f t="shared" si="87"/>
        <v>0.13691170186752108</v>
      </c>
    </row>
    <row r="502" spans="1:15" x14ac:dyDescent="0.25">
      <c r="A502" s="157">
        <v>45694.337500000001</v>
      </c>
      <c r="B502" s="171">
        <v>0.27720617802998393</v>
      </c>
      <c r="C502" s="169">
        <f t="shared" si="79"/>
        <v>0.3145203256412657</v>
      </c>
      <c r="D502" s="168">
        <v>26.285287664999998</v>
      </c>
      <c r="E502" s="168">
        <v>3.7522377500000002E-2</v>
      </c>
      <c r="F502" s="169">
        <f t="shared" si="80"/>
        <v>0.97897719573304354</v>
      </c>
      <c r="G502" s="169">
        <f t="shared" si="81"/>
        <v>0.30454930753811915</v>
      </c>
      <c r="H502" s="169">
        <f t="shared" si="82"/>
        <v>6.5919763536389424E-4</v>
      </c>
      <c r="I502" s="169">
        <f t="shared" si="83"/>
        <v>27174.556135405357</v>
      </c>
      <c r="J502" s="169">
        <f t="shared" si="77"/>
        <v>2.3766858431170202E-2</v>
      </c>
      <c r="K502" s="169">
        <f t="shared" si="78"/>
        <v>1.690110971645076</v>
      </c>
      <c r="L502" s="169">
        <f t="shared" si="84"/>
        <v>21.303245300037947</v>
      </c>
      <c r="M502" s="170">
        <f t="shared" si="85"/>
        <v>24.727713403851979</v>
      </c>
      <c r="N502" s="170">
        <f t="shared" si="86"/>
        <v>1.4598385940068581</v>
      </c>
      <c r="O502" s="169">
        <f t="shared" si="87"/>
        <v>0.13165932485631837</v>
      </c>
    </row>
    <row r="503" spans="1:15" x14ac:dyDescent="0.25">
      <c r="A503" s="157">
        <v>45694.338194444441</v>
      </c>
      <c r="B503" s="168">
        <v>0.28647212306107006</v>
      </c>
      <c r="C503" s="169">
        <f t="shared" si="79"/>
        <v>0.32503127033024315</v>
      </c>
      <c r="D503" s="168">
        <v>26.2839955166666</v>
      </c>
      <c r="E503" s="168">
        <v>3.75560218333333E-2</v>
      </c>
      <c r="F503" s="169">
        <f t="shared" si="80"/>
        <v>0.97897980810599317</v>
      </c>
      <c r="G503" s="169">
        <f t="shared" si="81"/>
        <v>0.31472922907867845</v>
      </c>
      <c r="H503" s="169">
        <f t="shared" si="82"/>
        <v>6.8123209757289707E-4</v>
      </c>
      <c r="I503" s="169">
        <f t="shared" si="83"/>
        <v>28082.70175653301</v>
      </c>
      <c r="J503" s="169">
        <f t="shared" si="77"/>
        <v>2.3767774677448793E-2</v>
      </c>
      <c r="K503" s="169">
        <f t="shared" si="78"/>
        <v>1.6900531110284813</v>
      </c>
      <c r="L503" s="169">
        <f t="shared" si="84"/>
        <v>21.914224432467837</v>
      </c>
      <c r="M503" s="170">
        <f t="shared" si="85"/>
        <v>25.436127103259764</v>
      </c>
      <c r="N503" s="170">
        <f t="shared" si="86"/>
        <v>1.507570640017895</v>
      </c>
      <c r="O503" s="169">
        <f t="shared" si="87"/>
        <v>0.13596416306077697</v>
      </c>
    </row>
    <row r="504" spans="1:15" x14ac:dyDescent="0.25">
      <c r="A504" s="157">
        <v>45694.338888888888</v>
      </c>
      <c r="B504" s="168">
        <v>0.28608604607260268</v>
      </c>
      <c r="C504" s="169">
        <f t="shared" si="79"/>
        <v>0.32459097626937822</v>
      </c>
      <c r="D504" s="168">
        <v>26.2827123233333</v>
      </c>
      <c r="E504" s="168">
        <v>3.7714967666666599E-2</v>
      </c>
      <c r="F504" s="169">
        <f t="shared" si="80"/>
        <v>0.97898240220257371</v>
      </c>
      <c r="G504" s="169">
        <f t="shared" si="81"/>
        <v>0.3143050701355779</v>
      </c>
      <c r="H504" s="169">
        <f t="shared" si="82"/>
        <v>6.8031400462246301E-4</v>
      </c>
      <c r="I504" s="169">
        <f t="shared" si="83"/>
        <v>28044.660349674279</v>
      </c>
      <c r="J504" s="169">
        <f t="shared" si="77"/>
        <v>2.3768684616630946E-2</v>
      </c>
      <c r="K504" s="169">
        <f t="shared" si="78"/>
        <v>1.6899956528394007</v>
      </c>
      <c r="L504" s="169">
        <f t="shared" si="84"/>
        <v>21.888823065045834</v>
      </c>
      <c r="M504" s="170">
        <f t="shared" si="85"/>
        <v>25.405870217860823</v>
      </c>
      <c r="N504" s="170">
        <f t="shared" si="86"/>
        <v>1.5119514980258206</v>
      </c>
      <c r="O504" s="169">
        <f t="shared" si="87"/>
        <v>0.13635926208746579</v>
      </c>
    </row>
    <row r="505" spans="1:15" x14ac:dyDescent="0.25">
      <c r="A505" s="157">
        <v>45694.339583333334</v>
      </c>
      <c r="B505" s="171">
        <v>0.27604793605354977</v>
      </c>
      <c r="C505" s="169">
        <f t="shared" si="79"/>
        <v>0.31320288716977507</v>
      </c>
      <c r="D505" s="168">
        <v>26.283345336666599</v>
      </c>
      <c r="E505" s="168">
        <v>3.7624368833333303E-2</v>
      </c>
      <c r="F505" s="169">
        <f t="shared" si="80"/>
        <v>0.97898112252769764</v>
      </c>
      <c r="G505" s="169">
        <f t="shared" si="81"/>
        <v>0.3032768186116766</v>
      </c>
      <c r="H505" s="169">
        <f t="shared" si="82"/>
        <v>6.5644333032830436E-4</v>
      </c>
      <c r="I505" s="169">
        <f t="shared" si="83"/>
        <v>27060.729451468567</v>
      </c>
      <c r="J505" s="169">
        <f t="shared" si="77"/>
        <v>2.3768235728332334E-2</v>
      </c>
      <c r="K505" s="169">
        <f t="shared" si="78"/>
        <v>1.6900239974150184</v>
      </c>
      <c r="L505" s="169">
        <f t="shared" si="84"/>
        <v>21.226673682730226</v>
      </c>
      <c r="M505" s="170">
        <f t="shared" si="85"/>
        <v>24.637698033142922</v>
      </c>
      <c r="N505" s="170">
        <f t="shared" si="86"/>
        <v>1.4578975490243762</v>
      </c>
      <c r="O505" s="169">
        <f t="shared" si="87"/>
        <v>0.13148426668690261</v>
      </c>
    </row>
    <row r="506" spans="1:15" x14ac:dyDescent="0.25">
      <c r="A506" s="157">
        <v>45694.340277777781</v>
      </c>
      <c r="B506" s="168">
        <v>0.27913658132661329</v>
      </c>
      <c r="C506" s="169">
        <f t="shared" si="79"/>
        <v>0.31671055777627838</v>
      </c>
      <c r="D506" s="168">
        <v>26.2852767183333</v>
      </c>
      <c r="E506" s="168">
        <v>3.7862525000000001E-2</v>
      </c>
      <c r="F506" s="169">
        <f t="shared" si="80"/>
        <v>0.97897721786495917</v>
      </c>
      <c r="G506" s="169">
        <f t="shared" si="81"/>
        <v>0.30667012241834951</v>
      </c>
      <c r="H506" s="169">
        <f t="shared" si="82"/>
        <v>6.6378814376266129E-4</v>
      </c>
      <c r="I506" s="169">
        <f t="shared" si="83"/>
        <v>27363.792191870452</v>
      </c>
      <c r="J506" s="169">
        <f t="shared" si="77"/>
        <v>2.3766866193133559E-2</v>
      </c>
      <c r="K506" s="169">
        <f t="shared" si="78"/>
        <v>1.69011048146238</v>
      </c>
      <c r="L506" s="169">
        <f t="shared" si="84"/>
        <v>21.430765260223762</v>
      </c>
      <c r="M506" s="170">
        <f t="shared" si="85"/>
        <v>24.875725568410559</v>
      </c>
      <c r="N506" s="170">
        <f t="shared" si="86"/>
        <v>1.4828412899841605</v>
      </c>
      <c r="O506" s="169">
        <f t="shared" si="87"/>
        <v>0.13373388257432905</v>
      </c>
    </row>
    <row r="507" spans="1:15" x14ac:dyDescent="0.25">
      <c r="A507" s="157">
        <v>45694.34097222222</v>
      </c>
      <c r="B507" s="168">
        <v>0.28531387185729923</v>
      </c>
      <c r="C507" s="169">
        <f t="shared" si="79"/>
        <v>0.3237227394481324</v>
      </c>
      <c r="D507" s="168">
        <v>26.287208098333299</v>
      </c>
      <c r="E507" s="168">
        <v>3.7906766000000001E-2</v>
      </c>
      <c r="F507" s="169">
        <f t="shared" si="80"/>
        <v>0.97897331281774036</v>
      </c>
      <c r="G507" s="169">
        <f t="shared" si="81"/>
        <v>0.31345673001473107</v>
      </c>
      <c r="H507" s="169">
        <f t="shared" si="82"/>
        <v>6.7847777059465604E-4</v>
      </c>
      <c r="I507" s="169">
        <f t="shared" si="83"/>
        <v>27969.64468831864</v>
      </c>
      <c r="J507" s="169">
        <f t="shared" si="77"/>
        <v>2.3765496755695278E-2</v>
      </c>
      <c r="K507" s="169">
        <f t="shared" si="78"/>
        <v>1.6901969686747209</v>
      </c>
      <c r="L507" s="169">
        <f t="shared" si="84"/>
        <v>21.838004591873705</v>
      </c>
      <c r="M507" s="170">
        <f t="shared" si="85"/>
        <v>25.349589080775299</v>
      </c>
      <c r="N507" s="170">
        <f t="shared" si="86"/>
        <v>1.5159326076585662</v>
      </c>
      <c r="O507" s="169">
        <f t="shared" si="87"/>
        <v>0.13671830877151572</v>
      </c>
    </row>
    <row r="508" spans="1:15" x14ac:dyDescent="0.25">
      <c r="A508" s="157">
        <v>45694.341666666667</v>
      </c>
      <c r="B508" s="171">
        <v>0.27102887828740474</v>
      </c>
      <c r="C508" s="169">
        <f t="shared" si="79"/>
        <v>0.30751791461377065</v>
      </c>
      <c r="D508" s="168">
        <v>26.289139481666599</v>
      </c>
      <c r="E508" s="168">
        <v>3.7914183333333303E-2</v>
      </c>
      <c r="F508" s="169">
        <f t="shared" si="80"/>
        <v>0.97896940737589844</v>
      </c>
      <c r="G508" s="169">
        <f t="shared" si="81"/>
        <v>0.29776268982119936</v>
      </c>
      <c r="H508" s="169">
        <f t="shared" si="82"/>
        <v>6.4450798662597265E-4</v>
      </c>
      <c r="I508" s="169">
        <f t="shared" si="83"/>
        <v>26569.547822629786</v>
      </c>
      <c r="J508" s="169">
        <f t="shared" si="77"/>
        <v>2.3764127412464392E-2</v>
      </c>
      <c r="K508" s="169">
        <f t="shared" si="78"/>
        <v>1.6902834592760165</v>
      </c>
      <c r="L508" s="169">
        <f t="shared" si="84"/>
        <v>20.894340027958521</v>
      </c>
      <c r="M508" s="170">
        <f t="shared" si="85"/>
        <v>24.255292819161998</v>
      </c>
      <c r="N508" s="170">
        <f t="shared" si="86"/>
        <v>1.4439134686485593</v>
      </c>
      <c r="O508" s="169">
        <f t="shared" si="87"/>
        <v>0.13022307617681811</v>
      </c>
    </row>
    <row r="509" spans="1:15" x14ac:dyDescent="0.25">
      <c r="A509" s="157">
        <v>45694.342361111114</v>
      </c>
      <c r="B509" s="171">
        <v>0.26832631000280771</v>
      </c>
      <c r="C509" s="169">
        <f t="shared" si="79"/>
        <v>0.30445465865496357</v>
      </c>
      <c r="D509" s="168">
        <v>26.291061665000001</v>
      </c>
      <c r="E509" s="168">
        <v>3.7898289000000002E-2</v>
      </c>
      <c r="F509" s="169">
        <f t="shared" si="80"/>
        <v>0.97896552015218785</v>
      </c>
      <c r="G509" s="169">
        <f t="shared" si="81"/>
        <v>0.29479354495762616</v>
      </c>
      <c r="H509" s="169">
        <f t="shared" si="82"/>
        <v>6.3808126614204794E-4</v>
      </c>
      <c r="I509" s="169">
        <f t="shared" si="83"/>
        <v>26304.882507788854</v>
      </c>
      <c r="J509" s="169">
        <f t="shared" si="77"/>
        <v>2.3762764687871637E-2</v>
      </c>
      <c r="K509" s="169">
        <f t="shared" si="78"/>
        <v>1.6903695411024549</v>
      </c>
      <c r="L509" s="169">
        <f t="shared" si="84"/>
        <v>20.715035025627888</v>
      </c>
      <c r="M509" s="170">
        <f t="shared" si="85"/>
        <v>24.048242039060515</v>
      </c>
      <c r="N509" s="170">
        <f t="shared" si="86"/>
        <v>1.4296728164706813</v>
      </c>
      <c r="O509" s="169">
        <f t="shared" si="87"/>
        <v>0.12893874607419564</v>
      </c>
    </row>
    <row r="510" spans="1:15" x14ac:dyDescent="0.25">
      <c r="A510" s="157">
        <v>45694.343055555553</v>
      </c>
      <c r="B510" s="168">
        <v>0.28145306527948166</v>
      </c>
      <c r="C510" s="169">
        <f t="shared" si="79"/>
        <v>0.31934876463099438</v>
      </c>
      <c r="D510" s="168">
        <v>26.291015680000001</v>
      </c>
      <c r="E510" s="168">
        <v>3.7996307999999999E-2</v>
      </c>
      <c r="F510" s="169">
        <f t="shared" si="80"/>
        <v>0.97896561315195685</v>
      </c>
      <c r="G510" s="169">
        <f t="shared" si="81"/>
        <v>0.30921510027123461</v>
      </c>
      <c r="H510" s="169">
        <f t="shared" si="82"/>
        <v>6.6929675383384116E-4</v>
      </c>
      <c r="I510" s="169">
        <f t="shared" si="83"/>
        <v>27591.733264117913</v>
      </c>
      <c r="J510" s="169">
        <f t="shared" si="77"/>
        <v>2.3762797287646568E-2</v>
      </c>
      <c r="K510" s="169">
        <f t="shared" si="78"/>
        <v>1.6903674817022192</v>
      </c>
      <c r="L510" s="169">
        <f t="shared" si="84"/>
        <v>21.58362640354698</v>
      </c>
      <c r="M510" s="170">
        <f t="shared" si="85"/>
        <v>25.056569062757941</v>
      </c>
      <c r="N510" s="170">
        <f t="shared" si="86"/>
        <v>1.5000911577201552</v>
      </c>
      <c r="O510" s="169">
        <f t="shared" si="87"/>
        <v>0.13528960657649308</v>
      </c>
    </row>
    <row r="511" spans="1:15" x14ac:dyDescent="0.25">
      <c r="A511" s="157">
        <v>45694.34375</v>
      </c>
      <c r="B511" s="171">
        <v>0.2694845556392898</v>
      </c>
      <c r="C511" s="169">
        <f t="shared" si="79"/>
        <v>0.30576649823946095</v>
      </c>
      <c r="D511" s="168">
        <v>26.2896361216666</v>
      </c>
      <c r="E511" s="168">
        <v>3.8197375333333297E-2</v>
      </c>
      <c r="F511" s="169">
        <f t="shared" si="80"/>
        <v>0.9789684030596153</v>
      </c>
      <c r="G511" s="169">
        <f t="shared" si="81"/>
        <v>0.29606603790513719</v>
      </c>
      <c r="H511" s="169">
        <f t="shared" si="82"/>
        <v>6.4083557988124933E-4</v>
      </c>
      <c r="I511" s="169">
        <f t="shared" si="83"/>
        <v>26418.225447889425</v>
      </c>
      <c r="J511" s="169">
        <f t="shared" si="77"/>
        <v>2.3763775312254452E-2</v>
      </c>
      <c r="K511" s="169">
        <f t="shared" si="78"/>
        <v>1.6903057001760216</v>
      </c>
      <c r="L511" s="169">
        <f t="shared" si="84"/>
        <v>20.791910977575455</v>
      </c>
      <c r="M511" s="170">
        <f t="shared" si="85"/>
        <v>24.136671868580553</v>
      </c>
      <c r="N511" s="170">
        <f t="shared" si="86"/>
        <v>1.4468211376997975</v>
      </c>
      <c r="O511" s="169">
        <f t="shared" si="87"/>
        <v>0.13048531184161233</v>
      </c>
    </row>
    <row r="512" spans="1:15" x14ac:dyDescent="0.25">
      <c r="A512" s="157">
        <v>45694.344444444447</v>
      </c>
      <c r="B512" s="171">
        <v>0.26794022932340539</v>
      </c>
      <c r="C512" s="169">
        <f t="shared" si="79"/>
        <v>0.30401198522395129</v>
      </c>
      <c r="D512" s="168">
        <v>26.288256563333299</v>
      </c>
      <c r="E512" s="168">
        <v>3.8187308833333301E-2</v>
      </c>
      <c r="F512" s="169">
        <f t="shared" si="80"/>
        <v>0.97897119276935329</v>
      </c>
      <c r="G512" s="169">
        <f t="shared" si="81"/>
        <v>0.29436938195952334</v>
      </c>
      <c r="H512" s="169">
        <f t="shared" si="82"/>
        <v>6.3716316441455266E-4</v>
      </c>
      <c r="I512" s="169">
        <f t="shared" si="83"/>
        <v>26266.635523349392</v>
      </c>
      <c r="J512" s="169">
        <f t="shared" si="77"/>
        <v>2.3764753386128011E-2</v>
      </c>
      <c r="K512" s="169">
        <f t="shared" si="78"/>
        <v>1.6902439203027708</v>
      </c>
      <c r="L512" s="169">
        <f t="shared" si="84"/>
        <v>20.689399472216703</v>
      </c>
      <c r="M512" s="170">
        <f t="shared" si="85"/>
        <v>24.016883698910704</v>
      </c>
      <c r="N512" s="170">
        <f t="shared" si="86"/>
        <v>1.4384831650907333</v>
      </c>
      <c r="O512" s="169">
        <f t="shared" si="87"/>
        <v>0.1297333301849507</v>
      </c>
    </row>
    <row r="513" spans="1:15" x14ac:dyDescent="0.25">
      <c r="A513" s="157">
        <v>45694.345138888886</v>
      </c>
      <c r="B513" s="171">
        <v>0.2617629424759324</v>
      </c>
      <c r="C513" s="169">
        <f t="shared" si="79"/>
        <v>0.29700085953712124</v>
      </c>
      <c r="D513" s="168">
        <v>26.286877004999901</v>
      </c>
      <c r="E513" s="168">
        <v>3.8103067499999997E-2</v>
      </c>
      <c r="F513" s="169">
        <f t="shared" si="80"/>
        <v>0.97897398228118293</v>
      </c>
      <c r="G513" s="169">
        <f t="shared" si="81"/>
        <v>0.2875827784096604</v>
      </c>
      <c r="H513" s="169">
        <f t="shared" si="82"/>
        <v>6.2247354634125632E-4</v>
      </c>
      <c r="I513" s="169">
        <f t="shared" si="83"/>
        <v>25660.874264007274</v>
      </c>
      <c r="J513" s="169">
        <f t="shared" si="77"/>
        <v>2.3765731509270208E-2</v>
      </c>
      <c r="K513" s="169">
        <f t="shared" si="78"/>
        <v>1.6901821420824379</v>
      </c>
      <c r="L513" s="169">
        <f t="shared" si="84"/>
        <v>20.278521650218511</v>
      </c>
      <c r="M513" s="170">
        <f t="shared" si="85"/>
        <v>23.539154061294319</v>
      </c>
      <c r="N513" s="170">
        <f t="shared" si="86"/>
        <v>1.4037036388527335</v>
      </c>
      <c r="O513" s="169">
        <f t="shared" si="87"/>
        <v>0.12659664852567945</v>
      </c>
    </row>
    <row r="514" spans="1:15" x14ac:dyDescent="0.25">
      <c r="A514" s="157">
        <v>45694.345833333333</v>
      </c>
      <c r="B514" s="171">
        <v>0.25519956759807455</v>
      </c>
      <c r="C514" s="169">
        <f t="shared" si="79"/>
        <v>0.28955177941146026</v>
      </c>
      <c r="D514" s="168">
        <v>26.2854974466666</v>
      </c>
      <c r="E514" s="168">
        <v>3.8209561333333301E-2</v>
      </c>
      <c r="F514" s="169">
        <f t="shared" si="80"/>
        <v>0.97897677159511576</v>
      </c>
      <c r="G514" s="169">
        <f t="shared" si="81"/>
        <v>0.2803720037856241</v>
      </c>
      <c r="H514" s="169">
        <f t="shared" si="82"/>
        <v>6.0686580905979241E-4</v>
      </c>
      <c r="I514" s="169">
        <f t="shared" si="83"/>
        <v>25017.273741150166</v>
      </c>
      <c r="J514" s="169">
        <f t="shared" si="77"/>
        <v>2.3766709681683866E-2</v>
      </c>
      <c r="K514" s="169">
        <f t="shared" si="78"/>
        <v>1.6901203655150028</v>
      </c>
      <c r="L514" s="169">
        <f t="shared" si="84"/>
        <v>19.840472617054409</v>
      </c>
      <c r="M514" s="170">
        <f t="shared" si="85"/>
        <v>23.029916554664627</v>
      </c>
      <c r="N514" s="170">
        <f t="shared" si="86"/>
        <v>1.3739120874712873</v>
      </c>
      <c r="O514" s="169">
        <f t="shared" si="87"/>
        <v>0.12390982029863704</v>
      </c>
    </row>
    <row r="515" spans="1:15" x14ac:dyDescent="0.25">
      <c r="A515" s="157">
        <v>45694.34652777778</v>
      </c>
      <c r="B515" s="171">
        <v>0.27450361342087831</v>
      </c>
      <c r="C515" s="169">
        <f t="shared" si="79"/>
        <v>0.31145200530505479</v>
      </c>
      <c r="D515" s="168">
        <v>26.284117890000001</v>
      </c>
      <c r="E515" s="168">
        <v>3.8192871999999899E-2</v>
      </c>
      <c r="F515" s="169">
        <f t="shared" si="80"/>
        <v>0.97897956070779435</v>
      </c>
      <c r="G515" s="169">
        <f t="shared" si="81"/>
        <v>0.30158016671258125</v>
      </c>
      <c r="H515" s="169">
        <f t="shared" si="82"/>
        <v>6.5277092362030578E-4</v>
      </c>
      <c r="I515" s="169">
        <f t="shared" si="83"/>
        <v>26909.453258356734</v>
      </c>
      <c r="J515" s="169">
        <f t="shared" si="77"/>
        <v>2.3767687902190096E-2</v>
      </c>
      <c r="K515" s="169">
        <f t="shared" si="78"/>
        <v>1.6900585906750676</v>
      </c>
      <c r="L515" s="169">
        <f t="shared" si="84"/>
        <v>21.124508167603651</v>
      </c>
      <c r="M515" s="170">
        <f t="shared" si="85"/>
        <v>24.519564261448028</v>
      </c>
      <c r="N515" s="170">
        <f t="shared" si="86"/>
        <v>1.4720715397243556</v>
      </c>
      <c r="O515" s="169">
        <f t="shared" si="87"/>
        <v>0.13276258475147507</v>
      </c>
    </row>
    <row r="516" spans="1:15" x14ac:dyDescent="0.25">
      <c r="A516" s="157">
        <v>45694.347222222219</v>
      </c>
      <c r="B516" s="168">
        <v>0.28261130727135891</v>
      </c>
      <c r="C516" s="169">
        <f t="shared" si="79"/>
        <v>0.32064862290329332</v>
      </c>
      <c r="D516" s="168">
        <v>26.282745751666599</v>
      </c>
      <c r="E516" s="168">
        <v>3.82039981666666E-2</v>
      </c>
      <c r="F516" s="169">
        <f t="shared" si="80"/>
        <v>0.97898233462621065</v>
      </c>
      <c r="G516" s="169">
        <f t="shared" si="81"/>
        <v>0.31048758921464342</v>
      </c>
      <c r="H516" s="169">
        <f t="shared" si="82"/>
        <v>6.7205105890615459E-4</v>
      </c>
      <c r="I516" s="169">
        <f t="shared" si="83"/>
        <v>27704.041018844542</v>
      </c>
      <c r="J516" s="169">
        <f t="shared" si="77"/>
        <v>2.3768660911361022E-2</v>
      </c>
      <c r="K516" s="169">
        <f t="shared" si="78"/>
        <v>1.6899971496584445</v>
      </c>
      <c r="L516" s="169">
        <f t="shared" si="84"/>
        <v>21.659990859414183</v>
      </c>
      <c r="M516" s="170">
        <f t="shared" si="85"/>
        <v>25.140289696346223</v>
      </c>
      <c r="N516" s="170">
        <f t="shared" si="86"/>
        <v>1.5138371246892195</v>
      </c>
      <c r="O516" s="169">
        <f t="shared" si="87"/>
        <v>0.13652932221223119</v>
      </c>
    </row>
    <row r="517" spans="1:15" x14ac:dyDescent="0.25">
      <c r="A517" s="157">
        <v>45694.347916666666</v>
      </c>
      <c r="B517" s="171">
        <v>0.27488968488066562</v>
      </c>
      <c r="C517" s="169">
        <f t="shared" si="79"/>
        <v>0.31188809349922442</v>
      </c>
      <c r="D517" s="168">
        <v>26.282961796666601</v>
      </c>
      <c r="E517" s="168">
        <v>3.8257370999999998E-2</v>
      </c>
      <c r="F517" s="169">
        <f t="shared" si="80"/>
        <v>0.97898189788206158</v>
      </c>
      <c r="G517" s="169">
        <f t="shared" si="81"/>
        <v>0.30200431958166263</v>
      </c>
      <c r="H517" s="169">
        <f t="shared" si="82"/>
        <v>6.5368900342351217E-4</v>
      </c>
      <c r="I517" s="169">
        <f t="shared" si="83"/>
        <v>26947.131278332989</v>
      </c>
      <c r="J517" s="169">
        <f t="shared" si="77"/>
        <v>2.3768507706543245E-2</v>
      </c>
      <c r="K517" s="169">
        <f t="shared" si="78"/>
        <v>1.6900068235195249</v>
      </c>
      <c r="L517" s="169">
        <f t="shared" si="84"/>
        <v>21.150056464463649</v>
      </c>
      <c r="M517" s="170">
        <f t="shared" si="85"/>
        <v>24.548545496072112</v>
      </c>
      <c r="N517" s="170">
        <f t="shared" si="86"/>
        <v>1.4764833480717054</v>
      </c>
      <c r="O517" s="169">
        <f t="shared" si="87"/>
        <v>0.13316047511469203</v>
      </c>
    </row>
    <row r="518" spans="1:15" x14ac:dyDescent="0.25">
      <c r="A518" s="157">
        <v>45694.348611111112</v>
      </c>
      <c r="B518" s="171">
        <v>0.26794022932340539</v>
      </c>
      <c r="C518" s="169">
        <f t="shared" si="79"/>
        <v>0.30400540834397521</v>
      </c>
      <c r="D518" s="168">
        <v>26.284253946666599</v>
      </c>
      <c r="E518" s="168">
        <v>3.8401098166666599E-2</v>
      </c>
      <c r="F518" s="169">
        <f t="shared" si="80"/>
        <v>0.97897928564461689</v>
      </c>
      <c r="G518" s="169">
        <f t="shared" si="81"/>
        <v>0.29436938195952339</v>
      </c>
      <c r="H518" s="169">
        <f t="shared" si="82"/>
        <v>6.3716316441455277E-4</v>
      </c>
      <c r="I518" s="169">
        <f t="shared" si="83"/>
        <v>26266.067280919458</v>
      </c>
      <c r="J518" s="169">
        <f t="shared" si="77"/>
        <v>2.3767591424498354E-2</v>
      </c>
      <c r="K518" s="169">
        <f t="shared" si="78"/>
        <v>1.6900646830507211</v>
      </c>
      <c r="L518" s="169">
        <f t="shared" si="84"/>
        <v>20.689399472216703</v>
      </c>
      <c r="M518" s="170">
        <f t="shared" si="85"/>
        <v>24.014603928427928</v>
      </c>
      <c r="N518" s="170">
        <f t="shared" si="86"/>
        <v>1.4463677064624214</v>
      </c>
      <c r="O518" s="169">
        <f t="shared" si="87"/>
        <v>0.13044441797099759</v>
      </c>
    </row>
    <row r="519" spans="1:15" x14ac:dyDescent="0.25">
      <c r="A519" s="157">
        <v>45694.349305555559</v>
      </c>
      <c r="B519" s="171">
        <v>0.26562374906919362</v>
      </c>
      <c r="C519" s="169">
        <f t="shared" si="79"/>
        <v>0.30137923094385211</v>
      </c>
      <c r="D519" s="168">
        <v>26.285546095000001</v>
      </c>
      <c r="E519" s="168">
        <v>3.8382815833333299E-2</v>
      </c>
      <c r="F519" s="169">
        <f t="shared" si="80"/>
        <v>0.97897667323694781</v>
      </c>
      <c r="G519" s="169">
        <f t="shared" si="81"/>
        <v>0.29182440817012373</v>
      </c>
      <c r="H519" s="169">
        <f t="shared" si="82"/>
        <v>6.3165456313879595E-4</v>
      </c>
      <c r="I519" s="169">
        <f t="shared" si="83"/>
        <v>26039.165553548821</v>
      </c>
      <c r="J519" s="169">
        <f t="shared" si="77"/>
        <v>2.3766675186865635E-2</v>
      </c>
      <c r="K519" s="169">
        <f t="shared" si="78"/>
        <v>1.690122543957326</v>
      </c>
      <c r="L519" s="169">
        <f t="shared" si="84"/>
        <v>20.535477496061748</v>
      </c>
      <c r="M519" s="170">
        <f t="shared" si="85"/>
        <v>23.836674051346986</v>
      </c>
      <c r="N519" s="170">
        <f t="shared" si="86"/>
        <v>1.433821278474656</v>
      </c>
      <c r="O519" s="169">
        <f t="shared" si="87"/>
        <v>0.12931288586531892</v>
      </c>
    </row>
    <row r="520" spans="1:15" x14ac:dyDescent="0.25">
      <c r="A520" s="157">
        <v>45694.35</v>
      </c>
      <c r="B520" s="171">
        <v>0.26639590669845559</v>
      </c>
      <c r="C520" s="169">
        <f t="shared" si="79"/>
        <v>0.30225743928019572</v>
      </c>
      <c r="D520" s="168">
        <v>26.286838244999998</v>
      </c>
      <c r="E520" s="168">
        <v>3.84040086666666E-2</v>
      </c>
      <c r="F520" s="169">
        <f t="shared" si="80"/>
        <v>0.97897406065230541</v>
      </c>
      <c r="G520" s="169">
        <f t="shared" si="81"/>
        <v>0.29267273006891131</v>
      </c>
      <c r="H520" s="169">
        <f t="shared" si="82"/>
        <v>6.3349075772491624E-4</v>
      </c>
      <c r="I520" s="169">
        <f t="shared" si="83"/>
        <v>26115.04275380891</v>
      </c>
      <c r="J520" s="169">
        <f t="shared" si="77"/>
        <v>2.3765758991279244E-2</v>
      </c>
      <c r="K520" s="169">
        <f t="shared" si="78"/>
        <v>1.6901804063886128</v>
      </c>
      <c r="L520" s="169">
        <f t="shared" si="84"/>
        <v>20.586805459947431</v>
      </c>
      <c r="M520" s="170">
        <f t="shared" si="85"/>
        <v>23.89698560104237</v>
      </c>
      <c r="N520" s="170">
        <f t="shared" si="86"/>
        <v>1.438640706626088</v>
      </c>
      <c r="O520" s="169">
        <f t="shared" si="87"/>
        <v>0.12974753847637879</v>
      </c>
    </row>
    <row r="521" spans="1:15" x14ac:dyDescent="0.25">
      <c r="A521" s="157">
        <v>45694.350694444445</v>
      </c>
      <c r="B521" s="171">
        <v>0.27682009737374635</v>
      </c>
      <c r="C521" s="169">
        <f t="shared" si="79"/>
        <v>0.31408709204575103</v>
      </c>
      <c r="D521" s="168">
        <v>26.288124918333299</v>
      </c>
      <c r="E521" s="168">
        <v>3.8572493666666603E-2</v>
      </c>
      <c r="F521" s="169">
        <f t="shared" si="80"/>
        <v>0.97897145896836724</v>
      </c>
      <c r="G521" s="169">
        <f t="shared" si="81"/>
        <v>0.30412514456546602</v>
      </c>
      <c r="H521" s="169">
        <f t="shared" si="82"/>
        <v>6.5827953369148489E-4</v>
      </c>
      <c r="I521" s="169">
        <f t="shared" si="83"/>
        <v>27137.12475275289</v>
      </c>
      <c r="J521" s="169">
        <f t="shared" si="77"/>
        <v>2.3764846721860401E-2</v>
      </c>
      <c r="K521" s="169">
        <f t="shared" si="78"/>
        <v>1.6902380250158284</v>
      </c>
      <c r="L521" s="169">
        <f t="shared" si="84"/>
        <v>21.277726413667882</v>
      </c>
      <c r="M521" s="170">
        <f t="shared" si="85"/>
        <v>24.699754376202137</v>
      </c>
      <c r="N521" s="170">
        <f t="shared" si="86"/>
        <v>1.4988270802295593</v>
      </c>
      <c r="O521" s="169">
        <f t="shared" si="87"/>
        <v>0.13517560247380586</v>
      </c>
    </row>
    <row r="522" spans="1:15" x14ac:dyDescent="0.25">
      <c r="A522" s="157">
        <v>45694.351388888892</v>
      </c>
      <c r="B522" s="171">
        <v>0.27450361342087831</v>
      </c>
      <c r="C522" s="169">
        <f t="shared" si="79"/>
        <v>0.31145991200742096</v>
      </c>
      <c r="D522" s="168">
        <v>26.288814745</v>
      </c>
      <c r="E522" s="168">
        <v>3.8420963666666599E-2</v>
      </c>
      <c r="F522" s="169">
        <f t="shared" si="80"/>
        <v>0.97897006405162756</v>
      </c>
      <c r="G522" s="169">
        <f t="shared" si="81"/>
        <v>0.30158016671258131</v>
      </c>
      <c r="H522" s="169">
        <f t="shared" si="82"/>
        <v>6.5277092362030589E-4</v>
      </c>
      <c r="I522" s="169">
        <f t="shared" si="83"/>
        <v>26910.136397441172</v>
      </c>
      <c r="J522" s="169">
        <f t="shared" si="77"/>
        <v>2.376435764273797E-2</v>
      </c>
      <c r="K522" s="169">
        <f t="shared" si="78"/>
        <v>1.6902689167941289</v>
      </c>
      <c r="L522" s="169">
        <f t="shared" si="84"/>
        <v>21.124508167603668</v>
      </c>
      <c r="M522" s="170">
        <f t="shared" si="85"/>
        <v>24.522295723524007</v>
      </c>
      <c r="N522" s="170">
        <f t="shared" si="86"/>
        <v>1.4810655260971353</v>
      </c>
      <c r="O522" s="169">
        <f t="shared" si="87"/>
        <v>0.13357373070861608</v>
      </c>
    </row>
    <row r="523" spans="1:15" x14ac:dyDescent="0.25">
      <c r="A523" s="157">
        <v>45694.352083333331</v>
      </c>
      <c r="B523" s="168">
        <v>0.29612414871750625</v>
      </c>
      <c r="C523" s="169">
        <f t="shared" si="79"/>
        <v>0.33599176699946193</v>
      </c>
      <c r="D523" s="168">
        <v>26.289121285</v>
      </c>
      <c r="E523" s="168">
        <v>3.8251417833333301E-2</v>
      </c>
      <c r="F523" s="169">
        <f t="shared" si="80"/>
        <v>0.97896944417310916</v>
      </c>
      <c r="G523" s="169">
        <f t="shared" si="81"/>
        <v>0.32533331355795669</v>
      </c>
      <c r="H523" s="169">
        <f t="shared" si="82"/>
        <v>7.0418466138085867E-4</v>
      </c>
      <c r="I523" s="169">
        <f t="shared" si="83"/>
        <v>29029.688668753512</v>
      </c>
      <c r="J523" s="169">
        <f t="shared" si="77"/>
        <v>2.3764140313379242E-2</v>
      </c>
      <c r="K523" s="169">
        <f t="shared" si="78"/>
        <v>1.6902826443834951</v>
      </c>
      <c r="L523" s="169">
        <f t="shared" si="84"/>
        <v>22.547726564761355</v>
      </c>
      <c r="M523" s="170">
        <f t="shared" si="85"/>
        <v>26.174623054907912</v>
      </c>
      <c r="N523" s="170">
        <f t="shared" si="86"/>
        <v>1.58494121621475</v>
      </c>
      <c r="O523" s="169">
        <f t="shared" si="87"/>
        <v>0.14294202887939664</v>
      </c>
    </row>
    <row r="524" spans="1:15" x14ac:dyDescent="0.25">
      <c r="A524" s="157">
        <v>45694.352777777778</v>
      </c>
      <c r="B524" s="168">
        <v>0.30925090768511676</v>
      </c>
      <c r="C524" s="169">
        <f t="shared" si="79"/>
        <v>0.35088638171807846</v>
      </c>
      <c r="D524" s="168">
        <v>26.289427825000001</v>
      </c>
      <c r="E524" s="168">
        <v>3.8254596000000002E-2</v>
      </c>
      <c r="F524" s="169">
        <f t="shared" si="80"/>
        <v>0.97896882428481846</v>
      </c>
      <c r="G524" s="169">
        <f t="shared" si="81"/>
        <v>0.33975487292656925</v>
      </c>
      <c r="H524" s="169">
        <f t="shared" si="82"/>
        <v>7.3540015784971701E-4</v>
      </c>
      <c r="I524" s="169">
        <f t="shared" si="83"/>
        <v>30316.583380441978</v>
      </c>
      <c r="J524" s="169">
        <f t="shared" si="77"/>
        <v>2.3763922986452989E-2</v>
      </c>
      <c r="K524" s="169">
        <f t="shared" si="78"/>
        <v>1.6902963720544719</v>
      </c>
      <c r="L524" s="169">
        <f t="shared" si="84"/>
        <v>23.404680407544927</v>
      </c>
      <c r="M524" s="170">
        <f t="shared" si="85"/>
        <v>27.169619045588998</v>
      </c>
      <c r="N524" s="170">
        <f t="shared" si="86"/>
        <v>1.6518969841426681</v>
      </c>
      <c r="O524" s="169">
        <f t="shared" si="87"/>
        <v>0.14898060823797513</v>
      </c>
    </row>
    <row r="525" spans="1:15" x14ac:dyDescent="0.25">
      <c r="A525" s="157">
        <v>45694.353472222225</v>
      </c>
      <c r="B525" s="168">
        <v>0.29728239436943255</v>
      </c>
      <c r="C525" s="169">
        <f t="shared" si="79"/>
        <v>0.33730706670443655</v>
      </c>
      <c r="D525" s="168">
        <v>26.289734365000001</v>
      </c>
      <c r="E525" s="168">
        <v>3.8327713499999999E-2</v>
      </c>
      <c r="F525" s="169">
        <f t="shared" si="80"/>
        <v>0.97896820438675625</v>
      </c>
      <c r="G525" s="169">
        <f t="shared" si="81"/>
        <v>0.32660580652243548</v>
      </c>
      <c r="H525" s="169">
        <f t="shared" si="82"/>
        <v>7.0693897515678675E-4</v>
      </c>
      <c r="I525" s="169">
        <f t="shared" si="83"/>
        <v>29143.330563263316</v>
      </c>
      <c r="J525" s="169">
        <f t="shared" si="77"/>
        <v>2.3763705661959171E-2</v>
      </c>
      <c r="K525" s="169">
        <f t="shared" si="78"/>
        <v>1.690310099807061</v>
      </c>
      <c r="L525" s="169">
        <f t="shared" si="84"/>
        <v>22.623551023121852</v>
      </c>
      <c r="M525" s="170">
        <f t="shared" si="85"/>
        <v>26.263026060751471</v>
      </c>
      <c r="N525" s="170">
        <f t="shared" si="86"/>
        <v>1.5940438207963972</v>
      </c>
      <c r="O525" s="169">
        <f t="shared" si="87"/>
        <v>0.14376297085104592</v>
      </c>
    </row>
    <row r="526" spans="1:15" x14ac:dyDescent="0.25">
      <c r="A526" s="157">
        <v>45694.354166666664</v>
      </c>
      <c r="B526" s="168">
        <v>0.28222523947934064</v>
      </c>
      <c r="C526" s="169">
        <f t="shared" si="79"/>
        <v>0.32022321945947302</v>
      </c>
      <c r="D526" s="168">
        <v>26.290040905000001</v>
      </c>
      <c r="E526" s="168">
        <v>3.8247179166666603E-2</v>
      </c>
      <c r="F526" s="169">
        <f t="shared" si="80"/>
        <v>0.97896758447892174</v>
      </c>
      <c r="G526" s="169">
        <f t="shared" si="81"/>
        <v>0.31006344037511352</v>
      </c>
      <c r="H526" s="169">
        <f t="shared" si="82"/>
        <v>6.7113298782492099E-4</v>
      </c>
      <c r="I526" s="169">
        <f t="shared" si="83"/>
        <v>27667.286161298467</v>
      </c>
      <c r="J526" s="169">
        <f t="shared" si="77"/>
        <v>2.3763488339897793E-2</v>
      </c>
      <c r="K526" s="169">
        <f t="shared" si="78"/>
        <v>1.6903238276412595</v>
      </c>
      <c r="L526" s="169">
        <f t="shared" si="84"/>
        <v>21.634541766510178</v>
      </c>
      <c r="M526" s="170">
        <f t="shared" si="85"/>
        <v>25.115096406732441</v>
      </c>
      <c r="N526" s="170">
        <f t="shared" si="86"/>
        <v>1.5138978601593192</v>
      </c>
      <c r="O526" s="169">
        <f t="shared" si="87"/>
        <v>0.13653479979791841</v>
      </c>
    </row>
    <row r="527" spans="1:15" x14ac:dyDescent="0.25">
      <c r="A527" s="157">
        <v>45694.354861111111</v>
      </c>
      <c r="B527" s="171">
        <v>0.262921184460088</v>
      </c>
      <c r="C527" s="169">
        <f t="shared" si="79"/>
        <v>0.29832061728124626</v>
      </c>
      <c r="D527" s="168">
        <v>26.290347440000001</v>
      </c>
      <c r="E527" s="168">
        <v>3.81761826666666E-2</v>
      </c>
      <c r="F527" s="169">
        <f t="shared" si="80"/>
        <v>0.97896696457142673</v>
      </c>
      <c r="G527" s="169">
        <f t="shared" si="81"/>
        <v>0.28885526734458594</v>
      </c>
      <c r="H527" s="169">
        <f t="shared" si="82"/>
        <v>6.2522785139520771E-4</v>
      </c>
      <c r="I527" s="169">
        <f t="shared" si="83"/>
        <v>25774.901333099675</v>
      </c>
      <c r="J527" s="169">
        <f t="shared" si="77"/>
        <v>2.3763271023813478E-2</v>
      </c>
      <c r="K527" s="169">
        <f t="shared" si="78"/>
        <v>1.6903375553331539</v>
      </c>
      <c r="L527" s="169">
        <f t="shared" si="84"/>
        <v>20.355663770309476</v>
      </c>
      <c r="M527" s="170">
        <f t="shared" si="85"/>
        <v>23.630644928467586</v>
      </c>
      <c r="N527" s="170">
        <f t="shared" si="86"/>
        <v>1.4124698920340013</v>
      </c>
      <c r="O527" s="169">
        <f t="shared" si="87"/>
        <v>0.12738725577507226</v>
      </c>
    </row>
    <row r="528" spans="1:15" x14ac:dyDescent="0.25">
      <c r="A528" s="157">
        <v>45694.355555555558</v>
      </c>
      <c r="B528" s="171">
        <v>0.25288307444103481</v>
      </c>
      <c r="C528" s="169">
        <f t="shared" si="79"/>
        <v>0.28693146497596089</v>
      </c>
      <c r="D528" s="168">
        <v>26.290655848333301</v>
      </c>
      <c r="E528" s="168">
        <v>3.81369761666666E-2</v>
      </c>
      <c r="F528" s="169">
        <f t="shared" si="80"/>
        <v>0.97896634086561729</v>
      </c>
      <c r="G528" s="169">
        <f t="shared" si="81"/>
        <v>0.27782701582068436</v>
      </c>
      <c r="H528" s="169">
        <f t="shared" si="82"/>
        <v>6.0135717710104841E-4</v>
      </c>
      <c r="I528" s="169">
        <f t="shared" si="83"/>
        <v>24790.878573923022</v>
      </c>
      <c r="J528" s="169">
        <f t="shared" ref="J528:J591" si="88">KHprocess*EXP(delta*(1/(D528+273.15)-1/(Tnul+273.15)))</f>
        <v>2.3763052382095765E-2</v>
      </c>
      <c r="K528" s="169">
        <f t="shared" ref="K528:K591" si="89">1/(J528*constR*(D528+273.15)*10^3)</f>
        <v>1.6903513670017178</v>
      </c>
      <c r="L528" s="169">
        <f t="shared" si="84"/>
        <v>19.685491648007055</v>
      </c>
      <c r="M528" s="170">
        <f t="shared" si="85"/>
        <v>22.852817335995912</v>
      </c>
      <c r="N528" s="170">
        <f t="shared" si="86"/>
        <v>1.3596385173828456</v>
      </c>
      <c r="O528" s="169">
        <f t="shared" si="87"/>
        <v>0.12262252140898679</v>
      </c>
    </row>
    <row r="529" spans="1:15" x14ac:dyDescent="0.25">
      <c r="A529" s="157">
        <v>45694.356249999997</v>
      </c>
      <c r="B529" s="171">
        <v>0.24245888745667873</v>
      </c>
      <c r="C529" s="169">
        <f t="shared" ref="C529:C592" si="90">IF($C$13="Normalised Q_A (Nm3/s)", B529*$C$8/F529*(D529+273.15)/($C$6+273.15), B529)</f>
        <v>0.2751045187506046</v>
      </c>
      <c r="D529" s="168">
        <v>26.291168334999998</v>
      </c>
      <c r="E529" s="168">
        <v>3.8237641833333301E-2</v>
      </c>
      <c r="F529" s="169">
        <f t="shared" ref="F529:F592" si="91">$C$5-EXP(52.57-(6690.9/(D529+273.15))-4.681*LN(D529+273.15))/1000</f>
        <v>0.97896530442261764</v>
      </c>
      <c r="G529" s="169">
        <f t="shared" ref="G529:G592" si="92">C529*((20+273.15)/(D529+273.15))*(F529/$C$9)</f>
        <v>0.26637460537913166</v>
      </c>
      <c r="H529" s="169">
        <f t="shared" ref="H529:H592" si="93">G529/$C$2</f>
        <v>5.7656840991154043E-4</v>
      </c>
      <c r="I529" s="169">
        <f t="shared" ref="I529:I592" si="94">C529*(24*60*60)</f>
        <v>23769.030420052237</v>
      </c>
      <c r="J529" s="169">
        <f t="shared" si="88"/>
        <v>2.376268906738023E-2</v>
      </c>
      <c r="K529" s="169">
        <f t="shared" si="89"/>
        <v>1.6903743182373487</v>
      </c>
      <c r="L529" s="169">
        <f t="shared" ref="L529:L592" si="95">(($C$3/0.815)^(-0.49))*34500*(H529)^0.86</f>
        <v>18.985587586927711</v>
      </c>
      <c r="M529" s="170">
        <f t="shared" ref="M529:M592" si="96">L529*(1.024)^(D529-20)</f>
        <v>22.040569085727153</v>
      </c>
      <c r="N529" s="170">
        <f t="shared" ref="N529:N592" si="97">K529*E529*(1-EXP((-(M529/K529)*($C$4/I529))))*I529/1000</f>
        <v>1.3096162845375487</v>
      </c>
      <c r="O529" s="169">
        <f t="shared" ref="O529:O592" si="98">N529*1000/24/$C$2</f>
        <v>0.11811113677286696</v>
      </c>
    </row>
    <row r="530" spans="1:15" x14ac:dyDescent="0.25">
      <c r="A530" s="157">
        <v>45694.356944444444</v>
      </c>
      <c r="B530" s="171">
        <v>0.21813578386000793</v>
      </c>
      <c r="C530" s="169">
        <f t="shared" si="90"/>
        <v>0.2475073164875819</v>
      </c>
      <c r="D530" s="168">
        <v>26.291811871666599</v>
      </c>
      <c r="E530" s="168">
        <v>3.8446396000000001E-2</v>
      </c>
      <c r="F530" s="169">
        <f t="shared" si="91"/>
        <v>0.97896400290797869</v>
      </c>
      <c r="G530" s="169">
        <f t="shared" si="92"/>
        <v>0.23965231365321346</v>
      </c>
      <c r="H530" s="169">
        <f t="shared" si="93"/>
        <v>5.1872795163033212E-4</v>
      </c>
      <c r="I530" s="169">
        <f t="shared" si="94"/>
        <v>21384.632144527077</v>
      </c>
      <c r="J530" s="169">
        <f t="shared" si="88"/>
        <v>2.3762232857644817E-2</v>
      </c>
      <c r="K530" s="169">
        <f t="shared" si="89"/>
        <v>1.6904031387476168</v>
      </c>
      <c r="L530" s="169">
        <f t="shared" si="95"/>
        <v>17.335661431207669</v>
      </c>
      <c r="M530" s="170">
        <f t="shared" si="96"/>
        <v>20.125459552656412</v>
      </c>
      <c r="N530" s="170">
        <f t="shared" si="97"/>
        <v>1.190460834080219</v>
      </c>
      <c r="O530" s="169">
        <f t="shared" si="98"/>
        <v>0.1073647938384036</v>
      </c>
    </row>
    <row r="531" spans="1:15" x14ac:dyDescent="0.25">
      <c r="A531" s="157">
        <v>45694.357638888891</v>
      </c>
      <c r="B531" s="171">
        <v>0.19728740620808244</v>
      </c>
      <c r="C531" s="169">
        <f t="shared" si="90"/>
        <v>0.2238525265638123</v>
      </c>
      <c r="D531" s="168">
        <v>26.292455411666602</v>
      </c>
      <c r="E531" s="168">
        <v>3.8583091333333298E-2</v>
      </c>
      <c r="F531" s="169">
        <f t="shared" si="91"/>
        <v>0.97896270134352559</v>
      </c>
      <c r="G531" s="169">
        <f t="shared" si="92"/>
        <v>0.21674748872358898</v>
      </c>
      <c r="H531" s="169">
        <f t="shared" si="93"/>
        <v>4.6915040849261684E-4</v>
      </c>
      <c r="I531" s="169">
        <f t="shared" si="94"/>
        <v>19340.858295113383</v>
      </c>
      <c r="J531" s="169">
        <f t="shared" si="88"/>
        <v>2.3761776656265797E-2</v>
      </c>
      <c r="K531" s="169">
        <f t="shared" si="89"/>
        <v>1.69043195976687</v>
      </c>
      <c r="L531" s="169">
        <f t="shared" si="95"/>
        <v>15.9008639616487</v>
      </c>
      <c r="M531" s="170">
        <f t="shared" si="96"/>
        <v>18.460044343648899</v>
      </c>
      <c r="N531" s="170">
        <f t="shared" si="97"/>
        <v>1.0854390215708107</v>
      </c>
      <c r="O531" s="169">
        <f t="shared" si="98"/>
        <v>9.7893129651047156E-2</v>
      </c>
    </row>
    <row r="532" spans="1:15" x14ac:dyDescent="0.25">
      <c r="A532" s="157">
        <v>45694.35833333333</v>
      </c>
      <c r="B532" s="171">
        <v>0.20423685438347361</v>
      </c>
      <c r="C532" s="169">
        <f t="shared" si="90"/>
        <v>0.23173853715680157</v>
      </c>
      <c r="D532" s="168">
        <v>26.2930989516666</v>
      </c>
      <c r="E532" s="168">
        <v>3.8782305999999898E-2</v>
      </c>
      <c r="F532" s="169">
        <f t="shared" si="91"/>
        <v>0.97896139973599861</v>
      </c>
      <c r="G532" s="169">
        <f t="shared" si="92"/>
        <v>0.22438241823572455</v>
      </c>
      <c r="H532" s="169">
        <f t="shared" si="93"/>
        <v>4.8567622994745576E-4</v>
      </c>
      <c r="I532" s="169">
        <f t="shared" si="94"/>
        <v>20022.209610347654</v>
      </c>
      <c r="J532" s="169">
        <f t="shared" si="88"/>
        <v>2.3761320465606011E-2</v>
      </c>
      <c r="K532" s="169">
        <f t="shared" si="89"/>
        <v>1.6904607811458239</v>
      </c>
      <c r="L532" s="169">
        <f t="shared" si="95"/>
        <v>16.381384606410855</v>
      </c>
      <c r="M532" s="170">
        <f t="shared" si="96"/>
        <v>19.018193125607954</v>
      </c>
      <c r="N532" s="170">
        <f t="shared" si="97"/>
        <v>1.1277443271735814</v>
      </c>
      <c r="O532" s="169">
        <f t="shared" si="98"/>
        <v>0.10170854321551059</v>
      </c>
    </row>
    <row r="533" spans="1:15" x14ac:dyDescent="0.25">
      <c r="A533" s="157">
        <v>45694.359027777777</v>
      </c>
      <c r="B533" s="171">
        <v>0.20230645477005615</v>
      </c>
      <c r="C533" s="169">
        <f t="shared" si="90"/>
        <v>0.22954899951219432</v>
      </c>
      <c r="D533" s="168">
        <v>26.293744898333301</v>
      </c>
      <c r="E533" s="168">
        <v>3.8950789333333298E-2</v>
      </c>
      <c r="F533" s="169">
        <f t="shared" si="91"/>
        <v>0.978960093217492</v>
      </c>
      <c r="G533" s="169">
        <f t="shared" si="92"/>
        <v>0.22226160740201159</v>
      </c>
      <c r="H533" s="169">
        <f t="shared" si="93"/>
        <v>4.8108573030738441E-4</v>
      </c>
      <c r="I533" s="169">
        <f t="shared" si="94"/>
        <v>19833.033557853589</v>
      </c>
      <c r="J533" s="169">
        <f t="shared" si="88"/>
        <v>2.3760862579694838E-2</v>
      </c>
      <c r="K533" s="169">
        <f t="shared" si="89"/>
        <v>1.690489710670718</v>
      </c>
      <c r="L533" s="169">
        <f t="shared" si="95"/>
        <v>16.248139751481247</v>
      </c>
      <c r="M533" s="170">
        <f t="shared" si="96"/>
        <v>18.863789667567971</v>
      </c>
      <c r="N533" s="170">
        <f t="shared" si="97"/>
        <v>1.1224384210466847</v>
      </c>
      <c r="O533" s="169">
        <f t="shared" si="98"/>
        <v>0.10123001632816421</v>
      </c>
    </row>
    <row r="534" spans="1:15" x14ac:dyDescent="0.25">
      <c r="A534" s="157">
        <v>45694.359722222223</v>
      </c>
      <c r="B534" s="171">
        <v>0.17875551709566787</v>
      </c>
      <c r="C534" s="169">
        <f t="shared" si="90"/>
        <v>0.20282769331501621</v>
      </c>
      <c r="D534" s="168">
        <v>26.294653123333301</v>
      </c>
      <c r="E534" s="168">
        <v>3.91256325E-2</v>
      </c>
      <c r="F534" s="169">
        <f t="shared" si="91"/>
        <v>0.97895825613054632</v>
      </c>
      <c r="G534" s="169">
        <f t="shared" si="92"/>
        <v>0.19638764668591044</v>
      </c>
      <c r="H534" s="169">
        <f t="shared" si="93"/>
        <v>4.2508148633313945E-4</v>
      </c>
      <c r="I534" s="169">
        <f t="shared" si="94"/>
        <v>17524.312702417399</v>
      </c>
      <c r="J534" s="169">
        <f t="shared" si="88"/>
        <v>2.3760218793366879E-2</v>
      </c>
      <c r="K534" s="169">
        <f t="shared" si="89"/>
        <v>1.6905303872699857</v>
      </c>
      <c r="L534" s="169">
        <f t="shared" si="95"/>
        <v>14.607584285138856</v>
      </c>
      <c r="M534" s="170">
        <f t="shared" si="96"/>
        <v>16.959500423473465</v>
      </c>
      <c r="N534" s="170">
        <f t="shared" si="97"/>
        <v>1.0017428264484955</v>
      </c>
      <c r="O534" s="169">
        <f t="shared" si="98"/>
        <v>9.0344771505095192E-2</v>
      </c>
    </row>
    <row r="535" spans="1:15" x14ac:dyDescent="0.25">
      <c r="A535" s="157">
        <v>45694.36041666667</v>
      </c>
      <c r="B535" s="171">
        <v>0.16060970589059342</v>
      </c>
      <c r="C535" s="169">
        <f t="shared" si="90"/>
        <v>0.18223933057136613</v>
      </c>
      <c r="D535" s="168">
        <v>26.295729788333301</v>
      </c>
      <c r="E535" s="168">
        <v>3.9257031499999998E-2</v>
      </c>
      <c r="F535" s="169">
        <f t="shared" si="91"/>
        <v>0.97895607822511366</v>
      </c>
      <c r="G535" s="169">
        <f t="shared" si="92"/>
        <v>0.17645196460084123</v>
      </c>
      <c r="H535" s="169">
        <f t="shared" si="93"/>
        <v>3.8193065930918017E-4</v>
      </c>
      <c r="I535" s="169">
        <f t="shared" si="94"/>
        <v>15745.478161366033</v>
      </c>
      <c r="J535" s="169">
        <f t="shared" si="88"/>
        <v>2.375945563766128E-2</v>
      </c>
      <c r="K535" s="169">
        <f t="shared" si="89"/>
        <v>1.6905786087059311</v>
      </c>
      <c r="L535" s="169">
        <f t="shared" si="95"/>
        <v>13.322907310855637</v>
      </c>
      <c r="M535" s="170">
        <f t="shared" si="96"/>
        <v>15.468377071615862</v>
      </c>
      <c r="N535" s="170">
        <f t="shared" si="97"/>
        <v>0.90731886835059283</v>
      </c>
      <c r="O535" s="169">
        <f t="shared" si="98"/>
        <v>8.1828902268271372E-2</v>
      </c>
    </row>
    <row r="536" spans="1:15" x14ac:dyDescent="0.25">
      <c r="A536" s="157">
        <v>45694.361111111109</v>
      </c>
      <c r="B536" s="171">
        <v>0.13319795519855596</v>
      </c>
      <c r="C536" s="169">
        <f t="shared" si="90"/>
        <v>0.15113686521803987</v>
      </c>
      <c r="D536" s="168">
        <v>26.296806449999998</v>
      </c>
      <c r="E536" s="168">
        <v>3.9575321500000003E-2</v>
      </c>
      <c r="F536" s="169">
        <f t="shared" si="91"/>
        <v>0.97895390020584128</v>
      </c>
      <c r="G536" s="169">
        <f t="shared" si="92"/>
        <v>0.14633636706619824</v>
      </c>
      <c r="H536" s="169">
        <f t="shared" si="93"/>
        <v>3.1674538326016932E-4</v>
      </c>
      <c r="I536" s="169">
        <f t="shared" si="94"/>
        <v>13058.225154838645</v>
      </c>
      <c r="J536" s="169">
        <f t="shared" si="88"/>
        <v>2.3758692514317635E-2</v>
      </c>
      <c r="K536" s="169">
        <f t="shared" si="89"/>
        <v>1.6906268309994403</v>
      </c>
      <c r="L536" s="169">
        <f t="shared" si="95"/>
        <v>11.342353263367292</v>
      </c>
      <c r="M536" s="170">
        <f t="shared" si="96"/>
        <v>13.169218483864189</v>
      </c>
      <c r="N536" s="170">
        <f t="shared" si="97"/>
        <v>0.76461828155771261</v>
      </c>
      <c r="O536" s="169">
        <f t="shared" si="98"/>
        <v>6.8959080227066441E-2</v>
      </c>
    </row>
    <row r="537" spans="1:15" x14ac:dyDescent="0.25">
      <c r="A537" s="157">
        <v>45694.361805555556</v>
      </c>
      <c r="B537" s="171">
        <v>0.13281187269685102</v>
      </c>
      <c r="C537" s="169">
        <f t="shared" si="90"/>
        <v>0.15069966281834971</v>
      </c>
      <c r="D537" s="168">
        <v>26.297883113333299</v>
      </c>
      <c r="E537" s="168">
        <v>4.0092612E-2</v>
      </c>
      <c r="F537" s="169">
        <f t="shared" si="91"/>
        <v>0.97895172206260972</v>
      </c>
      <c r="G537" s="169">
        <f t="shared" si="92"/>
        <v>0.14591220206604413</v>
      </c>
      <c r="H537" s="169">
        <f t="shared" si="93"/>
        <v>3.1582727719922974E-4</v>
      </c>
      <c r="I537" s="169">
        <f t="shared" si="94"/>
        <v>13020.450867505415</v>
      </c>
      <c r="J537" s="169">
        <f t="shared" si="88"/>
        <v>2.375792941979072E-2</v>
      </c>
      <c r="K537" s="169">
        <f t="shared" si="89"/>
        <v>1.6906750543744575</v>
      </c>
      <c r="L537" s="169">
        <f t="shared" si="95"/>
        <v>11.314073720302238</v>
      </c>
      <c r="M537" s="170">
        <f t="shared" si="96"/>
        <v>13.136719511627087</v>
      </c>
      <c r="N537" s="170">
        <f t="shared" si="97"/>
        <v>0.77248502621095672</v>
      </c>
      <c r="O537" s="169">
        <f t="shared" si="98"/>
        <v>6.9668562969963627E-2</v>
      </c>
    </row>
    <row r="538" spans="1:15" x14ac:dyDescent="0.25">
      <c r="A538" s="157">
        <v>45694.362500000003</v>
      </c>
      <c r="B538" s="171">
        <v>0.12238768294043323</v>
      </c>
      <c r="C538" s="169">
        <f t="shared" si="90"/>
        <v>0.13887230157474245</v>
      </c>
      <c r="D538" s="168">
        <v>26.298965108333299</v>
      </c>
      <c r="E538" s="168">
        <v>4.0938701333333299E-2</v>
      </c>
      <c r="F538" s="169">
        <f t="shared" si="91"/>
        <v>0.97894953301166143</v>
      </c>
      <c r="G538" s="169">
        <f t="shared" si="92"/>
        <v>0.13445978857899837</v>
      </c>
      <c r="H538" s="169">
        <f t="shared" si="93"/>
        <v>2.910385034177454E-4</v>
      </c>
      <c r="I538" s="169">
        <f t="shared" si="94"/>
        <v>11998.566856057747</v>
      </c>
      <c r="J538" s="169">
        <f t="shared" si="88"/>
        <v>2.3757162576618283E-2</v>
      </c>
      <c r="K538" s="169">
        <f t="shared" si="89"/>
        <v>1.6907235175673365</v>
      </c>
      <c r="L538" s="169">
        <f t="shared" si="95"/>
        <v>10.546047006371051</v>
      </c>
      <c r="M538" s="170">
        <f t="shared" si="96"/>
        <v>12.245281413142386</v>
      </c>
      <c r="N538" s="170">
        <f t="shared" si="97"/>
        <v>0.72935193244329188</v>
      </c>
      <c r="O538" s="169">
        <f t="shared" si="98"/>
        <v>6.577849318572257E-2</v>
      </c>
    </row>
    <row r="539" spans="1:15" x14ac:dyDescent="0.25">
      <c r="A539" s="157">
        <v>45694.363194444442</v>
      </c>
      <c r="B539" s="171">
        <v>6.9494585069193662E-2</v>
      </c>
      <c r="C539" s="169">
        <f t="shared" si="90"/>
        <v>7.8855566080335976E-2</v>
      </c>
      <c r="D539" s="168">
        <v>26.300441743333302</v>
      </c>
      <c r="E539" s="168">
        <v>4.18224553333333E-2</v>
      </c>
      <c r="F539" s="169">
        <f t="shared" si="91"/>
        <v>0.97894654534360737</v>
      </c>
      <c r="G539" s="169">
        <f t="shared" si="92"/>
        <v>7.6349408627475066E-2</v>
      </c>
      <c r="H539" s="169">
        <f t="shared" si="93"/>
        <v>1.6525846023263002E-4</v>
      </c>
      <c r="I539" s="169">
        <f t="shared" si="94"/>
        <v>6813.120909341028</v>
      </c>
      <c r="J539" s="169">
        <f t="shared" si="88"/>
        <v>2.3756116088807441E-2</v>
      </c>
      <c r="K539" s="169">
        <f t="shared" si="89"/>
        <v>1.6907896585589552</v>
      </c>
      <c r="L539" s="169">
        <f t="shared" si="95"/>
        <v>6.4820608070801802</v>
      </c>
      <c r="M539" s="170">
        <f t="shared" si="96"/>
        <v>7.5267480291830386</v>
      </c>
      <c r="N539" s="170">
        <f t="shared" si="97"/>
        <v>0.43245288396521864</v>
      </c>
      <c r="O539" s="169">
        <f t="shared" si="98"/>
        <v>3.9001883474496631E-2</v>
      </c>
    </row>
    <row r="540" spans="1:15" x14ac:dyDescent="0.25">
      <c r="A540" s="157">
        <v>45694.363888888889</v>
      </c>
      <c r="B540" s="171">
        <v>4.2854994770757847E-2</v>
      </c>
      <c r="C540" s="169">
        <f t="shared" si="90"/>
        <v>4.8628051116127856E-2</v>
      </c>
      <c r="D540" s="168">
        <v>26.302158355</v>
      </c>
      <c r="E540" s="168">
        <v>4.3688505999999898E-2</v>
      </c>
      <c r="F540" s="169">
        <f t="shared" si="91"/>
        <v>0.97894307184682938</v>
      </c>
      <c r="G540" s="169">
        <f t="shared" si="92"/>
        <v>4.7082136028628895E-2</v>
      </c>
      <c r="H540" s="169">
        <f t="shared" si="93"/>
        <v>1.0190938534335258E-4</v>
      </c>
      <c r="I540" s="169">
        <f t="shared" si="94"/>
        <v>4201.463616433447</v>
      </c>
      <c r="J540" s="169">
        <f t="shared" si="88"/>
        <v>2.3754899601002671E-2</v>
      </c>
      <c r="K540" s="169">
        <f t="shared" si="89"/>
        <v>1.690866550894079</v>
      </c>
      <c r="L540" s="169">
        <f t="shared" si="95"/>
        <v>4.2771700168906506</v>
      </c>
      <c r="M540" s="170">
        <f t="shared" si="96"/>
        <v>4.9667062113249409</v>
      </c>
      <c r="N540" s="170">
        <f t="shared" si="97"/>
        <v>0.28327933728643773</v>
      </c>
      <c r="O540" s="169">
        <f t="shared" si="98"/>
        <v>2.5548280779801386E-2</v>
      </c>
    </row>
    <row r="541" spans="1:15" x14ac:dyDescent="0.25">
      <c r="A541" s="157">
        <v>45694.364583333336</v>
      </c>
      <c r="B541" s="171">
        <v>5.096269665944636E-2</v>
      </c>
      <c r="C541" s="169">
        <f t="shared" si="90"/>
        <v>5.7828489583563548E-2</v>
      </c>
      <c r="D541" s="168">
        <v>26.303874969999999</v>
      </c>
      <c r="E541" s="168">
        <v>4.4984725499999899E-2</v>
      </c>
      <c r="F541" s="169">
        <f t="shared" si="91"/>
        <v>0.97893959803669406</v>
      </c>
      <c r="G541" s="169">
        <f t="shared" si="92"/>
        <v>5.5989567361773657E-2</v>
      </c>
      <c r="H541" s="169">
        <f t="shared" si="93"/>
        <v>1.2118953974409883E-4</v>
      </c>
      <c r="I541" s="169">
        <f t="shared" si="94"/>
        <v>4996.3815000198902</v>
      </c>
      <c r="J541" s="169">
        <f t="shared" si="88"/>
        <v>2.3753683187074999E-2</v>
      </c>
      <c r="K541" s="169">
        <f t="shared" si="89"/>
        <v>1.69094344593817</v>
      </c>
      <c r="L541" s="169">
        <f t="shared" si="95"/>
        <v>4.9644636384116678</v>
      </c>
      <c r="M541" s="170">
        <f t="shared" si="96"/>
        <v>5.7650353276913542</v>
      </c>
      <c r="N541" s="170">
        <f t="shared" si="97"/>
        <v>0.34488895140564879</v>
      </c>
      <c r="O541" s="169">
        <f t="shared" si="98"/>
        <v>3.1104703409600361E-2</v>
      </c>
    </row>
    <row r="542" spans="1:15" x14ac:dyDescent="0.25">
      <c r="A542" s="157">
        <v>45694.365277777775</v>
      </c>
      <c r="B542" s="171">
        <v>4.5171481024668891E-2</v>
      </c>
      <c r="C542" s="169">
        <f t="shared" si="90"/>
        <v>5.1257545928881272E-2</v>
      </c>
      <c r="D542" s="168">
        <v>26.3055915833333</v>
      </c>
      <c r="E542" s="168">
        <v>4.6382675333333297E-2</v>
      </c>
      <c r="F542" s="169">
        <f t="shared" si="91"/>
        <v>0.97893612392329588</v>
      </c>
      <c r="G542" s="169">
        <f t="shared" si="92"/>
        <v>4.9627116409527432E-2</v>
      </c>
      <c r="H542" s="169">
        <f t="shared" si="93"/>
        <v>1.0741800088642301E-4</v>
      </c>
      <c r="I542" s="169">
        <f t="shared" si="94"/>
        <v>4428.6519682553417</v>
      </c>
      <c r="J542" s="169">
        <f t="shared" si="88"/>
        <v>2.3752466850561971E-2</v>
      </c>
      <c r="K542" s="169">
        <f t="shared" si="89"/>
        <v>1.6910203434673097</v>
      </c>
      <c r="L542" s="169">
        <f t="shared" si="95"/>
        <v>4.4752633163647699</v>
      </c>
      <c r="M542" s="170">
        <f t="shared" si="96"/>
        <v>5.1971579196845026</v>
      </c>
      <c r="N542" s="170">
        <f t="shared" si="97"/>
        <v>0.31649003710921558</v>
      </c>
      <c r="O542" s="169">
        <f t="shared" si="98"/>
        <v>2.8543473765261142E-2</v>
      </c>
    </row>
    <row r="543" spans="1:15" x14ac:dyDescent="0.25">
      <c r="A543" s="157">
        <v>45694.365972222222</v>
      </c>
      <c r="B543" s="171">
        <v>3.5133373538307193E-2</v>
      </c>
      <c r="C543" s="169">
        <f t="shared" si="90"/>
        <v>3.9867348370389424E-2</v>
      </c>
      <c r="D543" s="168">
        <v>26.3073028316666</v>
      </c>
      <c r="E543" s="168">
        <v>4.7476239333333302E-2</v>
      </c>
      <c r="F543" s="169">
        <f t="shared" si="91"/>
        <v>0.97893266036246118</v>
      </c>
      <c r="G543" s="169">
        <f t="shared" si="92"/>
        <v>3.8598867668137575E-2</v>
      </c>
      <c r="H543" s="169">
        <f t="shared" si="93"/>
        <v>8.3547332615016399E-5</v>
      </c>
      <c r="I543" s="169">
        <f t="shared" si="94"/>
        <v>3444.5388992016465</v>
      </c>
      <c r="J543" s="169">
        <f t="shared" si="88"/>
        <v>2.3751254391384927E-2</v>
      </c>
      <c r="K543" s="169">
        <f t="shared" si="89"/>
        <v>1.6910970032133048</v>
      </c>
      <c r="L543" s="169">
        <f t="shared" si="95"/>
        <v>3.6054073811383938</v>
      </c>
      <c r="M543" s="170">
        <f t="shared" si="96"/>
        <v>4.1871574227821675</v>
      </c>
      <c r="N543" s="170">
        <f t="shared" si="97"/>
        <v>0.25401612676532914</v>
      </c>
      <c r="O543" s="169">
        <f t="shared" si="98"/>
        <v>2.2909102341750465E-2</v>
      </c>
    </row>
    <row r="544" spans="1:15" x14ac:dyDescent="0.25">
      <c r="A544" s="157">
        <v>45694.366666666669</v>
      </c>
      <c r="B544" s="171">
        <v>1.8917969992579199E-2</v>
      </c>
      <c r="C544" s="169">
        <f t="shared" si="90"/>
        <v>2.1467185854113658E-2</v>
      </c>
      <c r="D544" s="168">
        <v>26.308616994999898</v>
      </c>
      <c r="E544" s="168">
        <v>4.8402113500000003E-2</v>
      </c>
      <c r="F544" s="169">
        <f t="shared" si="91"/>
        <v>0.97893000029343102</v>
      </c>
      <c r="G544" s="169">
        <f t="shared" si="92"/>
        <v>2.0784005256346511E-2</v>
      </c>
      <c r="H544" s="169">
        <f t="shared" si="93"/>
        <v>4.4987024364386385E-5</v>
      </c>
      <c r="I544" s="169">
        <f t="shared" si="94"/>
        <v>1854.7648577954201</v>
      </c>
      <c r="J544" s="169">
        <f t="shared" si="88"/>
        <v>2.3750323327571623E-2</v>
      </c>
      <c r="K544" s="169">
        <f t="shared" si="89"/>
        <v>1.6911558762479784</v>
      </c>
      <c r="L544" s="169">
        <f t="shared" si="95"/>
        <v>2.1171292265469681</v>
      </c>
      <c r="M544" s="170">
        <f t="shared" si="96"/>
        <v>2.458814972707466</v>
      </c>
      <c r="N544" s="170">
        <f t="shared" si="97"/>
        <v>0.14196321333392917</v>
      </c>
      <c r="O544" s="169">
        <f t="shared" si="98"/>
        <v>1.2803320105873843E-2</v>
      </c>
    </row>
    <row r="545" spans="1:15" x14ac:dyDescent="0.25">
      <c r="A545" s="157">
        <v>45694.367361111108</v>
      </c>
      <c r="B545" s="168">
        <v>0</v>
      </c>
      <c r="C545" s="169">
        <f t="shared" si="90"/>
        <v>0</v>
      </c>
      <c r="D545" s="168">
        <v>26.309689686666601</v>
      </c>
      <c r="E545" s="168">
        <v>4.9907352333333301E-2</v>
      </c>
      <c r="F545" s="169">
        <f t="shared" si="91"/>
        <v>0.97892782886701191</v>
      </c>
      <c r="G545" s="169">
        <f t="shared" si="92"/>
        <v>0</v>
      </c>
      <c r="H545" s="169">
        <f t="shared" si="93"/>
        <v>0</v>
      </c>
      <c r="I545" s="169">
        <f t="shared" si="94"/>
        <v>0</v>
      </c>
      <c r="J545" s="169">
        <f t="shared" si="88"/>
        <v>2.3749563375704344E-2</v>
      </c>
      <c r="K545" s="169">
        <f t="shared" si="89"/>
        <v>1.6912039327365049</v>
      </c>
      <c r="L545" s="169">
        <f t="shared" si="95"/>
        <v>0</v>
      </c>
      <c r="M545" s="170">
        <f t="shared" si="96"/>
        <v>0</v>
      </c>
      <c r="N545" s="170" t="e">
        <f t="shared" si="97"/>
        <v>#DIV/0!</v>
      </c>
      <c r="O545" s="169" t="e">
        <f t="shared" si="98"/>
        <v>#DIV/0!</v>
      </c>
    </row>
    <row r="546" spans="1:15" x14ac:dyDescent="0.25">
      <c r="A546" s="157">
        <v>45694.368055555555</v>
      </c>
      <c r="B546" s="168">
        <v>0</v>
      </c>
      <c r="C546" s="169">
        <f t="shared" si="90"/>
        <v>0</v>
      </c>
      <c r="D546" s="168">
        <v>26.31076238</v>
      </c>
      <c r="E546" s="168">
        <v>5.0935745499999997E-2</v>
      </c>
      <c r="F546" s="169">
        <f t="shared" si="91"/>
        <v>0.97892565731745218</v>
      </c>
      <c r="G546" s="169">
        <f t="shared" si="92"/>
        <v>0</v>
      </c>
      <c r="H546" s="169">
        <f t="shared" si="93"/>
        <v>0</v>
      </c>
      <c r="I546" s="169">
        <f t="shared" si="94"/>
        <v>0</v>
      </c>
      <c r="J546" s="169">
        <f t="shared" si="88"/>
        <v>2.3748803452417103E-2</v>
      </c>
      <c r="K546" s="169">
        <f t="shared" si="89"/>
        <v>1.6912519902992917</v>
      </c>
      <c r="L546" s="169">
        <f t="shared" si="95"/>
        <v>0</v>
      </c>
      <c r="M546" s="170">
        <f t="shared" si="96"/>
        <v>0</v>
      </c>
      <c r="N546" s="170" t="e">
        <f t="shared" si="97"/>
        <v>#DIV/0!</v>
      </c>
      <c r="O546" s="169" t="e">
        <f t="shared" si="98"/>
        <v>#DIV/0!</v>
      </c>
    </row>
    <row r="547" spans="1:15" x14ac:dyDescent="0.25">
      <c r="A547" s="157">
        <v>45694.368750000001</v>
      </c>
      <c r="B547" s="168">
        <v>0</v>
      </c>
      <c r="C547" s="169">
        <f t="shared" si="90"/>
        <v>0</v>
      </c>
      <c r="D547" s="168">
        <v>26.311835073333299</v>
      </c>
      <c r="E547" s="168">
        <v>5.1749557666666599E-2</v>
      </c>
      <c r="F547" s="169">
        <f t="shared" si="91"/>
        <v>0.97892348564812015</v>
      </c>
      <c r="G547" s="169">
        <f t="shared" si="92"/>
        <v>0</v>
      </c>
      <c r="H547" s="169">
        <f t="shared" si="93"/>
        <v>0</v>
      </c>
      <c r="I547" s="169">
        <f t="shared" si="94"/>
        <v>0</v>
      </c>
      <c r="J547" s="169">
        <f t="shared" si="88"/>
        <v>2.3748043558889393E-2</v>
      </c>
      <c r="K547" s="169">
        <f t="shared" si="89"/>
        <v>1.6913000488616803</v>
      </c>
      <c r="L547" s="169">
        <f t="shared" si="95"/>
        <v>0</v>
      </c>
      <c r="M547" s="170">
        <f t="shared" si="96"/>
        <v>0</v>
      </c>
      <c r="N547" s="170" t="e">
        <f t="shared" si="97"/>
        <v>#DIV/0!</v>
      </c>
      <c r="O547" s="169" t="e">
        <f t="shared" si="98"/>
        <v>#DIV/0!</v>
      </c>
    </row>
    <row r="548" spans="1:15" x14ac:dyDescent="0.25">
      <c r="A548" s="157">
        <v>45694.369444444441</v>
      </c>
      <c r="B548" s="168">
        <v>0</v>
      </c>
      <c r="C548" s="169">
        <f t="shared" si="90"/>
        <v>0</v>
      </c>
      <c r="D548" s="168">
        <v>26.3129077683333</v>
      </c>
      <c r="E548" s="168">
        <v>5.35369333333333E-2</v>
      </c>
      <c r="F548" s="169">
        <f t="shared" si="91"/>
        <v>0.97892131385563541</v>
      </c>
      <c r="G548" s="169">
        <f t="shared" si="92"/>
        <v>0</v>
      </c>
      <c r="H548" s="169">
        <f t="shared" si="93"/>
        <v>0</v>
      </c>
      <c r="I548" s="169">
        <f t="shared" si="94"/>
        <v>0</v>
      </c>
      <c r="J548" s="169">
        <f t="shared" si="88"/>
        <v>2.3747283693939244E-2</v>
      </c>
      <c r="K548" s="169">
        <f t="shared" si="89"/>
        <v>1.6913481084983544</v>
      </c>
      <c r="L548" s="169">
        <f t="shared" si="95"/>
        <v>0</v>
      </c>
      <c r="M548" s="170">
        <f t="shared" si="96"/>
        <v>0</v>
      </c>
      <c r="N548" s="170" t="e">
        <f t="shared" si="97"/>
        <v>#DIV/0!</v>
      </c>
      <c r="O548" s="169" t="e">
        <f t="shared" si="98"/>
        <v>#DIV/0!</v>
      </c>
    </row>
    <row r="549" spans="1:15" x14ac:dyDescent="0.25">
      <c r="A549" s="157">
        <v>45694.370138888888</v>
      </c>
      <c r="B549" s="168">
        <v>0</v>
      </c>
      <c r="C549" s="169">
        <f t="shared" si="90"/>
        <v>0</v>
      </c>
      <c r="D549" s="168">
        <v>26.313980699999998</v>
      </c>
      <c r="E549" s="168">
        <v>5.43078303333333E-2</v>
      </c>
      <c r="F549" s="169">
        <f t="shared" si="91"/>
        <v>0.97891914146416847</v>
      </c>
      <c r="G549" s="169">
        <f t="shared" si="92"/>
        <v>0</v>
      </c>
      <c r="H549" s="169">
        <f t="shared" si="93"/>
        <v>0</v>
      </c>
      <c r="I549" s="169">
        <f t="shared" si="94"/>
        <v>0</v>
      </c>
      <c r="J549" s="169">
        <f t="shared" si="88"/>
        <v>2.3746523691108135E-2</v>
      </c>
      <c r="K549" s="169">
        <f t="shared" si="89"/>
        <v>1.6913961797383046</v>
      </c>
      <c r="L549" s="169">
        <f t="shared" si="95"/>
        <v>0</v>
      </c>
      <c r="M549" s="170">
        <f t="shared" si="96"/>
        <v>0</v>
      </c>
      <c r="N549" s="170" t="e">
        <f t="shared" si="97"/>
        <v>#DIV/0!</v>
      </c>
      <c r="O549" s="169" t="e">
        <f t="shared" si="98"/>
        <v>#DIV/0!</v>
      </c>
    </row>
    <row r="550" spans="1:15" x14ac:dyDescent="0.25">
      <c r="A550" s="157">
        <v>45694.370833333334</v>
      </c>
      <c r="B550" s="168">
        <v>0</v>
      </c>
      <c r="C550" s="169">
        <f t="shared" si="90"/>
        <v>0</v>
      </c>
      <c r="D550" s="168">
        <v>26.315053774999999</v>
      </c>
      <c r="E550" s="168">
        <v>5.5044552833333302E-2</v>
      </c>
      <c r="F550" s="169">
        <f t="shared" si="91"/>
        <v>0.97891696866262468</v>
      </c>
      <c r="G550" s="169">
        <f t="shared" si="92"/>
        <v>0</v>
      </c>
      <c r="H550" s="169">
        <f t="shared" si="93"/>
        <v>0</v>
      </c>
      <c r="I550" s="169">
        <f t="shared" si="94"/>
        <v>0</v>
      </c>
      <c r="J550" s="169">
        <f t="shared" si="88"/>
        <v>2.3745763616522572E-2</v>
      </c>
      <c r="K550" s="169">
        <f t="shared" si="89"/>
        <v>1.6914442584003924</v>
      </c>
      <c r="L550" s="169">
        <f t="shared" si="95"/>
        <v>0</v>
      </c>
      <c r="M550" s="170">
        <f t="shared" si="96"/>
        <v>0</v>
      </c>
      <c r="N550" s="170" t="e">
        <f t="shared" si="97"/>
        <v>#DIV/0!</v>
      </c>
      <c r="O550" s="169" t="e">
        <f t="shared" si="98"/>
        <v>#DIV/0!</v>
      </c>
    </row>
    <row r="551" spans="1:15" x14ac:dyDescent="0.25">
      <c r="A551" s="157">
        <v>45694.371527777781</v>
      </c>
      <c r="B551" s="168">
        <v>0</v>
      </c>
      <c r="C551" s="169">
        <f t="shared" si="90"/>
        <v>0</v>
      </c>
      <c r="D551" s="168">
        <v>26.316126848333301</v>
      </c>
      <c r="E551" s="168">
        <v>5.6090435166666598E-2</v>
      </c>
      <c r="F551" s="169">
        <f t="shared" si="91"/>
        <v>0.97891479574457618</v>
      </c>
      <c r="G551" s="169">
        <f t="shared" si="92"/>
        <v>0</v>
      </c>
      <c r="H551" s="169">
        <f t="shared" si="93"/>
        <v>0</v>
      </c>
      <c r="I551" s="169">
        <f t="shared" si="94"/>
        <v>0</v>
      </c>
      <c r="J551" s="169">
        <f t="shared" si="88"/>
        <v>2.3745003572892758E-2</v>
      </c>
      <c r="K551" s="169">
        <f t="shared" si="89"/>
        <v>1.6914923379881612</v>
      </c>
      <c r="L551" s="169">
        <f t="shared" si="95"/>
        <v>0</v>
      </c>
      <c r="M551" s="170">
        <f t="shared" si="96"/>
        <v>0</v>
      </c>
      <c r="N551" s="170" t="e">
        <f t="shared" si="97"/>
        <v>#DIV/0!</v>
      </c>
      <c r="O551" s="169" t="e">
        <f t="shared" si="98"/>
        <v>#DIV/0!</v>
      </c>
    </row>
    <row r="552" spans="1:15" x14ac:dyDescent="0.25">
      <c r="A552" s="157">
        <v>45694.37222222222</v>
      </c>
      <c r="B552" s="168">
        <v>0</v>
      </c>
      <c r="C552" s="169">
        <f t="shared" si="90"/>
        <v>0</v>
      </c>
      <c r="D552" s="168">
        <v>26.317199923333298</v>
      </c>
      <c r="E552" s="168">
        <v>5.7382536833333303E-2</v>
      </c>
      <c r="F552" s="169">
        <f t="shared" si="91"/>
        <v>0.97891262270326707</v>
      </c>
      <c r="G552" s="169">
        <f t="shared" si="92"/>
        <v>0</v>
      </c>
      <c r="H552" s="169">
        <f t="shared" si="93"/>
        <v>0</v>
      </c>
      <c r="I552" s="169">
        <f t="shared" si="94"/>
        <v>0</v>
      </c>
      <c r="J552" s="169">
        <f t="shared" si="88"/>
        <v>2.3744243557856225E-2</v>
      </c>
      <c r="K552" s="169">
        <f t="shared" si="89"/>
        <v>1.691540418650985</v>
      </c>
      <c r="L552" s="169">
        <f t="shared" si="95"/>
        <v>0</v>
      </c>
      <c r="M552" s="170">
        <f t="shared" si="96"/>
        <v>0</v>
      </c>
      <c r="N552" s="170" t="e">
        <f t="shared" si="97"/>
        <v>#DIV/0!</v>
      </c>
      <c r="O552" s="169" t="e">
        <f t="shared" si="98"/>
        <v>#DIV/0!</v>
      </c>
    </row>
    <row r="553" spans="1:15" x14ac:dyDescent="0.25">
      <c r="A553" s="157">
        <v>45694.372916666667</v>
      </c>
      <c r="B553" s="168">
        <v>0</v>
      </c>
      <c r="C553" s="169">
        <f t="shared" si="90"/>
        <v>0</v>
      </c>
      <c r="D553" s="168">
        <v>26.318278408333299</v>
      </c>
      <c r="E553" s="168">
        <v>6.0183390000000003E-2</v>
      </c>
      <c r="F553" s="169">
        <f t="shared" si="91"/>
        <v>0.97891043858558391</v>
      </c>
      <c r="G553" s="169">
        <f t="shared" si="92"/>
        <v>0</v>
      </c>
      <c r="H553" s="169">
        <f t="shared" si="93"/>
        <v>0</v>
      </c>
      <c r="I553" s="169">
        <f t="shared" si="94"/>
        <v>0</v>
      </c>
      <c r="J553" s="169">
        <f t="shared" si="88"/>
        <v>2.374347974113648E-2</v>
      </c>
      <c r="K553" s="169">
        <f t="shared" si="89"/>
        <v>1.6915887427245737</v>
      </c>
      <c r="L553" s="169">
        <f t="shared" si="95"/>
        <v>0</v>
      </c>
      <c r="M553" s="170">
        <f t="shared" si="96"/>
        <v>0</v>
      </c>
      <c r="N553" s="170" t="e">
        <f t="shared" si="97"/>
        <v>#DIV/0!</v>
      </c>
      <c r="O553" s="169" t="e">
        <f t="shared" si="98"/>
        <v>#DIV/0!</v>
      </c>
    </row>
    <row r="554" spans="1:15" x14ac:dyDescent="0.25">
      <c r="A554" s="157">
        <v>45694.373611111114</v>
      </c>
      <c r="B554" s="168">
        <v>0</v>
      </c>
      <c r="C554" s="169">
        <f t="shared" si="90"/>
        <v>0</v>
      </c>
      <c r="D554" s="168">
        <v>26.3197572816666</v>
      </c>
      <c r="E554" s="168">
        <v>6.0098840666666598E-2</v>
      </c>
      <c r="F554" s="169">
        <f t="shared" si="91"/>
        <v>0.97890744341573899</v>
      </c>
      <c r="G554" s="169">
        <f t="shared" si="92"/>
        <v>0</v>
      </c>
      <c r="H554" s="169">
        <f t="shared" si="93"/>
        <v>0</v>
      </c>
      <c r="I554" s="169">
        <f t="shared" si="94"/>
        <v>0</v>
      </c>
      <c r="J554" s="169">
        <f t="shared" si="88"/>
        <v>2.3742432405799783E-2</v>
      </c>
      <c r="K554" s="169">
        <f t="shared" si="89"/>
        <v>1.6916550087881796</v>
      </c>
      <c r="L554" s="169">
        <f t="shared" si="95"/>
        <v>0</v>
      </c>
      <c r="M554" s="170">
        <f t="shared" si="96"/>
        <v>0</v>
      </c>
      <c r="N554" s="170" t="e">
        <f t="shared" si="97"/>
        <v>#DIV/0!</v>
      </c>
      <c r="O554" s="169" t="e">
        <f t="shared" si="98"/>
        <v>#DIV/0!</v>
      </c>
    </row>
    <row r="555" spans="1:15" x14ac:dyDescent="0.25">
      <c r="A555" s="157">
        <v>45694.374305555553</v>
      </c>
      <c r="B555" s="168">
        <v>0</v>
      </c>
      <c r="C555" s="169">
        <f t="shared" si="90"/>
        <v>0</v>
      </c>
      <c r="D555" s="168">
        <v>26.3214796399999</v>
      </c>
      <c r="E555" s="168">
        <v>5.8882884166666601E-2</v>
      </c>
      <c r="F555" s="169">
        <f t="shared" si="91"/>
        <v>0.97890395482738912</v>
      </c>
      <c r="G555" s="169">
        <f t="shared" si="92"/>
        <v>0</v>
      </c>
      <c r="H555" s="169">
        <f t="shared" si="93"/>
        <v>0</v>
      </c>
      <c r="I555" s="169">
        <f t="shared" si="94"/>
        <v>0</v>
      </c>
      <c r="J555" s="169">
        <f t="shared" si="88"/>
        <v>2.3741212706111858E-2</v>
      </c>
      <c r="K555" s="169">
        <f t="shared" si="89"/>
        <v>1.6917321874392515</v>
      </c>
      <c r="L555" s="169">
        <f t="shared" si="95"/>
        <v>0</v>
      </c>
      <c r="M555" s="170">
        <f t="shared" si="96"/>
        <v>0</v>
      </c>
      <c r="N555" s="170" t="e">
        <f t="shared" si="97"/>
        <v>#DIV/0!</v>
      </c>
      <c r="O555" s="169" t="e">
        <f t="shared" si="98"/>
        <v>#DIV/0!</v>
      </c>
    </row>
    <row r="556" spans="1:15" x14ac:dyDescent="0.25">
      <c r="A556" s="157">
        <v>45694.375</v>
      </c>
      <c r="B556" s="168">
        <v>0</v>
      </c>
      <c r="C556" s="169">
        <f t="shared" si="90"/>
        <v>0</v>
      </c>
      <c r="D556" s="168">
        <v>26.323201990000001</v>
      </c>
      <c r="E556" s="168">
        <v>5.7256317833333299E-2</v>
      </c>
      <c r="F556" s="169">
        <f t="shared" si="91"/>
        <v>0.97890046594699476</v>
      </c>
      <c r="G556" s="169">
        <f t="shared" si="92"/>
        <v>0</v>
      </c>
      <c r="H556" s="169">
        <f t="shared" si="93"/>
        <v>0</v>
      </c>
      <c r="I556" s="169">
        <f t="shared" si="94"/>
        <v>0</v>
      </c>
      <c r="J556" s="169">
        <f t="shared" si="88"/>
        <v>2.3739993089011726E-2</v>
      </c>
      <c r="K556" s="169">
        <f t="shared" si="89"/>
        <v>1.6918093682942579</v>
      </c>
      <c r="L556" s="169">
        <f t="shared" si="95"/>
        <v>0</v>
      </c>
      <c r="M556" s="170">
        <f t="shared" si="96"/>
        <v>0</v>
      </c>
      <c r="N556" s="170" t="e">
        <f t="shared" si="97"/>
        <v>#DIV/0!</v>
      </c>
      <c r="O556" s="169" t="e">
        <f t="shared" si="98"/>
        <v>#DIV/0!</v>
      </c>
    </row>
    <row r="557" spans="1:15" x14ac:dyDescent="0.25">
      <c r="A557" s="157">
        <v>45694.375694444447</v>
      </c>
      <c r="B557" s="168">
        <v>0</v>
      </c>
      <c r="C557" s="169">
        <f t="shared" si="90"/>
        <v>0</v>
      </c>
      <c r="D557" s="168">
        <v>26.32492435</v>
      </c>
      <c r="E557" s="168">
        <v>5.62628928333333E-2</v>
      </c>
      <c r="F557" s="169">
        <f t="shared" si="91"/>
        <v>0.97889697673739573</v>
      </c>
      <c r="G557" s="169">
        <f t="shared" si="92"/>
        <v>0</v>
      </c>
      <c r="H557" s="169">
        <f t="shared" si="93"/>
        <v>0</v>
      </c>
      <c r="I557" s="169">
        <f t="shared" si="94"/>
        <v>0</v>
      </c>
      <c r="J557" s="169">
        <f t="shared" si="88"/>
        <v>2.3738773541512138E-2</v>
      </c>
      <c r="K557" s="169">
        <f t="shared" si="89"/>
        <v>1.6918865521747721</v>
      </c>
      <c r="L557" s="169">
        <f t="shared" si="95"/>
        <v>0</v>
      </c>
      <c r="M557" s="170">
        <f t="shared" si="96"/>
        <v>0</v>
      </c>
      <c r="N557" s="170" t="e">
        <f t="shared" si="97"/>
        <v>#DIV/0!</v>
      </c>
      <c r="O557" s="169" t="e">
        <f t="shared" si="98"/>
        <v>#DIV/0!</v>
      </c>
    </row>
    <row r="558" spans="1:15" x14ac:dyDescent="0.25">
      <c r="A558" s="157">
        <v>45694.376388888886</v>
      </c>
      <c r="B558" s="168">
        <v>0</v>
      </c>
      <c r="C558" s="169">
        <f t="shared" si="90"/>
        <v>0</v>
      </c>
      <c r="D558" s="168">
        <v>26.326629913333299</v>
      </c>
      <c r="E558" s="168">
        <v>5.7402020666666602E-2</v>
      </c>
      <c r="F558" s="169">
        <f t="shared" si="91"/>
        <v>0.97889352125053097</v>
      </c>
      <c r="G558" s="169">
        <f t="shared" si="92"/>
        <v>0</v>
      </c>
      <c r="H558" s="169">
        <f t="shared" si="93"/>
        <v>0</v>
      </c>
      <c r="I558" s="169">
        <f t="shared" si="94"/>
        <v>0</v>
      </c>
      <c r="J558" s="169">
        <f t="shared" si="88"/>
        <v>2.3737565962747967E-2</v>
      </c>
      <c r="K558" s="169">
        <f t="shared" si="89"/>
        <v>1.6919629858884653</v>
      </c>
      <c r="L558" s="169">
        <f t="shared" si="95"/>
        <v>0</v>
      </c>
      <c r="M558" s="170">
        <f t="shared" si="96"/>
        <v>0</v>
      </c>
      <c r="N558" s="170" t="e">
        <f t="shared" si="97"/>
        <v>#DIV/0!</v>
      </c>
      <c r="O558" s="169" t="e">
        <f t="shared" si="98"/>
        <v>#DIV/0!</v>
      </c>
    </row>
    <row r="559" spans="1:15" x14ac:dyDescent="0.25">
      <c r="A559" s="157">
        <v>45694.377083333333</v>
      </c>
      <c r="B559" s="168">
        <v>0</v>
      </c>
      <c r="C559" s="169">
        <f t="shared" si="90"/>
        <v>0</v>
      </c>
      <c r="D559" s="168">
        <v>26.327387043333299</v>
      </c>
      <c r="E559" s="168">
        <v>5.8723277666666601E-2</v>
      </c>
      <c r="F559" s="169">
        <f t="shared" si="91"/>
        <v>0.97889198720114101</v>
      </c>
      <c r="G559" s="169">
        <f t="shared" si="92"/>
        <v>0</v>
      </c>
      <c r="H559" s="169">
        <f t="shared" si="93"/>
        <v>0</v>
      </c>
      <c r="I559" s="169">
        <f t="shared" si="94"/>
        <v>0</v>
      </c>
      <c r="J559" s="169">
        <f t="shared" si="88"/>
        <v>2.3737029921080469E-2</v>
      </c>
      <c r="K559" s="169">
        <f t="shared" si="89"/>
        <v>1.69199691698799</v>
      </c>
      <c r="L559" s="169">
        <f t="shared" si="95"/>
        <v>0</v>
      </c>
      <c r="M559" s="170">
        <f t="shared" si="96"/>
        <v>0</v>
      </c>
      <c r="N559" s="170" t="e">
        <f t="shared" si="97"/>
        <v>#DIV/0!</v>
      </c>
      <c r="O559" s="169" t="e">
        <f t="shared" si="98"/>
        <v>#DIV/0!</v>
      </c>
    </row>
    <row r="560" spans="1:15" x14ac:dyDescent="0.25">
      <c r="A560" s="157">
        <v>45694.37777777778</v>
      </c>
      <c r="B560" s="168">
        <v>0</v>
      </c>
      <c r="C560" s="169">
        <f t="shared" si="90"/>
        <v>0</v>
      </c>
      <c r="D560" s="168">
        <v>26.327598609999999</v>
      </c>
      <c r="E560" s="168">
        <v>5.8030394999999901E-2</v>
      </c>
      <c r="F560" s="169">
        <f t="shared" si="91"/>
        <v>0.97889155852733689</v>
      </c>
      <c r="G560" s="169">
        <f t="shared" si="92"/>
        <v>0</v>
      </c>
      <c r="H560" s="169">
        <f t="shared" si="93"/>
        <v>0</v>
      </c>
      <c r="I560" s="169">
        <f t="shared" si="94"/>
        <v>0</v>
      </c>
      <c r="J560" s="169">
        <f t="shared" si="88"/>
        <v>2.3736880136309486E-2</v>
      </c>
      <c r="K560" s="169">
        <f t="shared" si="89"/>
        <v>1.6920063985262126</v>
      </c>
      <c r="L560" s="169">
        <f t="shared" si="95"/>
        <v>0</v>
      </c>
      <c r="M560" s="170">
        <f t="shared" si="96"/>
        <v>0</v>
      </c>
      <c r="N560" s="170" t="e">
        <f t="shared" si="97"/>
        <v>#DIV/0!</v>
      </c>
      <c r="O560" s="169" t="e">
        <f t="shared" si="98"/>
        <v>#DIV/0!</v>
      </c>
    </row>
    <row r="561" spans="1:15" x14ac:dyDescent="0.25">
      <c r="A561" s="157">
        <v>45694.378472222219</v>
      </c>
      <c r="B561" s="168">
        <v>0</v>
      </c>
      <c r="C561" s="169">
        <f t="shared" si="90"/>
        <v>0</v>
      </c>
      <c r="D561" s="168">
        <v>26.327810173333301</v>
      </c>
      <c r="E561" s="168">
        <v>5.6197723666666602E-2</v>
      </c>
      <c r="F561" s="169">
        <f t="shared" si="91"/>
        <v>0.9788911298556241</v>
      </c>
      <c r="G561" s="169">
        <f t="shared" si="92"/>
        <v>0</v>
      </c>
      <c r="H561" s="169">
        <f t="shared" si="93"/>
        <v>0</v>
      </c>
      <c r="I561" s="169">
        <f t="shared" si="94"/>
        <v>0</v>
      </c>
      <c r="J561" s="169">
        <f t="shared" si="88"/>
        <v>2.3736730355055229E-2</v>
      </c>
      <c r="K561" s="169">
        <f t="shared" si="89"/>
        <v>1.6920158799539375</v>
      </c>
      <c r="L561" s="169">
        <f t="shared" si="95"/>
        <v>0</v>
      </c>
      <c r="M561" s="170">
        <f t="shared" si="96"/>
        <v>0</v>
      </c>
      <c r="N561" s="170" t="e">
        <f t="shared" si="97"/>
        <v>#DIV/0!</v>
      </c>
      <c r="O561" s="169" t="e">
        <f t="shared" si="98"/>
        <v>#DIV/0!</v>
      </c>
    </row>
    <row r="562" spans="1:15" x14ac:dyDescent="0.25">
      <c r="A562" s="157">
        <v>45694.379166666666</v>
      </c>
      <c r="B562" s="168">
        <v>0</v>
      </c>
      <c r="C562" s="169">
        <f t="shared" si="90"/>
        <v>0</v>
      </c>
      <c r="D562" s="168">
        <v>26.328021740000001</v>
      </c>
      <c r="E562" s="168">
        <v>5.4267284666666603E-2</v>
      </c>
      <c r="F562" s="169">
        <f t="shared" si="91"/>
        <v>0.97889070117249488</v>
      </c>
      <c r="G562" s="169">
        <f t="shared" si="92"/>
        <v>0</v>
      </c>
      <c r="H562" s="169">
        <f t="shared" si="93"/>
        <v>0</v>
      </c>
      <c r="I562" s="169">
        <f t="shared" si="94"/>
        <v>0</v>
      </c>
      <c r="J562" s="169">
        <f t="shared" si="88"/>
        <v>2.3736580572597824E-2</v>
      </c>
      <c r="K562" s="169">
        <f t="shared" si="89"/>
        <v>1.6920253615699414</v>
      </c>
      <c r="L562" s="169">
        <f t="shared" si="95"/>
        <v>0</v>
      </c>
      <c r="M562" s="170">
        <f t="shared" si="96"/>
        <v>0</v>
      </c>
      <c r="N562" s="170" t="e">
        <f t="shared" si="97"/>
        <v>#DIV/0!</v>
      </c>
      <c r="O562" s="169" t="e">
        <f t="shared" si="98"/>
        <v>#DIV/0!</v>
      </c>
    </row>
    <row r="563" spans="1:15" x14ac:dyDescent="0.25">
      <c r="A563" s="157">
        <v>45694.379861111112</v>
      </c>
      <c r="B563" s="168">
        <v>0</v>
      </c>
      <c r="C563" s="169">
        <f t="shared" si="90"/>
        <v>0</v>
      </c>
      <c r="D563" s="168">
        <v>26.328233305000001</v>
      </c>
      <c r="E563" s="168">
        <v>5.2689045666666601E-2</v>
      </c>
      <c r="F563" s="169">
        <f t="shared" si="91"/>
        <v>0.97889027248808025</v>
      </c>
      <c r="G563" s="169">
        <f t="shared" si="92"/>
        <v>0</v>
      </c>
      <c r="H563" s="169">
        <f t="shared" si="93"/>
        <v>0</v>
      </c>
      <c r="I563" s="169">
        <f t="shared" si="94"/>
        <v>0</v>
      </c>
      <c r="J563" s="169">
        <f t="shared" si="88"/>
        <v>2.3736430792477125E-2</v>
      </c>
      <c r="K563" s="169">
        <f t="shared" si="89"/>
        <v>1.6920348431501422</v>
      </c>
      <c r="L563" s="169">
        <f t="shared" si="95"/>
        <v>0</v>
      </c>
      <c r="M563" s="170">
        <f t="shared" si="96"/>
        <v>0</v>
      </c>
      <c r="N563" s="170" t="e">
        <f t="shared" si="97"/>
        <v>#DIV/0!</v>
      </c>
      <c r="O563" s="169" t="e">
        <f t="shared" si="98"/>
        <v>#DIV/0!</v>
      </c>
    </row>
    <row r="564" spans="1:15" x14ac:dyDescent="0.25">
      <c r="A564" s="157">
        <v>45694.380555555559</v>
      </c>
      <c r="B564" s="168">
        <v>0</v>
      </c>
      <c r="C564" s="169">
        <f t="shared" si="90"/>
        <v>0</v>
      </c>
      <c r="D564" s="168">
        <v>26.329326163333299</v>
      </c>
      <c r="E564" s="168">
        <v>5.1172045333333298E-2</v>
      </c>
      <c r="F564" s="169">
        <f t="shared" si="91"/>
        <v>0.97888805800532863</v>
      </c>
      <c r="G564" s="169">
        <f t="shared" si="92"/>
        <v>0</v>
      </c>
      <c r="H564" s="169">
        <f t="shared" si="93"/>
        <v>0</v>
      </c>
      <c r="I564" s="169">
        <f t="shared" si="94"/>
        <v>0</v>
      </c>
      <c r="J564" s="169">
        <f t="shared" si="88"/>
        <v>2.3735657108002149E-2</v>
      </c>
      <c r="K564" s="169">
        <f t="shared" si="89"/>
        <v>1.6920838217380954</v>
      </c>
      <c r="L564" s="169">
        <f t="shared" si="95"/>
        <v>0</v>
      </c>
      <c r="M564" s="170">
        <f t="shared" si="96"/>
        <v>0</v>
      </c>
      <c r="N564" s="170" t="e">
        <f t="shared" si="97"/>
        <v>#DIV/0!</v>
      </c>
      <c r="O564" s="169" t="e">
        <f t="shared" si="98"/>
        <v>#DIV/0!</v>
      </c>
    </row>
    <row r="565" spans="1:15" x14ac:dyDescent="0.25">
      <c r="A565" s="157">
        <v>45694.381249999999</v>
      </c>
      <c r="B565" s="168">
        <v>0</v>
      </c>
      <c r="C565" s="169">
        <f t="shared" si="90"/>
        <v>0</v>
      </c>
      <c r="D565" s="168">
        <v>26.33104852</v>
      </c>
      <c r="E565" s="168">
        <v>4.9505741333333297E-2</v>
      </c>
      <c r="F565" s="169">
        <f t="shared" si="91"/>
        <v>0.97888456770377208</v>
      </c>
      <c r="G565" s="169">
        <f t="shared" si="92"/>
        <v>0</v>
      </c>
      <c r="H565" s="169">
        <f t="shared" si="93"/>
        <v>0</v>
      </c>
      <c r="I565" s="169">
        <f t="shared" si="94"/>
        <v>0</v>
      </c>
      <c r="J565" s="169">
        <f t="shared" si="88"/>
        <v>2.373443783547282E-2</v>
      </c>
      <c r="K565" s="169">
        <f t="shared" si="89"/>
        <v>1.6921610146340769</v>
      </c>
      <c r="L565" s="169">
        <f t="shared" si="95"/>
        <v>0</v>
      </c>
      <c r="M565" s="170">
        <f t="shared" si="96"/>
        <v>0</v>
      </c>
      <c r="N565" s="170" t="e">
        <f t="shared" si="97"/>
        <v>#DIV/0!</v>
      </c>
      <c r="O565" s="169" t="e">
        <f t="shared" si="98"/>
        <v>#DIV/0!</v>
      </c>
    </row>
    <row r="566" spans="1:15" x14ac:dyDescent="0.25">
      <c r="A566" s="157">
        <v>45694.381944444445</v>
      </c>
      <c r="B566" s="168">
        <v>0</v>
      </c>
      <c r="C566" s="169">
        <f t="shared" si="90"/>
        <v>0</v>
      </c>
      <c r="D566" s="168">
        <v>26.332770873333299</v>
      </c>
      <c r="E566" s="168">
        <v>4.8451384833333298E-2</v>
      </c>
      <c r="F566" s="169">
        <f t="shared" si="91"/>
        <v>0.97888107709991889</v>
      </c>
      <c r="G566" s="169">
        <f t="shared" si="92"/>
        <v>0</v>
      </c>
      <c r="H566" s="169">
        <f t="shared" si="93"/>
        <v>0</v>
      </c>
      <c r="I566" s="169">
        <f t="shared" si="94"/>
        <v>0</v>
      </c>
      <c r="J566" s="169">
        <f t="shared" si="88"/>
        <v>2.3733218641958903E-2</v>
      </c>
      <c r="K566" s="169">
        <f t="shared" si="89"/>
        <v>1.6922382099582709</v>
      </c>
      <c r="L566" s="169">
        <f t="shared" si="95"/>
        <v>0</v>
      </c>
      <c r="M566" s="170">
        <f t="shared" si="96"/>
        <v>0</v>
      </c>
      <c r="N566" s="170" t="e">
        <f t="shared" si="97"/>
        <v>#DIV/0!</v>
      </c>
      <c r="O566" s="169" t="e">
        <f t="shared" si="98"/>
        <v>#DIV/0!</v>
      </c>
    </row>
    <row r="567" spans="1:15" x14ac:dyDescent="0.25">
      <c r="A567" s="157">
        <v>45694.382638888892</v>
      </c>
      <c r="B567" s="168">
        <v>0</v>
      </c>
      <c r="C567" s="169">
        <f t="shared" si="90"/>
        <v>0</v>
      </c>
      <c r="D567" s="168">
        <v>26.33449323</v>
      </c>
      <c r="E567" s="168">
        <v>4.7653732833333302E-2</v>
      </c>
      <c r="F567" s="169">
        <f t="shared" si="91"/>
        <v>0.97887758618023479</v>
      </c>
      <c r="G567" s="169">
        <f t="shared" si="92"/>
        <v>0</v>
      </c>
      <c r="H567" s="169">
        <f t="shared" si="93"/>
        <v>0</v>
      </c>
      <c r="I567" s="169">
        <f t="shared" si="94"/>
        <v>0</v>
      </c>
      <c r="J567" s="169">
        <f t="shared" si="88"/>
        <v>2.3731999522735466E-2</v>
      </c>
      <c r="K567" s="169">
        <f t="shared" si="89"/>
        <v>1.6923154080095362</v>
      </c>
      <c r="L567" s="169">
        <f t="shared" si="95"/>
        <v>0</v>
      </c>
      <c r="M567" s="170">
        <f t="shared" si="96"/>
        <v>0</v>
      </c>
      <c r="N567" s="170" t="e">
        <f t="shared" si="97"/>
        <v>#DIV/0!</v>
      </c>
      <c r="O567" s="169" t="e">
        <f t="shared" si="98"/>
        <v>#DIV/0!</v>
      </c>
    </row>
    <row r="568" spans="1:15" x14ac:dyDescent="0.25">
      <c r="A568" s="157">
        <v>45694.383333333331</v>
      </c>
      <c r="B568" s="168">
        <v>0</v>
      </c>
      <c r="C568" s="169">
        <f t="shared" si="90"/>
        <v>0</v>
      </c>
      <c r="D568" s="168">
        <v>26.3362125883333</v>
      </c>
      <c r="E568" s="168">
        <v>4.70229721666666E-2</v>
      </c>
      <c r="F568" s="169">
        <f t="shared" si="91"/>
        <v>0.97887410102936323</v>
      </c>
      <c r="G568" s="169">
        <f t="shared" si="92"/>
        <v>0</v>
      </c>
      <c r="H568" s="169">
        <f t="shared" si="93"/>
        <v>0</v>
      </c>
      <c r="I568" s="169">
        <f t="shared" si="94"/>
        <v>0</v>
      </c>
      <c r="J568" s="169">
        <f t="shared" si="88"/>
        <v>2.3730782602238282E-2</v>
      </c>
      <c r="K568" s="169">
        <f t="shared" si="89"/>
        <v>1.6923924742429575</v>
      </c>
      <c r="L568" s="169">
        <f t="shared" si="95"/>
        <v>0</v>
      </c>
      <c r="M568" s="170">
        <f t="shared" si="96"/>
        <v>0</v>
      </c>
      <c r="N568" s="170" t="e">
        <f t="shared" si="97"/>
        <v>#DIV/0!</v>
      </c>
      <c r="O568" s="169" t="e">
        <f t="shared" si="98"/>
        <v>#DIV/0!</v>
      </c>
    </row>
    <row r="569" spans="1:15" x14ac:dyDescent="0.25">
      <c r="A569" s="157">
        <v>45694.384027777778</v>
      </c>
      <c r="B569" s="168">
        <v>0</v>
      </c>
      <c r="C569" s="169">
        <f t="shared" si="90"/>
        <v>0</v>
      </c>
      <c r="D569" s="168">
        <v>26.337290880000001</v>
      </c>
      <c r="E569" s="168">
        <v>4.52605018333333E-2</v>
      </c>
      <c r="F569" s="169">
        <f t="shared" si="91"/>
        <v>0.97887191516775063</v>
      </c>
      <c r="G569" s="169">
        <f t="shared" si="92"/>
        <v>0</v>
      </c>
      <c r="H569" s="169">
        <f t="shared" si="93"/>
        <v>0</v>
      </c>
      <c r="I569" s="169">
        <f t="shared" si="94"/>
        <v>0</v>
      </c>
      <c r="J569" s="169">
        <f t="shared" si="88"/>
        <v>2.3730019452285166E-2</v>
      </c>
      <c r="K569" s="169">
        <f t="shared" si="89"/>
        <v>1.6924408074665807</v>
      </c>
      <c r="L569" s="169">
        <f t="shared" si="95"/>
        <v>0</v>
      </c>
      <c r="M569" s="170">
        <f t="shared" si="96"/>
        <v>0</v>
      </c>
      <c r="N569" s="170" t="e">
        <f t="shared" si="97"/>
        <v>#DIV/0!</v>
      </c>
      <c r="O569" s="169" t="e">
        <f t="shared" si="98"/>
        <v>#DIV/0!</v>
      </c>
    </row>
    <row r="570" spans="1:15" x14ac:dyDescent="0.25">
      <c r="A570" s="157">
        <v>45694.384722222225</v>
      </c>
      <c r="B570" s="168">
        <v>0</v>
      </c>
      <c r="C570" s="169">
        <f t="shared" si="90"/>
        <v>0</v>
      </c>
      <c r="D570" s="168">
        <v>26.337934799999999</v>
      </c>
      <c r="E570" s="168">
        <v>4.35499553333333E-2</v>
      </c>
      <c r="F570" s="169">
        <f t="shared" si="91"/>
        <v>0.97887060978595253</v>
      </c>
      <c r="G570" s="169">
        <f t="shared" si="92"/>
        <v>0</v>
      </c>
      <c r="H570" s="169">
        <f t="shared" si="93"/>
        <v>0</v>
      </c>
      <c r="I570" s="169">
        <f t="shared" si="94"/>
        <v>0</v>
      </c>
      <c r="J570" s="169">
        <f t="shared" si="88"/>
        <v>2.372956373878286E-2</v>
      </c>
      <c r="K570" s="169">
        <f t="shared" si="89"/>
        <v>1.692469670945602</v>
      </c>
      <c r="L570" s="169">
        <f t="shared" si="95"/>
        <v>0</v>
      </c>
      <c r="M570" s="170">
        <f t="shared" si="96"/>
        <v>0</v>
      </c>
      <c r="N570" s="170" t="e">
        <f t="shared" si="97"/>
        <v>#DIV/0!</v>
      </c>
      <c r="O570" s="169" t="e">
        <f t="shared" si="98"/>
        <v>#DIV/0!</v>
      </c>
    </row>
    <row r="571" spans="1:15" x14ac:dyDescent="0.25">
      <c r="A571" s="157">
        <v>45694.385416666664</v>
      </c>
      <c r="B571" s="168">
        <v>0</v>
      </c>
      <c r="C571" s="169">
        <f t="shared" si="90"/>
        <v>0</v>
      </c>
      <c r="D571" s="168">
        <v>26.338578720000001</v>
      </c>
      <c r="E571" s="168">
        <v>4.1992262333333301E-2</v>
      </c>
      <c r="F571" s="169">
        <f t="shared" si="91"/>
        <v>0.97886930436094455</v>
      </c>
      <c r="G571" s="169">
        <f t="shared" si="92"/>
        <v>0</v>
      </c>
      <c r="H571" s="169">
        <f t="shared" si="93"/>
        <v>0</v>
      </c>
      <c r="I571" s="169">
        <f t="shared" si="94"/>
        <v>0</v>
      </c>
      <c r="J571" s="169">
        <f t="shared" si="88"/>
        <v>2.372910803599167E-2</v>
      </c>
      <c r="K571" s="169">
        <f t="shared" si="89"/>
        <v>1.6924985347849288</v>
      </c>
      <c r="L571" s="169">
        <f t="shared" si="95"/>
        <v>0</v>
      </c>
      <c r="M571" s="170">
        <f t="shared" si="96"/>
        <v>0</v>
      </c>
      <c r="N571" s="170" t="e">
        <f t="shared" si="97"/>
        <v>#DIV/0!</v>
      </c>
      <c r="O571" s="169" t="e">
        <f t="shared" si="98"/>
        <v>#DIV/0!</v>
      </c>
    </row>
    <row r="572" spans="1:15" x14ac:dyDescent="0.25">
      <c r="A572" s="157">
        <v>45694.386111111111</v>
      </c>
      <c r="B572" s="168">
        <v>0</v>
      </c>
      <c r="C572" s="169">
        <f t="shared" si="90"/>
        <v>0</v>
      </c>
      <c r="D572" s="168">
        <v>26.339222639999999</v>
      </c>
      <c r="E572" s="168">
        <v>4.0498944166666599E-2</v>
      </c>
      <c r="F572" s="169">
        <f t="shared" si="91"/>
        <v>0.97886799889272602</v>
      </c>
      <c r="G572" s="169">
        <f t="shared" si="92"/>
        <v>0</v>
      </c>
      <c r="H572" s="169">
        <f t="shared" si="93"/>
        <v>0</v>
      </c>
      <c r="I572" s="169">
        <f t="shared" si="94"/>
        <v>0</v>
      </c>
      <c r="J572" s="169">
        <f t="shared" si="88"/>
        <v>2.3728652343911295E-2</v>
      </c>
      <c r="K572" s="169">
        <f t="shared" si="89"/>
        <v>1.6925273989845635</v>
      </c>
      <c r="L572" s="169">
        <f t="shared" si="95"/>
        <v>0</v>
      </c>
      <c r="M572" s="170">
        <f t="shared" si="96"/>
        <v>0</v>
      </c>
      <c r="N572" s="170" t="e">
        <f t="shared" si="97"/>
        <v>#DIV/0!</v>
      </c>
      <c r="O572" s="169" t="e">
        <f t="shared" si="98"/>
        <v>#DIV/0!</v>
      </c>
    </row>
    <row r="573" spans="1:15" x14ac:dyDescent="0.25">
      <c r="A573" s="157">
        <v>45694.386805555558</v>
      </c>
      <c r="B573" s="168">
        <v>0</v>
      </c>
      <c r="C573" s="169">
        <f t="shared" si="90"/>
        <v>0</v>
      </c>
      <c r="D573" s="168">
        <v>26.339867760000001</v>
      </c>
      <c r="E573" s="168">
        <v>3.9129606333333303E-2</v>
      </c>
      <c r="F573" s="169">
        <f t="shared" si="91"/>
        <v>0.97886669094832324</v>
      </c>
      <c r="G573" s="169">
        <f t="shared" si="92"/>
        <v>0</v>
      </c>
      <c r="H573" s="169">
        <f t="shared" si="93"/>
        <v>0</v>
      </c>
      <c r="I573" s="169">
        <f t="shared" si="94"/>
        <v>0</v>
      </c>
      <c r="J573" s="169">
        <f t="shared" si="88"/>
        <v>2.3728195813350283E-2</v>
      </c>
      <c r="K573" s="169">
        <f t="shared" si="89"/>
        <v>1.6925563173364178</v>
      </c>
      <c r="L573" s="169">
        <f t="shared" si="95"/>
        <v>0</v>
      </c>
      <c r="M573" s="170">
        <f t="shared" si="96"/>
        <v>0</v>
      </c>
      <c r="N573" s="170" t="e">
        <f t="shared" si="97"/>
        <v>#DIV/0!</v>
      </c>
      <c r="O573" s="169" t="e">
        <f t="shared" si="98"/>
        <v>#DIV/0!</v>
      </c>
    </row>
    <row r="574" spans="1:15" x14ac:dyDescent="0.25">
      <c r="A574" s="157">
        <v>45694.387499999997</v>
      </c>
      <c r="B574" s="168">
        <v>0</v>
      </c>
      <c r="C574" s="169">
        <f t="shared" si="90"/>
        <v>0</v>
      </c>
      <c r="D574" s="168">
        <v>26.3407696533333</v>
      </c>
      <c r="E574" s="168">
        <v>3.6626438666666601E-2</v>
      </c>
      <c r="F574" s="169">
        <f t="shared" si="91"/>
        <v>0.97886486233776748</v>
      </c>
      <c r="G574" s="169">
        <f t="shared" si="92"/>
        <v>0</v>
      </c>
      <c r="H574" s="169">
        <f t="shared" si="93"/>
        <v>0</v>
      </c>
      <c r="I574" s="169">
        <f t="shared" si="94"/>
        <v>0</v>
      </c>
      <c r="J574" s="169">
        <f t="shared" si="88"/>
        <v>2.3727557590625191E-2</v>
      </c>
      <c r="K574" s="169">
        <f t="shared" si="89"/>
        <v>1.6925967464966318</v>
      </c>
      <c r="L574" s="169">
        <f t="shared" si="95"/>
        <v>0</v>
      </c>
      <c r="M574" s="170">
        <f t="shared" si="96"/>
        <v>0</v>
      </c>
      <c r="N574" s="170" t="e">
        <f t="shared" si="97"/>
        <v>#DIV/0!</v>
      </c>
      <c r="O574" s="169" t="e">
        <f t="shared" si="98"/>
        <v>#DIV/0!</v>
      </c>
    </row>
    <row r="575" spans="1:15" x14ac:dyDescent="0.25">
      <c r="A575" s="157">
        <v>45694.388194444444</v>
      </c>
      <c r="B575" s="168">
        <v>0</v>
      </c>
      <c r="C575" s="169">
        <f t="shared" si="90"/>
        <v>0</v>
      </c>
      <c r="D575" s="168">
        <v>26.341845526666599</v>
      </c>
      <c r="E575" s="168">
        <v>3.4584484999999998E-2</v>
      </c>
      <c r="F575" s="169">
        <f t="shared" si="91"/>
        <v>0.97886268086766659</v>
      </c>
      <c r="G575" s="169">
        <f t="shared" si="92"/>
        <v>0</v>
      </c>
      <c r="H575" s="169">
        <f t="shared" si="93"/>
        <v>0</v>
      </c>
      <c r="I575" s="169">
        <f t="shared" si="94"/>
        <v>0</v>
      </c>
      <c r="J575" s="169">
        <f t="shared" si="88"/>
        <v>2.3726796278837232E-2</v>
      </c>
      <c r="K575" s="169">
        <f t="shared" si="89"/>
        <v>1.6926449755804798</v>
      </c>
      <c r="L575" s="169">
        <f t="shared" si="95"/>
        <v>0</v>
      </c>
      <c r="M575" s="170">
        <f t="shared" si="96"/>
        <v>0</v>
      </c>
      <c r="N575" s="170" t="e">
        <f t="shared" si="97"/>
        <v>#DIV/0!</v>
      </c>
      <c r="O575" s="169" t="e">
        <f t="shared" si="98"/>
        <v>#DIV/0!</v>
      </c>
    </row>
    <row r="576" spans="1:15" x14ac:dyDescent="0.25">
      <c r="A576" s="157">
        <v>45694.388888888891</v>
      </c>
      <c r="B576" s="168">
        <v>0</v>
      </c>
      <c r="C576" s="169">
        <f t="shared" si="90"/>
        <v>0</v>
      </c>
      <c r="D576" s="168">
        <v>26.342921398333299</v>
      </c>
      <c r="E576" s="168">
        <v>3.2987055500000001E-2</v>
      </c>
      <c r="F576" s="169">
        <f t="shared" si="91"/>
        <v>0.97886049928029972</v>
      </c>
      <c r="G576" s="169">
        <f t="shared" si="92"/>
        <v>0</v>
      </c>
      <c r="H576" s="169">
        <f t="shared" si="93"/>
        <v>0</v>
      </c>
      <c r="I576" s="169">
        <f t="shared" si="94"/>
        <v>0</v>
      </c>
      <c r="J576" s="169">
        <f t="shared" si="88"/>
        <v>2.3726034998125062E-2</v>
      </c>
      <c r="K576" s="169">
        <f t="shared" si="89"/>
        <v>1.6926932055954982</v>
      </c>
      <c r="L576" s="169">
        <f t="shared" si="95"/>
        <v>0</v>
      </c>
      <c r="M576" s="170">
        <f t="shared" si="96"/>
        <v>0</v>
      </c>
      <c r="N576" s="170" t="e">
        <f t="shared" si="97"/>
        <v>#DIV/0!</v>
      </c>
      <c r="O576" s="169" t="e">
        <f t="shared" si="98"/>
        <v>#DIV/0!</v>
      </c>
    </row>
    <row r="577" spans="1:15" x14ac:dyDescent="0.25">
      <c r="A577" s="157">
        <v>45694.38958333333</v>
      </c>
      <c r="B577" s="168">
        <v>0</v>
      </c>
      <c r="C577" s="169">
        <f t="shared" si="90"/>
        <v>0</v>
      </c>
      <c r="D577" s="168">
        <v>26.343997269999999</v>
      </c>
      <c r="E577" s="168">
        <v>3.2279472499999899E-2</v>
      </c>
      <c r="F577" s="169">
        <f t="shared" si="91"/>
        <v>0.97885831757228214</v>
      </c>
      <c r="G577" s="169">
        <f t="shared" si="92"/>
        <v>0</v>
      </c>
      <c r="H577" s="169">
        <f t="shared" si="93"/>
        <v>0</v>
      </c>
      <c r="I577" s="169">
        <f t="shared" si="94"/>
        <v>0</v>
      </c>
      <c r="J577" s="169">
        <f t="shared" si="88"/>
        <v>2.3725273747308057E-2</v>
      </c>
      <c r="K577" s="169">
        <f t="shared" si="89"/>
        <v>1.6927414366164029</v>
      </c>
      <c r="L577" s="169">
        <f t="shared" si="95"/>
        <v>0</v>
      </c>
      <c r="M577" s="170">
        <f t="shared" si="96"/>
        <v>0</v>
      </c>
      <c r="N577" s="170" t="e">
        <f t="shared" si="97"/>
        <v>#DIV/0!</v>
      </c>
      <c r="O577" s="169" t="e">
        <f t="shared" si="98"/>
        <v>#DIV/0!</v>
      </c>
    </row>
    <row r="578" spans="1:15" x14ac:dyDescent="0.25">
      <c r="A578" s="157">
        <v>45694.390277777777</v>
      </c>
      <c r="B578" s="168">
        <v>0</v>
      </c>
      <c r="C578" s="169">
        <f t="shared" si="90"/>
        <v>0</v>
      </c>
      <c r="D578" s="168">
        <v>26.3450731416666</v>
      </c>
      <c r="E578" s="168">
        <v>3.16463283333333E-2</v>
      </c>
      <c r="F578" s="169">
        <f t="shared" si="91"/>
        <v>0.97885613574360875</v>
      </c>
      <c r="G578" s="169">
        <f t="shared" si="92"/>
        <v>0</v>
      </c>
      <c r="H578" s="169">
        <f t="shared" si="93"/>
        <v>0</v>
      </c>
      <c r="I578" s="169">
        <f t="shared" si="94"/>
        <v>0</v>
      </c>
      <c r="J578" s="169">
        <f t="shared" si="88"/>
        <v>2.3724512526384887E-2</v>
      </c>
      <c r="K578" s="169">
        <f t="shared" si="89"/>
        <v>1.6927896686432014</v>
      </c>
      <c r="L578" s="169">
        <f t="shared" si="95"/>
        <v>0</v>
      </c>
      <c r="M578" s="170">
        <f t="shared" si="96"/>
        <v>0</v>
      </c>
      <c r="N578" s="170" t="e">
        <f t="shared" si="97"/>
        <v>#DIV/0!</v>
      </c>
      <c r="O578" s="169" t="e">
        <f t="shared" si="98"/>
        <v>#DIV/0!</v>
      </c>
    </row>
    <row r="579" spans="1:15" x14ac:dyDescent="0.25">
      <c r="A579" s="157">
        <v>45694.390972222223</v>
      </c>
      <c r="B579" s="168">
        <v>0</v>
      </c>
      <c r="C579" s="169">
        <f t="shared" si="90"/>
        <v>0</v>
      </c>
      <c r="D579" s="168">
        <v>26.3461430366666</v>
      </c>
      <c r="E579" s="168">
        <v>2.9684377666666598E-2</v>
      </c>
      <c r="F579" s="169">
        <f t="shared" si="91"/>
        <v>0.9788539659157397</v>
      </c>
      <c r="G579" s="169">
        <f t="shared" si="92"/>
        <v>0</v>
      </c>
      <c r="H579" s="169">
        <f t="shared" si="93"/>
        <v>0</v>
      </c>
      <c r="I579" s="169">
        <f t="shared" si="94"/>
        <v>0</v>
      </c>
      <c r="J579" s="169">
        <f t="shared" si="88"/>
        <v>2.3723755563828847E-2</v>
      </c>
      <c r="K579" s="169">
        <f t="shared" si="89"/>
        <v>1.6928376337296935</v>
      </c>
      <c r="L579" s="169">
        <f t="shared" si="95"/>
        <v>0</v>
      </c>
      <c r="M579" s="170">
        <f t="shared" si="96"/>
        <v>0</v>
      </c>
      <c r="N579" s="170" t="e">
        <f t="shared" si="97"/>
        <v>#DIV/0!</v>
      </c>
      <c r="O579" s="169" t="e">
        <f t="shared" si="98"/>
        <v>#DIV/0!</v>
      </c>
    </row>
    <row r="580" spans="1:15" x14ac:dyDescent="0.25">
      <c r="A580" s="157">
        <v>45694.39166666667</v>
      </c>
      <c r="B580" s="168">
        <v>0</v>
      </c>
      <c r="C580" s="169">
        <f t="shared" si="90"/>
        <v>0</v>
      </c>
      <c r="D580" s="168">
        <v>26.346561429999898</v>
      </c>
      <c r="E580" s="168">
        <v>2.8643918500000001E-2</v>
      </c>
      <c r="F580" s="169">
        <f t="shared" si="91"/>
        <v>0.97885311735000169</v>
      </c>
      <c r="G580" s="169">
        <f t="shared" si="92"/>
        <v>0</v>
      </c>
      <c r="H580" s="169">
        <f t="shared" si="93"/>
        <v>0</v>
      </c>
      <c r="I580" s="169">
        <f t="shared" si="94"/>
        <v>0</v>
      </c>
      <c r="J580" s="169">
        <f t="shared" si="88"/>
        <v>2.372345955395419E-2</v>
      </c>
      <c r="K580" s="169">
        <f t="shared" si="89"/>
        <v>1.692856391235714</v>
      </c>
      <c r="L580" s="169">
        <f t="shared" si="95"/>
        <v>0</v>
      </c>
      <c r="M580" s="170">
        <f t="shared" si="96"/>
        <v>0</v>
      </c>
      <c r="N580" s="170" t="e">
        <f t="shared" si="97"/>
        <v>#DIV/0!</v>
      </c>
      <c r="O580" s="169" t="e">
        <f t="shared" si="98"/>
        <v>#DIV/0!</v>
      </c>
    </row>
    <row r="581" spans="1:15" x14ac:dyDescent="0.25">
      <c r="A581" s="157">
        <v>45694.392361111109</v>
      </c>
      <c r="B581" s="168">
        <v>0</v>
      </c>
      <c r="C581" s="169">
        <f t="shared" si="90"/>
        <v>0</v>
      </c>
      <c r="D581" s="168">
        <v>26.346561429999898</v>
      </c>
      <c r="E581" s="168">
        <v>2.8068589666666598E-2</v>
      </c>
      <c r="F581" s="169">
        <f t="shared" si="91"/>
        <v>0.97885311735000169</v>
      </c>
      <c r="G581" s="169">
        <f t="shared" si="92"/>
        <v>0</v>
      </c>
      <c r="H581" s="169">
        <f t="shared" si="93"/>
        <v>0</v>
      </c>
      <c r="I581" s="169">
        <f t="shared" si="94"/>
        <v>0</v>
      </c>
      <c r="J581" s="169">
        <f t="shared" si="88"/>
        <v>2.372345955395419E-2</v>
      </c>
      <c r="K581" s="169">
        <f t="shared" si="89"/>
        <v>1.692856391235714</v>
      </c>
      <c r="L581" s="169">
        <f t="shared" si="95"/>
        <v>0</v>
      </c>
      <c r="M581" s="170">
        <f t="shared" si="96"/>
        <v>0</v>
      </c>
      <c r="N581" s="170" t="e">
        <f t="shared" si="97"/>
        <v>#DIV/0!</v>
      </c>
      <c r="O581" s="169" t="e">
        <f t="shared" si="98"/>
        <v>#DIV/0!</v>
      </c>
    </row>
    <row r="582" spans="1:15" x14ac:dyDescent="0.25">
      <c r="A582" s="157">
        <v>45694.393055555556</v>
      </c>
      <c r="B582" s="168">
        <v>0</v>
      </c>
      <c r="C582" s="169">
        <f t="shared" si="90"/>
        <v>0</v>
      </c>
      <c r="D582" s="168">
        <v>26.346561429999898</v>
      </c>
      <c r="E582" s="168">
        <v>2.7912371500000002E-2</v>
      </c>
      <c r="F582" s="169">
        <f t="shared" si="91"/>
        <v>0.97885311735000169</v>
      </c>
      <c r="G582" s="169">
        <f t="shared" si="92"/>
        <v>0</v>
      </c>
      <c r="H582" s="169">
        <f t="shared" si="93"/>
        <v>0</v>
      </c>
      <c r="I582" s="169">
        <f t="shared" si="94"/>
        <v>0</v>
      </c>
      <c r="J582" s="169">
        <f t="shared" si="88"/>
        <v>2.372345955395419E-2</v>
      </c>
      <c r="K582" s="169">
        <f t="shared" si="89"/>
        <v>1.692856391235714</v>
      </c>
      <c r="L582" s="169">
        <f t="shared" si="95"/>
        <v>0</v>
      </c>
      <c r="M582" s="170">
        <f t="shared" si="96"/>
        <v>0</v>
      </c>
      <c r="N582" s="170" t="e">
        <f t="shared" si="97"/>
        <v>#DIV/0!</v>
      </c>
      <c r="O582" s="169" t="e">
        <f t="shared" si="98"/>
        <v>#DIV/0!</v>
      </c>
    </row>
    <row r="583" spans="1:15" x14ac:dyDescent="0.25">
      <c r="A583" s="157">
        <v>45694.393750000003</v>
      </c>
      <c r="B583" s="168">
        <v>0</v>
      </c>
      <c r="C583" s="169">
        <f t="shared" si="90"/>
        <v>0</v>
      </c>
      <c r="D583" s="168">
        <v>26.346561429999898</v>
      </c>
      <c r="E583" s="168">
        <v>2.7840315333333299E-2</v>
      </c>
      <c r="F583" s="169">
        <f t="shared" si="91"/>
        <v>0.97885311735000169</v>
      </c>
      <c r="G583" s="169">
        <f t="shared" si="92"/>
        <v>0</v>
      </c>
      <c r="H583" s="169">
        <f t="shared" si="93"/>
        <v>0</v>
      </c>
      <c r="I583" s="169">
        <f t="shared" si="94"/>
        <v>0</v>
      </c>
      <c r="J583" s="169">
        <f t="shared" si="88"/>
        <v>2.372345955395419E-2</v>
      </c>
      <c r="K583" s="169">
        <f t="shared" si="89"/>
        <v>1.692856391235714</v>
      </c>
      <c r="L583" s="169">
        <f t="shared" si="95"/>
        <v>0</v>
      </c>
      <c r="M583" s="170">
        <f t="shared" si="96"/>
        <v>0</v>
      </c>
      <c r="N583" s="170" t="e">
        <f t="shared" si="97"/>
        <v>#DIV/0!</v>
      </c>
      <c r="O583" s="169" t="e">
        <f t="shared" si="98"/>
        <v>#DIV/0!</v>
      </c>
    </row>
    <row r="584" spans="1:15" x14ac:dyDescent="0.25">
      <c r="A584" s="157">
        <v>45694.394444444442</v>
      </c>
      <c r="B584" s="168">
        <v>0</v>
      </c>
      <c r="C584" s="169">
        <f t="shared" si="90"/>
        <v>0</v>
      </c>
      <c r="D584" s="168">
        <v>26.346561429999898</v>
      </c>
      <c r="E584" s="168">
        <v>2.71928655E-2</v>
      </c>
      <c r="F584" s="169">
        <f t="shared" si="91"/>
        <v>0.97885311735000169</v>
      </c>
      <c r="G584" s="169">
        <f t="shared" si="92"/>
        <v>0</v>
      </c>
      <c r="H584" s="169">
        <f t="shared" si="93"/>
        <v>0</v>
      </c>
      <c r="I584" s="169">
        <f t="shared" si="94"/>
        <v>0</v>
      </c>
      <c r="J584" s="169">
        <f t="shared" si="88"/>
        <v>2.372345955395419E-2</v>
      </c>
      <c r="K584" s="169">
        <f t="shared" si="89"/>
        <v>1.692856391235714</v>
      </c>
      <c r="L584" s="169">
        <f t="shared" si="95"/>
        <v>0</v>
      </c>
      <c r="M584" s="170">
        <f t="shared" si="96"/>
        <v>0</v>
      </c>
      <c r="N584" s="170" t="e">
        <f t="shared" si="97"/>
        <v>#DIV/0!</v>
      </c>
      <c r="O584" s="169" t="e">
        <f t="shared" si="98"/>
        <v>#DIV/0!</v>
      </c>
    </row>
    <row r="585" spans="1:15" x14ac:dyDescent="0.25">
      <c r="A585" s="157">
        <v>45694.395138888889</v>
      </c>
      <c r="B585" s="168">
        <v>0</v>
      </c>
      <c r="C585" s="169">
        <f t="shared" si="90"/>
        <v>0</v>
      </c>
      <c r="D585" s="168">
        <v>26.346561429999898</v>
      </c>
      <c r="E585" s="168">
        <v>2.65613131666666E-2</v>
      </c>
      <c r="F585" s="169">
        <f t="shared" si="91"/>
        <v>0.97885311735000169</v>
      </c>
      <c r="G585" s="169">
        <f t="shared" si="92"/>
        <v>0</v>
      </c>
      <c r="H585" s="169">
        <f t="shared" si="93"/>
        <v>0</v>
      </c>
      <c r="I585" s="169">
        <f t="shared" si="94"/>
        <v>0</v>
      </c>
      <c r="J585" s="169">
        <f t="shared" si="88"/>
        <v>2.372345955395419E-2</v>
      </c>
      <c r="K585" s="169">
        <f t="shared" si="89"/>
        <v>1.692856391235714</v>
      </c>
      <c r="L585" s="169">
        <f t="shared" si="95"/>
        <v>0</v>
      </c>
      <c r="M585" s="170">
        <f t="shared" si="96"/>
        <v>0</v>
      </c>
      <c r="N585" s="170" t="e">
        <f t="shared" si="97"/>
        <v>#DIV/0!</v>
      </c>
      <c r="O585" s="169" t="e">
        <f t="shared" si="98"/>
        <v>#DIV/0!</v>
      </c>
    </row>
    <row r="586" spans="1:15" x14ac:dyDescent="0.25">
      <c r="A586" s="157">
        <v>45694.395833333336</v>
      </c>
      <c r="B586" s="168">
        <v>0</v>
      </c>
      <c r="C586" s="169">
        <f t="shared" si="90"/>
        <v>0</v>
      </c>
      <c r="D586" s="168">
        <v>26.346563983333301</v>
      </c>
      <c r="E586" s="168">
        <v>2.6137451833333301E-2</v>
      </c>
      <c r="F586" s="169">
        <f t="shared" si="91"/>
        <v>0.97885311217139459</v>
      </c>
      <c r="G586" s="169">
        <f t="shared" si="92"/>
        <v>0</v>
      </c>
      <c r="H586" s="169">
        <f t="shared" si="93"/>
        <v>0</v>
      </c>
      <c r="I586" s="169">
        <f t="shared" si="94"/>
        <v>0</v>
      </c>
      <c r="J586" s="169">
        <f t="shared" si="88"/>
        <v>2.3723457747505478E-2</v>
      </c>
      <c r="K586" s="169">
        <f t="shared" si="89"/>
        <v>1.692856505707812</v>
      </c>
      <c r="L586" s="169">
        <f t="shared" si="95"/>
        <v>0</v>
      </c>
      <c r="M586" s="170">
        <f t="shared" si="96"/>
        <v>0</v>
      </c>
      <c r="N586" s="170" t="e">
        <f t="shared" si="97"/>
        <v>#DIV/0!</v>
      </c>
      <c r="O586" s="169" t="e">
        <f t="shared" si="98"/>
        <v>#DIV/0!</v>
      </c>
    </row>
    <row r="587" spans="1:15" x14ac:dyDescent="0.25">
      <c r="A587" s="157">
        <v>45694.396527777775</v>
      </c>
      <c r="B587" s="168">
        <v>0</v>
      </c>
      <c r="C587" s="169">
        <f t="shared" si="90"/>
        <v>0</v>
      </c>
      <c r="D587" s="168">
        <v>26.3468448966666</v>
      </c>
      <c r="E587" s="168">
        <v>2.5278071499999999E-2</v>
      </c>
      <c r="F587" s="169">
        <f t="shared" si="91"/>
        <v>0.97885254242583097</v>
      </c>
      <c r="G587" s="169">
        <f t="shared" si="92"/>
        <v>0</v>
      </c>
      <c r="H587" s="169">
        <f t="shared" si="93"/>
        <v>0</v>
      </c>
      <c r="I587" s="169">
        <f t="shared" si="94"/>
        <v>0</v>
      </c>
      <c r="J587" s="169">
        <f t="shared" si="88"/>
        <v>2.372325900616571E-2</v>
      </c>
      <c r="K587" s="169">
        <f t="shared" si="89"/>
        <v>1.6928690997648783</v>
      </c>
      <c r="L587" s="169">
        <f t="shared" si="95"/>
        <v>0</v>
      </c>
      <c r="M587" s="170">
        <f t="shared" si="96"/>
        <v>0</v>
      </c>
      <c r="N587" s="170" t="e">
        <f t="shared" si="97"/>
        <v>#DIV/0!</v>
      </c>
      <c r="O587" s="169" t="e">
        <f t="shared" si="98"/>
        <v>#DIV/0!</v>
      </c>
    </row>
    <row r="588" spans="1:15" x14ac:dyDescent="0.25">
      <c r="A588" s="157">
        <v>45694.397222222222</v>
      </c>
      <c r="B588" s="168">
        <v>0</v>
      </c>
      <c r="C588" s="169">
        <f t="shared" si="90"/>
        <v>0</v>
      </c>
      <c r="D588" s="168">
        <v>26.347304566666601</v>
      </c>
      <c r="E588" s="168">
        <v>2.44790918333333E-2</v>
      </c>
      <c r="F588" s="169">
        <f t="shared" si="91"/>
        <v>0.97885161011007049</v>
      </c>
      <c r="G588" s="169">
        <f t="shared" si="92"/>
        <v>0</v>
      </c>
      <c r="H588" s="169">
        <f t="shared" si="93"/>
        <v>0</v>
      </c>
      <c r="I588" s="169">
        <f t="shared" si="94"/>
        <v>0</v>
      </c>
      <c r="J588" s="169">
        <f t="shared" si="88"/>
        <v>2.3722933801961808E-2</v>
      </c>
      <c r="K588" s="169">
        <f t="shared" si="89"/>
        <v>1.692889708084522</v>
      </c>
      <c r="L588" s="169">
        <f t="shared" si="95"/>
        <v>0</v>
      </c>
      <c r="M588" s="170">
        <f t="shared" si="96"/>
        <v>0</v>
      </c>
      <c r="N588" s="170" t="e">
        <f t="shared" si="97"/>
        <v>#DIV/0!</v>
      </c>
      <c r="O588" s="169" t="e">
        <f t="shared" si="98"/>
        <v>#DIV/0!</v>
      </c>
    </row>
    <row r="589" spans="1:15" x14ac:dyDescent="0.25">
      <c r="A589" s="157">
        <v>45694.397916666669</v>
      </c>
      <c r="B589" s="168">
        <v>0</v>
      </c>
      <c r="C589" s="169">
        <f t="shared" si="90"/>
        <v>0</v>
      </c>
      <c r="D589" s="168">
        <v>26.347764238333301</v>
      </c>
      <c r="E589" s="168">
        <v>2.3871908833333299E-2</v>
      </c>
      <c r="F589" s="169">
        <f t="shared" si="91"/>
        <v>0.97885067776890089</v>
      </c>
      <c r="G589" s="169">
        <f t="shared" si="92"/>
        <v>0</v>
      </c>
      <c r="H589" s="169">
        <f t="shared" si="93"/>
        <v>0</v>
      </c>
      <c r="I589" s="169">
        <f t="shared" si="94"/>
        <v>0</v>
      </c>
      <c r="J589" s="169">
        <f t="shared" si="88"/>
        <v>2.3722608602034963E-2</v>
      </c>
      <c r="K589" s="169">
        <f t="shared" si="89"/>
        <v>1.692910316662521</v>
      </c>
      <c r="L589" s="169">
        <f t="shared" si="95"/>
        <v>0</v>
      </c>
      <c r="M589" s="170">
        <f t="shared" si="96"/>
        <v>0</v>
      </c>
      <c r="N589" s="170" t="e">
        <f t="shared" si="97"/>
        <v>#DIV/0!</v>
      </c>
      <c r="O589" s="169" t="e">
        <f t="shared" si="98"/>
        <v>#DIV/0!</v>
      </c>
    </row>
    <row r="590" spans="1:15" x14ac:dyDescent="0.25">
      <c r="A590" s="157">
        <v>45694.398611111108</v>
      </c>
      <c r="B590" s="168">
        <v>0</v>
      </c>
      <c r="C590" s="169">
        <f t="shared" si="90"/>
        <v>0</v>
      </c>
      <c r="D590" s="168">
        <v>26.348223908333299</v>
      </c>
      <c r="E590" s="168">
        <v>2.5266414666666601E-2</v>
      </c>
      <c r="F590" s="169">
        <f t="shared" si="91"/>
        <v>0.97884974540908309</v>
      </c>
      <c r="G590" s="169">
        <f t="shared" si="92"/>
        <v>0</v>
      </c>
      <c r="H590" s="169">
        <f t="shared" si="93"/>
        <v>0</v>
      </c>
      <c r="I590" s="169">
        <f t="shared" si="94"/>
        <v>0</v>
      </c>
      <c r="J590" s="169">
        <f t="shared" si="88"/>
        <v>2.3722283408743352E-2</v>
      </c>
      <c r="K590" s="169">
        <f t="shared" si="89"/>
        <v>1.6929309253494278</v>
      </c>
      <c r="L590" s="169">
        <f t="shared" si="95"/>
        <v>0</v>
      </c>
      <c r="M590" s="170">
        <f t="shared" si="96"/>
        <v>0</v>
      </c>
      <c r="N590" s="170" t="e">
        <f t="shared" si="97"/>
        <v>#DIV/0!</v>
      </c>
      <c r="O590" s="169" t="e">
        <f t="shared" si="98"/>
        <v>#DIV/0!</v>
      </c>
    </row>
    <row r="591" spans="1:15" x14ac:dyDescent="0.25">
      <c r="A591" s="157">
        <v>45694.399305555555</v>
      </c>
      <c r="B591" s="168">
        <v>0</v>
      </c>
      <c r="C591" s="169">
        <f t="shared" si="90"/>
        <v>0</v>
      </c>
      <c r="D591" s="168">
        <v>26.348683579999999</v>
      </c>
      <c r="E591" s="168">
        <v>2.2894907999999999E-2</v>
      </c>
      <c r="F591" s="169">
        <f t="shared" si="91"/>
        <v>0.97884881302385507</v>
      </c>
      <c r="G591" s="169">
        <f t="shared" si="92"/>
        <v>0</v>
      </c>
      <c r="H591" s="169">
        <f t="shared" si="93"/>
        <v>0</v>
      </c>
      <c r="I591" s="169">
        <f t="shared" si="94"/>
        <v>0</v>
      </c>
      <c r="J591" s="169">
        <f t="shared" si="88"/>
        <v>2.3721958219728681E-2</v>
      </c>
      <c r="K591" s="169">
        <f t="shared" si="89"/>
        <v>1.6929515342946877</v>
      </c>
      <c r="L591" s="169">
        <f t="shared" si="95"/>
        <v>0</v>
      </c>
      <c r="M591" s="170">
        <f t="shared" si="96"/>
        <v>0</v>
      </c>
      <c r="N591" s="170" t="e">
        <f t="shared" si="97"/>
        <v>#DIV/0!</v>
      </c>
      <c r="O591" s="169" t="e">
        <f t="shared" si="98"/>
        <v>#DIV/0!</v>
      </c>
    </row>
    <row r="592" spans="1:15" x14ac:dyDescent="0.25">
      <c r="A592" s="157">
        <v>45694.400000000001</v>
      </c>
      <c r="B592" s="168">
        <v>0</v>
      </c>
      <c r="C592" s="169">
        <f t="shared" si="90"/>
        <v>0</v>
      </c>
      <c r="D592" s="168">
        <v>26.349143249999901</v>
      </c>
      <c r="E592" s="168">
        <v>2.086673E-2</v>
      </c>
      <c r="F592" s="169">
        <f t="shared" si="91"/>
        <v>0.97884788061997841</v>
      </c>
      <c r="G592" s="169">
        <f t="shared" si="92"/>
        <v>0</v>
      </c>
      <c r="H592" s="169">
        <f t="shared" si="93"/>
        <v>0</v>
      </c>
      <c r="I592" s="169">
        <f t="shared" si="94"/>
        <v>0</v>
      </c>
      <c r="J592" s="169">
        <f t="shared" ref="J592:J655" si="99">KHprocess*EXP(delta*(1/(D592+273.15)-1/(Tnul+273.15)))</f>
        <v>2.3721633037349064E-2</v>
      </c>
      <c r="K592" s="169">
        <f t="shared" ref="K592:K655" si="100">1/(J592*constR*(D592+273.15)*10^3)</f>
        <v>1.6929721433488516</v>
      </c>
      <c r="L592" s="169">
        <f t="shared" si="95"/>
        <v>0</v>
      </c>
      <c r="M592" s="170">
        <f t="shared" si="96"/>
        <v>0</v>
      </c>
      <c r="N592" s="170" t="e">
        <f t="shared" si="97"/>
        <v>#DIV/0!</v>
      </c>
      <c r="O592" s="169" t="e">
        <f t="shared" si="98"/>
        <v>#DIV/0!</v>
      </c>
    </row>
    <row r="593" spans="1:15" x14ac:dyDescent="0.25">
      <c r="A593" s="157">
        <v>45694.400694444441</v>
      </c>
      <c r="B593" s="168">
        <v>0</v>
      </c>
      <c r="C593" s="169">
        <f t="shared" ref="C593:C656" si="101">IF($C$13="Normalised Q_A (Nm3/s)", B593*$C$8/F593*(D593+273.15)/($C$6+273.15), B593)</f>
        <v>0</v>
      </c>
      <c r="D593" s="168">
        <v>26.34960276</v>
      </c>
      <c r="E593" s="168">
        <v>1.9810254499999999E-2</v>
      </c>
      <c r="F593" s="169">
        <f t="shared" ref="F593:F656" si="102">$C$5-EXP(52.57-(6690.9/(D593+273.15))-4.681*LN(D593+273.15))/1000</f>
        <v>0.97884694851862974</v>
      </c>
      <c r="G593" s="169">
        <f t="shared" ref="G593:G656" si="103">C593*((20+273.15)/(D593+273.15))*(F593/$C$9)</f>
        <v>0</v>
      </c>
      <c r="H593" s="169">
        <f t="shared" ref="H593:H656" si="104">G593/$C$2</f>
        <v>0</v>
      </c>
      <c r="I593" s="169">
        <f t="shared" ref="I593:I656" si="105">C593*(24*60*60)</f>
        <v>0</v>
      </c>
      <c r="J593" s="169">
        <f t="shared" si="99"/>
        <v>2.3721307973610342E-2</v>
      </c>
      <c r="K593" s="169">
        <f t="shared" si="100"/>
        <v>1.6929927454130482</v>
      </c>
      <c r="L593" s="169">
        <f t="shared" ref="L593:L656" si="106">(($C$3/0.815)^(-0.49))*34500*(H593)^0.86</f>
        <v>0</v>
      </c>
      <c r="M593" s="170">
        <f t="shared" ref="M593:M656" si="107">L593*(1.024)^(D593-20)</f>
        <v>0</v>
      </c>
      <c r="N593" s="170" t="e">
        <f t="shared" ref="N593:N656" si="108">K593*E593*(1-EXP((-(M593/K593)*($C$4/I593))))*I593/1000</f>
        <v>#DIV/0!</v>
      </c>
      <c r="O593" s="169" t="e">
        <f t="shared" ref="O593:O656" si="109">N593*1000/24/$C$2</f>
        <v>#DIV/0!</v>
      </c>
    </row>
    <row r="594" spans="1:15" x14ac:dyDescent="0.25">
      <c r="A594" s="157">
        <v>45694.401388888888</v>
      </c>
      <c r="B594" s="168">
        <v>0</v>
      </c>
      <c r="C594" s="169">
        <f t="shared" si="101"/>
        <v>0</v>
      </c>
      <c r="D594" s="168">
        <v>26.350044659999998</v>
      </c>
      <c r="E594" s="168">
        <v>1.8892594499999998E-2</v>
      </c>
      <c r="F594" s="169">
        <f t="shared" si="102"/>
        <v>0.9788460521178376</v>
      </c>
      <c r="G594" s="169">
        <f t="shared" si="103"/>
        <v>0</v>
      </c>
      <c r="H594" s="169">
        <f t="shared" si="104"/>
        <v>0</v>
      </c>
      <c r="I594" s="169">
        <f t="shared" si="105"/>
        <v>0</v>
      </c>
      <c r="J594" s="169">
        <f t="shared" si="99"/>
        <v>2.3720995372572065E-2</v>
      </c>
      <c r="K594" s="169">
        <f t="shared" si="100"/>
        <v>1.6930125581085387</v>
      </c>
      <c r="L594" s="169">
        <f t="shared" si="106"/>
        <v>0</v>
      </c>
      <c r="M594" s="170">
        <f t="shared" si="107"/>
        <v>0</v>
      </c>
      <c r="N594" s="170" t="e">
        <f t="shared" si="108"/>
        <v>#DIV/0!</v>
      </c>
      <c r="O594" s="169" t="e">
        <f t="shared" si="109"/>
        <v>#DIV/0!</v>
      </c>
    </row>
    <row r="595" spans="1:15" x14ac:dyDescent="0.25">
      <c r="A595" s="157">
        <v>45694.402083333334</v>
      </c>
      <c r="B595" s="168">
        <v>0</v>
      </c>
      <c r="C595" s="169">
        <f t="shared" si="101"/>
        <v>0</v>
      </c>
      <c r="D595" s="168">
        <v>26.3504752483333</v>
      </c>
      <c r="E595" s="168">
        <v>1.79844713333333E-2</v>
      </c>
      <c r="F595" s="169">
        <f t="shared" si="102"/>
        <v>0.97884517864334597</v>
      </c>
      <c r="G595" s="169">
        <f t="shared" si="103"/>
        <v>0</v>
      </c>
      <c r="H595" s="169">
        <f t="shared" si="104"/>
        <v>0</v>
      </c>
      <c r="I595" s="169">
        <f t="shared" si="105"/>
        <v>0</v>
      </c>
      <c r="J595" s="169">
        <f t="shared" si="99"/>
        <v>2.3720690778281848E-2</v>
      </c>
      <c r="K595" s="169">
        <f t="shared" si="100"/>
        <v>1.6930318638059116</v>
      </c>
      <c r="L595" s="169">
        <f t="shared" si="106"/>
        <v>0</v>
      </c>
      <c r="M595" s="170">
        <f t="shared" si="107"/>
        <v>0</v>
      </c>
      <c r="N595" s="170" t="e">
        <f t="shared" si="108"/>
        <v>#DIV/0!</v>
      </c>
      <c r="O595" s="169" t="e">
        <f t="shared" si="109"/>
        <v>#DIV/0!</v>
      </c>
    </row>
    <row r="596" spans="1:15" x14ac:dyDescent="0.25">
      <c r="A596" s="157">
        <v>45694.402777777781</v>
      </c>
      <c r="B596" s="168">
        <v>0</v>
      </c>
      <c r="C596" s="169">
        <f t="shared" si="101"/>
        <v>0</v>
      </c>
      <c r="D596" s="168">
        <v>26.350905834999999</v>
      </c>
      <c r="E596" s="168">
        <v>1.7057274000000001E-2</v>
      </c>
      <c r="F596" s="169">
        <f t="shared" si="102"/>
        <v>0.97884430515290333</v>
      </c>
      <c r="G596" s="169">
        <f t="shared" si="103"/>
        <v>0</v>
      </c>
      <c r="H596" s="169">
        <f t="shared" si="104"/>
        <v>0</v>
      </c>
      <c r="I596" s="169">
        <f t="shared" si="105"/>
        <v>0</v>
      </c>
      <c r="J596" s="169">
        <f t="shared" si="99"/>
        <v>2.372038618995757E-2</v>
      </c>
      <c r="K596" s="169">
        <f t="shared" si="100"/>
        <v>1.6930511695896937</v>
      </c>
      <c r="L596" s="169">
        <f t="shared" si="106"/>
        <v>0</v>
      </c>
      <c r="M596" s="170">
        <f t="shared" si="107"/>
        <v>0</v>
      </c>
      <c r="N596" s="170" t="e">
        <f t="shared" si="108"/>
        <v>#DIV/0!</v>
      </c>
      <c r="O596" s="169" t="e">
        <f t="shared" si="109"/>
        <v>#DIV/0!</v>
      </c>
    </row>
    <row r="597" spans="1:15" x14ac:dyDescent="0.25">
      <c r="A597" s="157">
        <v>45694.40347222222</v>
      </c>
      <c r="B597" s="168">
        <v>0</v>
      </c>
      <c r="C597" s="169">
        <f t="shared" si="101"/>
        <v>0</v>
      </c>
      <c r="D597" s="168">
        <v>26.351336425</v>
      </c>
      <c r="E597" s="168">
        <v>1.6372737166666599E-2</v>
      </c>
      <c r="F597" s="169">
        <f t="shared" si="102"/>
        <v>0.97884343163636622</v>
      </c>
      <c r="G597" s="169">
        <f t="shared" si="103"/>
        <v>0</v>
      </c>
      <c r="H597" s="169">
        <f t="shared" si="104"/>
        <v>0</v>
      </c>
      <c r="I597" s="169">
        <f t="shared" si="105"/>
        <v>0</v>
      </c>
      <c r="J597" s="169">
        <f t="shared" si="99"/>
        <v>2.3720081604062301E-2</v>
      </c>
      <c r="K597" s="169">
        <f t="shared" si="100"/>
        <v>1.6930704756840651</v>
      </c>
      <c r="L597" s="169">
        <f t="shared" si="106"/>
        <v>0</v>
      </c>
      <c r="M597" s="170">
        <f t="shared" si="107"/>
        <v>0</v>
      </c>
      <c r="N597" s="170" t="e">
        <f t="shared" si="108"/>
        <v>#DIV/0!</v>
      </c>
      <c r="O597" s="169" t="e">
        <f t="shared" si="109"/>
        <v>#DIV/0!</v>
      </c>
    </row>
    <row r="598" spans="1:15" x14ac:dyDescent="0.25">
      <c r="A598" s="157">
        <v>45694.404166666667</v>
      </c>
      <c r="B598" s="168">
        <v>0</v>
      </c>
      <c r="C598" s="169">
        <f t="shared" si="101"/>
        <v>0</v>
      </c>
      <c r="D598" s="168">
        <v>26.351768791666601</v>
      </c>
      <c r="E598" s="168">
        <v>1.6051661999999901E-2</v>
      </c>
      <c r="F598" s="169">
        <f t="shared" si="102"/>
        <v>0.97884255449614155</v>
      </c>
      <c r="G598" s="169">
        <f t="shared" si="103"/>
        <v>0</v>
      </c>
      <c r="H598" s="169">
        <f t="shared" si="104"/>
        <v>0</v>
      </c>
      <c r="I598" s="169">
        <f t="shared" si="105"/>
        <v>0</v>
      </c>
      <c r="J598" s="169">
        <f t="shared" si="99"/>
        <v>2.3719775766225193E-2</v>
      </c>
      <c r="K598" s="169">
        <f t="shared" si="100"/>
        <v>1.6930898615998617</v>
      </c>
      <c r="L598" s="169">
        <f t="shared" si="106"/>
        <v>0</v>
      </c>
      <c r="M598" s="170">
        <f t="shared" si="107"/>
        <v>0</v>
      </c>
      <c r="N598" s="170" t="e">
        <f t="shared" si="108"/>
        <v>#DIV/0!</v>
      </c>
      <c r="O598" s="169" t="e">
        <f t="shared" si="109"/>
        <v>#DIV/0!</v>
      </c>
    </row>
    <row r="599" spans="1:15" x14ac:dyDescent="0.25">
      <c r="A599" s="157">
        <v>45694.404861111114</v>
      </c>
      <c r="B599" s="168">
        <v>0</v>
      </c>
      <c r="C599" s="169">
        <f t="shared" si="101"/>
        <v>0</v>
      </c>
      <c r="D599" s="168">
        <v>26.352332709999999</v>
      </c>
      <c r="E599" s="168">
        <v>1.5998149333333302E-2</v>
      </c>
      <c r="F599" s="169">
        <f t="shared" si="102"/>
        <v>0.97884141044837669</v>
      </c>
      <c r="G599" s="169">
        <f t="shared" si="103"/>
        <v>0</v>
      </c>
      <c r="H599" s="169">
        <f t="shared" si="104"/>
        <v>0</v>
      </c>
      <c r="I599" s="169">
        <f t="shared" si="105"/>
        <v>0</v>
      </c>
      <c r="J599" s="169">
        <f t="shared" si="99"/>
        <v>2.3719376881572465E-2</v>
      </c>
      <c r="K599" s="169">
        <f t="shared" si="100"/>
        <v>1.6931151461088889</v>
      </c>
      <c r="L599" s="169">
        <f t="shared" si="106"/>
        <v>0</v>
      </c>
      <c r="M599" s="170">
        <f t="shared" si="107"/>
        <v>0</v>
      </c>
      <c r="N599" s="170" t="e">
        <f t="shared" si="108"/>
        <v>#DIV/0!</v>
      </c>
      <c r="O599" s="169" t="e">
        <f t="shared" si="109"/>
        <v>#DIV/0!</v>
      </c>
    </row>
    <row r="600" spans="1:15" x14ac:dyDescent="0.25">
      <c r="A600" s="157">
        <v>45694.405555555553</v>
      </c>
      <c r="B600" s="168">
        <v>0</v>
      </c>
      <c r="C600" s="169">
        <f t="shared" si="101"/>
        <v>0</v>
      </c>
      <c r="D600" s="168">
        <v>26.352976630000001</v>
      </c>
      <c r="E600" s="168">
        <v>1.60736486666666E-2</v>
      </c>
      <c r="F600" s="169">
        <f t="shared" si="102"/>
        <v>0.9788401040569007</v>
      </c>
      <c r="G600" s="169">
        <f t="shared" si="103"/>
        <v>0</v>
      </c>
      <c r="H600" s="169">
        <f t="shared" si="104"/>
        <v>0</v>
      </c>
      <c r="I600" s="169">
        <f t="shared" si="105"/>
        <v>0</v>
      </c>
      <c r="J600" s="169">
        <f t="shared" si="99"/>
        <v>2.3718921418203223E-2</v>
      </c>
      <c r="K600" s="169">
        <f t="shared" si="100"/>
        <v>1.6931440180051911</v>
      </c>
      <c r="L600" s="169">
        <f t="shared" si="106"/>
        <v>0</v>
      </c>
      <c r="M600" s="170">
        <f t="shared" si="107"/>
        <v>0</v>
      </c>
      <c r="N600" s="170" t="e">
        <f t="shared" si="108"/>
        <v>#DIV/0!</v>
      </c>
      <c r="O600" s="169" t="e">
        <f t="shared" si="109"/>
        <v>#DIV/0!</v>
      </c>
    </row>
    <row r="601" spans="1:15" x14ac:dyDescent="0.25">
      <c r="A601" s="157">
        <v>45694.40625</v>
      </c>
      <c r="B601" s="168">
        <v>0</v>
      </c>
      <c r="C601" s="169">
        <f t="shared" si="101"/>
        <v>0</v>
      </c>
      <c r="D601" s="168">
        <v>26.353620549999999</v>
      </c>
      <c r="E601" s="168">
        <v>1.6217497500000001E-2</v>
      </c>
      <c r="F601" s="169">
        <f t="shared" si="102"/>
        <v>0.97883879762218706</v>
      </c>
      <c r="G601" s="169">
        <f t="shared" si="103"/>
        <v>0</v>
      </c>
      <c r="H601" s="169">
        <f t="shared" si="104"/>
        <v>0</v>
      </c>
      <c r="I601" s="169">
        <f t="shared" si="105"/>
        <v>0</v>
      </c>
      <c r="J601" s="169">
        <f t="shared" si="99"/>
        <v>2.3718465965538293E-2</v>
      </c>
      <c r="K601" s="169">
        <f t="shared" si="100"/>
        <v>1.6931728902618532</v>
      </c>
      <c r="L601" s="169">
        <f t="shared" si="106"/>
        <v>0</v>
      </c>
      <c r="M601" s="170">
        <f t="shared" si="107"/>
        <v>0</v>
      </c>
      <c r="N601" s="170" t="e">
        <f t="shared" si="108"/>
        <v>#DIV/0!</v>
      </c>
      <c r="O601" s="169" t="e">
        <f t="shared" si="109"/>
        <v>#DIV/0!</v>
      </c>
    </row>
    <row r="602" spans="1:15" x14ac:dyDescent="0.25">
      <c r="A602" s="157">
        <v>45694.406944444447</v>
      </c>
      <c r="B602" s="168">
        <v>0</v>
      </c>
      <c r="C602" s="169">
        <f t="shared" si="101"/>
        <v>0</v>
      </c>
      <c r="D602" s="168">
        <v>26.354264480000001</v>
      </c>
      <c r="E602" s="168">
        <v>1.65481098333333E-2</v>
      </c>
      <c r="F602" s="169">
        <f t="shared" si="102"/>
        <v>0.97883749112394525</v>
      </c>
      <c r="G602" s="169">
        <f t="shared" si="103"/>
        <v>0</v>
      </c>
      <c r="H602" s="169">
        <f t="shared" si="104"/>
        <v>0</v>
      </c>
      <c r="I602" s="169">
        <f t="shared" si="105"/>
        <v>0</v>
      </c>
      <c r="J602" s="169">
        <f t="shared" si="99"/>
        <v>2.3718010516504483E-2</v>
      </c>
      <c r="K602" s="169">
        <f t="shared" si="100"/>
        <v>1.6932017633272707</v>
      </c>
      <c r="L602" s="169">
        <f t="shared" si="106"/>
        <v>0</v>
      </c>
      <c r="M602" s="170">
        <f t="shared" si="107"/>
        <v>0</v>
      </c>
      <c r="N602" s="170" t="e">
        <f t="shared" si="108"/>
        <v>#DIV/0!</v>
      </c>
      <c r="O602" s="169" t="e">
        <f t="shared" si="109"/>
        <v>#DIV/0!</v>
      </c>
    </row>
    <row r="603" spans="1:15" x14ac:dyDescent="0.25">
      <c r="A603" s="157">
        <v>45694.407638888886</v>
      </c>
      <c r="B603" s="168">
        <v>0</v>
      </c>
      <c r="C603" s="169">
        <f t="shared" si="101"/>
        <v>0</v>
      </c>
      <c r="D603" s="168">
        <v>26.354910186666601</v>
      </c>
      <c r="E603" s="168">
        <v>1.7048001833333298E-2</v>
      </c>
      <c r="F603" s="169">
        <f t="shared" si="102"/>
        <v>0.97883618097752478</v>
      </c>
      <c r="G603" s="169">
        <f t="shared" si="103"/>
        <v>0</v>
      </c>
      <c r="H603" s="169">
        <f t="shared" si="104"/>
        <v>0</v>
      </c>
      <c r="I603" s="169">
        <f t="shared" si="105"/>
        <v>0</v>
      </c>
      <c r="J603" s="169">
        <f t="shared" si="99"/>
        <v>2.3717553821590059E-2</v>
      </c>
      <c r="K603" s="169">
        <f t="shared" si="100"/>
        <v>1.6932307164182068</v>
      </c>
      <c r="L603" s="169">
        <f t="shared" si="106"/>
        <v>0</v>
      </c>
      <c r="M603" s="170">
        <f t="shared" si="107"/>
        <v>0</v>
      </c>
      <c r="N603" s="170" t="e">
        <f t="shared" si="108"/>
        <v>#DIV/0!</v>
      </c>
      <c r="O603" s="169" t="e">
        <f t="shared" si="109"/>
        <v>#DIV/0!</v>
      </c>
    </row>
    <row r="604" spans="1:15" x14ac:dyDescent="0.25">
      <c r="A604" s="157">
        <v>45694.408333333333</v>
      </c>
      <c r="B604" s="171">
        <v>1.7373645746089045E-2</v>
      </c>
      <c r="C604" s="169">
        <f t="shared" si="101"/>
        <v>1.9719782955750356E-2</v>
      </c>
      <c r="D604" s="168">
        <v>26.355688095000001</v>
      </c>
      <c r="E604" s="168">
        <v>1.8195606999999999E-2</v>
      </c>
      <c r="F604" s="169">
        <f t="shared" si="102"/>
        <v>0.97883460253462129</v>
      </c>
      <c r="G604" s="169">
        <f t="shared" si="103"/>
        <v>1.9087351584248222E-2</v>
      </c>
      <c r="H604" s="169">
        <f t="shared" si="104"/>
        <v>4.1314613818719097E-5</v>
      </c>
      <c r="I604" s="169">
        <f t="shared" si="105"/>
        <v>1703.7892473768306</v>
      </c>
      <c r="J604" s="169">
        <f t="shared" si="99"/>
        <v>2.3717003637476253E-2</v>
      </c>
      <c r="K604" s="169">
        <f t="shared" si="100"/>
        <v>1.6932655978320619</v>
      </c>
      <c r="L604" s="169">
        <f t="shared" si="106"/>
        <v>1.9676212173089676</v>
      </c>
      <c r="M604" s="170">
        <f t="shared" si="107"/>
        <v>2.2877302185716335</v>
      </c>
      <c r="N604" s="170">
        <f t="shared" si="108"/>
        <v>4.9191204769661795E-2</v>
      </c>
      <c r="O604" s="169">
        <f t="shared" si="109"/>
        <v>4.4364362166000896E-3</v>
      </c>
    </row>
    <row r="605" spans="1:15" x14ac:dyDescent="0.25">
      <c r="A605" s="157">
        <v>45694.40902777778</v>
      </c>
      <c r="B605" s="171">
        <v>6.2931206732049591E-2</v>
      </c>
      <c r="C605" s="169">
        <f t="shared" si="101"/>
        <v>7.1429769003212448E-2</v>
      </c>
      <c r="D605" s="168">
        <v>26.356546403333301</v>
      </c>
      <c r="E605" s="168">
        <v>1.92128743333333E-2</v>
      </c>
      <c r="F605" s="169">
        <f t="shared" si="102"/>
        <v>0.9788328608799719</v>
      </c>
      <c r="G605" s="169">
        <f t="shared" si="103"/>
        <v>6.9138630202934648E-2</v>
      </c>
      <c r="H605" s="169">
        <f t="shared" si="104"/>
        <v>1.4965071472496677E-4</v>
      </c>
      <c r="I605" s="169">
        <f t="shared" si="105"/>
        <v>6171.5320418775555</v>
      </c>
      <c r="J605" s="169">
        <f t="shared" si="99"/>
        <v>2.3716396607715493E-2</v>
      </c>
      <c r="K605" s="169">
        <f t="shared" si="100"/>
        <v>1.6933040849926448</v>
      </c>
      <c r="L605" s="169">
        <f t="shared" si="106"/>
        <v>5.9519610577130431</v>
      </c>
      <c r="M605" s="170">
        <f t="shared" si="107"/>
        <v>6.9204165074440827</v>
      </c>
      <c r="N605" s="170">
        <f t="shared" si="108"/>
        <v>0.18084826872738599</v>
      </c>
      <c r="O605" s="169">
        <f t="shared" si="109"/>
        <v>1.6310269546120672E-2</v>
      </c>
    </row>
    <row r="606" spans="1:15" x14ac:dyDescent="0.25">
      <c r="A606" s="157">
        <v>45694.409722222219</v>
      </c>
      <c r="B606" s="171">
        <v>9.845066092659438E-2</v>
      </c>
      <c r="C606" s="169">
        <f t="shared" si="101"/>
        <v>0.11174647681734111</v>
      </c>
      <c r="D606" s="168">
        <v>26.357404708333299</v>
      </c>
      <c r="E606" s="168">
        <v>2.0190404666666599E-2</v>
      </c>
      <c r="F606" s="169">
        <f t="shared" si="102"/>
        <v>0.978831119155253</v>
      </c>
      <c r="G606" s="169">
        <f t="shared" si="103"/>
        <v>0.1081616608437254</v>
      </c>
      <c r="H606" s="169">
        <f t="shared" si="104"/>
        <v>2.3411614901239265E-4</v>
      </c>
      <c r="I606" s="169">
        <f t="shared" si="105"/>
        <v>9654.8955970182724</v>
      </c>
      <c r="J606" s="169">
        <f t="shared" si="99"/>
        <v>2.3715789599327838E-2</v>
      </c>
      <c r="K606" s="169">
        <f t="shared" si="100"/>
        <v>1.6933425726440507</v>
      </c>
      <c r="L606" s="169">
        <f t="shared" si="106"/>
        <v>8.745875621463135</v>
      </c>
      <c r="M606" s="170">
        <f t="shared" si="107"/>
        <v>10.169141480977538</v>
      </c>
      <c r="N606" s="170">
        <f t="shared" si="108"/>
        <v>0.29238965561866764</v>
      </c>
      <c r="O606" s="169">
        <f t="shared" si="109"/>
        <v>2.6369918436027023E-2</v>
      </c>
    </row>
    <row r="607" spans="1:15" x14ac:dyDescent="0.25">
      <c r="A607" s="157">
        <v>45694.410416666666</v>
      </c>
      <c r="B607" s="171">
        <v>0.129723223732852</v>
      </c>
      <c r="C607" s="169">
        <f t="shared" si="101"/>
        <v>0.14724310039765034</v>
      </c>
      <c r="D607" s="168">
        <v>26.358263014999999</v>
      </c>
      <c r="E607" s="168">
        <v>2.21812311666666E-2</v>
      </c>
      <c r="F607" s="169">
        <f t="shared" si="102"/>
        <v>0.97882937735031639</v>
      </c>
      <c r="G607" s="169">
        <f t="shared" si="103"/>
        <v>0.14251889420436836</v>
      </c>
      <c r="H607" s="169">
        <f t="shared" si="104"/>
        <v>3.0848245498781029E-4</v>
      </c>
      <c r="I607" s="169">
        <f t="shared" si="105"/>
        <v>12721.80387435699</v>
      </c>
      <c r="J607" s="169">
        <f t="shared" si="99"/>
        <v>2.3715182608776506E-2</v>
      </c>
      <c r="K607" s="169">
        <f t="shared" si="100"/>
        <v>1.693381061010488</v>
      </c>
      <c r="L607" s="169">
        <f t="shared" si="106"/>
        <v>11.087420528290124</v>
      </c>
      <c r="M607" s="170">
        <f t="shared" si="107"/>
        <v>12.89200167604703</v>
      </c>
      <c r="N607" s="170">
        <f t="shared" si="108"/>
        <v>0.41858983504800762</v>
      </c>
      <c r="O607" s="169">
        <f t="shared" si="109"/>
        <v>3.7751608500000686E-2</v>
      </c>
    </row>
    <row r="608" spans="1:15" x14ac:dyDescent="0.25">
      <c r="A608" s="157">
        <v>45694.411111111112</v>
      </c>
      <c r="B608" s="171">
        <v>0.17566686355274766</v>
      </c>
      <c r="C608" s="169">
        <f t="shared" si="101"/>
        <v>0.19939262443808314</v>
      </c>
      <c r="D608" s="168">
        <v>26.359123109999999</v>
      </c>
      <c r="E608" s="168">
        <v>2.42324571666666E-2</v>
      </c>
      <c r="F608" s="169">
        <f t="shared" si="102"/>
        <v>0.97882763183914545</v>
      </c>
      <c r="G608" s="169">
        <f t="shared" si="103"/>
        <v>0.19299433379365677</v>
      </c>
      <c r="H608" s="169">
        <f t="shared" si="104"/>
        <v>4.1773665323302332E-4</v>
      </c>
      <c r="I608" s="169">
        <f t="shared" si="105"/>
        <v>17227.522751450382</v>
      </c>
      <c r="J608" s="169">
        <f t="shared" si="99"/>
        <v>2.3714574372597799E-2</v>
      </c>
      <c r="K608" s="169">
        <f t="shared" si="100"/>
        <v>1.6934196302120477</v>
      </c>
      <c r="L608" s="169">
        <f t="shared" si="106"/>
        <v>14.390256609964618</v>
      </c>
      <c r="M608" s="170">
        <f t="shared" si="107"/>
        <v>16.732746467672481</v>
      </c>
      <c r="N608" s="170">
        <f t="shared" si="108"/>
        <v>0.61133045927989627</v>
      </c>
      <c r="O608" s="169">
        <f t="shared" si="109"/>
        <v>5.5134420930726569E-2</v>
      </c>
    </row>
    <row r="609" spans="1:15" x14ac:dyDescent="0.25">
      <c r="A609" s="157">
        <v>45694.411805555559</v>
      </c>
      <c r="B609" s="171">
        <v>0.20230645108684314</v>
      </c>
      <c r="C609" s="169">
        <f t="shared" si="101"/>
        <v>0.22963141736958936</v>
      </c>
      <c r="D609" s="168">
        <v>26.360115406666601</v>
      </c>
      <c r="E609" s="168">
        <v>2.4782417166666602E-2</v>
      </c>
      <c r="F609" s="169">
        <f t="shared" si="102"/>
        <v>0.97882561793676393</v>
      </c>
      <c r="G609" s="169">
        <f t="shared" si="103"/>
        <v>0.22226160335549294</v>
      </c>
      <c r="H609" s="169">
        <f t="shared" si="104"/>
        <v>4.81085721548686E-4</v>
      </c>
      <c r="I609" s="169">
        <f t="shared" si="105"/>
        <v>19840.15446073252</v>
      </c>
      <c r="J609" s="169">
        <f t="shared" si="99"/>
        <v>2.371387267065703E-2</v>
      </c>
      <c r="K609" s="169">
        <f t="shared" si="100"/>
        <v>1.6934641285258394</v>
      </c>
      <c r="L609" s="169">
        <f t="shared" si="106"/>
        <v>16.248139497080039</v>
      </c>
      <c r="M609" s="170">
        <f t="shared" si="107"/>
        <v>18.893505828565782</v>
      </c>
      <c r="N609" s="170">
        <f t="shared" si="108"/>
        <v>0.71553953249191515</v>
      </c>
      <c r="O609" s="169">
        <f t="shared" si="109"/>
        <v>6.453278611940072E-2</v>
      </c>
    </row>
    <row r="610" spans="1:15" x14ac:dyDescent="0.25">
      <c r="A610" s="157">
        <v>45694.412499999999</v>
      </c>
      <c r="B610" s="171">
        <v>0.21890794150471321</v>
      </c>
      <c r="C610" s="169">
        <f t="shared" si="101"/>
        <v>0.24847666724108136</v>
      </c>
      <c r="D610" s="168">
        <v>26.3611881</v>
      </c>
      <c r="E610" s="168">
        <v>2.5207602833333301E-2</v>
      </c>
      <c r="F610" s="169">
        <f t="shared" si="102"/>
        <v>0.97882344075087624</v>
      </c>
      <c r="G610" s="169">
        <f t="shared" si="103"/>
        <v>0.24050063556896753</v>
      </c>
      <c r="H610" s="169">
        <f t="shared" si="104"/>
        <v>5.2056414625317651E-4</v>
      </c>
      <c r="I610" s="169">
        <f t="shared" si="105"/>
        <v>21468.384049629429</v>
      </c>
      <c r="J610" s="169">
        <f t="shared" si="99"/>
        <v>2.3713114144849817E-2</v>
      </c>
      <c r="K610" s="169">
        <f t="shared" si="100"/>
        <v>1.693512233091145</v>
      </c>
      <c r="L610" s="169">
        <f t="shared" si="106"/>
        <v>17.388422118888069</v>
      </c>
      <c r="M610" s="170">
        <f t="shared" si="107"/>
        <v>20.219952737413646</v>
      </c>
      <c r="N610" s="170">
        <f t="shared" si="108"/>
        <v>0.78475944840716927</v>
      </c>
      <c r="O610" s="169">
        <f t="shared" si="109"/>
        <v>7.0775563528785113E-2</v>
      </c>
    </row>
    <row r="611" spans="1:15" x14ac:dyDescent="0.25">
      <c r="A611" s="157">
        <v>45694.413194444445</v>
      </c>
      <c r="B611" s="171">
        <v>0.22894605150832328</v>
      </c>
      <c r="C611" s="169">
        <f t="shared" si="101"/>
        <v>0.25987217161058135</v>
      </c>
      <c r="D611" s="168">
        <v>26.362260793333299</v>
      </c>
      <c r="E611" s="168">
        <v>2.5900617500000001E-2</v>
      </c>
      <c r="F611" s="169">
        <f t="shared" si="102"/>
        <v>0.97882126344495557</v>
      </c>
      <c r="G611" s="169">
        <f t="shared" si="103"/>
        <v>0.25152888707590276</v>
      </c>
      <c r="H611" s="169">
        <f t="shared" si="104"/>
        <v>5.4443482051061204E-4</v>
      </c>
      <c r="I611" s="169">
        <f t="shared" si="105"/>
        <v>22452.955627154228</v>
      </c>
      <c r="J611" s="169">
        <f t="shared" si="99"/>
        <v>2.371235564873837E-2</v>
      </c>
      <c r="K611" s="169">
        <f t="shared" si="100"/>
        <v>1.6935603386565945</v>
      </c>
      <c r="L611" s="169">
        <f t="shared" si="106"/>
        <v>18.071982010913551</v>
      </c>
      <c r="M611" s="170">
        <f t="shared" si="107"/>
        <v>21.015358156390242</v>
      </c>
      <c r="N611" s="170">
        <f t="shared" si="108"/>
        <v>0.84160687867925488</v>
      </c>
      <c r="O611" s="169">
        <f t="shared" si="109"/>
        <v>7.5902496273381567E-2</v>
      </c>
    </row>
    <row r="612" spans="1:15" x14ac:dyDescent="0.25">
      <c r="A612" s="157">
        <v>45694.413888888892</v>
      </c>
      <c r="B612" s="171">
        <v>0.24516144839029277</v>
      </c>
      <c r="C612" s="169">
        <f t="shared" si="101"/>
        <v>0.27827956618270611</v>
      </c>
      <c r="D612" s="168">
        <v>26.363333484999998</v>
      </c>
      <c r="E612" s="168">
        <v>2.6458526333333302E-2</v>
      </c>
      <c r="F612" s="169">
        <f t="shared" si="102"/>
        <v>0.97881908602237877</v>
      </c>
      <c r="G612" s="169">
        <f t="shared" si="103"/>
        <v>0.26934374216663387</v>
      </c>
      <c r="H612" s="169">
        <f t="shared" si="104"/>
        <v>5.8299511291479188E-4</v>
      </c>
      <c r="I612" s="169">
        <f t="shared" si="105"/>
        <v>24043.354518185806</v>
      </c>
      <c r="J612" s="169">
        <f t="shared" si="99"/>
        <v>2.3711597183499578E-2</v>
      </c>
      <c r="K612" s="169">
        <f t="shared" si="100"/>
        <v>1.6936084451474664</v>
      </c>
      <c r="L612" s="169">
        <f t="shared" si="106"/>
        <v>19.167441360190402</v>
      </c>
      <c r="M612" s="170">
        <f t="shared" si="107"/>
        <v>22.289801568281991</v>
      </c>
      <c r="N612" s="170">
        <f t="shared" si="108"/>
        <v>0.91774865197353461</v>
      </c>
      <c r="O612" s="169">
        <f t="shared" si="109"/>
        <v>8.2769539319402466E-2</v>
      </c>
    </row>
    <row r="613" spans="1:15" x14ac:dyDescent="0.25">
      <c r="A613" s="157">
        <v>45694.414583333331</v>
      </c>
      <c r="B613" s="171">
        <v>0.26987063262775757</v>
      </c>
      <c r="C613" s="169">
        <f t="shared" si="101"/>
        <v>0.30632841198629962</v>
      </c>
      <c r="D613" s="168">
        <v>26.364402623333302</v>
      </c>
      <c r="E613" s="168">
        <v>2.7164255499999901E-2</v>
      </c>
      <c r="F613" s="169">
        <f t="shared" si="102"/>
        <v>0.97881691569315188</v>
      </c>
      <c r="G613" s="169">
        <f t="shared" si="103"/>
        <v>0.2964901968482383</v>
      </c>
      <c r="H613" s="169">
        <f t="shared" si="104"/>
        <v>6.4175367283168458E-4</v>
      </c>
      <c r="I613" s="169">
        <f t="shared" si="105"/>
        <v>26466.774795616286</v>
      </c>
      <c r="J613" s="169">
        <f t="shared" si="99"/>
        <v>2.3710841260252243E-2</v>
      </c>
      <c r="K613" s="169">
        <f t="shared" si="100"/>
        <v>1.6936563932788997</v>
      </c>
      <c r="L613" s="169">
        <f t="shared" si="106"/>
        <v>20.817525682825345</v>
      </c>
      <c r="M613" s="170">
        <f t="shared" si="107"/>
        <v>24.209297099725859</v>
      </c>
      <c r="N613" s="170">
        <f t="shared" si="108"/>
        <v>1.032565331419423</v>
      </c>
      <c r="O613" s="169">
        <f t="shared" si="109"/>
        <v>9.312457895196817E-2</v>
      </c>
    </row>
    <row r="614" spans="1:15" x14ac:dyDescent="0.25">
      <c r="A614" s="157">
        <v>45694.415277777778</v>
      </c>
      <c r="B614" s="168">
        <v>0.28763036502206119</v>
      </c>
      <c r="C614" s="169">
        <f t="shared" si="101"/>
        <v>0.32648879397705693</v>
      </c>
      <c r="D614" s="168">
        <v>26.365208679999999</v>
      </c>
      <c r="E614" s="168">
        <v>2.8090128666666599E-2</v>
      </c>
      <c r="F614" s="169">
        <f t="shared" si="102"/>
        <v>0.97881527933554735</v>
      </c>
      <c r="G614" s="169">
        <f t="shared" si="103"/>
        <v>0.31600171798815474</v>
      </c>
      <c r="H614" s="169">
        <f t="shared" si="104"/>
        <v>6.839864025717635E-4</v>
      </c>
      <c r="I614" s="169">
        <f t="shared" si="105"/>
        <v>28208.63179961772</v>
      </c>
      <c r="J614" s="169">
        <f t="shared" si="99"/>
        <v>2.3710271365689203E-2</v>
      </c>
      <c r="K614" s="169">
        <f t="shared" si="100"/>
        <v>1.6936925435245027</v>
      </c>
      <c r="L614" s="169">
        <f t="shared" si="106"/>
        <v>21.990400533821781</v>
      </c>
      <c r="M614" s="170">
        <f t="shared" si="107"/>
        <v>25.573755755601869</v>
      </c>
      <c r="N614" s="170">
        <f t="shared" si="108"/>
        <v>1.1346112293647108</v>
      </c>
      <c r="O614" s="169">
        <f t="shared" si="109"/>
        <v>0.10232785257618245</v>
      </c>
    </row>
    <row r="615" spans="1:15" x14ac:dyDescent="0.25">
      <c r="A615" s="157">
        <v>45694.415972222225</v>
      </c>
      <c r="B615" s="168">
        <v>0.2934215785797214</v>
      </c>
      <c r="C615" s="169">
        <f t="shared" si="101"/>
        <v>0.33306355650817487</v>
      </c>
      <c r="D615" s="168">
        <v>26.365854753333299</v>
      </c>
      <c r="E615" s="168">
        <v>2.9273498166666599E-2</v>
      </c>
      <c r="F615" s="169">
        <f t="shared" si="102"/>
        <v>0.97881396770758644</v>
      </c>
      <c r="G615" s="169">
        <f t="shared" si="103"/>
        <v>0.32236416665840051</v>
      </c>
      <c r="H615" s="169">
        <f t="shared" si="104"/>
        <v>6.9775793649004439E-4</v>
      </c>
      <c r="I615" s="169">
        <f t="shared" si="105"/>
        <v>28776.69128230631</v>
      </c>
      <c r="J615" s="169">
        <f t="shared" si="99"/>
        <v>2.3709814593927701E-2</v>
      </c>
      <c r="K615" s="169">
        <f t="shared" si="100"/>
        <v>1.6937215192024011</v>
      </c>
      <c r="L615" s="169">
        <f t="shared" si="106"/>
        <v>22.370641193040225</v>
      </c>
      <c r="M615" s="170">
        <f t="shared" si="107"/>
        <v>26.016355602193986</v>
      </c>
      <c r="N615" s="170">
        <f t="shared" si="108"/>
        <v>1.2050886901108691</v>
      </c>
      <c r="O615" s="169">
        <f t="shared" si="109"/>
        <v>0.10868404492341893</v>
      </c>
    </row>
    <row r="616" spans="1:15" x14ac:dyDescent="0.25">
      <c r="A616" s="157">
        <v>45694.416666666664</v>
      </c>
      <c r="B616" s="168">
        <v>0.3057761743893897</v>
      </c>
      <c r="C616" s="169">
        <f t="shared" si="101"/>
        <v>0.34708850245375572</v>
      </c>
      <c r="D616" s="168">
        <v>26.36650083</v>
      </c>
      <c r="E616" s="168">
        <v>3.0170759166666599E-2</v>
      </c>
      <c r="F616" s="169">
        <f t="shared" si="102"/>
        <v>0.97881265602930656</v>
      </c>
      <c r="G616" s="169">
        <f t="shared" si="103"/>
        <v>0.33593739805420603</v>
      </c>
      <c r="H616" s="169">
        <f t="shared" si="104"/>
        <v>7.2713722522555412E-4</v>
      </c>
      <c r="I616" s="169">
        <f t="shared" si="105"/>
        <v>29988.446612004493</v>
      </c>
      <c r="J616" s="169">
        <f t="shared" si="99"/>
        <v>2.3709357830579609E-2</v>
      </c>
      <c r="K616" s="169">
        <f t="shared" si="100"/>
        <v>1.6937504953926321</v>
      </c>
      <c r="L616" s="169">
        <f t="shared" si="106"/>
        <v>23.178343920269661</v>
      </c>
      <c r="M616" s="170">
        <f t="shared" si="107"/>
        <v>26.956101633268634</v>
      </c>
      <c r="N616" s="170">
        <f t="shared" si="108"/>
        <v>1.2917797732957694</v>
      </c>
      <c r="O616" s="169">
        <f t="shared" si="109"/>
        <v>0.11650250480661702</v>
      </c>
    </row>
    <row r="617" spans="1:15" x14ac:dyDescent="0.25">
      <c r="A617" s="157">
        <v>45694.417361111111</v>
      </c>
      <c r="B617" s="168">
        <v>0.33627657588317078</v>
      </c>
      <c r="C617" s="169">
        <f t="shared" si="101"/>
        <v>0.38171103928234884</v>
      </c>
      <c r="D617" s="168">
        <v>26.367146901666601</v>
      </c>
      <c r="E617" s="168">
        <v>3.11284221666666E-2</v>
      </c>
      <c r="F617" s="169">
        <f t="shared" si="102"/>
        <v>0.9788113443176254</v>
      </c>
      <c r="G617" s="169">
        <f t="shared" si="103"/>
        <v>0.3694463054695411</v>
      </c>
      <c r="H617" s="169">
        <f t="shared" si="104"/>
        <v>7.9966732785614956E-4</v>
      </c>
      <c r="I617" s="169">
        <f t="shared" si="105"/>
        <v>32979.833793994942</v>
      </c>
      <c r="J617" s="169">
        <f t="shared" si="99"/>
        <v>2.3708901081536293E-2</v>
      </c>
      <c r="K617" s="169">
        <f t="shared" si="100"/>
        <v>1.6937794717214392</v>
      </c>
      <c r="L617" s="169">
        <f t="shared" si="106"/>
        <v>25.153264638498726</v>
      </c>
      <c r="M617" s="170">
        <f t="shared" si="107"/>
        <v>29.253356048327618</v>
      </c>
      <c r="N617" s="170">
        <f t="shared" si="108"/>
        <v>1.4589845848145262</v>
      </c>
      <c r="O617" s="169">
        <f t="shared" si="109"/>
        <v>0.1315823038252639</v>
      </c>
    </row>
    <row r="618" spans="1:15" x14ac:dyDescent="0.25">
      <c r="A618" s="157">
        <v>45694.418055555558</v>
      </c>
      <c r="B618" s="168">
        <v>0.33550441087976091</v>
      </c>
      <c r="C618" s="169">
        <f t="shared" si="101"/>
        <v>0.3808358343321816</v>
      </c>
      <c r="D618" s="168">
        <v>26.367771495</v>
      </c>
      <c r="E618" s="168">
        <v>3.2291128000000002E-2</v>
      </c>
      <c r="F618" s="169">
        <f t="shared" si="102"/>
        <v>0.97881007617174498</v>
      </c>
      <c r="G618" s="169">
        <f t="shared" si="103"/>
        <v>0.36859797546923279</v>
      </c>
      <c r="H618" s="169">
        <f t="shared" si="104"/>
        <v>7.9783111573427008E-4</v>
      </c>
      <c r="I618" s="169">
        <f t="shared" si="105"/>
        <v>32904.21608630049</v>
      </c>
      <c r="J618" s="169">
        <f t="shared" si="99"/>
        <v>2.3708459527127509E-2</v>
      </c>
      <c r="K618" s="169">
        <f t="shared" si="100"/>
        <v>1.693807485091456</v>
      </c>
      <c r="L618" s="169">
        <f t="shared" si="106"/>
        <v>25.103585258071803</v>
      </c>
      <c r="M618" s="170">
        <f t="shared" si="107"/>
        <v>29.196011195762967</v>
      </c>
      <c r="N618" s="170">
        <f t="shared" si="108"/>
        <v>1.5102027974599306</v>
      </c>
      <c r="O618" s="169">
        <f t="shared" si="109"/>
        <v>0.13620155099746847</v>
      </c>
    </row>
    <row r="619" spans="1:15" x14ac:dyDescent="0.25">
      <c r="A619" s="157">
        <v>45694.418749999997</v>
      </c>
      <c r="B619" s="168">
        <v>0.33048536600100131</v>
      </c>
      <c r="C619" s="169">
        <f t="shared" si="101"/>
        <v>0.37513744849300101</v>
      </c>
      <c r="D619" s="168">
        <v>26.367182254999999</v>
      </c>
      <c r="E619" s="168">
        <v>3.3211436833333302E-2</v>
      </c>
      <c r="F619" s="169">
        <f t="shared" si="102"/>
        <v>0.97881127253891298</v>
      </c>
      <c r="G619" s="169">
        <f t="shared" si="103"/>
        <v>0.36308386083733002</v>
      </c>
      <c r="H619" s="169">
        <f t="shared" si="104"/>
        <v>7.8589580267820352E-4</v>
      </c>
      <c r="I619" s="169">
        <f t="shared" si="105"/>
        <v>32411.875549795288</v>
      </c>
      <c r="J619" s="169">
        <f t="shared" si="99"/>
        <v>2.3708876088333143E-2</v>
      </c>
      <c r="K619" s="169">
        <f t="shared" si="100"/>
        <v>1.6937810573297087</v>
      </c>
      <c r="L619" s="169">
        <f t="shared" si="106"/>
        <v>24.780278936202794</v>
      </c>
      <c r="M619" s="170">
        <f t="shared" si="107"/>
        <v>28.819596220208073</v>
      </c>
      <c r="N619" s="170">
        <f t="shared" si="108"/>
        <v>1.5311117420966105</v>
      </c>
      <c r="O619" s="169">
        <f t="shared" si="109"/>
        <v>0.13808727832761639</v>
      </c>
    </row>
    <row r="620" spans="1:15" x14ac:dyDescent="0.25">
      <c r="A620" s="157">
        <v>45694.419444444444</v>
      </c>
      <c r="B620" s="168">
        <v>0.33318792692689531</v>
      </c>
      <c r="C620" s="169">
        <f t="shared" si="101"/>
        <v>0.37820251842829844</v>
      </c>
      <c r="D620" s="168">
        <v>26.365894794999999</v>
      </c>
      <c r="E620" s="168">
        <v>3.4164303333333298E-2</v>
      </c>
      <c r="F620" s="169">
        <f t="shared" si="102"/>
        <v>0.97881388641542844</v>
      </c>
      <c r="G620" s="169">
        <f t="shared" si="103"/>
        <v>0.36605299761635079</v>
      </c>
      <c r="H620" s="169">
        <f t="shared" si="104"/>
        <v>7.9232250566309693E-4</v>
      </c>
      <c r="I620" s="169">
        <f t="shared" si="105"/>
        <v>32676.697592204986</v>
      </c>
      <c r="J620" s="169">
        <f t="shared" si="99"/>
        <v>2.3709786284953002E-2</v>
      </c>
      <c r="K620" s="169">
        <f t="shared" si="100"/>
        <v>1.6937233150390212</v>
      </c>
      <c r="L620" s="169">
        <f t="shared" si="106"/>
        <v>24.95445160143418</v>
      </c>
      <c r="M620" s="170">
        <f t="shared" si="107"/>
        <v>29.02127380496831</v>
      </c>
      <c r="N620" s="170">
        <f t="shared" si="108"/>
        <v>1.5872284926252378</v>
      </c>
      <c r="O620" s="169">
        <f t="shared" si="109"/>
        <v>0.14314831282695145</v>
      </c>
    </row>
    <row r="621" spans="1:15" x14ac:dyDescent="0.25">
      <c r="A621" s="157">
        <v>45694.420138888891</v>
      </c>
      <c r="B621" s="168">
        <v>0.34245386642157888</v>
      </c>
      <c r="C621" s="169">
        <f t="shared" si="101"/>
        <v>0.38871760256333654</v>
      </c>
      <c r="D621" s="168">
        <v>26.364607334999999</v>
      </c>
      <c r="E621" s="168">
        <v>3.5114077833333299E-2</v>
      </c>
      <c r="F621" s="169">
        <f t="shared" si="102"/>
        <v>0.97881650011899923</v>
      </c>
      <c r="G621" s="169">
        <f t="shared" si="103"/>
        <v>0.37623291307440654</v>
      </c>
      <c r="H621" s="169">
        <f t="shared" si="104"/>
        <v>8.1435695470650766E-4</v>
      </c>
      <c r="I621" s="169">
        <f t="shared" si="105"/>
        <v>33585.20086147228</v>
      </c>
      <c r="J621" s="169">
        <f t="shared" si="99"/>
        <v>2.3710696524341157E-2</v>
      </c>
      <c r="K621" s="169">
        <f t="shared" si="100"/>
        <v>1.693665574189138</v>
      </c>
      <c r="L621" s="169">
        <f t="shared" si="106"/>
        <v>25.550126421743059</v>
      </c>
      <c r="M621" s="170">
        <f t="shared" si="107"/>
        <v>29.713118360221031</v>
      </c>
      <c r="N621" s="170">
        <f t="shared" si="108"/>
        <v>1.6744027423765864</v>
      </c>
      <c r="O621" s="169">
        <f t="shared" si="109"/>
        <v>0.15101034833843671</v>
      </c>
    </row>
    <row r="622" spans="1:15" x14ac:dyDescent="0.25">
      <c r="A622" s="157">
        <v>45694.42083333333</v>
      </c>
      <c r="B622" s="168">
        <v>0.32701062719203522</v>
      </c>
      <c r="C622" s="169">
        <f t="shared" si="101"/>
        <v>0.37118547539202773</v>
      </c>
      <c r="D622" s="168">
        <v>26.363319874999998</v>
      </c>
      <c r="E622" s="168">
        <v>3.6153303833333303E-2</v>
      </c>
      <c r="F622" s="169">
        <f t="shared" si="102"/>
        <v>0.97881911364963525</v>
      </c>
      <c r="G622" s="169">
        <f t="shared" si="103"/>
        <v>0.35926637990791155</v>
      </c>
      <c r="H622" s="169">
        <f t="shared" si="104"/>
        <v>7.7763285694353154E-4</v>
      </c>
      <c r="I622" s="169">
        <f t="shared" si="105"/>
        <v>32070.425073871196</v>
      </c>
      <c r="J622" s="169">
        <f t="shared" si="99"/>
        <v>2.371160680650004E-2</v>
      </c>
      <c r="K622" s="169">
        <f t="shared" si="100"/>
        <v>1.6936078347800321</v>
      </c>
      <c r="L622" s="169">
        <f t="shared" si="106"/>
        <v>24.556048081425001</v>
      </c>
      <c r="M622" s="170">
        <f t="shared" si="107"/>
        <v>28.556198611802586</v>
      </c>
      <c r="N622" s="170">
        <f t="shared" si="108"/>
        <v>1.64988044333677</v>
      </c>
      <c r="O622" s="169">
        <f t="shared" si="109"/>
        <v>0.14879874128217624</v>
      </c>
    </row>
    <row r="623" spans="1:15" x14ac:dyDescent="0.25">
      <c r="A623" s="157">
        <v>45694.421527777777</v>
      </c>
      <c r="B623" s="168">
        <v>0.31272563361441791</v>
      </c>
      <c r="C623" s="169">
        <f t="shared" si="101"/>
        <v>0.35496829747551301</v>
      </c>
      <c r="D623" s="168">
        <v>26.362034796666599</v>
      </c>
      <c r="E623" s="168">
        <v>3.6987781833333302E-2</v>
      </c>
      <c r="F623" s="169">
        <f t="shared" si="102"/>
        <v>0.97882172217306684</v>
      </c>
      <c r="G623" s="169">
        <f t="shared" si="103"/>
        <v>0.34357233970589529</v>
      </c>
      <c r="H623" s="169">
        <f t="shared" si="104"/>
        <v>7.4366307295648329E-4</v>
      </c>
      <c r="I623" s="169">
        <f t="shared" si="105"/>
        <v>30669.260901884325</v>
      </c>
      <c r="J623" s="169">
        <f t="shared" si="99"/>
        <v>2.3712515447386354E-2</v>
      </c>
      <c r="K623" s="169">
        <f t="shared" si="100"/>
        <v>1.6935502036195715</v>
      </c>
      <c r="L623" s="169">
        <f t="shared" si="106"/>
        <v>23.630660652659987</v>
      </c>
      <c r="M623" s="170">
        <f t="shared" si="107"/>
        <v>27.479229176639489</v>
      </c>
      <c r="N623" s="170">
        <f t="shared" si="108"/>
        <v>1.6176771247103334</v>
      </c>
      <c r="O623" s="169">
        <f t="shared" si="109"/>
        <v>0.14589440157921477</v>
      </c>
    </row>
    <row r="624" spans="1:15" x14ac:dyDescent="0.25">
      <c r="A624" s="157">
        <v>45694.422222222223</v>
      </c>
      <c r="B624" s="168">
        <v>0.30809266202547109</v>
      </c>
      <c r="C624" s="169">
        <f t="shared" si="101"/>
        <v>0.34970733113510882</v>
      </c>
      <c r="D624" s="168">
        <v>26.360884304999999</v>
      </c>
      <c r="E624" s="168">
        <v>3.7689802666666598E-2</v>
      </c>
      <c r="F624" s="169">
        <f t="shared" si="102"/>
        <v>0.97882405735884348</v>
      </c>
      <c r="G624" s="169">
        <f t="shared" si="103"/>
        <v>0.33848237995360975</v>
      </c>
      <c r="H624" s="169">
        <f t="shared" si="104"/>
        <v>7.326458440554324E-4</v>
      </c>
      <c r="I624" s="169">
        <f t="shared" si="105"/>
        <v>30214.713410073404</v>
      </c>
      <c r="J624" s="169">
        <f t="shared" si="99"/>
        <v>2.3713328962176559E-2</v>
      </c>
      <c r="K624" s="169">
        <f t="shared" si="100"/>
        <v>1.693498609406858</v>
      </c>
      <c r="L624" s="169">
        <f t="shared" si="106"/>
        <v>23.329274586599983</v>
      </c>
      <c r="M624" s="170">
        <f t="shared" si="107"/>
        <v>27.128018150486298</v>
      </c>
      <c r="N624" s="170">
        <f t="shared" si="108"/>
        <v>1.625079237570598</v>
      </c>
      <c r="O624" s="169">
        <f t="shared" si="109"/>
        <v>0.14656198030037862</v>
      </c>
    </row>
    <row r="625" spans="1:15" x14ac:dyDescent="0.25">
      <c r="A625" s="157">
        <v>45694.42291666667</v>
      </c>
      <c r="B625" s="168">
        <v>0.32430806257520878</v>
      </c>
      <c r="C625" s="169">
        <f t="shared" si="101"/>
        <v>0.36811083913829729</v>
      </c>
      <c r="D625" s="168">
        <v>26.359811229999998</v>
      </c>
      <c r="E625" s="168">
        <v>3.80951201666666E-2</v>
      </c>
      <c r="F625" s="169">
        <f t="shared" si="102"/>
        <v>0.97882623528535162</v>
      </c>
      <c r="G625" s="169">
        <f t="shared" si="103"/>
        <v>0.35629723907389133</v>
      </c>
      <c r="H625" s="169">
        <f t="shared" si="104"/>
        <v>7.7120614518158298E-4</v>
      </c>
      <c r="I625" s="169">
        <f t="shared" si="105"/>
        <v>31804.776501548884</v>
      </c>
      <c r="J625" s="169">
        <f t="shared" si="99"/>
        <v>2.3714087766287424E-2</v>
      </c>
      <c r="K625" s="169">
        <f t="shared" si="100"/>
        <v>1.6934504880093741</v>
      </c>
      <c r="L625" s="169">
        <f t="shared" si="106"/>
        <v>24.381416370018922</v>
      </c>
      <c r="M625" s="170">
        <f t="shared" si="107"/>
        <v>28.350760359470023</v>
      </c>
      <c r="N625" s="170">
        <f t="shared" si="108"/>
        <v>1.7246513493677504</v>
      </c>
      <c r="O625" s="169">
        <f t="shared" si="109"/>
        <v>0.15554214911325312</v>
      </c>
    </row>
    <row r="626" spans="1:15" x14ac:dyDescent="0.25">
      <c r="A626" s="157">
        <v>45694.423611111109</v>
      </c>
      <c r="B626" s="168">
        <v>0.31658644019223825</v>
      </c>
      <c r="C626" s="169">
        <f t="shared" si="101"/>
        <v>0.35934420628840291</v>
      </c>
      <c r="D626" s="168">
        <v>26.358738154999902</v>
      </c>
      <c r="E626" s="168">
        <v>3.8699123166666599E-2</v>
      </c>
      <c r="F626" s="169">
        <f t="shared" si="102"/>
        <v>0.97882841309174828</v>
      </c>
      <c r="G626" s="169">
        <f t="shared" si="103"/>
        <v>0.34781396944939486</v>
      </c>
      <c r="H626" s="169">
        <f t="shared" si="104"/>
        <v>7.5284408971730489E-4</v>
      </c>
      <c r="I626" s="169">
        <f t="shared" si="105"/>
        <v>31047.339423318012</v>
      </c>
      <c r="J626" s="169">
        <f t="shared" si="99"/>
        <v>2.3714846600116898E-2</v>
      </c>
      <c r="K626" s="169">
        <f t="shared" si="100"/>
        <v>1.693402367612733</v>
      </c>
      <c r="L626" s="169">
        <f t="shared" si="106"/>
        <v>23.881338034863802</v>
      </c>
      <c r="M626" s="170">
        <f t="shared" si="107"/>
        <v>27.768561549931345</v>
      </c>
      <c r="N626" s="170">
        <f t="shared" si="108"/>
        <v>1.7122350292683568</v>
      </c>
      <c r="O626" s="169">
        <f t="shared" si="109"/>
        <v>0.15442235112449107</v>
      </c>
    </row>
    <row r="627" spans="1:15" x14ac:dyDescent="0.25">
      <c r="A627" s="157">
        <v>45694.424305555556</v>
      </c>
      <c r="B627" s="168">
        <v>0.31349779124368238</v>
      </c>
      <c r="C627" s="169">
        <f t="shared" si="101"/>
        <v>0.35583634175137435</v>
      </c>
      <c r="D627" s="168">
        <v>26.3576650816666</v>
      </c>
      <c r="E627" s="168">
        <v>3.9194512333333299E-2</v>
      </c>
      <c r="F627" s="169">
        <f t="shared" si="102"/>
        <v>0.97883059077465651</v>
      </c>
      <c r="G627" s="169">
        <f t="shared" si="103"/>
        <v>0.3444206616046856</v>
      </c>
      <c r="H627" s="169">
        <f t="shared" si="104"/>
        <v>7.4549926754260954E-4</v>
      </c>
      <c r="I627" s="169">
        <f t="shared" si="105"/>
        <v>30744.259927318744</v>
      </c>
      <c r="J627" s="169">
        <f t="shared" si="99"/>
        <v>2.3715605462487511E-2</v>
      </c>
      <c r="K627" s="169">
        <f t="shared" si="100"/>
        <v>1.6933542482916717</v>
      </c>
      <c r="L627" s="169">
        <f t="shared" si="106"/>
        <v>23.680830387024823</v>
      </c>
      <c r="M627" s="170">
        <f t="shared" si="107"/>
        <v>27.534716028589479</v>
      </c>
      <c r="N627" s="170">
        <f t="shared" si="108"/>
        <v>1.7179984091153404</v>
      </c>
      <c r="O627" s="169">
        <f t="shared" si="109"/>
        <v>0.15494213646422622</v>
      </c>
    </row>
    <row r="628" spans="1:15" x14ac:dyDescent="0.25">
      <c r="A628" s="157">
        <v>45694.425000000003</v>
      </c>
      <c r="B628" s="168">
        <v>0.33782089484035144</v>
      </c>
      <c r="C628" s="169">
        <f t="shared" si="101"/>
        <v>0.38344214057260134</v>
      </c>
      <c r="D628" s="168">
        <v>26.3566086983333</v>
      </c>
      <c r="E628" s="168">
        <v>3.9642216333333299E-2</v>
      </c>
      <c r="F628" s="169">
        <f t="shared" si="102"/>
        <v>0.97883273446975427</v>
      </c>
      <c r="G628" s="169">
        <f t="shared" si="103"/>
        <v>0.37114295333060177</v>
      </c>
      <c r="H628" s="169">
        <f t="shared" si="104"/>
        <v>8.033397258238133E-4</v>
      </c>
      <c r="I628" s="169">
        <f t="shared" si="105"/>
        <v>33129.400945472757</v>
      </c>
      <c r="J628" s="169">
        <f t="shared" si="99"/>
        <v>2.3716352550956193E-2</v>
      </c>
      <c r="K628" s="169">
        <f t="shared" si="100"/>
        <v>1.693306878369996</v>
      </c>
      <c r="L628" s="169">
        <f t="shared" si="106"/>
        <v>25.252574826954639</v>
      </c>
      <c r="M628" s="170">
        <f t="shared" si="107"/>
        <v>29.361515000721894</v>
      </c>
      <c r="N628" s="170">
        <f t="shared" si="108"/>
        <v>1.8655672959257361</v>
      </c>
      <c r="O628" s="169">
        <f t="shared" si="109"/>
        <v>0.1682510187523211</v>
      </c>
    </row>
    <row r="629" spans="1:15" x14ac:dyDescent="0.25">
      <c r="A629" s="157">
        <v>45694.425694444442</v>
      </c>
      <c r="B629" s="168">
        <v>0.36446049156317417</v>
      </c>
      <c r="C629" s="169">
        <f t="shared" si="101"/>
        <v>0.4136790455220184</v>
      </c>
      <c r="D629" s="168">
        <v>26.356495379999998</v>
      </c>
      <c r="E629" s="168">
        <v>3.9862093166666598E-2</v>
      </c>
      <c r="F629" s="169">
        <f t="shared" si="102"/>
        <v>0.97883296441720402</v>
      </c>
      <c r="G629" s="169">
        <f t="shared" si="103"/>
        <v>0.40041023298752504</v>
      </c>
      <c r="H629" s="169">
        <f t="shared" si="104"/>
        <v>8.6668881599031395E-4</v>
      </c>
      <c r="I629" s="169">
        <f t="shared" si="105"/>
        <v>35741.869533102392</v>
      </c>
      <c r="J629" s="169">
        <f t="shared" si="99"/>
        <v>2.3716432692912733E-2</v>
      </c>
      <c r="K629" s="169">
        <f t="shared" si="100"/>
        <v>1.693301797051926</v>
      </c>
      <c r="L629" s="169">
        <f t="shared" si="106"/>
        <v>26.955951261767478</v>
      </c>
      <c r="M629" s="170">
        <f t="shared" si="107"/>
        <v>31.341969905041392</v>
      </c>
      <c r="N629" s="170">
        <f t="shared" si="108"/>
        <v>2.0162639359481638</v>
      </c>
      <c r="O629" s="169">
        <f t="shared" si="109"/>
        <v>0.18184198556531062</v>
      </c>
    </row>
    <row r="630" spans="1:15" x14ac:dyDescent="0.25">
      <c r="A630" s="157">
        <v>45694.426388888889</v>
      </c>
      <c r="B630" s="168">
        <v>0.38492280146169067</v>
      </c>
      <c r="C630" s="169">
        <f t="shared" si="101"/>
        <v>0.43690570206277496</v>
      </c>
      <c r="D630" s="168">
        <v>26.356924535000001</v>
      </c>
      <c r="E630" s="168">
        <v>4.0058129166666602E-2</v>
      </c>
      <c r="F630" s="169">
        <f t="shared" si="102"/>
        <v>0.97883209356165968</v>
      </c>
      <c r="G630" s="169">
        <f t="shared" si="103"/>
        <v>0.42289090912003724</v>
      </c>
      <c r="H630" s="169">
        <f t="shared" si="104"/>
        <v>9.1534828813860875E-4</v>
      </c>
      <c r="I630" s="169">
        <f t="shared" si="105"/>
        <v>37748.652658223757</v>
      </c>
      <c r="J630" s="169">
        <f t="shared" si="99"/>
        <v>2.3716129184008752E-2</v>
      </c>
      <c r="K630" s="169">
        <f t="shared" si="100"/>
        <v>1.693321040890664</v>
      </c>
      <c r="L630" s="169">
        <f t="shared" si="106"/>
        <v>28.252481447817114</v>
      </c>
      <c r="M630" s="170">
        <f t="shared" si="107"/>
        <v>32.849793623926644</v>
      </c>
      <c r="N630" s="170">
        <f t="shared" si="108"/>
        <v>2.1341366471441559</v>
      </c>
      <c r="O630" s="169">
        <f t="shared" si="109"/>
        <v>0.19247264133695488</v>
      </c>
    </row>
    <row r="631" spans="1:15" x14ac:dyDescent="0.25">
      <c r="A631" s="157">
        <v>45694.427083333336</v>
      </c>
      <c r="B631" s="168">
        <v>0.39650522490152307</v>
      </c>
      <c r="C631" s="169">
        <f t="shared" si="101"/>
        <v>0.45005334926786578</v>
      </c>
      <c r="D631" s="168">
        <v>26.357353686666599</v>
      </c>
      <c r="E631" s="168">
        <v>4.0468743000000001E-2</v>
      </c>
      <c r="F631" s="169">
        <f t="shared" si="102"/>
        <v>0.97883122269367084</v>
      </c>
      <c r="G631" s="169">
        <f t="shared" si="103"/>
        <v>0.43561580242249714</v>
      </c>
      <c r="H631" s="169">
        <f t="shared" si="104"/>
        <v>9.4289134723484229E-4</v>
      </c>
      <c r="I631" s="169">
        <f t="shared" si="105"/>
        <v>38884.609376743603</v>
      </c>
      <c r="J631" s="169">
        <f t="shared" si="99"/>
        <v>2.3715825682216071E-2</v>
      </c>
      <c r="K631" s="169">
        <f t="shared" si="100"/>
        <v>1.6933402847400005</v>
      </c>
      <c r="L631" s="169">
        <f t="shared" si="106"/>
        <v>28.982065679454834</v>
      </c>
      <c r="M631" s="170">
        <f t="shared" si="107"/>
        <v>33.698440548489707</v>
      </c>
      <c r="N631" s="170">
        <f t="shared" si="108"/>
        <v>2.2176081423416552</v>
      </c>
      <c r="O631" s="169">
        <f t="shared" si="109"/>
        <v>0.20000073433817239</v>
      </c>
    </row>
    <row r="632" spans="1:15" x14ac:dyDescent="0.25">
      <c r="A632" s="157">
        <v>45694.427777777775</v>
      </c>
      <c r="B632" s="168">
        <v>0.38415062174087322</v>
      </c>
      <c r="C632" s="169">
        <f t="shared" si="101"/>
        <v>0.43603126674944531</v>
      </c>
      <c r="D632" s="168">
        <v>26.357782839999999</v>
      </c>
      <c r="E632" s="168">
        <v>4.0889958166666601E-2</v>
      </c>
      <c r="F632" s="169">
        <f t="shared" si="102"/>
        <v>0.97883035180309086</v>
      </c>
      <c r="G632" s="169">
        <f t="shared" si="103"/>
        <v>0.42204256295062226</v>
      </c>
      <c r="H632" s="169">
        <f t="shared" si="104"/>
        <v>9.1351204101866286E-4</v>
      </c>
      <c r="I632" s="169">
        <f t="shared" si="105"/>
        <v>37673.101447152076</v>
      </c>
      <c r="J632" s="169">
        <f t="shared" si="99"/>
        <v>2.3715522183998344E-2</v>
      </c>
      <c r="K632" s="169">
        <f t="shared" si="100"/>
        <v>1.6933595288241547</v>
      </c>
      <c r="L632" s="169">
        <f t="shared" si="106"/>
        <v>28.203732995576047</v>
      </c>
      <c r="M632" s="170">
        <f t="shared" si="107"/>
        <v>32.793780249359578</v>
      </c>
      <c r="N632" s="170">
        <f t="shared" si="108"/>
        <v>2.1743559888832356</v>
      </c>
      <c r="O632" s="169">
        <f t="shared" si="109"/>
        <v>0.19609992684733366</v>
      </c>
    </row>
    <row r="633" spans="1:15" x14ac:dyDescent="0.25">
      <c r="A633" s="157">
        <v>45694.428472222222</v>
      </c>
      <c r="B633" s="168">
        <v>0.3764290048865806</v>
      </c>
      <c r="C633" s="169">
        <f t="shared" si="101"/>
        <v>0.42726777151791773</v>
      </c>
      <c r="D633" s="168">
        <v>26.358192873333302</v>
      </c>
      <c r="E633" s="168">
        <v>4.1046257000000003E-2</v>
      </c>
      <c r="F633" s="169">
        <f t="shared" si="102"/>
        <v>0.97882951969521548</v>
      </c>
      <c r="G633" s="169">
        <f t="shared" si="103"/>
        <v>0.41355929940014274</v>
      </c>
      <c r="H633" s="169">
        <f t="shared" si="104"/>
        <v>8.9514999870160766E-4</v>
      </c>
      <c r="I633" s="169">
        <f t="shared" si="105"/>
        <v>36915.935459148095</v>
      </c>
      <c r="J633" s="169">
        <f t="shared" si="99"/>
        <v>2.371523221192914E-2</v>
      </c>
      <c r="K633" s="169">
        <f t="shared" si="100"/>
        <v>1.6933779156792246</v>
      </c>
      <c r="L633" s="169">
        <f t="shared" si="106"/>
        <v>27.715500026278942</v>
      </c>
      <c r="M633" s="170">
        <f t="shared" si="107"/>
        <v>32.226402659824657</v>
      </c>
      <c r="N633" s="170">
        <f t="shared" si="108"/>
        <v>2.1409945362256089</v>
      </c>
      <c r="O633" s="169">
        <f t="shared" si="109"/>
        <v>0.19309113782698492</v>
      </c>
    </row>
    <row r="634" spans="1:15" x14ac:dyDescent="0.25">
      <c r="A634" s="157">
        <v>45694.429166666669</v>
      </c>
      <c r="B634" s="168">
        <v>0.3768150892260323</v>
      </c>
      <c r="C634" s="169">
        <f t="shared" si="101"/>
        <v>0.42770444698896021</v>
      </c>
      <c r="D634" s="168">
        <v>26.357522549999999</v>
      </c>
      <c r="E634" s="168">
        <v>4.0972082666666597E-2</v>
      </c>
      <c r="F634" s="169">
        <f t="shared" si="102"/>
        <v>0.97883088001777574</v>
      </c>
      <c r="G634" s="169">
        <f t="shared" si="103"/>
        <v>0.41398346641931577</v>
      </c>
      <c r="H634" s="169">
        <f t="shared" si="104"/>
        <v>8.9606810913271813E-4</v>
      </c>
      <c r="I634" s="169">
        <f t="shared" si="105"/>
        <v>36953.664219846163</v>
      </c>
      <c r="J634" s="169">
        <f t="shared" si="99"/>
        <v>2.3715706261113721E-2</v>
      </c>
      <c r="K634" s="169">
        <f t="shared" si="100"/>
        <v>1.6933478568867082</v>
      </c>
      <c r="L634" s="169">
        <f t="shared" si="106"/>
        <v>27.739944973642423</v>
      </c>
      <c r="M634" s="170">
        <f t="shared" si="107"/>
        <v>32.254313428381714</v>
      </c>
      <c r="N634" s="170">
        <f t="shared" si="108"/>
        <v>2.1391663797829334</v>
      </c>
      <c r="O634" s="169">
        <f t="shared" si="109"/>
        <v>0.1929262608029341</v>
      </c>
    </row>
    <row r="635" spans="1:15" x14ac:dyDescent="0.25">
      <c r="A635" s="157">
        <v>45694.429861111108</v>
      </c>
      <c r="B635" s="168">
        <v>0.36986563366877256</v>
      </c>
      <c r="C635" s="169">
        <f t="shared" si="101"/>
        <v>0.41981352369081459</v>
      </c>
      <c r="D635" s="168">
        <v>26.356230784999902</v>
      </c>
      <c r="E635" s="168">
        <v>4.1059502833333303E-2</v>
      </c>
      <c r="F635" s="169">
        <f t="shared" si="102"/>
        <v>0.9788335013325723</v>
      </c>
      <c r="G635" s="169">
        <f t="shared" si="103"/>
        <v>0.40634852879717709</v>
      </c>
      <c r="H635" s="169">
        <f t="shared" si="104"/>
        <v>8.7954227012375992E-4</v>
      </c>
      <c r="I635" s="169">
        <f t="shared" si="105"/>
        <v>36271.888446886383</v>
      </c>
      <c r="J635" s="169">
        <f t="shared" si="99"/>
        <v>2.3716619823332244E-2</v>
      </c>
      <c r="K635" s="169">
        <f t="shared" si="100"/>
        <v>1.6932899323660238</v>
      </c>
      <c r="L635" s="169">
        <f t="shared" si="106"/>
        <v>27.299399430942362</v>
      </c>
      <c r="M635" s="170">
        <f t="shared" si="107"/>
        <v>31.741101542557846</v>
      </c>
      <c r="N635" s="170">
        <f t="shared" si="108"/>
        <v>2.1060710442528539</v>
      </c>
      <c r="O635" s="169">
        <f t="shared" si="109"/>
        <v>0.1899414722450265</v>
      </c>
    </row>
    <row r="636" spans="1:15" x14ac:dyDescent="0.25">
      <c r="A636" s="157">
        <v>45694.430555555555</v>
      </c>
      <c r="B636" s="168">
        <v>0.37334036328900899</v>
      </c>
      <c r="C636" s="169">
        <f t="shared" si="101"/>
        <v>0.42375452999504398</v>
      </c>
      <c r="D636" s="168">
        <v>26.354939016666599</v>
      </c>
      <c r="E636" s="168">
        <v>4.1295274999999999E-2</v>
      </c>
      <c r="F636" s="169">
        <f t="shared" si="102"/>
        <v>0.97883612248010166</v>
      </c>
      <c r="G636" s="169">
        <f t="shared" si="103"/>
        <v>0.4101659996315058</v>
      </c>
      <c r="H636" s="169">
        <f t="shared" si="104"/>
        <v>8.8780519400758829E-4</v>
      </c>
      <c r="I636" s="169">
        <f t="shared" si="105"/>
        <v>36612.3913915718</v>
      </c>
      <c r="J636" s="169">
        <f t="shared" si="99"/>
        <v>2.3717533430980819E-2</v>
      </c>
      <c r="K636" s="169">
        <f t="shared" si="100"/>
        <v>1.6932320091461783</v>
      </c>
      <c r="L636" s="169">
        <f t="shared" si="106"/>
        <v>27.51981582876634</v>
      </c>
      <c r="M636" s="170">
        <f t="shared" si="107"/>
        <v>31.996400148564131</v>
      </c>
      <c r="N636" s="170">
        <f t="shared" si="108"/>
        <v>2.1369872502217016</v>
      </c>
      <c r="O636" s="169">
        <f t="shared" si="109"/>
        <v>0.1927297303591001</v>
      </c>
    </row>
    <row r="637" spans="1:15" x14ac:dyDescent="0.25">
      <c r="A637" s="157">
        <v>45694.431250000001</v>
      </c>
      <c r="B637" s="168">
        <v>0.37449859239350181</v>
      </c>
      <c r="C637" s="169">
        <f t="shared" si="101"/>
        <v>0.42506618953827485</v>
      </c>
      <c r="D637" s="168">
        <v>26.353647251666601</v>
      </c>
      <c r="E637" s="168">
        <v>4.13270651666666E-2</v>
      </c>
      <c r="F637" s="169">
        <f t="shared" si="102"/>
        <v>0.97883874344684652</v>
      </c>
      <c r="G637" s="169">
        <f t="shared" si="103"/>
        <v>0.4114384744163414</v>
      </c>
      <c r="H637" s="169">
        <f t="shared" si="104"/>
        <v>8.9055946843363939E-4</v>
      </c>
      <c r="I637" s="169">
        <f t="shared" si="105"/>
        <v>36725.718776106951</v>
      </c>
      <c r="J637" s="169">
        <f t="shared" si="99"/>
        <v>2.3718447079346904E-2</v>
      </c>
      <c r="K637" s="169">
        <f t="shared" si="100"/>
        <v>1.6931740875260799</v>
      </c>
      <c r="L637" s="169">
        <f t="shared" si="106"/>
        <v>27.593223135474517</v>
      </c>
      <c r="M637" s="170">
        <f t="shared" si="107"/>
        <v>32.080765603682842</v>
      </c>
      <c r="N637" s="170">
        <f t="shared" si="108"/>
        <v>2.1448552251235875</v>
      </c>
      <c r="O637" s="169">
        <f t="shared" si="109"/>
        <v>0.19343932405515757</v>
      </c>
    </row>
    <row r="638" spans="1:15" x14ac:dyDescent="0.25">
      <c r="A638" s="157">
        <v>45694.431944444441</v>
      </c>
      <c r="B638" s="168">
        <v>0.37604291502617332</v>
      </c>
      <c r="C638" s="169">
        <f t="shared" si="101"/>
        <v>0.42681611658277274</v>
      </c>
      <c r="D638" s="168">
        <v>26.352382370000001</v>
      </c>
      <c r="E638" s="168">
        <v>4.1358854166666598E-2</v>
      </c>
      <c r="F638" s="169">
        <f t="shared" si="102"/>
        <v>0.97884130969919991</v>
      </c>
      <c r="G638" s="169">
        <f t="shared" si="103"/>
        <v>0.41313512631543681</v>
      </c>
      <c r="H638" s="169">
        <f t="shared" si="104"/>
        <v>8.9423187514163808E-4</v>
      </c>
      <c r="I638" s="169">
        <f t="shared" si="105"/>
        <v>36876.912472751566</v>
      </c>
      <c r="J638" s="169">
        <f t="shared" si="99"/>
        <v>2.371934175522725E-2</v>
      </c>
      <c r="K638" s="169">
        <f t="shared" si="100"/>
        <v>1.6931173727365951</v>
      </c>
      <c r="L638" s="169">
        <f t="shared" si="106"/>
        <v>27.691051218954104</v>
      </c>
      <c r="M638" s="170">
        <f t="shared" si="107"/>
        <v>32.193537893467358</v>
      </c>
      <c r="N638" s="170">
        <f t="shared" si="108"/>
        <v>2.1548347648306883</v>
      </c>
      <c r="O638" s="169">
        <f t="shared" si="109"/>
        <v>0.19433935469252239</v>
      </c>
    </row>
    <row r="639" spans="1:15" x14ac:dyDescent="0.25">
      <c r="A639" s="157">
        <v>45694.432638888888</v>
      </c>
      <c r="B639" s="168">
        <v>0.37063778580023976</v>
      </c>
      <c r="C639" s="169">
        <f t="shared" si="101"/>
        <v>0.42068112425547921</v>
      </c>
      <c r="D639" s="168">
        <v>26.352354179999999</v>
      </c>
      <c r="E639" s="168">
        <v>4.1480847666666598E-2</v>
      </c>
      <c r="F639" s="169">
        <f t="shared" si="102"/>
        <v>0.97884136689051793</v>
      </c>
      <c r="G639" s="169">
        <f t="shared" si="103"/>
        <v>0.40719684465587697</v>
      </c>
      <c r="H639" s="169">
        <f t="shared" si="104"/>
        <v>8.8137845163609738E-4</v>
      </c>
      <c r="I639" s="169">
        <f t="shared" si="105"/>
        <v>36346.849135673401</v>
      </c>
      <c r="J639" s="169">
        <f t="shared" si="99"/>
        <v>2.3719361695043639E-2</v>
      </c>
      <c r="K639" s="169">
        <f t="shared" si="100"/>
        <v>1.6931161087686535</v>
      </c>
      <c r="L639" s="169">
        <f t="shared" si="106"/>
        <v>27.34840517844691</v>
      </c>
      <c r="M639" s="170">
        <f t="shared" si="107"/>
        <v>31.795157317816287</v>
      </c>
      <c r="N639" s="170">
        <f t="shared" si="108"/>
        <v>2.1316639500229382</v>
      </c>
      <c r="O639" s="169">
        <f t="shared" si="109"/>
        <v>0.19224963474232848</v>
      </c>
    </row>
    <row r="640" spans="1:15" x14ac:dyDescent="0.25">
      <c r="A640" s="157">
        <v>45694.433333333334</v>
      </c>
      <c r="B640" s="168">
        <v>0.36870738250360735</v>
      </c>
      <c r="C640" s="169">
        <f t="shared" si="101"/>
        <v>0.41849153709095799</v>
      </c>
      <c r="D640" s="168">
        <v>26.352998099999901</v>
      </c>
      <c r="E640" s="168">
        <v>4.1611069166666598E-2</v>
      </c>
      <c r="F640" s="169">
        <f t="shared" si="102"/>
        <v>0.97884006049760064</v>
      </c>
      <c r="G640" s="169">
        <f t="shared" si="103"/>
        <v>0.40507602977564339</v>
      </c>
      <c r="H640" s="169">
        <f t="shared" si="104"/>
        <v>8.7678794323732339E-4</v>
      </c>
      <c r="I640" s="169">
        <f t="shared" si="105"/>
        <v>36157.668804658773</v>
      </c>
      <c r="J640" s="169">
        <f t="shared" si="99"/>
        <v>2.3718906232031416E-2</v>
      </c>
      <c r="K640" s="169">
        <f t="shared" si="100"/>
        <v>1.6931449806769638</v>
      </c>
      <c r="L640" s="169">
        <f t="shared" si="106"/>
        <v>27.225862480897465</v>
      </c>
      <c r="M640" s="170">
        <f t="shared" si="107"/>
        <v>31.65317300838586</v>
      </c>
      <c r="N640" s="170">
        <f t="shared" si="108"/>
        <v>2.1278117846466662</v>
      </c>
      <c r="O640" s="169">
        <f t="shared" si="109"/>
        <v>0.19190221723003845</v>
      </c>
    </row>
    <row r="641" spans="1:15" x14ac:dyDescent="0.25">
      <c r="A641" s="157">
        <v>45694.434027777781</v>
      </c>
      <c r="B641" s="168">
        <v>0.3775872468630162</v>
      </c>
      <c r="C641" s="169">
        <f t="shared" si="101"/>
        <v>0.42857188507033078</v>
      </c>
      <c r="D641" s="168">
        <v>26.353642019999999</v>
      </c>
      <c r="E641" s="168">
        <v>4.1575288999999897E-2</v>
      </c>
      <c r="F641" s="169">
        <f t="shared" si="102"/>
        <v>0.97883875406144516</v>
      </c>
      <c r="G641" s="169">
        <f t="shared" si="103"/>
        <v>0.41483178832658685</v>
      </c>
      <c r="H641" s="169">
        <f t="shared" si="104"/>
        <v>8.9790430373720101E-4</v>
      </c>
      <c r="I641" s="169">
        <f t="shared" si="105"/>
        <v>37028.610870076576</v>
      </c>
      <c r="J641" s="169">
        <f t="shared" si="99"/>
        <v>2.3718450779723333E-2</v>
      </c>
      <c r="K641" s="169">
        <f t="shared" si="100"/>
        <v>1.693173852945645</v>
      </c>
      <c r="L641" s="169">
        <f t="shared" si="106"/>
        <v>27.788823654911461</v>
      </c>
      <c r="M641" s="170">
        <f t="shared" si="107"/>
        <v>32.308173028043875</v>
      </c>
      <c r="N641" s="170">
        <f t="shared" si="108"/>
        <v>2.1746409927337798</v>
      </c>
      <c r="O641" s="169">
        <f t="shared" si="109"/>
        <v>0.19612563065780844</v>
      </c>
    </row>
    <row r="642" spans="1:15" x14ac:dyDescent="0.25">
      <c r="A642" s="157">
        <v>45694.43472222222</v>
      </c>
      <c r="B642" s="168">
        <v>0.38415062174087322</v>
      </c>
      <c r="C642" s="169">
        <f t="shared" si="101"/>
        <v>0.43602301503419233</v>
      </c>
      <c r="D642" s="168">
        <v>26.35428594</v>
      </c>
      <c r="E642" s="168">
        <v>4.1601514999999999E-2</v>
      </c>
      <c r="F642" s="169">
        <f t="shared" si="102"/>
        <v>0.97883744758205127</v>
      </c>
      <c r="G642" s="169">
        <f t="shared" si="103"/>
        <v>0.4220425629506222</v>
      </c>
      <c r="H642" s="169">
        <f t="shared" si="104"/>
        <v>9.1351204101866275E-4</v>
      </c>
      <c r="I642" s="169">
        <f t="shared" si="105"/>
        <v>37672.38849895422</v>
      </c>
      <c r="J642" s="169">
        <f t="shared" si="99"/>
        <v>2.3717995338119274E-2</v>
      </c>
      <c r="K642" s="169">
        <f t="shared" si="100"/>
        <v>1.6932027255746889</v>
      </c>
      <c r="L642" s="169">
        <f t="shared" si="106"/>
        <v>28.203732995576047</v>
      </c>
      <c r="M642" s="170">
        <f t="shared" si="107"/>
        <v>32.791060632207504</v>
      </c>
      <c r="N642" s="170">
        <f t="shared" si="108"/>
        <v>2.2119695261427181</v>
      </c>
      <c r="O642" s="169">
        <f t="shared" si="109"/>
        <v>0.19949220113119753</v>
      </c>
    </row>
    <row r="643" spans="1:15" x14ac:dyDescent="0.25">
      <c r="A643" s="157">
        <v>45694.435416666667</v>
      </c>
      <c r="B643" s="168">
        <v>0.38608103055074183</v>
      </c>
      <c r="C643" s="169">
        <f t="shared" si="101"/>
        <v>0.43821560961472111</v>
      </c>
      <c r="D643" s="168">
        <v>26.3549268766666</v>
      </c>
      <c r="E643" s="168">
        <v>4.1753308833333301E-2</v>
      </c>
      <c r="F643" s="169">
        <f t="shared" si="102"/>
        <v>0.97883614711274203</v>
      </c>
      <c r="G643" s="169">
        <f t="shared" si="103"/>
        <v>0.42416338388790797</v>
      </c>
      <c r="H643" s="169">
        <f t="shared" si="104"/>
        <v>9.1810256252793934E-4</v>
      </c>
      <c r="I643" s="169">
        <f t="shared" si="105"/>
        <v>37861.828670711904</v>
      </c>
      <c r="J643" s="169">
        <f t="shared" si="99"/>
        <v>2.3717542017242407E-2</v>
      </c>
      <c r="K643" s="169">
        <f t="shared" si="100"/>
        <v>1.693231464792375</v>
      </c>
      <c r="L643" s="169">
        <f t="shared" si="106"/>
        <v>28.325575914122521</v>
      </c>
      <c r="M643" s="170">
        <f t="shared" si="107"/>
        <v>32.933221867497636</v>
      </c>
      <c r="N643" s="170">
        <f t="shared" si="108"/>
        <v>2.2306771248513129</v>
      </c>
      <c r="O643" s="169">
        <f t="shared" si="109"/>
        <v>0.20117939437692217</v>
      </c>
    </row>
    <row r="644" spans="1:15" x14ac:dyDescent="0.25">
      <c r="A644" s="157">
        <v>45694.436111111114</v>
      </c>
      <c r="B644" s="168">
        <v>0.39032792516666576</v>
      </c>
      <c r="C644" s="169">
        <f t="shared" si="101"/>
        <v>0.44303719278807968</v>
      </c>
      <c r="D644" s="168">
        <v>26.3554306033333</v>
      </c>
      <c r="E644" s="168">
        <v>4.1825369166666598E-2</v>
      </c>
      <c r="F644" s="169">
        <f t="shared" si="102"/>
        <v>0.97883512501434322</v>
      </c>
      <c r="G644" s="169">
        <f t="shared" si="103"/>
        <v>0.4288291847140609</v>
      </c>
      <c r="H644" s="169">
        <f t="shared" si="104"/>
        <v>9.2820169851528329E-4</v>
      </c>
      <c r="I644" s="169">
        <f t="shared" si="105"/>
        <v>38278.413456890084</v>
      </c>
      <c r="J644" s="169">
        <f t="shared" si="99"/>
        <v>2.3717185749523334E-2</v>
      </c>
      <c r="K644" s="169">
        <f t="shared" si="100"/>
        <v>1.6932540518461068</v>
      </c>
      <c r="L644" s="169">
        <f t="shared" si="106"/>
        <v>28.593330597153415</v>
      </c>
      <c r="M644" s="170">
        <f t="shared" si="107"/>
        <v>33.244928654369325</v>
      </c>
      <c r="N644" s="170">
        <f t="shared" si="108"/>
        <v>2.2578991345865216</v>
      </c>
      <c r="O644" s="169">
        <f t="shared" si="109"/>
        <v>0.20363448183500374</v>
      </c>
    </row>
    <row r="645" spans="1:15" x14ac:dyDescent="0.25">
      <c r="A645" s="157">
        <v>45694.436805555553</v>
      </c>
      <c r="B645" s="168">
        <v>0.36407441460559292</v>
      </c>
      <c r="C645" s="169">
        <f t="shared" si="101"/>
        <v>0.41323940929849295</v>
      </c>
      <c r="D645" s="168">
        <v>26.355859755000001</v>
      </c>
      <c r="E645" s="168">
        <v>4.1800728333333301E-2</v>
      </c>
      <c r="F645" s="169">
        <f t="shared" si="102"/>
        <v>0.97883425421322001</v>
      </c>
      <c r="G645" s="169">
        <f t="shared" si="103"/>
        <v>0.39998607407835723</v>
      </c>
      <c r="H645" s="169">
        <f t="shared" si="104"/>
        <v>8.6577072311332733E-4</v>
      </c>
      <c r="I645" s="169">
        <f t="shared" si="105"/>
        <v>35703.884963389792</v>
      </c>
      <c r="J645" s="169">
        <f t="shared" si="99"/>
        <v>2.3716882231181569E-2</v>
      </c>
      <c r="K645" s="169">
        <f t="shared" si="100"/>
        <v>1.6932732951382199</v>
      </c>
      <c r="L645" s="169">
        <f t="shared" si="106"/>
        <v>26.931392370586135</v>
      </c>
      <c r="M645" s="170">
        <f t="shared" si="107"/>
        <v>31.312942981818303</v>
      </c>
      <c r="N645" s="170">
        <f t="shared" si="108"/>
        <v>2.1121546168819236</v>
      </c>
      <c r="O645" s="169">
        <f t="shared" si="109"/>
        <v>0.19049013500017348</v>
      </c>
    </row>
    <row r="646" spans="1:15" x14ac:dyDescent="0.25">
      <c r="A646" s="157">
        <v>45694.4375</v>
      </c>
      <c r="B646" s="168">
        <v>0.35944143749568763</v>
      </c>
      <c r="C646" s="169">
        <f t="shared" si="101"/>
        <v>0.40798173760109452</v>
      </c>
      <c r="D646" s="168">
        <v>26.35628891</v>
      </c>
      <c r="E646" s="168">
        <v>4.179066E-2</v>
      </c>
      <c r="F646" s="169">
        <f t="shared" si="102"/>
        <v>0.97883338338612491</v>
      </c>
      <c r="G646" s="169">
        <f t="shared" si="103"/>
        <v>0.39489610826053545</v>
      </c>
      <c r="H646" s="169">
        <f t="shared" si="104"/>
        <v>8.5475348108341007E-4</v>
      </c>
      <c r="I646" s="169">
        <f t="shared" si="105"/>
        <v>35249.622128734569</v>
      </c>
      <c r="J646" s="169">
        <f t="shared" si="99"/>
        <v>2.3716578715236393E-2</v>
      </c>
      <c r="K646" s="169">
        <f t="shared" si="100"/>
        <v>1.6932925387398718</v>
      </c>
      <c r="L646" s="169">
        <f t="shared" si="106"/>
        <v>26.636396578232645</v>
      </c>
      <c r="M646" s="170">
        <f t="shared" si="107"/>
        <v>30.970268637411671</v>
      </c>
      <c r="N646" s="170">
        <f t="shared" si="108"/>
        <v>2.0861261909961235</v>
      </c>
      <c r="O646" s="169">
        <f t="shared" si="109"/>
        <v>0.18814269399315689</v>
      </c>
    </row>
    <row r="647" spans="1:15" x14ac:dyDescent="0.25">
      <c r="A647" s="157">
        <v>45694.438194444447</v>
      </c>
      <c r="B647" s="168">
        <v>0.36059967577346574</v>
      </c>
      <c r="C647" s="169">
        <f t="shared" si="101"/>
        <v>0.40929733926591422</v>
      </c>
      <c r="D647" s="168">
        <v>26.3567180633333</v>
      </c>
      <c r="E647" s="168">
        <v>4.1799402499999999E-2</v>
      </c>
      <c r="F647" s="169">
        <f t="shared" si="102"/>
        <v>0.97883251254320414</v>
      </c>
      <c r="G647" s="169">
        <f t="shared" si="103"/>
        <v>0.39616859312349306</v>
      </c>
      <c r="H647" s="169">
        <f t="shared" si="104"/>
        <v>8.5750777732357809E-4</v>
      </c>
      <c r="I647" s="169">
        <f t="shared" si="105"/>
        <v>35363.290112574985</v>
      </c>
      <c r="J647" s="169">
        <f t="shared" si="99"/>
        <v>2.3716275205223975E-2</v>
      </c>
      <c r="K647" s="169">
        <f t="shared" si="100"/>
        <v>1.6933117824268602</v>
      </c>
      <c r="L647" s="169">
        <f t="shared" si="106"/>
        <v>26.710194790712503</v>
      </c>
      <c r="M647" s="170">
        <f t="shared" si="107"/>
        <v>31.056390271320865</v>
      </c>
      <c r="N647" s="170">
        <f t="shared" si="108"/>
        <v>2.092978224190535</v>
      </c>
      <c r="O647" s="169">
        <f t="shared" si="109"/>
        <v>0.18876066235484623</v>
      </c>
    </row>
    <row r="648" spans="1:15" x14ac:dyDescent="0.25">
      <c r="A648" s="157">
        <v>45694.438888888886</v>
      </c>
      <c r="B648" s="168">
        <v>0.36600481787906142</v>
      </c>
      <c r="C648" s="169">
        <f t="shared" si="101"/>
        <v>0.41543337745458581</v>
      </c>
      <c r="D648" s="168">
        <v>26.357141256666601</v>
      </c>
      <c r="E648" s="168">
        <v>4.1897689999999897E-2</v>
      </c>
      <c r="F648" s="169">
        <f t="shared" si="102"/>
        <v>0.97883165377557413</v>
      </c>
      <c r="G648" s="169">
        <f t="shared" si="103"/>
        <v>0.40210688893314211</v>
      </c>
      <c r="H648" s="169">
        <f t="shared" si="104"/>
        <v>8.7036123145701756E-4</v>
      </c>
      <c r="I648" s="169">
        <f t="shared" si="105"/>
        <v>35893.443812076213</v>
      </c>
      <c r="J648" s="169">
        <f t="shared" si="99"/>
        <v>2.3715975914956292E-2</v>
      </c>
      <c r="K648" s="169">
        <f t="shared" si="100"/>
        <v>1.6933307590179321</v>
      </c>
      <c r="L648" s="169">
        <f t="shared" si="106"/>
        <v>27.05415162647585</v>
      </c>
      <c r="M648" s="170">
        <f t="shared" si="107"/>
        <v>31.456630356136667</v>
      </c>
      <c r="N648" s="170">
        <f t="shared" si="108"/>
        <v>2.1277986977349399</v>
      </c>
      <c r="O648" s="169">
        <f t="shared" si="109"/>
        <v>0.19190103695300686</v>
      </c>
    </row>
    <row r="649" spans="1:15" x14ac:dyDescent="0.25">
      <c r="A649" s="157">
        <v>45694.439583333333</v>
      </c>
      <c r="B649" s="168">
        <v>0.36986563366877256</v>
      </c>
      <c r="C649" s="169">
        <f t="shared" si="101"/>
        <v>0.41981593085541735</v>
      </c>
      <c r="D649" s="168">
        <v>26.35729027</v>
      </c>
      <c r="E649" s="168">
        <v>4.1870140666666597E-2</v>
      </c>
      <c r="F649" s="169">
        <f t="shared" si="102"/>
        <v>0.97883135138491983</v>
      </c>
      <c r="G649" s="169">
        <f t="shared" si="103"/>
        <v>0.40634852879717714</v>
      </c>
      <c r="H649" s="169">
        <f t="shared" si="104"/>
        <v>8.7954227012376003E-4</v>
      </c>
      <c r="I649" s="169">
        <f t="shared" si="105"/>
        <v>36272.096425908057</v>
      </c>
      <c r="J649" s="169">
        <f t="shared" si="99"/>
        <v>2.3715870531030688E-2</v>
      </c>
      <c r="K649" s="169">
        <f t="shared" si="100"/>
        <v>1.6933374410248341</v>
      </c>
      <c r="L649" s="169">
        <f t="shared" si="106"/>
        <v>27.299399430942362</v>
      </c>
      <c r="M649" s="170">
        <f t="shared" si="107"/>
        <v>31.741899120892576</v>
      </c>
      <c r="N649" s="170">
        <f t="shared" si="108"/>
        <v>2.1477171587063717</v>
      </c>
      <c r="O649" s="169">
        <f t="shared" si="109"/>
        <v>0.19369743494826586</v>
      </c>
    </row>
    <row r="650" spans="1:15" x14ac:dyDescent="0.25">
      <c r="A650" s="157">
        <v>45694.44027777778</v>
      </c>
      <c r="B650" s="168">
        <v>0.37334036328900899</v>
      </c>
      <c r="C650" s="169">
        <f t="shared" si="101"/>
        <v>0.42375992217875508</v>
      </c>
      <c r="D650" s="168">
        <v>26.35729027</v>
      </c>
      <c r="E650" s="168">
        <v>4.1991734333333301E-2</v>
      </c>
      <c r="F650" s="169">
        <f t="shared" si="102"/>
        <v>0.97883135138491983</v>
      </c>
      <c r="G650" s="169">
        <f t="shared" si="103"/>
        <v>0.41016599963150585</v>
      </c>
      <c r="H650" s="169">
        <f t="shared" si="104"/>
        <v>8.878051940075884E-4</v>
      </c>
      <c r="I650" s="169">
        <f t="shared" si="105"/>
        <v>36612.857276244438</v>
      </c>
      <c r="J650" s="169">
        <f t="shared" si="99"/>
        <v>2.3715870531030688E-2</v>
      </c>
      <c r="K650" s="169">
        <f t="shared" si="100"/>
        <v>1.6933374410248341</v>
      </c>
      <c r="L650" s="169">
        <f t="shared" si="106"/>
        <v>27.519815828766365</v>
      </c>
      <c r="M650" s="170">
        <f t="shared" si="107"/>
        <v>31.998184431564649</v>
      </c>
      <c r="N650" s="170">
        <f t="shared" si="108"/>
        <v>2.1731763611761656</v>
      </c>
      <c r="O650" s="169">
        <f t="shared" si="109"/>
        <v>0.19599353906711453</v>
      </c>
    </row>
    <row r="651" spans="1:15" x14ac:dyDescent="0.25">
      <c r="A651" s="157">
        <v>45694.440972222219</v>
      </c>
      <c r="B651" s="168">
        <v>0.37256819829331855</v>
      </c>
      <c r="C651" s="169">
        <f t="shared" si="101"/>
        <v>0.42288347641864416</v>
      </c>
      <c r="D651" s="168">
        <v>26.35729027</v>
      </c>
      <c r="E651" s="168">
        <v>4.2060875499999997E-2</v>
      </c>
      <c r="F651" s="169">
        <f t="shared" si="102"/>
        <v>0.97883135138491983</v>
      </c>
      <c r="G651" s="169">
        <f t="shared" si="103"/>
        <v>0.40931766963967842</v>
      </c>
      <c r="H651" s="169">
        <f t="shared" si="104"/>
        <v>8.8596898190406587E-4</v>
      </c>
      <c r="I651" s="169">
        <f t="shared" si="105"/>
        <v>36537.132362570854</v>
      </c>
      <c r="J651" s="169">
        <f t="shared" si="99"/>
        <v>2.3715870531030688E-2</v>
      </c>
      <c r="K651" s="169">
        <f t="shared" si="100"/>
        <v>1.6933374410248341</v>
      </c>
      <c r="L651" s="169">
        <f t="shared" si="106"/>
        <v>27.470859137324499</v>
      </c>
      <c r="M651" s="170">
        <f t="shared" si="107"/>
        <v>31.941260895024168</v>
      </c>
      <c r="N651" s="170">
        <f t="shared" si="108"/>
        <v>2.1724768707150504</v>
      </c>
      <c r="O651" s="169">
        <f t="shared" si="109"/>
        <v>0.19593045370806728</v>
      </c>
    </row>
    <row r="652" spans="1:15" x14ac:dyDescent="0.25">
      <c r="A652" s="157">
        <v>45694.441666666666</v>
      </c>
      <c r="B652" s="168">
        <v>0.40615724689791294</v>
      </c>
      <c r="C652" s="169">
        <f t="shared" si="101"/>
        <v>0.46100872089354383</v>
      </c>
      <c r="D652" s="168">
        <v>26.35729027</v>
      </c>
      <c r="E652" s="168">
        <v>4.2013192166666602E-2</v>
      </c>
      <c r="F652" s="169">
        <f t="shared" si="102"/>
        <v>0.97883135138491983</v>
      </c>
      <c r="G652" s="169">
        <f t="shared" si="103"/>
        <v>0.44621988288070863</v>
      </c>
      <c r="H652" s="169">
        <f t="shared" si="104"/>
        <v>9.6584390233919618E-4</v>
      </c>
      <c r="I652" s="169">
        <f t="shared" si="105"/>
        <v>39831.153485202187</v>
      </c>
      <c r="J652" s="169">
        <f t="shared" si="99"/>
        <v>2.3715870531030688E-2</v>
      </c>
      <c r="K652" s="169">
        <f t="shared" si="100"/>
        <v>1.6933374410248341</v>
      </c>
      <c r="L652" s="169">
        <f t="shared" si="106"/>
        <v>29.587773637721931</v>
      </c>
      <c r="M652" s="170">
        <f t="shared" si="107"/>
        <v>34.402666197699375</v>
      </c>
      <c r="N652" s="170">
        <f t="shared" si="108"/>
        <v>2.3554180385722274</v>
      </c>
      <c r="O652" s="169">
        <f t="shared" si="109"/>
        <v>0.21242947678320953</v>
      </c>
    </row>
    <row r="653" spans="1:15" x14ac:dyDescent="0.25">
      <c r="A653" s="157">
        <v>45694.442361111112</v>
      </c>
      <c r="B653" s="168">
        <v>0.45325911302707311</v>
      </c>
      <c r="C653" s="169">
        <f t="shared" si="101"/>
        <v>0.51447168683038191</v>
      </c>
      <c r="D653" s="168">
        <v>26.35729027</v>
      </c>
      <c r="E653" s="168">
        <v>4.2126046E-2</v>
      </c>
      <c r="F653" s="169">
        <f t="shared" si="102"/>
        <v>0.97883135138491983</v>
      </c>
      <c r="G653" s="169">
        <f t="shared" si="103"/>
        <v>0.49796779418388781</v>
      </c>
      <c r="H653" s="169">
        <f t="shared" si="104"/>
        <v>1.0778523683633936E-3</v>
      </c>
      <c r="I653" s="169">
        <f t="shared" si="105"/>
        <v>44450.353742144995</v>
      </c>
      <c r="J653" s="169">
        <f t="shared" si="99"/>
        <v>2.3715870531030688E-2</v>
      </c>
      <c r="K653" s="169">
        <f t="shared" si="100"/>
        <v>1.6933374410248341</v>
      </c>
      <c r="L653" s="169">
        <f t="shared" si="106"/>
        <v>32.515714239015914</v>
      </c>
      <c r="M653" s="170">
        <f t="shared" si="107"/>
        <v>37.807077911346767</v>
      </c>
      <c r="N653" s="170">
        <f t="shared" si="108"/>
        <v>2.6209224082377007</v>
      </c>
      <c r="O653" s="169">
        <f t="shared" si="109"/>
        <v>0.2363746760676137</v>
      </c>
    </row>
    <row r="654" spans="1:15" x14ac:dyDescent="0.25">
      <c r="A654" s="157">
        <v>45694.443055555559</v>
      </c>
      <c r="B654" s="168">
        <v>0.45094262907420757</v>
      </c>
      <c r="C654" s="169">
        <f t="shared" si="101"/>
        <v>0.51184236207442269</v>
      </c>
      <c r="D654" s="168">
        <v>26.35729027</v>
      </c>
      <c r="E654" s="168">
        <v>4.2099818166666601E-2</v>
      </c>
      <c r="F654" s="169">
        <f t="shared" si="102"/>
        <v>0.97883135138491983</v>
      </c>
      <c r="G654" s="169">
        <f t="shared" si="103"/>
        <v>0.49542281633100599</v>
      </c>
      <c r="H654" s="169">
        <f t="shared" si="104"/>
        <v>1.0723437582922208E-3</v>
      </c>
      <c r="I654" s="169">
        <f t="shared" si="105"/>
        <v>44223.180083230123</v>
      </c>
      <c r="J654" s="169">
        <f t="shared" si="99"/>
        <v>2.3715870531030688E-2</v>
      </c>
      <c r="K654" s="169">
        <f t="shared" si="100"/>
        <v>1.6933374410248341</v>
      </c>
      <c r="L654" s="169">
        <f t="shared" si="106"/>
        <v>32.372749102018417</v>
      </c>
      <c r="M654" s="170">
        <f t="shared" si="107"/>
        <v>37.64084769929179</v>
      </c>
      <c r="N654" s="170">
        <f t="shared" si="108"/>
        <v>2.6065910769379586</v>
      </c>
      <c r="O654" s="169">
        <f t="shared" si="109"/>
        <v>0.23508216783350996</v>
      </c>
    </row>
    <row r="655" spans="1:15" x14ac:dyDescent="0.25">
      <c r="A655" s="157">
        <v>45694.443749999999</v>
      </c>
      <c r="B655" s="168">
        <v>0.4497843963096656</v>
      </c>
      <c r="C655" s="169">
        <f t="shared" si="101"/>
        <v>0.51052772991227169</v>
      </c>
      <c r="D655" s="168">
        <v>26.357297421666601</v>
      </c>
      <c r="E655" s="168">
        <v>4.2114387333333302E-2</v>
      </c>
      <c r="F655" s="169">
        <f t="shared" si="102"/>
        <v>0.97883133687208568</v>
      </c>
      <c r="G655" s="169">
        <f t="shared" si="103"/>
        <v>0.4941503375251004</v>
      </c>
      <c r="H655" s="169">
        <f t="shared" si="104"/>
        <v>1.069589475162555E-3</v>
      </c>
      <c r="I655" s="169">
        <f t="shared" si="105"/>
        <v>44109.595864420276</v>
      </c>
      <c r="J655" s="169">
        <f t="shared" si="99"/>
        <v>2.3715865473305103E-2</v>
      </c>
      <c r="K655" s="169">
        <f t="shared" si="100"/>
        <v>1.6933377617180001</v>
      </c>
      <c r="L655" s="169">
        <f t="shared" si="106"/>
        <v>32.301228569615574</v>
      </c>
      <c r="M655" s="170">
        <f t="shared" si="107"/>
        <v>37.557694821660107</v>
      </c>
      <c r="N655" s="170">
        <f t="shared" si="108"/>
        <v>2.6011402776337182</v>
      </c>
      <c r="O655" s="169">
        <f t="shared" si="109"/>
        <v>0.23459057337966435</v>
      </c>
    </row>
    <row r="656" spans="1:15" x14ac:dyDescent="0.25">
      <c r="A656" s="157">
        <v>45694.444444444445</v>
      </c>
      <c r="B656" s="168">
        <v>0.46908845135980659</v>
      </c>
      <c r="C656" s="169">
        <f t="shared" si="101"/>
        <v>0.53243961991004363</v>
      </c>
      <c r="D656" s="168">
        <v>26.3575835233333</v>
      </c>
      <c r="E656" s="168">
        <v>4.2133344333333302E-2</v>
      </c>
      <c r="F656" s="169">
        <f t="shared" si="102"/>
        <v>0.97883075628330629</v>
      </c>
      <c r="G656" s="169">
        <f t="shared" si="103"/>
        <v>0.51535851058956306</v>
      </c>
      <c r="H656" s="169">
        <f t="shared" si="104"/>
        <v>1.115494611665721E-3</v>
      </c>
      <c r="I656" s="169">
        <f t="shared" si="105"/>
        <v>46002.783160227773</v>
      </c>
      <c r="J656" s="169">
        <f t="shared" ref="J656:J719" si="110">KHprocess*EXP(delta*(1/(D656+273.15)-1/(Tnul+273.15)))</f>
        <v>2.3715663140609185E-2</v>
      </c>
      <c r="K656" s="169">
        <f t="shared" ref="K656:K719" si="111">1/(J656*constR*(D656+273.15)*10^3)</f>
        <v>1.693350591050744</v>
      </c>
      <c r="L656" s="169">
        <f t="shared" si="106"/>
        <v>33.489938275025679</v>
      </c>
      <c r="M656" s="170">
        <f t="shared" si="107"/>
        <v>38.940110692036484</v>
      </c>
      <c r="N656" s="170">
        <f t="shared" si="108"/>
        <v>2.7081455579035869</v>
      </c>
      <c r="O656" s="169">
        <f t="shared" si="109"/>
        <v>0.24424112174455151</v>
      </c>
    </row>
    <row r="657" spans="1:15" x14ac:dyDescent="0.25">
      <c r="A657" s="157">
        <v>45694.445138888892</v>
      </c>
      <c r="B657" s="168">
        <v>0.46561371987093869</v>
      </c>
      <c r="C657" s="169">
        <f t="shared" ref="C657:C720" si="112">IF($C$13="Normalised Q_A (Nm3/s)", B657*$C$8/F657*(D657+273.15)/($C$6+273.15), B657)</f>
        <v>0.52849684768590743</v>
      </c>
      <c r="D657" s="168">
        <v>26.358012674999902</v>
      </c>
      <c r="E657" s="168">
        <v>4.2235234000000003E-2</v>
      </c>
      <c r="F657" s="169">
        <f t="shared" ref="F657:F720" si="113">$C$5-EXP(52.57-(6690.9/(D657+273.15))-4.681*LN(D657+273.15))/1000</f>
        <v>0.97882988538582116</v>
      </c>
      <c r="G657" s="169">
        <f t="shared" ref="G657:G720" si="114">C657*((20+273.15)/(D657+273.15))*(F657/$C$9)</f>
        <v>0.51154103770228443</v>
      </c>
      <c r="H657" s="169">
        <f t="shared" ref="H657:H720" si="115">G657/$C$2</f>
        <v>1.1072316833382781E-3</v>
      </c>
      <c r="I657" s="169">
        <f t="shared" ref="I657:I720" si="116">C657*(24*60*60)</f>
        <v>45662.127640062405</v>
      </c>
      <c r="J657" s="169">
        <f t="shared" si="110"/>
        <v>2.3715359646116083E-2</v>
      </c>
      <c r="K657" s="169">
        <f t="shared" si="111"/>
        <v>1.6933698351458846</v>
      </c>
      <c r="L657" s="169">
        <f t="shared" ref="L657:L720" si="117">(($C$3/0.815)^(-0.49))*34500*(H657)^0.86</f>
        <v>33.276483893035937</v>
      </c>
      <c r="M657" s="170">
        <f t="shared" ref="M657:M720" si="118">L657*(1.024)^(D657-20)</f>
        <v>38.692312425172538</v>
      </c>
      <c r="N657" s="170">
        <f t="shared" ref="N657:N720" si="119">K657*E657*(1-EXP((-(M657/K657)*($C$4/I657))))*I657/1000</f>
        <v>2.6956552659076025</v>
      </c>
      <c r="O657" s="169">
        <f t="shared" ref="O657:O720" si="120">N657*1000/24/$C$2</f>
        <v>0.24311465240869432</v>
      </c>
    </row>
    <row r="658" spans="1:15" x14ac:dyDescent="0.25">
      <c r="A658" s="157">
        <v>45694.445833333331</v>
      </c>
      <c r="B658" s="168">
        <v>0.45905033212885843</v>
      </c>
      <c r="C658" s="169">
        <f t="shared" si="112"/>
        <v>0.52104825650672193</v>
      </c>
      <c r="D658" s="168">
        <v>26.35844183</v>
      </c>
      <c r="E658" s="168">
        <v>4.2238898499999997E-2</v>
      </c>
      <c r="F658" s="169">
        <f t="shared" si="113"/>
        <v>0.97882901446236148</v>
      </c>
      <c r="G658" s="169">
        <f t="shared" si="114"/>
        <v>0.50433024894512146</v>
      </c>
      <c r="H658" s="169">
        <f t="shared" si="115"/>
        <v>1.0916239154656309E-3</v>
      </c>
      <c r="I658" s="169">
        <f t="shared" si="116"/>
        <v>45018.569362180773</v>
      </c>
      <c r="J658" s="169">
        <f t="shared" si="110"/>
        <v>2.3715056154019195E-2</v>
      </c>
      <c r="K658" s="169">
        <f t="shared" si="111"/>
        <v>1.6933890795505817</v>
      </c>
      <c r="L658" s="169">
        <f t="shared" si="117"/>
        <v>32.872681574943826</v>
      </c>
      <c r="M658" s="170">
        <f t="shared" si="118"/>
        <v>38.223179335643785</v>
      </c>
      <c r="N658" s="170">
        <f t="shared" si="119"/>
        <v>2.6598688570496409</v>
      </c>
      <c r="O658" s="169">
        <f t="shared" si="120"/>
        <v>0.23988716243232694</v>
      </c>
    </row>
    <row r="659" spans="1:15" x14ac:dyDescent="0.25">
      <c r="A659" s="157">
        <v>45694.446527777778</v>
      </c>
      <c r="B659" s="168">
        <v>0.47256316809265858</v>
      </c>
      <c r="C659" s="169">
        <f t="shared" si="112"/>
        <v>0.53638734031846336</v>
      </c>
      <c r="D659" s="168">
        <v>26.358870983333301</v>
      </c>
      <c r="E659" s="168">
        <v>4.2331087166666601E-2</v>
      </c>
      <c r="F659" s="169">
        <f t="shared" si="113"/>
        <v>0.97882814352307457</v>
      </c>
      <c r="G659" s="169">
        <f t="shared" si="114"/>
        <v>0.51917596726531845</v>
      </c>
      <c r="H659" s="169">
        <f t="shared" si="115"/>
        <v>1.1237575049032867E-3</v>
      </c>
      <c r="I659" s="169">
        <f t="shared" si="116"/>
        <v>46343.866203515237</v>
      </c>
      <c r="J659" s="169">
        <f t="shared" si="110"/>
        <v>2.3714752667854628E-2</v>
      </c>
      <c r="K659" s="169">
        <f t="shared" si="111"/>
        <v>1.6934083240406104</v>
      </c>
      <c r="L659" s="169">
        <f t="shared" si="117"/>
        <v>33.703170504287883</v>
      </c>
      <c r="M659" s="170">
        <f t="shared" si="118"/>
        <v>39.189241049879847</v>
      </c>
      <c r="N659" s="170">
        <f t="shared" si="119"/>
        <v>2.7400648212782039</v>
      </c>
      <c r="O659" s="169">
        <f t="shared" si="120"/>
        <v>0.2471198431888712</v>
      </c>
    </row>
    <row r="660" spans="1:15" x14ac:dyDescent="0.25">
      <c r="A660" s="157">
        <v>45694.447222222225</v>
      </c>
      <c r="B660" s="168">
        <v>0.4609807482665445</v>
      </c>
      <c r="C660" s="169">
        <f t="shared" si="112"/>
        <v>0.5232417686544053</v>
      </c>
      <c r="D660" s="168">
        <v>26.35928225</v>
      </c>
      <c r="E660" s="168">
        <v>4.2327908333333303E-2</v>
      </c>
      <c r="F660" s="169">
        <f t="shared" si="113"/>
        <v>0.97882730886560942</v>
      </c>
      <c r="G660" s="169">
        <f t="shared" si="114"/>
        <v>0.5064510779330279</v>
      </c>
      <c r="H660" s="169">
        <f t="shared" si="115"/>
        <v>1.0962144544004932E-3</v>
      </c>
      <c r="I660" s="169">
        <f t="shared" si="116"/>
        <v>45208.088811740621</v>
      </c>
      <c r="J660" s="169">
        <f t="shared" si="110"/>
        <v>2.3714461835139592E-2</v>
      </c>
      <c r="K660" s="169">
        <f t="shared" si="111"/>
        <v>1.693426766590427</v>
      </c>
      <c r="L660" s="169">
        <f t="shared" si="117"/>
        <v>32.991530856547449</v>
      </c>
      <c r="M660" s="170">
        <f t="shared" si="118"/>
        <v>38.362137653368194</v>
      </c>
      <c r="N660" s="170">
        <f t="shared" si="119"/>
        <v>2.6761685625156901</v>
      </c>
      <c r="O660" s="169">
        <f t="shared" si="120"/>
        <v>0.2413571935890774</v>
      </c>
    </row>
    <row r="661" spans="1:15" x14ac:dyDescent="0.25">
      <c r="A661" s="157">
        <v>45694.447916666664</v>
      </c>
      <c r="B661" s="168">
        <v>0.44476536061191341</v>
      </c>
      <c r="C661" s="169">
        <f t="shared" si="112"/>
        <v>0.50483551490002099</v>
      </c>
      <c r="D661" s="168">
        <v>26.358996019999999</v>
      </c>
      <c r="E661" s="168">
        <v>4.2362876333333299E-2</v>
      </c>
      <c r="F661" s="169">
        <f t="shared" si="113"/>
        <v>0.97882788976552981</v>
      </c>
      <c r="G661" s="169">
        <f t="shared" si="114"/>
        <v>0.48863623297980341</v>
      </c>
      <c r="H661" s="169">
        <f t="shared" si="115"/>
        <v>1.0576541839389683E-3</v>
      </c>
      <c r="I661" s="169">
        <f t="shared" si="116"/>
        <v>43617.788487361817</v>
      </c>
      <c r="J661" s="169">
        <f t="shared" si="110"/>
        <v>2.3714664246044282E-2</v>
      </c>
      <c r="K661" s="169">
        <f t="shared" si="111"/>
        <v>1.6934139310803853</v>
      </c>
      <c r="L661" s="169">
        <f t="shared" si="117"/>
        <v>31.991005608860167</v>
      </c>
      <c r="M661" s="170">
        <f t="shared" si="118"/>
        <v>37.198486945187284</v>
      </c>
      <c r="N661" s="170">
        <f t="shared" si="119"/>
        <v>2.5889096107772338</v>
      </c>
      <c r="O661" s="169">
        <f t="shared" si="120"/>
        <v>0.2334875190094908</v>
      </c>
    </row>
    <row r="662" spans="1:15" x14ac:dyDescent="0.25">
      <c r="A662" s="157">
        <v>45694.448611111111</v>
      </c>
      <c r="B662" s="168">
        <v>0.44283494812655405</v>
      </c>
      <c r="C662" s="169">
        <f t="shared" si="112"/>
        <v>0.50264262857288677</v>
      </c>
      <c r="D662" s="168">
        <v>26.358352100000001</v>
      </c>
      <c r="E662" s="168">
        <v>4.2474141166666597E-2</v>
      </c>
      <c r="F662" s="169">
        <f t="shared" si="113"/>
        <v>0.97882919656123879</v>
      </c>
      <c r="G662" s="169">
        <f t="shared" si="114"/>
        <v>0.48651540800448284</v>
      </c>
      <c r="H662" s="169">
        <f t="shared" si="115"/>
        <v>1.0530636536893569E-3</v>
      </c>
      <c r="I662" s="169">
        <f t="shared" si="116"/>
        <v>43428.323108697419</v>
      </c>
      <c r="J662" s="169">
        <f t="shared" si="110"/>
        <v>2.3715119609360895E-2</v>
      </c>
      <c r="K662" s="169">
        <f t="shared" si="111"/>
        <v>1.6933850558153041</v>
      </c>
      <c r="L662" s="169">
        <f t="shared" si="117"/>
        <v>31.87155794765858</v>
      </c>
      <c r="M662" s="170">
        <f t="shared" si="118"/>
        <v>37.059029695055401</v>
      </c>
      <c r="N662" s="170">
        <f t="shared" si="119"/>
        <v>2.5849717390627887</v>
      </c>
      <c r="O662" s="169">
        <f t="shared" si="120"/>
        <v>0.23313237184909713</v>
      </c>
    </row>
    <row r="663" spans="1:15" x14ac:dyDescent="0.25">
      <c r="A663" s="157">
        <v>45694.449305555558</v>
      </c>
      <c r="B663" s="168">
        <v>0.43434115155144409</v>
      </c>
      <c r="C663" s="169">
        <f t="shared" si="112"/>
        <v>0.49299997258922224</v>
      </c>
      <c r="D663" s="168">
        <v>26.357708179999999</v>
      </c>
      <c r="E663" s="168">
        <v>4.2464604999999898E-2</v>
      </c>
      <c r="F663" s="169">
        <f t="shared" si="113"/>
        <v>0.97883050331370014</v>
      </c>
      <c r="G663" s="169">
        <f t="shared" si="114"/>
        <v>0.47718379828458851</v>
      </c>
      <c r="H663" s="169">
        <f t="shared" si="115"/>
        <v>1.0328653642523561E-3</v>
      </c>
      <c r="I663" s="169">
        <f t="shared" si="116"/>
        <v>42595.197631708805</v>
      </c>
      <c r="J663" s="169">
        <f t="shared" si="110"/>
        <v>2.3715574983379371E-2</v>
      </c>
      <c r="K663" s="169">
        <f t="shared" si="111"/>
        <v>1.6933561809106044</v>
      </c>
      <c r="L663" s="169">
        <f t="shared" si="117"/>
        <v>31.345118156041213</v>
      </c>
      <c r="M663" s="170">
        <f t="shared" si="118"/>
        <v>36.446349025514508</v>
      </c>
      <c r="N663" s="170">
        <f t="shared" si="119"/>
        <v>2.5372887801057313</v>
      </c>
      <c r="O663" s="169">
        <f t="shared" si="120"/>
        <v>0.22883196068774633</v>
      </c>
    </row>
    <row r="664" spans="1:15" x14ac:dyDescent="0.25">
      <c r="A664" s="157">
        <v>45694.45</v>
      </c>
      <c r="B664" s="168">
        <v>0.43588547050862203</v>
      </c>
      <c r="C664" s="169">
        <f t="shared" si="112"/>
        <v>0.49475113138877835</v>
      </c>
      <c r="D664" s="168">
        <v>26.357064260000001</v>
      </c>
      <c r="E664" s="168">
        <v>4.2420097333333302E-2</v>
      </c>
      <c r="F664" s="169">
        <f t="shared" si="113"/>
        <v>0.97883181002291531</v>
      </c>
      <c r="G664" s="169">
        <f t="shared" si="114"/>
        <v>0.47888044614564607</v>
      </c>
      <c r="H664" s="169">
        <f t="shared" si="115"/>
        <v>1.0365377622200132E-3</v>
      </c>
      <c r="I664" s="169">
        <f t="shared" si="116"/>
        <v>42746.49775199045</v>
      </c>
      <c r="J664" s="169">
        <f t="shared" si="110"/>
        <v>2.3716030368099928E-2</v>
      </c>
      <c r="K664" s="169">
        <f t="shared" si="111"/>
        <v>1.6933273063662884</v>
      </c>
      <c r="L664" s="169">
        <f t="shared" si="117"/>
        <v>31.440940420168118</v>
      </c>
      <c r="M664" s="170">
        <f t="shared" si="118"/>
        <v>36.557207501797734</v>
      </c>
      <c r="N664" s="170">
        <f t="shared" si="119"/>
        <v>2.5431324846288001</v>
      </c>
      <c r="O664" s="169">
        <f t="shared" si="120"/>
        <v>0.22935899031645024</v>
      </c>
    </row>
    <row r="665" spans="1:15" x14ac:dyDescent="0.25">
      <c r="A665" s="157">
        <v>45694.450694444444</v>
      </c>
      <c r="B665" s="168">
        <v>0.44167669327045639</v>
      </c>
      <c r="C665" s="169">
        <f t="shared" si="112"/>
        <v>0.50132276104854456</v>
      </c>
      <c r="D665" s="168">
        <v>26.356441803333301</v>
      </c>
      <c r="E665" s="168">
        <v>4.2407381166666598E-2</v>
      </c>
      <c r="F665" s="169">
        <f t="shared" si="113"/>
        <v>0.97883307313540258</v>
      </c>
      <c r="G665" s="169">
        <f t="shared" si="114"/>
        <v>0.48524290492794953</v>
      </c>
      <c r="H665" s="169">
        <f t="shared" si="115"/>
        <v>1.0503093180258647E-3</v>
      </c>
      <c r="I665" s="169">
        <f t="shared" si="116"/>
        <v>43314.286554594248</v>
      </c>
      <c r="J665" s="169">
        <f t="shared" si="110"/>
        <v>2.3716470583974573E-2</v>
      </c>
      <c r="K665" s="169">
        <f t="shared" si="111"/>
        <v>1.6932993946194457</v>
      </c>
      <c r="L665" s="169">
        <f t="shared" si="117"/>
        <v>31.799853916439872</v>
      </c>
      <c r="M665" s="170">
        <f t="shared" si="118"/>
        <v>36.973979821180819</v>
      </c>
      <c r="N665" s="170">
        <f t="shared" si="119"/>
        <v>2.5743617501352167</v>
      </c>
      <c r="O665" s="169">
        <f t="shared" si="120"/>
        <v>0.23217548251580239</v>
      </c>
    </row>
    <row r="666" spans="1:15" x14ac:dyDescent="0.25">
      <c r="A666" s="157">
        <v>45694.451388888891</v>
      </c>
      <c r="B666" s="168">
        <v>0.43086643484175602</v>
      </c>
      <c r="C666" s="169">
        <f t="shared" si="112"/>
        <v>0.48905320329983981</v>
      </c>
      <c r="D666" s="168">
        <v>26.356656439999998</v>
      </c>
      <c r="E666" s="168">
        <v>4.2362876166666598E-2</v>
      </c>
      <c r="F666" s="169">
        <f t="shared" si="113"/>
        <v>0.97883263759116768</v>
      </c>
      <c r="G666" s="169">
        <f t="shared" si="114"/>
        <v>0.47336634163428193</v>
      </c>
      <c r="H666" s="169">
        <f t="shared" si="115"/>
        <v>1.0246024710698744E-3</v>
      </c>
      <c r="I666" s="169">
        <f t="shared" si="116"/>
        <v>42254.196765106157</v>
      </c>
      <c r="J666" s="169">
        <f t="shared" si="110"/>
        <v>2.3716318786787375E-2</v>
      </c>
      <c r="K666" s="169">
        <f t="shared" si="111"/>
        <v>1.6933090191619187</v>
      </c>
      <c r="L666" s="169">
        <f t="shared" si="117"/>
        <v>31.129343384784917</v>
      </c>
      <c r="M666" s="170">
        <f t="shared" si="118"/>
        <v>36.194555363790123</v>
      </c>
      <c r="N666" s="170">
        <f t="shared" si="119"/>
        <v>2.5119149511844574</v>
      </c>
      <c r="O666" s="169">
        <f t="shared" si="120"/>
        <v>0.22654355620350447</v>
      </c>
    </row>
    <row r="667" spans="1:15" x14ac:dyDescent="0.25">
      <c r="A667" s="157">
        <v>45694.45208333333</v>
      </c>
      <c r="B667" s="168">
        <v>0.43665765392037459</v>
      </c>
      <c r="C667" s="169">
        <f t="shared" si="112"/>
        <v>0.49562823027842784</v>
      </c>
      <c r="D667" s="168">
        <v>26.35730036</v>
      </c>
      <c r="E667" s="168">
        <v>4.2267509000000002E-2</v>
      </c>
      <c r="F667" s="169">
        <f t="shared" si="113"/>
        <v>0.9788313309093416</v>
      </c>
      <c r="G667" s="169">
        <f t="shared" si="114"/>
        <v>0.47972879637006366</v>
      </c>
      <c r="H667" s="169">
        <f t="shared" si="115"/>
        <v>1.038374018117021E-3</v>
      </c>
      <c r="I667" s="169">
        <f t="shared" si="116"/>
        <v>42822.279096056169</v>
      </c>
      <c r="J667" s="169">
        <f t="shared" si="110"/>
        <v>2.3715863395288569E-2</v>
      </c>
      <c r="K667" s="169">
        <f t="shared" si="111"/>
        <v>1.6933378934779935</v>
      </c>
      <c r="L667" s="169">
        <f t="shared" si="117"/>
        <v>31.488835205510306</v>
      </c>
      <c r="M667" s="170">
        <f t="shared" si="118"/>
        <v>36.613101040554312</v>
      </c>
      <c r="N667" s="170">
        <f t="shared" si="119"/>
        <v>2.5382611672618745</v>
      </c>
      <c r="O667" s="169">
        <f t="shared" si="120"/>
        <v>0.22891965794208827</v>
      </c>
    </row>
    <row r="668" spans="1:15" x14ac:dyDescent="0.25">
      <c r="A668" s="157">
        <v>45694.452777777777</v>
      </c>
      <c r="B668" s="168">
        <v>0.43897414154873649</v>
      </c>
      <c r="C668" s="169">
        <f t="shared" si="112"/>
        <v>0.4982592957557882</v>
      </c>
      <c r="D668" s="168">
        <v>26.357944286666601</v>
      </c>
      <c r="E668" s="168">
        <v>4.2455067666666603E-2</v>
      </c>
      <c r="F668" s="169">
        <f t="shared" si="113"/>
        <v>0.97883002417074083</v>
      </c>
      <c r="G668" s="169">
        <f t="shared" si="114"/>
        <v>0.4822737782609865</v>
      </c>
      <c r="H668" s="169">
        <f t="shared" si="115"/>
        <v>1.0438826369285421E-3</v>
      </c>
      <c r="I668" s="169">
        <f t="shared" si="116"/>
        <v>43049.603153300101</v>
      </c>
      <c r="J668" s="169">
        <f t="shared" si="110"/>
        <v>2.3715408009777488E-2</v>
      </c>
      <c r="K668" s="169">
        <f t="shared" si="111"/>
        <v>1.6933667684533942</v>
      </c>
      <c r="L668" s="169">
        <f t="shared" si="117"/>
        <v>31.63244464038015</v>
      </c>
      <c r="M668" s="170">
        <f t="shared" si="118"/>
        <v>36.780642137435287</v>
      </c>
      <c r="N668" s="170">
        <f t="shared" si="119"/>
        <v>2.5624035261580196</v>
      </c>
      <c r="O668" s="169">
        <f t="shared" si="120"/>
        <v>0.23109699911237552</v>
      </c>
    </row>
    <row r="669" spans="1:15" x14ac:dyDescent="0.25">
      <c r="A669" s="157">
        <v>45694.453472222223</v>
      </c>
      <c r="B669" s="168">
        <v>0.44437926708373199</v>
      </c>
      <c r="C669" s="169">
        <f t="shared" si="112"/>
        <v>0.50439616218643024</v>
      </c>
      <c r="D669" s="168">
        <v>26.358588209999901</v>
      </c>
      <c r="E669" s="168">
        <v>4.2575867166666601E-2</v>
      </c>
      <c r="F669" s="169">
        <f t="shared" si="113"/>
        <v>0.97882871739565724</v>
      </c>
      <c r="G669" s="169">
        <f t="shared" si="114"/>
        <v>0.48821205586554051</v>
      </c>
      <c r="H669" s="169">
        <f t="shared" si="115"/>
        <v>1.0567360516570141E-3</v>
      </c>
      <c r="I669" s="169">
        <f t="shared" si="116"/>
        <v>43579.828412907576</v>
      </c>
      <c r="J669" s="169">
        <f t="shared" si="110"/>
        <v>2.3714952637325926E-2</v>
      </c>
      <c r="K669" s="169">
        <f t="shared" si="111"/>
        <v>1.6933956436397066</v>
      </c>
      <c r="L669" s="169">
        <f t="shared" si="117"/>
        <v>31.967121210430388</v>
      </c>
      <c r="M669" s="170">
        <f t="shared" si="118"/>
        <v>37.170355147904651</v>
      </c>
      <c r="N669" s="170">
        <f t="shared" si="119"/>
        <v>2.5997525669355901</v>
      </c>
      <c r="O669" s="169">
        <f t="shared" si="120"/>
        <v>0.23446541909592264</v>
      </c>
    </row>
    <row r="670" spans="1:15" x14ac:dyDescent="0.25">
      <c r="A670" s="157">
        <v>45694.45416666667</v>
      </c>
      <c r="B670" s="168">
        <v>0.44592359340733873</v>
      </c>
      <c r="C670" s="169">
        <f t="shared" si="112"/>
        <v>0.50615079638972393</v>
      </c>
      <c r="D670" s="168">
        <v>26.3592213983333</v>
      </c>
      <c r="E670" s="168">
        <v>4.2512288666666599E-2</v>
      </c>
      <c r="F670" s="169">
        <f t="shared" si="113"/>
        <v>0.97882743236396075</v>
      </c>
      <c r="G670" s="169">
        <f t="shared" si="114"/>
        <v>0.48990871181963841</v>
      </c>
      <c r="H670" s="169">
        <f t="shared" si="115"/>
        <v>1.0604084671420745E-3</v>
      </c>
      <c r="I670" s="169">
        <f t="shared" si="116"/>
        <v>43731.428808072145</v>
      </c>
      <c r="J670" s="169">
        <f t="shared" si="110"/>
        <v>2.371450486693304E-2</v>
      </c>
      <c r="K670" s="169">
        <f t="shared" si="111"/>
        <v>1.6934240377923133</v>
      </c>
      <c r="L670" s="169">
        <f t="shared" si="117"/>
        <v>32.062638445348774</v>
      </c>
      <c r="M670" s="170">
        <f t="shared" si="118"/>
        <v>37.281979420982076</v>
      </c>
      <c r="N670" s="170">
        <f t="shared" si="119"/>
        <v>2.604475585687136</v>
      </c>
      <c r="O670" s="169">
        <f t="shared" si="120"/>
        <v>0.23489137677553537</v>
      </c>
    </row>
    <row r="671" spans="1:15" x14ac:dyDescent="0.25">
      <c r="A671" s="157">
        <v>45694.454861111109</v>
      </c>
      <c r="B671" s="168">
        <v>0.4196700865140372</v>
      </c>
      <c r="C671" s="169">
        <f t="shared" si="112"/>
        <v>0.47635199933620825</v>
      </c>
      <c r="D671" s="168">
        <v>26.359436039999999</v>
      </c>
      <c r="E671" s="168">
        <v>4.2356519166666599E-2</v>
      </c>
      <c r="F671" s="169">
        <f t="shared" si="113"/>
        <v>0.97882699674735174</v>
      </c>
      <c r="G671" s="169">
        <f t="shared" si="114"/>
        <v>0.46106560521348849</v>
      </c>
      <c r="H671" s="169">
        <f t="shared" si="115"/>
        <v>9.979775004620964E-4</v>
      </c>
      <c r="I671" s="169">
        <f t="shared" si="116"/>
        <v>41156.812742648392</v>
      </c>
      <c r="J671" s="169">
        <f t="shared" si="110"/>
        <v>2.3714353081608904E-2</v>
      </c>
      <c r="K671" s="169">
        <f t="shared" si="111"/>
        <v>1.6934336630775457</v>
      </c>
      <c r="L671" s="169">
        <f t="shared" si="117"/>
        <v>30.432397098379091</v>
      </c>
      <c r="M671" s="170">
        <f t="shared" si="118"/>
        <v>35.386538133573161</v>
      </c>
      <c r="N671" s="170">
        <f t="shared" si="119"/>
        <v>2.4497545860465371</v>
      </c>
      <c r="O671" s="169">
        <f t="shared" si="120"/>
        <v>0.22093746266653475</v>
      </c>
    </row>
    <row r="672" spans="1:15" x14ac:dyDescent="0.25">
      <c r="A672" s="157">
        <v>45694.455555555556</v>
      </c>
      <c r="B672" s="168">
        <v>0.42082831561853001</v>
      </c>
      <c r="C672" s="169">
        <f t="shared" si="112"/>
        <v>0.47766666237115896</v>
      </c>
      <c r="D672" s="168">
        <v>26.359436039999999</v>
      </c>
      <c r="E672" s="168">
        <v>4.2353339333333302E-2</v>
      </c>
      <c r="F672" s="169">
        <f t="shared" si="113"/>
        <v>0.97882699674735174</v>
      </c>
      <c r="G672" s="169">
        <f t="shared" si="114"/>
        <v>0.46233807999832405</v>
      </c>
      <c r="H672" s="169">
        <f t="shared" si="115"/>
        <v>1.0007317748881473E-3</v>
      </c>
      <c r="I672" s="169">
        <f t="shared" si="116"/>
        <v>41270.399628868137</v>
      </c>
      <c r="J672" s="169">
        <f t="shared" si="110"/>
        <v>2.3714353081608904E-2</v>
      </c>
      <c r="K672" s="169">
        <f t="shared" si="111"/>
        <v>1.6934336630775457</v>
      </c>
      <c r="L672" s="169">
        <f t="shared" si="117"/>
        <v>30.504613733900847</v>
      </c>
      <c r="M672" s="170">
        <f t="shared" si="118"/>
        <v>35.47051103648014</v>
      </c>
      <c r="N672" s="170">
        <f t="shared" si="119"/>
        <v>2.455986900101895</v>
      </c>
      <c r="O672" s="169">
        <f t="shared" si="120"/>
        <v>0.22149954005247971</v>
      </c>
    </row>
    <row r="673" spans="1:15" x14ac:dyDescent="0.25">
      <c r="A673" s="157">
        <v>45694.456250000003</v>
      </c>
      <c r="B673" s="168">
        <v>0.42816385732982293</v>
      </c>
      <c r="C673" s="169">
        <f t="shared" si="112"/>
        <v>0.48599296456108559</v>
      </c>
      <c r="D673" s="168">
        <v>26.359436039999999</v>
      </c>
      <c r="E673" s="168">
        <v>4.2369234166666603E-2</v>
      </c>
      <c r="F673" s="169">
        <f t="shared" si="113"/>
        <v>0.97882699674735174</v>
      </c>
      <c r="G673" s="169">
        <f t="shared" si="114"/>
        <v>0.4703971866332044</v>
      </c>
      <c r="H673" s="169">
        <f t="shared" si="115"/>
        <v>1.0181757286432996E-3</v>
      </c>
      <c r="I673" s="169">
        <f t="shared" si="116"/>
        <v>41989.792138077799</v>
      </c>
      <c r="J673" s="169">
        <f t="shared" si="110"/>
        <v>2.3714353081608904E-2</v>
      </c>
      <c r="K673" s="169">
        <f t="shared" si="111"/>
        <v>1.6934336630775457</v>
      </c>
      <c r="L673" s="169">
        <f t="shared" si="117"/>
        <v>30.961348906860227</v>
      </c>
      <c r="M673" s="170">
        <f t="shared" si="118"/>
        <v>36.001598895337374</v>
      </c>
      <c r="N673" s="170">
        <f t="shared" si="119"/>
        <v>2.4975362077212004</v>
      </c>
      <c r="O673" s="169">
        <f t="shared" si="120"/>
        <v>0.22524677198062773</v>
      </c>
    </row>
    <row r="674" spans="1:15" x14ac:dyDescent="0.25">
      <c r="A674" s="157">
        <v>45694.456944444442</v>
      </c>
      <c r="B674" s="168">
        <v>0.44630967958453582</v>
      </c>
      <c r="C674" s="169">
        <f t="shared" si="112"/>
        <v>0.50658961652270396</v>
      </c>
      <c r="D674" s="168">
        <v>26.359436039999999</v>
      </c>
      <c r="E674" s="168">
        <v>4.2448710000000001E-2</v>
      </c>
      <c r="F674" s="169">
        <f t="shared" si="113"/>
        <v>0.97882699674735174</v>
      </c>
      <c r="G674" s="169">
        <f t="shared" si="114"/>
        <v>0.49033288085782883</v>
      </c>
      <c r="H674" s="169">
        <f t="shared" si="115"/>
        <v>1.0613265819433525E-3</v>
      </c>
      <c r="I674" s="169">
        <f t="shared" si="116"/>
        <v>43769.342867561623</v>
      </c>
      <c r="J674" s="169">
        <f t="shared" si="110"/>
        <v>2.3714353081608904E-2</v>
      </c>
      <c r="K674" s="169">
        <f t="shared" si="111"/>
        <v>1.6934336630775457</v>
      </c>
      <c r="L674" s="169">
        <f t="shared" si="117"/>
        <v>32.086510796694583</v>
      </c>
      <c r="M674" s="170">
        <f t="shared" si="118"/>
        <v>37.309927778939759</v>
      </c>
      <c r="N674" s="170">
        <f t="shared" si="119"/>
        <v>2.6027326215786588</v>
      </c>
      <c r="O674" s="169">
        <f t="shared" si="120"/>
        <v>0.23473418304280835</v>
      </c>
    </row>
    <row r="675" spans="1:15" x14ac:dyDescent="0.25">
      <c r="A675" s="157">
        <v>45694.457638888889</v>
      </c>
      <c r="B675" s="168">
        <v>0.46406939723054491</v>
      </c>
      <c r="C675" s="169">
        <f t="shared" si="112"/>
        <v>0.52674801541787997</v>
      </c>
      <c r="D675" s="168">
        <v>26.359436039999999</v>
      </c>
      <c r="E675" s="168">
        <v>4.2569509166666603E-2</v>
      </c>
      <c r="F675" s="169">
        <f t="shared" si="113"/>
        <v>0.97882699674735174</v>
      </c>
      <c r="G675" s="169">
        <f t="shared" si="114"/>
        <v>0.50984438579470492</v>
      </c>
      <c r="H675" s="169">
        <f t="shared" si="115"/>
        <v>1.1035592766119155E-3</v>
      </c>
      <c r="I675" s="169">
        <f t="shared" si="116"/>
        <v>45511.028532104829</v>
      </c>
      <c r="J675" s="169">
        <f t="shared" si="110"/>
        <v>2.3714353081608904E-2</v>
      </c>
      <c r="K675" s="169">
        <f t="shared" si="111"/>
        <v>1.6934336630775457</v>
      </c>
      <c r="L675" s="169">
        <f t="shared" si="117"/>
        <v>33.181543921202994</v>
      </c>
      <c r="M675" s="170">
        <f t="shared" si="118"/>
        <v>38.58322318490719</v>
      </c>
      <c r="N675" s="170">
        <f t="shared" si="119"/>
        <v>2.7085549237191553</v>
      </c>
      <c r="O675" s="169">
        <f t="shared" si="120"/>
        <v>0.2442780414609628</v>
      </c>
    </row>
    <row r="676" spans="1:15" x14ac:dyDescent="0.25">
      <c r="A676" s="157">
        <v>45694.458333333336</v>
      </c>
      <c r="B676" s="168">
        <v>0.45866424227617331</v>
      </c>
      <c r="C676" s="169">
        <f t="shared" si="112"/>
        <v>0.52061282386628782</v>
      </c>
      <c r="D676" s="168">
        <v>26.359436039999999</v>
      </c>
      <c r="E676" s="168">
        <v>4.2563151666666597E-2</v>
      </c>
      <c r="F676" s="169">
        <f t="shared" si="113"/>
        <v>0.97882699674735174</v>
      </c>
      <c r="G676" s="169">
        <f t="shared" si="114"/>
        <v>0.50390607586889935</v>
      </c>
      <c r="H676" s="169">
        <f t="shared" si="115"/>
        <v>1.0907057919240246E-3</v>
      </c>
      <c r="I676" s="169">
        <f t="shared" si="116"/>
        <v>44980.94798204727</v>
      </c>
      <c r="J676" s="169">
        <f t="shared" si="110"/>
        <v>2.3714353081608904E-2</v>
      </c>
      <c r="K676" s="169">
        <f t="shared" si="111"/>
        <v>1.6934336630775457</v>
      </c>
      <c r="L676" s="169">
        <f t="shared" si="117"/>
        <v>32.848902922345367</v>
      </c>
      <c r="M676" s="170">
        <f t="shared" si="118"/>
        <v>38.196430999171277</v>
      </c>
      <c r="N676" s="170">
        <f t="shared" si="119"/>
        <v>2.678226537660632</v>
      </c>
      <c r="O676" s="169">
        <f t="shared" si="120"/>
        <v>0.24154279740806567</v>
      </c>
    </row>
    <row r="677" spans="1:15" x14ac:dyDescent="0.25">
      <c r="A677" s="157">
        <v>45694.459027777775</v>
      </c>
      <c r="B677" s="168">
        <v>0.45094262907420757</v>
      </c>
      <c r="C677" s="169">
        <f t="shared" si="112"/>
        <v>0.5118483458291323</v>
      </c>
      <c r="D677" s="168">
        <v>26.359450344999999</v>
      </c>
      <c r="E677" s="168">
        <v>4.2544077999999999E-2</v>
      </c>
      <c r="F677" s="169">
        <f t="shared" si="113"/>
        <v>0.9788269677150937</v>
      </c>
      <c r="G677" s="169">
        <f t="shared" si="114"/>
        <v>0.49542281633100577</v>
      </c>
      <c r="H677" s="169">
        <f t="shared" si="115"/>
        <v>1.0723437582922204E-3</v>
      </c>
      <c r="I677" s="169">
        <f t="shared" si="116"/>
        <v>44223.69707963703</v>
      </c>
      <c r="J677" s="169">
        <f t="shared" si="110"/>
        <v>2.3714342965772458E-2</v>
      </c>
      <c r="K677" s="169">
        <f t="shared" si="111"/>
        <v>1.6934343045653479</v>
      </c>
      <c r="L677" s="169">
        <f t="shared" si="117"/>
        <v>32.372749102018389</v>
      </c>
      <c r="M677" s="170">
        <f t="shared" si="118"/>
        <v>37.642776069598632</v>
      </c>
      <c r="N677" s="170">
        <f t="shared" si="119"/>
        <v>2.6342616067790749</v>
      </c>
      <c r="O677" s="169">
        <f t="shared" si="120"/>
        <v>0.23757770623909408</v>
      </c>
    </row>
    <row r="678" spans="1:15" x14ac:dyDescent="0.25">
      <c r="A678" s="157">
        <v>45694.459722222222</v>
      </c>
      <c r="B678" s="168">
        <v>0.43241075747442748</v>
      </c>
      <c r="C678" s="169">
        <f t="shared" si="112"/>
        <v>0.49081502189517701</v>
      </c>
      <c r="D678" s="168">
        <v>26.360022545</v>
      </c>
      <c r="E678" s="168">
        <v>4.2435992166666603E-2</v>
      </c>
      <c r="F678" s="169">
        <f t="shared" si="113"/>
        <v>0.97882580640726924</v>
      </c>
      <c r="G678" s="169">
        <f t="shared" si="114"/>
        <v>0.47506299353337722</v>
      </c>
      <c r="H678" s="169">
        <f t="shared" si="115"/>
        <v>1.0282748777778728E-3</v>
      </c>
      <c r="I678" s="169">
        <f t="shared" si="116"/>
        <v>42406.417891743295</v>
      </c>
      <c r="J678" s="169">
        <f t="shared" si="110"/>
        <v>2.3713938336646177E-2</v>
      </c>
      <c r="K678" s="169">
        <f t="shared" si="111"/>
        <v>1.6934599642232318</v>
      </c>
      <c r="L678" s="169">
        <f t="shared" si="117"/>
        <v>31.225273497835367</v>
      </c>
      <c r="M678" s="170">
        <f t="shared" si="118"/>
        <v>36.308993263294497</v>
      </c>
      <c r="N678" s="170">
        <f t="shared" si="119"/>
        <v>2.525053548605158</v>
      </c>
      <c r="O678" s="169">
        <f t="shared" si="120"/>
        <v>0.22772849464332234</v>
      </c>
    </row>
    <row r="679" spans="1:15" x14ac:dyDescent="0.25">
      <c r="A679" s="157">
        <v>45694.460416666669</v>
      </c>
      <c r="B679" s="168">
        <v>0.42353089310729924</v>
      </c>
      <c r="C679" s="169">
        <f t="shared" si="112"/>
        <v>0.48073801739102912</v>
      </c>
      <c r="D679" s="168">
        <v>26.360880853333299</v>
      </c>
      <c r="E679" s="168">
        <v>4.2375591833333302E-2</v>
      </c>
      <c r="F679" s="169">
        <f t="shared" si="113"/>
        <v>0.97882406436458214</v>
      </c>
      <c r="G679" s="169">
        <f t="shared" si="114"/>
        <v>0.46530723497395288</v>
      </c>
      <c r="H679" s="169">
        <f t="shared" si="115"/>
        <v>1.0071585172596383E-3</v>
      </c>
      <c r="I679" s="169">
        <f t="shared" si="116"/>
        <v>41535.764702584915</v>
      </c>
      <c r="J679" s="169">
        <f t="shared" si="110"/>
        <v>2.3713331402907874E-2</v>
      </c>
      <c r="K679" s="169">
        <f t="shared" si="111"/>
        <v>1.6934984546173539</v>
      </c>
      <c r="L679" s="169">
        <f t="shared" si="117"/>
        <v>30.673013847281009</v>
      </c>
      <c r="M679" s="170">
        <f t="shared" si="118"/>
        <v>35.667547448743697</v>
      </c>
      <c r="N679" s="170">
        <f t="shared" si="119"/>
        <v>2.4723557993202676</v>
      </c>
      <c r="O679" s="169">
        <f t="shared" si="120"/>
        <v>0.22297581162700825</v>
      </c>
    </row>
    <row r="680" spans="1:15" x14ac:dyDescent="0.25">
      <c r="A680" s="157">
        <v>45694.461111111108</v>
      </c>
      <c r="B680" s="168">
        <v>0.43974627709416186</v>
      </c>
      <c r="C680" s="169">
        <f t="shared" si="112"/>
        <v>0.49914596294403041</v>
      </c>
      <c r="D680" s="168">
        <v>26.3617391583333</v>
      </c>
      <c r="E680" s="168">
        <v>4.24010231666666E-2</v>
      </c>
      <c r="F680" s="169">
        <f t="shared" si="113"/>
        <v>0.97882232225181287</v>
      </c>
      <c r="G680" s="169">
        <f t="shared" si="114"/>
        <v>0.48312207589762651</v>
      </c>
      <c r="H680" s="169">
        <f t="shared" si="115"/>
        <v>1.0457187789991915E-3</v>
      </c>
      <c r="I680" s="169">
        <f t="shared" si="116"/>
        <v>43126.211198364224</v>
      </c>
      <c r="J680" s="169">
        <f t="shared" si="110"/>
        <v>2.3712724490538826E-2</v>
      </c>
      <c r="K680" s="169">
        <f t="shared" si="111"/>
        <v>1.6935369455023153</v>
      </c>
      <c r="L680" s="169">
        <f t="shared" si="117"/>
        <v>31.680289179404795</v>
      </c>
      <c r="M680" s="170">
        <f t="shared" si="118"/>
        <v>36.839588858178381</v>
      </c>
      <c r="N680" s="170">
        <f t="shared" si="119"/>
        <v>2.5636934999531058</v>
      </c>
      <c r="O680" s="169">
        <f t="shared" si="120"/>
        <v>0.23121333874035946</v>
      </c>
    </row>
    <row r="681" spans="1:15" x14ac:dyDescent="0.25">
      <c r="A681" s="157">
        <v>45694.461805555555</v>
      </c>
      <c r="B681" s="168">
        <v>0.47410748694173621</v>
      </c>
      <c r="C681" s="169">
        <f t="shared" si="112"/>
        <v>0.53815108804040646</v>
      </c>
      <c r="D681" s="168">
        <v>26.362597465</v>
      </c>
      <c r="E681" s="168">
        <v>4.2423276000000003E-2</v>
      </c>
      <c r="F681" s="169">
        <f t="shared" si="113"/>
        <v>0.97882058005881034</v>
      </c>
      <c r="G681" s="169">
        <f t="shared" si="114"/>
        <v>0.52087261500761306</v>
      </c>
      <c r="H681" s="169">
        <f t="shared" si="115"/>
        <v>1.1274299026138811E-3</v>
      </c>
      <c r="I681" s="169">
        <f t="shared" si="116"/>
        <v>46496.254006691117</v>
      </c>
      <c r="J681" s="169">
        <f t="shared" si="110"/>
        <v>2.3712117596002703E-2</v>
      </c>
      <c r="K681" s="169">
        <f t="shared" si="111"/>
        <v>1.6935754371023486</v>
      </c>
      <c r="L681" s="169">
        <f t="shared" si="117"/>
        <v>33.797869871124462</v>
      </c>
      <c r="M681" s="170">
        <f t="shared" si="118"/>
        <v>39.302828609146836</v>
      </c>
      <c r="N681" s="170">
        <f t="shared" si="119"/>
        <v>2.7548367183237525</v>
      </c>
      <c r="O681" s="169">
        <f t="shared" si="120"/>
        <v>0.2484520849859084</v>
      </c>
    </row>
    <row r="682" spans="1:15" x14ac:dyDescent="0.25">
      <c r="A682" s="157">
        <v>45694.462500000001</v>
      </c>
      <c r="B682" s="168">
        <v>0.47835439080816233</v>
      </c>
      <c r="C682" s="169">
        <f t="shared" si="112"/>
        <v>0.54297417552870397</v>
      </c>
      <c r="D682" s="168">
        <v>26.36344862</v>
      </c>
      <c r="E682" s="168">
        <v>4.2566329833333298E-2</v>
      </c>
      <c r="F682" s="169">
        <f t="shared" si="113"/>
        <v>0.97881885230638355</v>
      </c>
      <c r="G682" s="169">
        <f t="shared" si="114"/>
        <v>0.52553842599672129</v>
      </c>
      <c r="H682" s="169">
        <f t="shared" si="115"/>
        <v>1.1375290605989638E-3</v>
      </c>
      <c r="I682" s="169">
        <f t="shared" si="116"/>
        <v>46912.968765680023</v>
      </c>
      <c r="J682" s="169">
        <f t="shared" si="110"/>
        <v>2.3711515777066466E-2</v>
      </c>
      <c r="K682" s="169">
        <f t="shared" si="111"/>
        <v>1.6936136086112605</v>
      </c>
      <c r="L682" s="169">
        <f t="shared" si="117"/>
        <v>34.058072641494213</v>
      </c>
      <c r="M682" s="170">
        <f t="shared" si="118"/>
        <v>39.606212412209331</v>
      </c>
      <c r="N682" s="170">
        <f t="shared" si="119"/>
        <v>2.787665260921393</v>
      </c>
      <c r="O682" s="169">
        <f t="shared" si="120"/>
        <v>0.25141281213216027</v>
      </c>
    </row>
    <row r="683" spans="1:15" x14ac:dyDescent="0.25">
      <c r="A683" s="157">
        <v>45694.463194444441</v>
      </c>
      <c r="B683" s="168">
        <v>0.45789210302436828</v>
      </c>
      <c r="C683" s="169">
        <f t="shared" si="112"/>
        <v>0.51974929450074103</v>
      </c>
      <c r="D683" s="168">
        <v>26.364020825000001</v>
      </c>
      <c r="E683" s="168">
        <v>4.26458031666666E-2</v>
      </c>
      <c r="F683" s="169">
        <f t="shared" si="113"/>
        <v>0.97881769074974767</v>
      </c>
      <c r="G683" s="169">
        <f t="shared" si="114"/>
        <v>0.50305777416028885</v>
      </c>
      <c r="H683" s="169">
        <f t="shared" si="115"/>
        <v>1.0888696410395863E-3</v>
      </c>
      <c r="I683" s="169">
        <f t="shared" si="116"/>
        <v>44906.339044864028</v>
      </c>
      <c r="J683" s="169">
        <f t="shared" si="110"/>
        <v>2.3711111203445764E-2</v>
      </c>
      <c r="K683" s="169">
        <f t="shared" si="111"/>
        <v>1.6936392704819394</v>
      </c>
      <c r="L683" s="169">
        <f t="shared" si="117"/>
        <v>32.801339699378069</v>
      </c>
      <c r="M683" s="170">
        <f t="shared" si="118"/>
        <v>38.145272386647086</v>
      </c>
      <c r="N683" s="170">
        <f t="shared" si="119"/>
        <v>2.6794973365488346</v>
      </c>
      <c r="O683" s="169">
        <f t="shared" si="120"/>
        <v>0.24165740769740571</v>
      </c>
    </row>
    <row r="684" spans="1:15" x14ac:dyDescent="0.25">
      <c r="A684" s="157">
        <v>45694.463888888888</v>
      </c>
      <c r="B684" s="168">
        <v>0.45943642565703702</v>
      </c>
      <c r="C684" s="169">
        <f t="shared" si="112"/>
        <v>0.52150345290893474</v>
      </c>
      <c r="D684" s="168">
        <v>26.364449978333301</v>
      </c>
      <c r="E684" s="168">
        <v>4.2725276333333298E-2</v>
      </c>
      <c r="F684" s="169">
        <f t="shared" si="113"/>
        <v>0.97881681956070021</v>
      </c>
      <c r="G684" s="169">
        <f t="shared" si="114"/>
        <v>0.50475442605938114</v>
      </c>
      <c r="H684" s="169">
        <f t="shared" si="115"/>
        <v>1.0925420477475782E-3</v>
      </c>
      <c r="I684" s="169">
        <f t="shared" si="116"/>
        <v>45057.898331331962</v>
      </c>
      <c r="J684" s="169">
        <f t="shared" si="110"/>
        <v>2.3710807779069393E-2</v>
      </c>
      <c r="K684" s="169">
        <f t="shared" si="111"/>
        <v>1.6936585170530256</v>
      </c>
      <c r="L684" s="169">
        <f t="shared" si="117"/>
        <v>32.896457654129073</v>
      </c>
      <c r="M684" s="170">
        <f t="shared" si="118"/>
        <v>38.256276151434356</v>
      </c>
      <c r="N684" s="170">
        <f t="shared" si="119"/>
        <v>2.6931104791049485</v>
      </c>
      <c r="O684" s="169">
        <f t="shared" si="120"/>
        <v>0.24288514421942176</v>
      </c>
    </row>
    <row r="685" spans="1:15" x14ac:dyDescent="0.25">
      <c r="A685" s="157">
        <v>45694.464583333334</v>
      </c>
      <c r="B685" s="168">
        <v>0.45596169053128666</v>
      </c>
      <c r="C685" s="169">
        <f t="shared" si="112"/>
        <v>0.51756050473607385</v>
      </c>
      <c r="D685" s="168">
        <v>26.364879131666601</v>
      </c>
      <c r="E685" s="168">
        <v>4.2753886833333303E-2</v>
      </c>
      <c r="F685" s="169">
        <f t="shared" si="113"/>
        <v>0.97881594835243757</v>
      </c>
      <c r="G685" s="169">
        <f t="shared" si="114"/>
        <v>0.50093694917648435</v>
      </c>
      <c r="H685" s="169">
        <f t="shared" si="115"/>
        <v>1.0842791107716111E-3</v>
      </c>
      <c r="I685" s="169">
        <f t="shared" si="116"/>
        <v>44717.22760919678</v>
      </c>
      <c r="J685" s="169">
        <f t="shared" si="110"/>
        <v>2.3710504359445335E-2</v>
      </c>
      <c r="K685" s="169">
        <f t="shared" si="111"/>
        <v>1.6936777637841993</v>
      </c>
      <c r="L685" s="169">
        <f t="shared" si="117"/>
        <v>32.682378495417161</v>
      </c>
      <c r="M685" s="170">
        <f t="shared" si="118"/>
        <v>38.007703925614976</v>
      </c>
      <c r="N685" s="170">
        <f t="shared" si="119"/>
        <v>2.6756120969784498</v>
      </c>
      <c r="O685" s="169">
        <f t="shared" si="120"/>
        <v>0.24130700730325122</v>
      </c>
    </row>
    <row r="686" spans="1:15" x14ac:dyDescent="0.25">
      <c r="A686" s="157">
        <v>45694.465277777781</v>
      </c>
      <c r="B686" s="168">
        <v>0.46445546136251414</v>
      </c>
      <c r="C686" s="169">
        <f t="shared" si="112"/>
        <v>0.52720297865555998</v>
      </c>
      <c r="D686" s="168">
        <v>26.365308284999902</v>
      </c>
      <c r="E686" s="168">
        <v>4.2858793666666603E-2</v>
      </c>
      <c r="F686" s="169">
        <f t="shared" si="113"/>
        <v>0.97881507712495974</v>
      </c>
      <c r="G686" s="169">
        <f t="shared" si="114"/>
        <v>0.51026853061316513</v>
      </c>
      <c r="H686" s="169">
        <f t="shared" si="115"/>
        <v>1.104477338989535E-3</v>
      </c>
      <c r="I686" s="169">
        <f t="shared" si="116"/>
        <v>45550.337355840384</v>
      </c>
      <c r="J686" s="169">
        <f t="shared" si="110"/>
        <v>2.3710200944573507E-2</v>
      </c>
      <c r="K686" s="169">
        <f t="shared" si="111"/>
        <v>1.6936970106754614</v>
      </c>
      <c r="L686" s="169">
        <f t="shared" si="117"/>
        <v>33.205282039076636</v>
      </c>
      <c r="M686" s="170">
        <f t="shared" si="118"/>
        <v>38.616203346241718</v>
      </c>
      <c r="N686" s="170">
        <f t="shared" si="119"/>
        <v>2.7295752805613551</v>
      </c>
      <c r="O686" s="169">
        <f t="shared" si="120"/>
        <v>0.24617381678944403</v>
      </c>
    </row>
    <row r="687" spans="1:15" x14ac:dyDescent="0.25">
      <c r="A687" s="157">
        <v>45694.46597222222</v>
      </c>
      <c r="B687" s="168">
        <v>0.47256316809265858</v>
      </c>
      <c r="C687" s="169">
        <f t="shared" si="112"/>
        <v>0.53640729165843659</v>
      </c>
      <c r="D687" s="168">
        <v>26.365743056666599</v>
      </c>
      <c r="E687" s="168">
        <v>4.2887405000000003E-2</v>
      </c>
      <c r="F687" s="169">
        <f t="shared" si="113"/>
        <v>0.97881419447206575</v>
      </c>
      <c r="G687" s="169">
        <f t="shared" si="114"/>
        <v>0.51917596726531845</v>
      </c>
      <c r="H687" s="169">
        <f t="shared" si="115"/>
        <v>1.1237575049032867E-3</v>
      </c>
      <c r="I687" s="169">
        <f t="shared" si="116"/>
        <v>46345.589999288924</v>
      </c>
      <c r="J687" s="169">
        <f t="shared" si="110"/>
        <v>2.370989356234051E-2</v>
      </c>
      <c r="K687" s="169">
        <f t="shared" si="111"/>
        <v>1.6937165097038973</v>
      </c>
      <c r="L687" s="169">
        <f t="shared" si="117"/>
        <v>33.703170504287883</v>
      </c>
      <c r="M687" s="170">
        <f t="shared" si="118"/>
        <v>39.195628699925585</v>
      </c>
      <c r="N687" s="170">
        <f t="shared" si="119"/>
        <v>2.7766256992887222</v>
      </c>
      <c r="O687" s="169">
        <f t="shared" si="120"/>
        <v>0.25041718067178226</v>
      </c>
    </row>
    <row r="688" spans="1:15" x14ac:dyDescent="0.25">
      <c r="A688" s="157">
        <v>45694.466666666667</v>
      </c>
      <c r="B688" s="168">
        <v>0.4609807482665445</v>
      </c>
      <c r="C688" s="169">
        <f t="shared" si="112"/>
        <v>0.52326191828417123</v>
      </c>
      <c r="D688" s="168">
        <v>26.3663969133333</v>
      </c>
      <c r="E688" s="168">
        <v>4.2871510166666599E-2</v>
      </c>
      <c r="F688" s="169">
        <f t="shared" si="113"/>
        <v>0.97881286700602277</v>
      </c>
      <c r="G688" s="169">
        <f t="shared" si="114"/>
        <v>0.50645107793302779</v>
      </c>
      <c r="H688" s="169">
        <f t="shared" si="115"/>
        <v>1.096214454400493E-3</v>
      </c>
      <c r="I688" s="169">
        <f t="shared" si="116"/>
        <v>45209.829739752393</v>
      </c>
      <c r="J688" s="169">
        <f t="shared" si="110"/>
        <v>2.370943129686846E-2</v>
      </c>
      <c r="K688" s="169">
        <f t="shared" si="111"/>
        <v>1.6937458347616616</v>
      </c>
      <c r="L688" s="169">
        <f t="shared" si="117"/>
        <v>32.991530856547421</v>
      </c>
      <c r="M688" s="170">
        <f t="shared" si="118"/>
        <v>38.368611238735404</v>
      </c>
      <c r="N688" s="170">
        <f t="shared" si="119"/>
        <v>2.7110945957366543</v>
      </c>
      <c r="O688" s="169">
        <f t="shared" si="120"/>
        <v>0.24450708836008789</v>
      </c>
    </row>
    <row r="689" spans="1:15" x14ac:dyDescent="0.25">
      <c r="A689" s="157">
        <v>45694.467361111114</v>
      </c>
      <c r="B689" s="168">
        <v>0.44476536061191341</v>
      </c>
      <c r="C689" s="169">
        <f t="shared" si="112"/>
        <v>0.50485783166968701</v>
      </c>
      <c r="D689" s="168">
        <v>26.3671631216666</v>
      </c>
      <c r="E689" s="168">
        <v>4.2709382499999997E-2</v>
      </c>
      <c r="F689" s="169">
        <f t="shared" si="113"/>
        <v>0.97881131138579047</v>
      </c>
      <c r="G689" s="169">
        <f t="shared" si="114"/>
        <v>0.48863623297980341</v>
      </c>
      <c r="H689" s="169">
        <f t="shared" si="115"/>
        <v>1.0576541839389683E-3</v>
      </c>
      <c r="I689" s="169">
        <f t="shared" si="116"/>
        <v>43619.716656260956</v>
      </c>
      <c r="J689" s="169">
        <f t="shared" si="110"/>
        <v>2.3708889614728015E-2</v>
      </c>
      <c r="K689" s="169">
        <f t="shared" si="111"/>
        <v>1.6937801991934724</v>
      </c>
      <c r="L689" s="169">
        <f t="shared" si="117"/>
        <v>31.991005608860167</v>
      </c>
      <c r="M689" s="170">
        <f t="shared" si="118"/>
        <v>37.205692814531751</v>
      </c>
      <c r="N689" s="170">
        <f t="shared" si="119"/>
        <v>2.6107015819933439</v>
      </c>
      <c r="O689" s="169">
        <f t="shared" si="120"/>
        <v>0.2354528843789091</v>
      </c>
    </row>
    <row r="690" spans="1:15" x14ac:dyDescent="0.25">
      <c r="A690" s="157">
        <v>45694.468055555553</v>
      </c>
      <c r="B690" s="168">
        <v>0.45248697381387643</v>
      </c>
      <c r="C690" s="169">
        <f t="shared" si="112"/>
        <v>0.5136248461658347</v>
      </c>
      <c r="D690" s="168">
        <v>26.367929331666598</v>
      </c>
      <c r="E690" s="168">
        <v>4.2788857166666597E-2</v>
      </c>
      <c r="F690" s="169">
        <f t="shared" si="113"/>
        <v>0.97880975570091677</v>
      </c>
      <c r="G690" s="169">
        <f t="shared" si="114"/>
        <v>0.49711949251769394</v>
      </c>
      <c r="H690" s="169">
        <f t="shared" si="115"/>
        <v>1.076016217570766E-3</v>
      </c>
      <c r="I690" s="169">
        <f t="shared" si="116"/>
        <v>44377.186708728121</v>
      </c>
      <c r="J690" s="169">
        <f t="shared" si="110"/>
        <v>2.3708347946556244E-2</v>
      </c>
      <c r="K690" s="169">
        <f t="shared" si="111"/>
        <v>1.6938145642103508</v>
      </c>
      <c r="L690" s="169">
        <f t="shared" si="117"/>
        <v>32.468071948586868</v>
      </c>
      <c r="M690" s="170">
        <f t="shared" si="118"/>
        <v>37.761209438010731</v>
      </c>
      <c r="N690" s="170">
        <f t="shared" si="119"/>
        <v>2.6586750946981006</v>
      </c>
      <c r="O690" s="169">
        <f t="shared" si="120"/>
        <v>0.23977949988258482</v>
      </c>
    </row>
    <row r="691" spans="1:15" x14ac:dyDescent="0.25">
      <c r="A691" s="157">
        <v>45694.46875</v>
      </c>
      <c r="B691" s="168">
        <v>0.43820196182791638</v>
      </c>
      <c r="C691" s="169">
        <f t="shared" si="112"/>
        <v>0.49741177483050264</v>
      </c>
      <c r="D691" s="168">
        <v>26.368695540000001</v>
      </c>
      <c r="E691" s="168">
        <v>4.2712561333333302E-2</v>
      </c>
      <c r="F691" s="169">
        <f t="shared" si="113"/>
        <v>0.97880819995816781</v>
      </c>
      <c r="G691" s="169">
        <f t="shared" si="114"/>
        <v>0.48142543209156846</v>
      </c>
      <c r="H691" s="169">
        <f t="shared" si="115"/>
        <v>1.0420463898085897E-3</v>
      </c>
      <c r="I691" s="169">
        <f t="shared" si="116"/>
        <v>42976.377345355431</v>
      </c>
      <c r="J691" s="169">
        <f t="shared" si="110"/>
        <v>2.3707806294709134E-2</v>
      </c>
      <c r="K691" s="169">
        <f t="shared" si="111"/>
        <v>1.6938489296627985</v>
      </c>
      <c r="L691" s="169">
        <f t="shared" si="117"/>
        <v>31.584585579714734</v>
      </c>
      <c r="M691" s="170">
        <f t="shared" si="118"/>
        <v>36.734359409272066</v>
      </c>
      <c r="N691" s="170">
        <f t="shared" si="119"/>
        <v>2.574441817278621</v>
      </c>
      <c r="O691" s="169">
        <f t="shared" si="120"/>
        <v>0.2321827035785192</v>
      </c>
    </row>
    <row r="692" spans="1:15" x14ac:dyDescent="0.25">
      <c r="A692" s="157">
        <v>45694.469444444447</v>
      </c>
      <c r="B692" s="168">
        <v>0.41465102138918952</v>
      </c>
      <c r="C692" s="169">
        <f t="shared" si="112"/>
        <v>0.47068058546225455</v>
      </c>
      <c r="D692" s="168">
        <v>26.369461749999999</v>
      </c>
      <c r="E692" s="168">
        <v>4.2954160999999998E-2</v>
      </c>
      <c r="F692" s="169">
        <f t="shared" si="113"/>
        <v>0.97880664415077334</v>
      </c>
      <c r="G692" s="169">
        <f t="shared" si="114"/>
        <v>0.45555146833845916</v>
      </c>
      <c r="H692" s="169">
        <f t="shared" si="115"/>
        <v>9.8604213926073415E-4</v>
      </c>
      <c r="I692" s="169">
        <f t="shared" si="116"/>
        <v>40666.802583938792</v>
      </c>
      <c r="J692" s="169">
        <f t="shared" si="110"/>
        <v>2.3707264656829836E-2</v>
      </c>
      <c r="K692" s="169">
        <f t="shared" si="111"/>
        <v>1.6938832957003209</v>
      </c>
      <c r="L692" s="169">
        <f t="shared" si="117"/>
        <v>30.119130192894584</v>
      </c>
      <c r="M692" s="170">
        <f t="shared" si="118"/>
        <v>35.030602394343603</v>
      </c>
      <c r="N692" s="170">
        <f t="shared" si="119"/>
        <v>2.4568217608105916</v>
      </c>
      <c r="O692" s="169">
        <f t="shared" si="120"/>
        <v>0.22157483412793935</v>
      </c>
    </row>
    <row r="693" spans="1:15" x14ac:dyDescent="0.25">
      <c r="A693" s="157">
        <v>45694.470138888886</v>
      </c>
      <c r="B693" s="168">
        <v>0.41156238348255025</v>
      </c>
      <c r="C693" s="169">
        <f t="shared" si="112"/>
        <v>0.46717653421184607</v>
      </c>
      <c r="D693" s="168">
        <v>26.370227960000001</v>
      </c>
      <c r="E693" s="168">
        <v>4.3027277000000003E-2</v>
      </c>
      <c r="F693" s="169">
        <f t="shared" si="113"/>
        <v>0.97880508828211543</v>
      </c>
      <c r="G693" s="169">
        <f t="shared" si="114"/>
        <v>0.45215817262482172</v>
      </c>
      <c r="H693" s="169">
        <f t="shared" si="115"/>
        <v>9.7869734334377003E-4</v>
      </c>
      <c r="I693" s="169">
        <f t="shared" si="116"/>
        <v>40364.052555903501</v>
      </c>
      <c r="J693" s="169">
        <f t="shared" si="110"/>
        <v>2.3706723034096093E-2</v>
      </c>
      <c r="K693" s="169">
        <f t="shared" si="111"/>
        <v>1.6939176622481693</v>
      </c>
      <c r="L693" s="169">
        <f t="shared" si="117"/>
        <v>29.926088033979966</v>
      </c>
      <c r="M693" s="170">
        <f t="shared" si="118"/>
        <v>34.806713695258381</v>
      </c>
      <c r="N693" s="170">
        <f t="shared" si="119"/>
        <v>2.4436529205960169</v>
      </c>
      <c r="O693" s="169">
        <f t="shared" si="120"/>
        <v>0.22038716816342144</v>
      </c>
    </row>
    <row r="694" spans="1:15" x14ac:dyDescent="0.25">
      <c r="A694" s="157">
        <v>45694.470833333333</v>
      </c>
      <c r="B694" s="168">
        <v>0.38839751818682039</v>
      </c>
      <c r="C694" s="169">
        <f t="shared" si="112"/>
        <v>0.44088321428481586</v>
      </c>
      <c r="D694" s="168">
        <v>26.370981398333299</v>
      </c>
      <c r="E694" s="168">
        <v>4.3008203666666599E-2</v>
      </c>
      <c r="F694" s="169">
        <f t="shared" si="113"/>
        <v>0.97880355828790577</v>
      </c>
      <c r="G694" s="169">
        <f t="shared" si="114"/>
        <v>0.4267083657873087</v>
      </c>
      <c r="H694" s="169">
        <f t="shared" si="115"/>
        <v>9.23611181357811E-4</v>
      </c>
      <c r="I694" s="169">
        <f t="shared" si="116"/>
        <v>38092.309714208088</v>
      </c>
      <c r="J694" s="169">
        <f t="shared" si="110"/>
        <v>2.3706190454236779E-2</v>
      </c>
      <c r="K694" s="169">
        <f t="shared" si="111"/>
        <v>1.69395145645058</v>
      </c>
      <c r="L694" s="169">
        <f t="shared" si="117"/>
        <v>28.471674729753317</v>
      </c>
      <c r="M694" s="170">
        <f t="shared" si="118"/>
        <v>33.115692836058507</v>
      </c>
      <c r="N694" s="170">
        <f t="shared" si="119"/>
        <v>2.3118871398184084</v>
      </c>
      <c r="O694" s="169">
        <f t="shared" si="120"/>
        <v>0.20850352992590263</v>
      </c>
    </row>
    <row r="695" spans="1:15" x14ac:dyDescent="0.25">
      <c r="A695" s="157">
        <v>45694.47152777778</v>
      </c>
      <c r="B695" s="168">
        <v>0.39959386649909473</v>
      </c>
      <c r="C695" s="169">
        <f t="shared" si="112"/>
        <v>0.4535931966534964</v>
      </c>
      <c r="D695" s="168">
        <v>26.371236799999998</v>
      </c>
      <c r="E695" s="168">
        <v>4.3192586499999998E-2</v>
      </c>
      <c r="F695" s="169">
        <f t="shared" si="113"/>
        <v>0.97880303963470794</v>
      </c>
      <c r="G695" s="169">
        <f t="shared" si="114"/>
        <v>0.43900910219113409</v>
      </c>
      <c r="H695" s="169">
        <f t="shared" si="115"/>
        <v>9.5023615192886166E-4</v>
      </c>
      <c r="I695" s="169">
        <f t="shared" si="116"/>
        <v>39190.452190862088</v>
      </c>
      <c r="J695" s="169">
        <f t="shared" si="110"/>
        <v>2.3706009922833251E-2</v>
      </c>
      <c r="K695" s="169">
        <f t="shared" si="111"/>
        <v>1.6939629121724584</v>
      </c>
      <c r="L695" s="169">
        <f t="shared" si="117"/>
        <v>29.176114144862236</v>
      </c>
      <c r="M695" s="170">
        <f t="shared" si="118"/>
        <v>33.935238997636226</v>
      </c>
      <c r="N695" s="170">
        <f t="shared" si="119"/>
        <v>2.3853320473659214</v>
      </c>
      <c r="O695" s="169">
        <f t="shared" si="120"/>
        <v>0.21512734914916318</v>
      </c>
    </row>
    <row r="696" spans="1:15" x14ac:dyDescent="0.25">
      <c r="A696" s="157">
        <v>45694.472222222219</v>
      </c>
      <c r="B696" s="168">
        <v>0.41735359888567808</v>
      </c>
      <c r="C696" s="169">
        <f t="shared" si="112"/>
        <v>0.47375289994303427</v>
      </c>
      <c r="D696" s="168">
        <v>26.371236799999998</v>
      </c>
      <c r="E696" s="168">
        <v>4.3462798499999997E-2</v>
      </c>
      <c r="F696" s="169">
        <f t="shared" si="113"/>
        <v>0.97880303963470794</v>
      </c>
      <c r="G696" s="169">
        <f t="shared" si="114"/>
        <v>0.45852062332256871</v>
      </c>
      <c r="H696" s="169">
        <f t="shared" si="115"/>
        <v>9.9246888165058157E-4</v>
      </c>
      <c r="I696" s="169">
        <f t="shared" si="116"/>
        <v>40932.250555078157</v>
      </c>
      <c r="J696" s="169">
        <f t="shared" si="110"/>
        <v>2.3706009922833251E-2</v>
      </c>
      <c r="K696" s="169">
        <f t="shared" si="111"/>
        <v>1.6939629121724584</v>
      </c>
      <c r="L696" s="169">
        <f t="shared" si="117"/>
        <v>30.287878177716781</v>
      </c>
      <c r="M696" s="170">
        <f t="shared" si="118"/>
        <v>35.228350821115249</v>
      </c>
      <c r="N696" s="170">
        <f t="shared" si="119"/>
        <v>2.5014196580785013</v>
      </c>
      <c r="O696" s="169">
        <f t="shared" si="120"/>
        <v>0.22559701100996588</v>
      </c>
    </row>
    <row r="697" spans="1:15" x14ac:dyDescent="0.25">
      <c r="A697" s="157">
        <v>45694.472916666666</v>
      </c>
      <c r="B697" s="168">
        <v>0.43472724141185137</v>
      </c>
      <c r="C697" s="169">
        <f t="shared" si="112"/>
        <v>0.49347433891306897</v>
      </c>
      <c r="D697" s="168">
        <v>26.371236799999998</v>
      </c>
      <c r="E697" s="168">
        <v>4.3653534166666598E-2</v>
      </c>
      <c r="F697" s="169">
        <f t="shared" si="113"/>
        <v>0.97880303963470794</v>
      </c>
      <c r="G697" s="169">
        <f t="shared" si="114"/>
        <v>0.47760797136929439</v>
      </c>
      <c r="H697" s="169">
        <f t="shared" si="115"/>
        <v>1.0337834878123256E-3</v>
      </c>
      <c r="I697" s="169">
        <f t="shared" si="116"/>
        <v>42636.182882089161</v>
      </c>
      <c r="J697" s="169">
        <f t="shared" si="110"/>
        <v>2.3706009922833251E-2</v>
      </c>
      <c r="K697" s="169">
        <f t="shared" si="111"/>
        <v>1.6939629121724584</v>
      </c>
      <c r="L697" s="169">
        <f t="shared" si="117"/>
        <v>31.369078815411633</v>
      </c>
      <c r="M697" s="170">
        <f t="shared" si="118"/>
        <v>36.485913835243799</v>
      </c>
      <c r="N697" s="170">
        <f t="shared" si="119"/>
        <v>2.6115491797835428</v>
      </c>
      <c r="O697" s="169">
        <f t="shared" si="120"/>
        <v>0.23552932718105546</v>
      </c>
    </row>
    <row r="698" spans="1:15" x14ac:dyDescent="0.25">
      <c r="A698" s="157">
        <v>45694.473611111112</v>
      </c>
      <c r="B698" s="168">
        <v>0.43241075747442748</v>
      </c>
      <c r="C698" s="169">
        <f t="shared" si="112"/>
        <v>0.49084481568395066</v>
      </c>
      <c r="D698" s="168">
        <v>26.371236799999998</v>
      </c>
      <c r="E698" s="168">
        <v>4.3609029333333299E-2</v>
      </c>
      <c r="F698" s="169">
        <f t="shared" si="113"/>
        <v>0.97880303963470794</v>
      </c>
      <c r="G698" s="169">
        <f t="shared" si="114"/>
        <v>0.47506299353337728</v>
      </c>
      <c r="H698" s="169">
        <f t="shared" si="115"/>
        <v>1.028274877777873E-3</v>
      </c>
      <c r="I698" s="169">
        <f t="shared" si="116"/>
        <v>42408.992075093338</v>
      </c>
      <c r="J698" s="169">
        <f t="shared" si="110"/>
        <v>2.3706009922833251E-2</v>
      </c>
      <c r="K698" s="169">
        <f t="shared" si="111"/>
        <v>1.6939629121724584</v>
      </c>
      <c r="L698" s="169">
        <f t="shared" si="117"/>
        <v>31.225273497835367</v>
      </c>
      <c r="M698" s="170">
        <f t="shared" si="118"/>
        <v>36.318651402801578</v>
      </c>
      <c r="N698" s="170">
        <f t="shared" si="119"/>
        <v>2.5956937287158803</v>
      </c>
      <c r="O698" s="169">
        <f t="shared" si="120"/>
        <v>0.23409936225792571</v>
      </c>
    </row>
    <row r="699" spans="1:15" x14ac:dyDescent="0.25">
      <c r="A699" s="157">
        <v>45694.474305555559</v>
      </c>
      <c r="B699" s="168">
        <v>0.4196700865140372</v>
      </c>
      <c r="C699" s="169">
        <f t="shared" si="112"/>
        <v>0.47638242736186437</v>
      </c>
      <c r="D699" s="168">
        <v>26.371236799999998</v>
      </c>
      <c r="E699" s="168">
        <v>4.3453262499999999E-2</v>
      </c>
      <c r="F699" s="169">
        <f t="shared" si="113"/>
        <v>0.97880303963470794</v>
      </c>
      <c r="G699" s="169">
        <f t="shared" si="114"/>
        <v>0.46106560521348849</v>
      </c>
      <c r="H699" s="169">
        <f t="shared" si="115"/>
        <v>9.979775004620964E-4</v>
      </c>
      <c r="I699" s="169">
        <f t="shared" si="116"/>
        <v>41159.44172406508</v>
      </c>
      <c r="J699" s="169">
        <f t="shared" si="110"/>
        <v>2.3706009922833251E-2</v>
      </c>
      <c r="K699" s="169">
        <f t="shared" si="111"/>
        <v>1.6939629121724584</v>
      </c>
      <c r="L699" s="169">
        <f t="shared" si="117"/>
        <v>30.432397098379091</v>
      </c>
      <c r="M699" s="170">
        <f t="shared" si="118"/>
        <v>35.396443257551631</v>
      </c>
      <c r="N699" s="170">
        <f t="shared" si="119"/>
        <v>2.5140443650460997</v>
      </c>
      <c r="O699" s="169">
        <f t="shared" si="120"/>
        <v>0.22673560290819803</v>
      </c>
    </row>
    <row r="700" spans="1:15" x14ac:dyDescent="0.25">
      <c r="A700" s="157">
        <v>45694.474999999999</v>
      </c>
      <c r="B700" s="168">
        <v>0.42854994719795242</v>
      </c>
      <c r="C700" s="169">
        <f t="shared" si="112"/>
        <v>0.48646227275274434</v>
      </c>
      <c r="D700" s="168">
        <v>26.371236799999998</v>
      </c>
      <c r="E700" s="168">
        <v>4.3462799333333302E-2</v>
      </c>
      <c r="F700" s="169">
        <f t="shared" si="113"/>
        <v>0.97880303963470794</v>
      </c>
      <c r="G700" s="169">
        <f t="shared" si="114"/>
        <v>0.47082135972639416</v>
      </c>
      <c r="H700" s="169">
        <f t="shared" si="115"/>
        <v>1.0190938522216325E-3</v>
      </c>
      <c r="I700" s="169">
        <f t="shared" si="116"/>
        <v>42030.34036583711</v>
      </c>
      <c r="J700" s="169">
        <f t="shared" si="110"/>
        <v>2.3706009922833251E-2</v>
      </c>
      <c r="K700" s="169">
        <f t="shared" si="111"/>
        <v>1.6939629121724584</v>
      </c>
      <c r="L700" s="169">
        <f t="shared" si="117"/>
        <v>30.98535764421263</v>
      </c>
      <c r="M700" s="170">
        <f t="shared" si="118"/>
        <v>36.039601156713779</v>
      </c>
      <c r="N700" s="170">
        <f t="shared" si="119"/>
        <v>2.5650659174617334</v>
      </c>
      <c r="O700" s="169">
        <f t="shared" si="120"/>
        <v>0.23133711376819385</v>
      </c>
    </row>
    <row r="701" spans="1:15" x14ac:dyDescent="0.25">
      <c r="A701" s="157">
        <v>45694.475694444445</v>
      </c>
      <c r="B701" s="168">
        <v>0.44476536061191341</v>
      </c>
      <c r="C701" s="169">
        <f t="shared" si="112"/>
        <v>0.50486903223125912</v>
      </c>
      <c r="D701" s="168">
        <v>26.371261508333301</v>
      </c>
      <c r="E701" s="168">
        <v>4.35867765E-2</v>
      </c>
      <c r="F701" s="169">
        <f t="shared" si="113"/>
        <v>0.97880298945826061</v>
      </c>
      <c r="G701" s="169">
        <f t="shared" si="114"/>
        <v>0.4886362329798033</v>
      </c>
      <c r="H701" s="169">
        <f t="shared" si="115"/>
        <v>1.0576541839389681E-3</v>
      </c>
      <c r="I701" s="169">
        <f t="shared" si="116"/>
        <v>43620.68438478079</v>
      </c>
      <c r="J701" s="169">
        <f t="shared" si="110"/>
        <v>2.3705992457765997E-2</v>
      </c>
      <c r="K701" s="169">
        <f t="shared" si="111"/>
        <v>1.6939640204368089</v>
      </c>
      <c r="L701" s="169">
        <f t="shared" si="117"/>
        <v>31.991005608860167</v>
      </c>
      <c r="M701" s="170">
        <f t="shared" si="118"/>
        <v>37.209309364899688</v>
      </c>
      <c r="N701" s="170">
        <f t="shared" si="119"/>
        <v>2.6646496936743604</v>
      </c>
      <c r="O701" s="169">
        <f t="shared" si="120"/>
        <v>0.24031833456659096</v>
      </c>
    </row>
    <row r="702" spans="1:15" x14ac:dyDescent="0.25">
      <c r="A702" s="157">
        <v>45694.476388888892</v>
      </c>
      <c r="B702" s="168">
        <v>0.4486261672206171</v>
      </c>
      <c r="C702" s="169">
        <f t="shared" si="112"/>
        <v>0.50925429616363016</v>
      </c>
      <c r="D702" s="168">
        <v>26.372249816666599</v>
      </c>
      <c r="E702" s="168">
        <v>4.3348355166666602E-2</v>
      </c>
      <c r="F702" s="169">
        <f t="shared" si="113"/>
        <v>0.97880098239888513</v>
      </c>
      <c r="G702" s="169">
        <f t="shared" si="114"/>
        <v>0.49287786275723261</v>
      </c>
      <c r="H702" s="169">
        <f t="shared" si="115"/>
        <v>1.0668352007732309E-3</v>
      </c>
      <c r="I702" s="169">
        <f t="shared" si="116"/>
        <v>43999.571188537644</v>
      </c>
      <c r="J702" s="169">
        <f t="shared" si="110"/>
        <v>2.3705293885658601E-2</v>
      </c>
      <c r="K702" s="169">
        <f t="shared" si="111"/>
        <v>1.6940083503247503</v>
      </c>
      <c r="L702" s="169">
        <f t="shared" si="117"/>
        <v>32.229682475620812</v>
      </c>
      <c r="M702" s="170">
        <f t="shared" si="118"/>
        <v>37.487797362001281</v>
      </c>
      <c r="N702" s="170">
        <f t="shared" si="119"/>
        <v>2.671968214236033</v>
      </c>
      <c r="O702" s="169">
        <f t="shared" si="120"/>
        <v>0.24097837429978652</v>
      </c>
    </row>
    <row r="703" spans="1:15" x14ac:dyDescent="0.25">
      <c r="A703" s="157">
        <v>45694.477083333331</v>
      </c>
      <c r="B703" s="168">
        <v>0.45403129645427021</v>
      </c>
      <c r="C703" s="169">
        <f t="shared" si="112"/>
        <v>0.51539402029080916</v>
      </c>
      <c r="D703" s="168">
        <v>26.3737322783333</v>
      </c>
      <c r="E703" s="168">
        <v>4.3300670833333298E-2</v>
      </c>
      <c r="F703" s="169">
        <f t="shared" si="113"/>
        <v>0.97879797162037618</v>
      </c>
      <c r="G703" s="169">
        <f t="shared" si="114"/>
        <v>0.49881614442527328</v>
      </c>
      <c r="H703" s="169">
        <f t="shared" si="115"/>
        <v>1.0796886242971284E-3</v>
      </c>
      <c r="I703" s="169">
        <f t="shared" si="116"/>
        <v>44530.043353125911</v>
      </c>
      <c r="J703" s="169">
        <f t="shared" si="110"/>
        <v>2.3704246075327572E-2</v>
      </c>
      <c r="K703" s="169">
        <f t="shared" si="111"/>
        <v>1.6940748467113254</v>
      </c>
      <c r="L703" s="169">
        <f t="shared" si="117"/>
        <v>32.56334789550575</v>
      </c>
      <c r="M703" s="170">
        <f t="shared" si="118"/>
        <v>37.877230357510996</v>
      </c>
      <c r="N703" s="170">
        <f t="shared" si="119"/>
        <v>2.6996381367009352</v>
      </c>
      <c r="O703" s="169">
        <f t="shared" si="120"/>
        <v>0.24347385792757353</v>
      </c>
    </row>
    <row r="704" spans="1:15" x14ac:dyDescent="0.25">
      <c r="A704" s="157">
        <v>45694.477777777778</v>
      </c>
      <c r="B704" s="168">
        <v>0.45789210302436828</v>
      </c>
      <c r="C704" s="169">
        <f t="shared" si="112"/>
        <v>0.51978078976608244</v>
      </c>
      <c r="D704" s="168">
        <v>26.375214740000001</v>
      </c>
      <c r="E704" s="168">
        <v>4.3240271500000003E-2</v>
      </c>
      <c r="F704" s="169">
        <f t="shared" si="113"/>
        <v>0.97879496061248872</v>
      </c>
      <c r="G704" s="169">
        <f t="shared" si="114"/>
        <v>0.50305777416028885</v>
      </c>
      <c r="H704" s="169">
        <f t="shared" si="115"/>
        <v>1.0888696410395863E-3</v>
      </c>
      <c r="I704" s="169">
        <f t="shared" si="116"/>
        <v>44909.060235789526</v>
      </c>
      <c r="J704" s="169">
        <f t="shared" si="110"/>
        <v>2.3703198321682727E-2</v>
      </c>
      <c r="K704" s="169">
        <f t="shared" si="111"/>
        <v>1.6941413450083682</v>
      </c>
      <c r="L704" s="169">
        <f t="shared" si="117"/>
        <v>32.801339699378069</v>
      </c>
      <c r="M704" s="170">
        <f t="shared" si="118"/>
        <v>38.155400567789165</v>
      </c>
      <c r="N704" s="170">
        <f t="shared" si="119"/>
        <v>2.7177271398831095</v>
      </c>
      <c r="O704" s="169">
        <f t="shared" si="120"/>
        <v>0.24510526153346945</v>
      </c>
    </row>
    <row r="705" spans="1:15" x14ac:dyDescent="0.25">
      <c r="A705" s="157">
        <v>45694.478472222225</v>
      </c>
      <c r="B705" s="168">
        <v>0.45557561908694155</v>
      </c>
      <c r="C705" s="169">
        <f t="shared" si="112"/>
        <v>0.51715536049845212</v>
      </c>
      <c r="D705" s="168">
        <v>26.376697201666602</v>
      </c>
      <c r="E705" s="168">
        <v>4.3229675333333301E-2</v>
      </c>
      <c r="F705" s="169">
        <f t="shared" si="113"/>
        <v>0.97879194937520808</v>
      </c>
      <c r="G705" s="169">
        <f t="shared" si="114"/>
        <v>0.50051279632436863</v>
      </c>
      <c r="H705" s="169">
        <f t="shared" si="115"/>
        <v>1.083361031005127E-3</v>
      </c>
      <c r="I705" s="169">
        <f t="shared" si="116"/>
        <v>44682.223147066266</v>
      </c>
      <c r="J705" s="169">
        <f t="shared" si="110"/>
        <v>2.3702150624720458E-2</v>
      </c>
      <c r="K705" s="169">
        <f t="shared" si="111"/>
        <v>1.6942078452159119</v>
      </c>
      <c r="L705" s="169">
        <f t="shared" si="117"/>
        <v>32.658578483200984</v>
      </c>
      <c r="M705" s="170">
        <f t="shared" si="118"/>
        <v>37.990672565963493</v>
      </c>
      <c r="N705" s="170">
        <f t="shared" si="119"/>
        <v>2.7041379182735881</v>
      </c>
      <c r="O705" s="169">
        <f t="shared" si="120"/>
        <v>0.24387968238398164</v>
      </c>
    </row>
    <row r="706" spans="1:15" x14ac:dyDescent="0.25">
      <c r="A706" s="157">
        <v>45694.479166666664</v>
      </c>
      <c r="B706" s="168">
        <v>0.45827819290793947</v>
      </c>
      <c r="C706" s="169">
        <f t="shared" si="112"/>
        <v>0.52022740770698572</v>
      </c>
      <c r="D706" s="168">
        <v>26.3781773866666</v>
      </c>
      <c r="E706" s="168">
        <v>4.3356834333333302E-2</v>
      </c>
      <c r="F706" s="169">
        <f t="shared" si="113"/>
        <v>0.9787889425335069</v>
      </c>
      <c r="G706" s="169">
        <f t="shared" si="114"/>
        <v>0.5034819472704436</v>
      </c>
      <c r="H706" s="169">
        <f t="shared" si="115"/>
        <v>1.0897877646546398E-3</v>
      </c>
      <c r="I706" s="169">
        <f t="shared" si="116"/>
        <v>44947.648025883565</v>
      </c>
      <c r="J706" s="169">
        <f t="shared" si="110"/>
        <v>2.3701104593290431E-2</v>
      </c>
      <c r="K706" s="169">
        <f t="shared" si="111"/>
        <v>1.6942742452029653</v>
      </c>
      <c r="L706" s="169">
        <f t="shared" si="117"/>
        <v>32.825123961132242</v>
      </c>
      <c r="M706" s="170">
        <f t="shared" si="118"/>
        <v>38.185750038154254</v>
      </c>
      <c r="N706" s="170">
        <f t="shared" si="119"/>
        <v>2.7274659086151796</v>
      </c>
      <c r="O706" s="169">
        <f t="shared" si="120"/>
        <v>0.24598357761680914</v>
      </c>
    </row>
    <row r="707" spans="1:15" x14ac:dyDescent="0.25">
      <c r="A707" s="157">
        <v>45694.479861111111</v>
      </c>
      <c r="B707" s="168">
        <v>0.44244886195707928</v>
      </c>
      <c r="C707" s="169">
        <f t="shared" si="112"/>
        <v>0.50226164683017283</v>
      </c>
      <c r="D707" s="168">
        <v>26.379409434999999</v>
      </c>
      <c r="E707" s="168">
        <v>4.3272061499999903E-2</v>
      </c>
      <c r="F707" s="169">
        <f t="shared" si="113"/>
        <v>0.97878643958118772</v>
      </c>
      <c r="G707" s="169">
        <f t="shared" si="114"/>
        <v>0.48609123897477657</v>
      </c>
      <c r="H707" s="169">
        <f t="shared" si="115"/>
        <v>1.0521455389064429E-3</v>
      </c>
      <c r="I707" s="169">
        <f t="shared" si="116"/>
        <v>43395.406286126934</v>
      </c>
      <c r="J707" s="169">
        <f t="shared" si="110"/>
        <v>2.3700233960563994E-2</v>
      </c>
      <c r="K707" s="169">
        <f t="shared" si="111"/>
        <v>1.6943295154180871</v>
      </c>
      <c r="L707" s="169">
        <f t="shared" si="117"/>
        <v>31.847659449261013</v>
      </c>
      <c r="M707" s="170">
        <f t="shared" si="118"/>
        <v>37.04973970852275</v>
      </c>
      <c r="N707" s="170">
        <f t="shared" si="119"/>
        <v>2.632956417027446</v>
      </c>
      <c r="O707" s="169">
        <f t="shared" si="120"/>
        <v>0.23745999432065712</v>
      </c>
    </row>
    <row r="708" spans="1:15" x14ac:dyDescent="0.25">
      <c r="A708" s="157">
        <v>45694.480555555558</v>
      </c>
      <c r="B708" s="168">
        <v>0.39187223491967516</v>
      </c>
      <c r="C708" s="169">
        <f t="shared" si="112"/>
        <v>0.44485036372613385</v>
      </c>
      <c r="D708" s="168">
        <v>26.3804821266666</v>
      </c>
      <c r="E708" s="168">
        <v>4.3299611500000001E-2</v>
      </c>
      <c r="F708" s="169">
        <f t="shared" si="113"/>
        <v>0.97878426023885379</v>
      </c>
      <c r="G708" s="169">
        <f t="shared" si="114"/>
        <v>0.43052582246306703</v>
      </c>
      <c r="H708" s="169">
        <f t="shared" si="115"/>
        <v>9.3187407459538322E-4</v>
      </c>
      <c r="I708" s="169">
        <f t="shared" si="116"/>
        <v>38435.071425937967</v>
      </c>
      <c r="J708" s="169">
        <f t="shared" si="110"/>
        <v>2.3699475969849334E-2</v>
      </c>
      <c r="K708" s="169">
        <f t="shared" si="111"/>
        <v>1.6943776378996362</v>
      </c>
      <c r="L708" s="169">
        <f t="shared" si="117"/>
        <v>28.690593644790788</v>
      </c>
      <c r="M708" s="170">
        <f t="shared" si="118"/>
        <v>33.377839630561418</v>
      </c>
      <c r="N708" s="170">
        <f t="shared" si="119"/>
        <v>2.347969460309693</v>
      </c>
      <c r="O708" s="169">
        <f t="shared" si="120"/>
        <v>0.21175770745938791</v>
      </c>
    </row>
    <row r="709" spans="1:15" x14ac:dyDescent="0.25">
      <c r="A709" s="157">
        <v>45694.481249999997</v>
      </c>
      <c r="B709" s="168">
        <v>0.40268250808894696</v>
      </c>
      <c r="C709" s="169">
        <f t="shared" si="112"/>
        <v>0.45712475809336811</v>
      </c>
      <c r="D709" s="168">
        <v>26.381554820000002</v>
      </c>
      <c r="E709" s="168">
        <v>4.3435247833333301E-2</v>
      </c>
      <c r="F709" s="169">
        <f t="shared" si="113"/>
        <v>0.97878208077300022</v>
      </c>
      <c r="G709" s="169">
        <f t="shared" si="114"/>
        <v>0.44240240195129021</v>
      </c>
      <c r="H709" s="169">
        <f t="shared" si="115"/>
        <v>9.575809566045243E-4</v>
      </c>
      <c r="I709" s="169">
        <f t="shared" si="116"/>
        <v>39495.579099267008</v>
      </c>
      <c r="J709" s="169">
        <f t="shared" si="110"/>
        <v>2.3698718007628149E-2</v>
      </c>
      <c r="K709" s="169">
        <f t="shared" si="111"/>
        <v>1.6944257614563187</v>
      </c>
      <c r="L709" s="169">
        <f t="shared" si="117"/>
        <v>29.369952736763082</v>
      </c>
      <c r="M709" s="170">
        <f t="shared" si="118"/>
        <v>34.169056394648976</v>
      </c>
      <c r="N709" s="170">
        <f t="shared" si="119"/>
        <v>2.4170562944804632</v>
      </c>
      <c r="O709" s="169">
        <f t="shared" si="120"/>
        <v>0.21798848254693931</v>
      </c>
    </row>
    <row r="710" spans="1:15" x14ac:dyDescent="0.25">
      <c r="A710" s="157">
        <v>45694.481944444444</v>
      </c>
      <c r="B710" s="168">
        <v>0.41580927993621958</v>
      </c>
      <c r="C710" s="169">
        <f t="shared" si="112"/>
        <v>0.4720289972054435</v>
      </c>
      <c r="D710" s="168">
        <v>26.382627513333301</v>
      </c>
      <c r="E710" s="168">
        <v>4.3643997499999997E-2</v>
      </c>
      <c r="F710" s="169">
        <f t="shared" si="113"/>
        <v>0.97877990118700797</v>
      </c>
      <c r="G710" s="169">
        <f t="shared" si="114"/>
        <v>0.45682397546999193</v>
      </c>
      <c r="H710" s="169">
        <f t="shared" si="115"/>
        <v>9.8879648370128119E-4</v>
      </c>
      <c r="I710" s="169">
        <f t="shared" si="116"/>
        <v>40783.305358550322</v>
      </c>
      <c r="J710" s="169">
        <f t="shared" si="110"/>
        <v>2.3697960075076952E-2</v>
      </c>
      <c r="K710" s="169">
        <f t="shared" si="111"/>
        <v>1.6944738860133697</v>
      </c>
      <c r="L710" s="169">
        <f t="shared" si="117"/>
        <v>30.191470244429993</v>
      </c>
      <c r="M710" s="170">
        <f t="shared" si="118"/>
        <v>35.12570496243675</v>
      </c>
      <c r="N710" s="170">
        <f t="shared" si="119"/>
        <v>2.5038498066440527</v>
      </c>
      <c r="O710" s="169">
        <f t="shared" si="120"/>
        <v>0.22581618025289071</v>
      </c>
    </row>
    <row r="711" spans="1:15" x14ac:dyDescent="0.25">
      <c r="A711" s="157">
        <v>45694.482638888891</v>
      </c>
      <c r="B711" s="168">
        <v>0.41542318639259929</v>
      </c>
      <c r="C711" s="169">
        <f t="shared" si="112"/>
        <v>0.47159340728439231</v>
      </c>
      <c r="D711" s="168">
        <v>26.3836870933333</v>
      </c>
      <c r="E711" s="168">
        <v>4.3772216333333301E-2</v>
      </c>
      <c r="F711" s="169">
        <f t="shared" si="113"/>
        <v>0.97877774812780793</v>
      </c>
      <c r="G711" s="169">
        <f t="shared" si="114"/>
        <v>0.45639979833876743</v>
      </c>
      <c r="H711" s="169">
        <f t="shared" si="115"/>
        <v>9.8787835138261352E-4</v>
      </c>
      <c r="I711" s="169">
        <f t="shared" si="116"/>
        <v>40745.670389371495</v>
      </c>
      <c r="J711" s="169">
        <f t="shared" si="110"/>
        <v>2.3697211437135813E-2</v>
      </c>
      <c r="K711" s="169">
        <f t="shared" si="111"/>
        <v>1.6945214232451993</v>
      </c>
      <c r="L711" s="169">
        <f t="shared" si="117"/>
        <v>30.167359572565086</v>
      </c>
      <c r="M711" s="170">
        <f t="shared" si="118"/>
        <v>35.098535848924996</v>
      </c>
      <c r="N711" s="170">
        <f t="shared" si="119"/>
        <v>2.5090692017099574</v>
      </c>
      <c r="O711" s="169">
        <f t="shared" si="120"/>
        <v>0.22628690491612169</v>
      </c>
    </row>
    <row r="712" spans="1:15" x14ac:dyDescent="0.25">
      <c r="A712" s="157">
        <v>45694.48333333333</v>
      </c>
      <c r="B712" s="168">
        <v>0.42816385732982293</v>
      </c>
      <c r="C712" s="169">
        <f t="shared" si="112"/>
        <v>0.48605579769220203</v>
      </c>
      <c r="D712" s="168">
        <v>26.383317471666601</v>
      </c>
      <c r="E712" s="168">
        <v>4.3827318499999997E-2</v>
      </c>
      <c r="F712" s="169">
        <f t="shared" si="113"/>
        <v>0.97877849920978133</v>
      </c>
      <c r="G712" s="169">
        <f t="shared" si="114"/>
        <v>0.47039718663320434</v>
      </c>
      <c r="H712" s="169">
        <f t="shared" si="115"/>
        <v>1.0181757286432994E-3</v>
      </c>
      <c r="I712" s="169">
        <f t="shared" si="116"/>
        <v>41995.220920606254</v>
      </c>
      <c r="J712" s="169">
        <f t="shared" si="110"/>
        <v>2.3697472587138693E-2</v>
      </c>
      <c r="K712" s="169">
        <f t="shared" si="111"/>
        <v>1.6945048403460092</v>
      </c>
      <c r="L712" s="169">
        <f t="shared" si="117"/>
        <v>30.961348906860227</v>
      </c>
      <c r="M712" s="170">
        <f t="shared" si="118"/>
        <v>36.021995422473466</v>
      </c>
      <c r="N712" s="170">
        <f t="shared" si="119"/>
        <v>2.5852702890215524</v>
      </c>
      <c r="O712" s="169">
        <f t="shared" si="120"/>
        <v>0.23315929735042859</v>
      </c>
    </row>
    <row r="713" spans="1:15" x14ac:dyDescent="0.25">
      <c r="A713" s="157">
        <v>45694.484027777777</v>
      </c>
      <c r="B713" s="168">
        <v>0.43086643484175602</v>
      </c>
      <c r="C713" s="169">
        <f t="shared" si="112"/>
        <v>0.48912038044596212</v>
      </c>
      <c r="D713" s="168">
        <v>26.3820300116666</v>
      </c>
      <c r="E713" s="168">
        <v>4.3800827333333299E-2</v>
      </c>
      <c r="F713" s="169">
        <f t="shared" si="113"/>
        <v>0.97878111525455436</v>
      </c>
      <c r="G713" s="169">
        <f t="shared" si="114"/>
        <v>0.47336634163428182</v>
      </c>
      <c r="H713" s="169">
        <f t="shared" si="115"/>
        <v>1.024602471069874E-3</v>
      </c>
      <c r="I713" s="169">
        <f t="shared" si="116"/>
        <v>42260.000870531127</v>
      </c>
      <c r="J713" s="169">
        <f t="shared" si="110"/>
        <v>2.3698382247958998E-2</v>
      </c>
      <c r="K713" s="169">
        <f t="shared" si="111"/>
        <v>1.6944470799966367</v>
      </c>
      <c r="L713" s="169">
        <f t="shared" si="117"/>
        <v>31.129343384784917</v>
      </c>
      <c r="M713" s="170">
        <f t="shared" si="118"/>
        <v>36.216342824408891</v>
      </c>
      <c r="N713" s="170">
        <f t="shared" si="119"/>
        <v>2.5990844355570801</v>
      </c>
      <c r="O713" s="169">
        <f t="shared" si="120"/>
        <v>0.23440516193696612</v>
      </c>
    </row>
    <row r="714" spans="1:15" x14ac:dyDescent="0.25">
      <c r="A714" s="157">
        <v>45694.484722222223</v>
      </c>
      <c r="B714" s="168">
        <v>0.43086643484175602</v>
      </c>
      <c r="C714" s="169">
        <f t="shared" si="112"/>
        <v>0.48911697087658185</v>
      </c>
      <c r="D714" s="168">
        <v>26.380742548333298</v>
      </c>
      <c r="E714" s="168">
        <v>4.3719232666666601E-2</v>
      </c>
      <c r="F714" s="169">
        <f t="shared" si="113"/>
        <v>0.97878373113303474</v>
      </c>
      <c r="G714" s="169">
        <f t="shared" si="114"/>
        <v>0.47336634163428182</v>
      </c>
      <c r="H714" s="169">
        <f t="shared" si="115"/>
        <v>1.024602471069874E-3</v>
      </c>
      <c r="I714" s="169">
        <f t="shared" si="116"/>
        <v>42259.706283736668</v>
      </c>
      <c r="J714" s="169">
        <f t="shared" si="110"/>
        <v>2.3699291953873595E-2</v>
      </c>
      <c r="K714" s="169">
        <f t="shared" si="111"/>
        <v>1.694389320938779</v>
      </c>
      <c r="L714" s="169">
        <f t="shared" si="117"/>
        <v>31.129343384784917</v>
      </c>
      <c r="M714" s="170">
        <f t="shared" si="118"/>
        <v>36.215237005742651</v>
      </c>
      <c r="N714" s="170">
        <f t="shared" si="119"/>
        <v>2.59414615793201</v>
      </c>
      <c r="O714" s="169">
        <f t="shared" si="120"/>
        <v>0.23395979057828373</v>
      </c>
    </row>
    <row r="715" spans="1:15" x14ac:dyDescent="0.25">
      <c r="A715" s="157">
        <v>45694.48541666667</v>
      </c>
      <c r="B715" s="168">
        <v>0.41542319006809009</v>
      </c>
      <c r="C715" s="169">
        <f t="shared" si="112"/>
        <v>0.47158260555986542</v>
      </c>
      <c r="D715" s="168">
        <v>26.379455088333302</v>
      </c>
      <c r="E715" s="168">
        <v>4.3664130500000002E-2</v>
      </c>
      <c r="F715" s="169">
        <f t="shared" si="113"/>
        <v>0.97878634683168697</v>
      </c>
      <c r="G715" s="169">
        <f t="shared" si="114"/>
        <v>0.45639980237680211</v>
      </c>
      <c r="H715" s="169">
        <f t="shared" si="115"/>
        <v>9.8787836012294837E-4</v>
      </c>
      <c r="I715" s="169">
        <f t="shared" si="116"/>
        <v>40744.737120372374</v>
      </c>
      <c r="J715" s="169">
        <f t="shared" si="110"/>
        <v>2.3700201700174263E-2</v>
      </c>
      <c r="K715" s="169">
        <f t="shared" si="111"/>
        <v>1.6943315634714982</v>
      </c>
      <c r="L715" s="169">
        <f t="shared" si="117"/>
        <v>30.167359802106127</v>
      </c>
      <c r="M715" s="170">
        <f t="shared" si="118"/>
        <v>35.095013506778265</v>
      </c>
      <c r="N715" s="170">
        <f t="shared" si="119"/>
        <v>2.502567252207283</v>
      </c>
      <c r="O715" s="169">
        <f t="shared" si="120"/>
        <v>0.22570050975895412</v>
      </c>
    </row>
    <row r="716" spans="1:15" x14ac:dyDescent="0.25">
      <c r="A716" s="157">
        <v>45694.486111111109</v>
      </c>
      <c r="B716" s="168">
        <v>0.41696750534205779</v>
      </c>
      <c r="C716" s="169">
        <f t="shared" si="112"/>
        <v>0.47333241882373162</v>
      </c>
      <c r="D716" s="168">
        <v>26.378178358333301</v>
      </c>
      <c r="E716" s="168">
        <v>4.3686382999999898E-2</v>
      </c>
      <c r="F716" s="169">
        <f t="shared" si="113"/>
        <v>0.97878894055959198</v>
      </c>
      <c r="G716" s="169">
        <f t="shared" si="114"/>
        <v>0.45809644619134421</v>
      </c>
      <c r="H716" s="169">
        <f t="shared" si="115"/>
        <v>9.9155074933191391E-4</v>
      </c>
      <c r="I716" s="169">
        <f t="shared" si="116"/>
        <v>40895.920986370409</v>
      </c>
      <c r="J716" s="169">
        <f t="shared" si="110"/>
        <v>2.3701103906642203E-2</v>
      </c>
      <c r="K716" s="169">
        <f t="shared" si="111"/>
        <v>1.6942742887918276</v>
      </c>
      <c r="L716" s="169">
        <f t="shared" si="117"/>
        <v>30.26378002179322</v>
      </c>
      <c r="M716" s="170">
        <f t="shared" si="118"/>
        <v>35.206117336269578</v>
      </c>
      <c r="N716" s="170">
        <f t="shared" si="119"/>
        <v>2.5125842283313431</v>
      </c>
      <c r="O716" s="169">
        <f t="shared" si="120"/>
        <v>0.22660391669654972</v>
      </c>
    </row>
    <row r="717" spans="1:15" x14ac:dyDescent="0.25">
      <c r="A717" s="157">
        <v>45694.486805555556</v>
      </c>
      <c r="B717" s="168">
        <v>0.43974628077737488</v>
      </c>
      <c r="C717" s="169">
        <f t="shared" si="112"/>
        <v>0.49919009829876226</v>
      </c>
      <c r="D717" s="168">
        <v>26.37807119</v>
      </c>
      <c r="E717" s="168">
        <v>4.3693800499999998E-2</v>
      </c>
      <c r="F717" s="169">
        <f t="shared" si="113"/>
        <v>0.97878915826859303</v>
      </c>
      <c r="G717" s="169">
        <f t="shared" si="114"/>
        <v>0.48312207994414513</v>
      </c>
      <c r="H717" s="169">
        <f t="shared" si="115"/>
        <v>1.0457187877578899E-3</v>
      </c>
      <c r="I717" s="169">
        <f t="shared" si="116"/>
        <v>43130.024493013058</v>
      </c>
      <c r="J717" s="169">
        <f t="shared" si="110"/>
        <v>2.3701179639494842E-2</v>
      </c>
      <c r="K717" s="169">
        <f t="shared" si="111"/>
        <v>1.6942694812368615</v>
      </c>
      <c r="L717" s="169">
        <f t="shared" si="117"/>
        <v>31.680289407603013</v>
      </c>
      <c r="M717" s="170">
        <f t="shared" si="118"/>
        <v>36.853861299406653</v>
      </c>
      <c r="N717" s="170">
        <f t="shared" si="119"/>
        <v>2.6431060061788587</v>
      </c>
      <c r="O717" s="169">
        <f t="shared" si="120"/>
        <v>0.23837536130761716</v>
      </c>
    </row>
    <row r="718" spans="1:15" x14ac:dyDescent="0.25">
      <c r="A718" s="157">
        <v>45694.487500000003</v>
      </c>
      <c r="B718" s="168">
        <v>0.41079020007851985</v>
      </c>
      <c r="C718" s="169">
        <f t="shared" si="112"/>
        <v>0.46632143174611967</v>
      </c>
      <c r="D718" s="168">
        <v>26.378715110000002</v>
      </c>
      <c r="E718" s="168">
        <v>4.3630221999999899E-2</v>
      </c>
      <c r="F718" s="169">
        <f t="shared" si="113"/>
        <v>0.97878785014790992</v>
      </c>
      <c r="G718" s="169">
        <f t="shared" si="114"/>
        <v>0.45130982240888795</v>
      </c>
      <c r="H718" s="169">
        <f t="shared" si="115"/>
        <v>9.7686108746512551E-4</v>
      </c>
      <c r="I718" s="169">
        <f t="shared" si="116"/>
        <v>40290.17170286474</v>
      </c>
      <c r="J718" s="169">
        <f t="shared" si="110"/>
        <v>2.3700724603763833E-2</v>
      </c>
      <c r="K718" s="169">
        <f t="shared" si="111"/>
        <v>1.6942983675393706</v>
      </c>
      <c r="L718" s="169">
        <f t="shared" si="117"/>
        <v>29.877794357829679</v>
      </c>
      <c r="M718" s="170">
        <f t="shared" si="118"/>
        <v>34.757539328018623</v>
      </c>
      <c r="N718" s="170">
        <f t="shared" si="119"/>
        <v>2.474089817788272</v>
      </c>
      <c r="O718" s="169">
        <f t="shared" si="120"/>
        <v>0.22313219857397834</v>
      </c>
    </row>
    <row r="719" spans="1:15" x14ac:dyDescent="0.25">
      <c r="A719" s="157">
        <v>45694.488194444442</v>
      </c>
      <c r="B719" s="168">
        <v>0.40461290218140794</v>
      </c>
      <c r="C719" s="169">
        <f t="shared" si="112"/>
        <v>0.45931067879740944</v>
      </c>
      <c r="D719" s="168">
        <v>26.37935903</v>
      </c>
      <c r="E719" s="168">
        <v>4.3674726999999899E-2</v>
      </c>
      <c r="F719" s="169">
        <f t="shared" si="113"/>
        <v>0.97878654198394144</v>
      </c>
      <c r="G719" s="169">
        <f t="shared" si="114"/>
        <v>0.44452320671946921</v>
      </c>
      <c r="H719" s="169">
        <f t="shared" si="115"/>
        <v>9.6217144311573426E-4</v>
      </c>
      <c r="I719" s="169">
        <f t="shared" si="116"/>
        <v>39684.442648096177</v>
      </c>
      <c r="J719" s="169">
        <f t="shared" si="110"/>
        <v>2.3700269578725428E-2</v>
      </c>
      <c r="K719" s="169">
        <f t="shared" si="111"/>
        <v>1.6943272542023395</v>
      </c>
      <c r="L719" s="169">
        <f t="shared" si="117"/>
        <v>29.490995664214953</v>
      </c>
      <c r="M719" s="170">
        <f t="shared" si="118"/>
        <v>34.308091264197621</v>
      </c>
      <c r="N719" s="170">
        <f t="shared" si="119"/>
        <v>2.4412882504128084</v>
      </c>
      <c r="O719" s="169">
        <f t="shared" si="120"/>
        <v>0.22017390425800942</v>
      </c>
    </row>
    <row r="720" spans="1:15" x14ac:dyDescent="0.25">
      <c r="A720" s="157">
        <v>45694.488888888889</v>
      </c>
      <c r="B720" s="168">
        <v>0.40306858689971803</v>
      </c>
      <c r="C720" s="169">
        <f t="shared" si="112"/>
        <v>0.45755918976209353</v>
      </c>
      <c r="D720" s="168">
        <v>26.380002950000002</v>
      </c>
      <c r="E720" s="168">
        <v>4.3691681000000003E-2</v>
      </c>
      <c r="F720" s="169">
        <f t="shared" si="113"/>
        <v>0.97878523377668614</v>
      </c>
      <c r="G720" s="169">
        <f t="shared" si="114"/>
        <v>0.44282656289644329</v>
      </c>
      <c r="H720" s="169">
        <f t="shared" si="115"/>
        <v>9.5849905388840537E-4</v>
      </c>
      <c r="I720" s="169">
        <f t="shared" si="116"/>
        <v>39533.113995444881</v>
      </c>
      <c r="J720" s="169">
        <f t="shared" ref="J720:J783" si="121">KHprocess*EXP(delta*(1/(D720+273.15)-1/(Tnul+273.15)))</f>
        <v>2.3699814564379234E-2</v>
      </c>
      <c r="K720" s="169">
        <f t="shared" ref="K720:K783" si="122">1/(J720*constR*(D720+273.15)*10^3)</f>
        <v>1.6943561412257782</v>
      </c>
      <c r="L720" s="169">
        <f t="shared" si="117"/>
        <v>29.394167808685037</v>
      </c>
      <c r="M720" s="170">
        <f t="shared" si="118"/>
        <v>34.19596964866745</v>
      </c>
      <c r="N720" s="170">
        <f t="shared" si="119"/>
        <v>2.4334300765332837</v>
      </c>
      <c r="O720" s="169">
        <f t="shared" si="120"/>
        <v>0.21946519449254001</v>
      </c>
    </row>
    <row r="721" spans="1:15" x14ac:dyDescent="0.25">
      <c r="A721" s="157">
        <v>45694.489583333336</v>
      </c>
      <c r="B721" s="168">
        <v>0.38028981147212043</v>
      </c>
      <c r="C721" s="169">
        <f t="shared" ref="C721:C784" si="123">IF($C$13="Normalised Q_A (Nm3/s)", B721*$C$8/F721*(D721+273.15)/($C$6+273.15), B721)</f>
        <v>0.43170247585379135</v>
      </c>
      <c r="D721" s="168">
        <v>26.3806492516666</v>
      </c>
      <c r="E721" s="168">
        <v>4.3583598000000001E-2</v>
      </c>
      <c r="F721" s="169">
        <f t="shared" ref="F721:F784" si="124">$C$5-EXP(52.57-(6690.9/(D721+273.15))-4.681*LN(D721+273.15))/1000</f>
        <v>0.97878392068723663</v>
      </c>
      <c r="G721" s="169">
        <f t="shared" ref="G721:G784" si="125">C721*((20+273.15)/(D721+273.15))*(F721/$C$9)</f>
        <v>0.41780092915212319</v>
      </c>
      <c r="H721" s="169">
        <f t="shared" ref="H721:H784" si="126">G721/$C$2</f>
        <v>9.0433101548078611E-4</v>
      </c>
      <c r="I721" s="169">
        <f t="shared" ref="I721:I784" si="127">C721*(24*60*60)</f>
        <v>37299.093913767574</v>
      </c>
      <c r="J721" s="169">
        <f t="shared" si="121"/>
        <v>2.3699357877823072E-2</v>
      </c>
      <c r="K721" s="169">
        <f t="shared" si="122"/>
        <v>1.6943851354561057</v>
      </c>
      <c r="L721" s="169">
        <f t="shared" ref="L721:L784" si="128">(($C$3/0.815)^(-0.49))*34500*(H721)^0.86</f>
        <v>27.959789881356464</v>
      </c>
      <c r="M721" s="170">
        <f t="shared" ref="M721:M784" si="129">L721*(1.024)^(D721-20)</f>
        <v>32.527771761301615</v>
      </c>
      <c r="N721" s="170">
        <f t="shared" ref="N721:N784" si="130">K721*E721*(1-EXP((-(M721/K721)*($C$4/I721))))*I721/1000</f>
        <v>2.296982147968778</v>
      </c>
      <c r="O721" s="169">
        <f t="shared" ref="O721:O784" si="131">N721*1000/24/$C$2</f>
        <v>0.20715928462921879</v>
      </c>
    </row>
    <row r="722" spans="1:15" x14ac:dyDescent="0.25">
      <c r="A722" s="157">
        <v>45694.490277777775</v>
      </c>
      <c r="B722" s="168">
        <v>0.38994184081949462</v>
      </c>
      <c r="C722" s="169">
        <f t="shared" si="123"/>
        <v>0.4426615669734506</v>
      </c>
      <c r="D722" s="168">
        <v>26.3815552016666</v>
      </c>
      <c r="E722" s="168">
        <v>4.3442665999999998E-2</v>
      </c>
      <c r="F722" s="169">
        <f t="shared" si="124"/>
        <v>0.9787820799975202</v>
      </c>
      <c r="G722" s="169">
        <f t="shared" si="125"/>
        <v>0.4284050176864071</v>
      </c>
      <c r="H722" s="169">
        <f t="shared" si="126"/>
        <v>9.272835880658162E-4</v>
      </c>
      <c r="I722" s="169">
        <f t="shared" si="127"/>
        <v>38245.959386506132</v>
      </c>
      <c r="J722" s="169">
        <f t="shared" si="121"/>
        <v>2.3698717737948814E-2</v>
      </c>
      <c r="K722" s="169">
        <f t="shared" si="122"/>
        <v>1.6944257785789638</v>
      </c>
      <c r="L722" s="169">
        <f t="shared" si="128"/>
        <v>28.569005989231968</v>
      </c>
      <c r="M722" s="170">
        <f t="shared" si="129"/>
        <v>33.237233793685476</v>
      </c>
      <c r="N722" s="170">
        <f t="shared" si="130"/>
        <v>2.3447771939257001</v>
      </c>
      <c r="O722" s="169">
        <f t="shared" si="131"/>
        <v>0.2114698046469787</v>
      </c>
    </row>
    <row r="723" spans="1:15" x14ac:dyDescent="0.25">
      <c r="A723" s="157">
        <v>45694.490972222222</v>
      </c>
      <c r="B723" s="168">
        <v>0.3690934668430591</v>
      </c>
      <c r="C723" s="169">
        <f t="shared" si="123"/>
        <v>0.41899694835038964</v>
      </c>
      <c r="D723" s="168">
        <v>26.382627894999999</v>
      </c>
      <c r="E723" s="168">
        <v>4.3350474999999999E-2</v>
      </c>
      <c r="F723" s="169">
        <f t="shared" si="124"/>
        <v>0.97877990041148499</v>
      </c>
      <c r="G723" s="169">
        <f t="shared" si="125"/>
        <v>0.40550019679481641</v>
      </c>
      <c r="H723" s="169">
        <f t="shared" si="126"/>
        <v>8.7770605366843375E-4</v>
      </c>
      <c r="I723" s="169">
        <f t="shared" si="127"/>
        <v>36201.336337473665</v>
      </c>
      <c r="J723" s="169">
        <f t="shared" si="121"/>
        <v>2.3697959805408141E-2</v>
      </c>
      <c r="K723" s="169">
        <f t="shared" si="122"/>
        <v>1.6944739031363725</v>
      </c>
      <c r="L723" s="169">
        <f t="shared" si="128"/>
        <v>27.250378425334205</v>
      </c>
      <c r="M723" s="170">
        <f t="shared" si="129"/>
        <v>31.703946631215196</v>
      </c>
      <c r="N723" s="170">
        <f t="shared" si="130"/>
        <v>2.2208695451015203</v>
      </c>
      <c r="O723" s="169">
        <f t="shared" si="131"/>
        <v>0.20029487239371577</v>
      </c>
    </row>
    <row r="724" spans="1:15" x14ac:dyDescent="0.25">
      <c r="A724" s="157">
        <v>45694.491666666669</v>
      </c>
      <c r="B724" s="168">
        <v>0.35712494985960624</v>
      </c>
      <c r="C724" s="169">
        <f t="shared" si="123"/>
        <v>0.40541257626443078</v>
      </c>
      <c r="D724" s="168">
        <v>26.383700586666599</v>
      </c>
      <c r="E724" s="168">
        <v>4.3505184166666599E-2</v>
      </c>
      <c r="F724" s="169">
        <f t="shared" si="124"/>
        <v>0.9787777207086924</v>
      </c>
      <c r="G724" s="169">
        <f t="shared" si="125"/>
        <v>0.39235112636113179</v>
      </c>
      <c r="H724" s="169">
        <f t="shared" si="126"/>
        <v>8.49244862253532E-4</v>
      </c>
      <c r="I724" s="169">
        <f t="shared" si="127"/>
        <v>35027.646589246819</v>
      </c>
      <c r="J724" s="169">
        <f t="shared" si="121"/>
        <v>2.3697201903713657E-2</v>
      </c>
      <c r="K724" s="169">
        <f t="shared" si="122"/>
        <v>1.6945220286193856</v>
      </c>
      <c r="L724" s="169">
        <f t="shared" si="128"/>
        <v>26.488699424137014</v>
      </c>
      <c r="M724" s="170">
        <f t="shared" si="129"/>
        <v>30.818569375147757</v>
      </c>
      <c r="N724" s="170">
        <f t="shared" si="130"/>
        <v>2.1601245953497821</v>
      </c>
      <c r="O724" s="169">
        <f t="shared" si="131"/>
        <v>0.19481643175954022</v>
      </c>
    </row>
    <row r="725" spans="1:15" x14ac:dyDescent="0.25">
      <c r="A725" s="157">
        <v>45694.492361111108</v>
      </c>
      <c r="B725" s="168">
        <v>0.3571249535350971</v>
      </c>
      <c r="C725" s="169">
        <f t="shared" si="123"/>
        <v>0.40541493520047128</v>
      </c>
      <c r="D725" s="168">
        <v>26.384773280000001</v>
      </c>
      <c r="E725" s="168">
        <v>4.3690624166666601E-2</v>
      </c>
      <c r="F725" s="169">
        <f t="shared" si="124"/>
        <v>0.97877554088236296</v>
      </c>
      <c r="G725" s="169">
        <f t="shared" si="125"/>
        <v>0.39235113039916647</v>
      </c>
      <c r="H725" s="169">
        <f t="shared" si="126"/>
        <v>8.4924487099386685E-4</v>
      </c>
      <c r="I725" s="169">
        <f t="shared" si="127"/>
        <v>35027.85040132072</v>
      </c>
      <c r="J725" s="169">
        <f t="shared" si="121"/>
        <v>2.3696444030508679E-2</v>
      </c>
      <c r="K725" s="169">
        <f t="shared" si="122"/>
        <v>1.6945701551775749</v>
      </c>
      <c r="L725" s="169">
        <f t="shared" si="128"/>
        <v>26.488699658589173</v>
      </c>
      <c r="M725" s="170">
        <f t="shared" si="129"/>
        <v>30.819353699567081</v>
      </c>
      <c r="N725" s="170">
        <f t="shared" si="130"/>
        <v>2.1693995852441441</v>
      </c>
      <c r="O725" s="169">
        <f t="shared" si="131"/>
        <v>0.19565292074712698</v>
      </c>
    </row>
    <row r="726" spans="1:15" x14ac:dyDescent="0.25">
      <c r="A726" s="157">
        <v>45694.493055555555</v>
      </c>
      <c r="B726" s="168">
        <v>0.33048536600100131</v>
      </c>
      <c r="C726" s="169">
        <f t="shared" si="123"/>
        <v>0.37517534845116451</v>
      </c>
      <c r="D726" s="168">
        <v>26.385842398333299</v>
      </c>
      <c r="E726" s="168">
        <v>4.3601612833333303E-2</v>
      </c>
      <c r="F726" s="169">
        <f t="shared" si="124"/>
        <v>0.97877336820125616</v>
      </c>
      <c r="G726" s="169">
        <f t="shared" si="125"/>
        <v>0.36308386083733007</v>
      </c>
      <c r="H726" s="169">
        <f t="shared" si="126"/>
        <v>7.8589580267820363E-4</v>
      </c>
      <c r="I726" s="169">
        <f t="shared" si="127"/>
        <v>32415.150106180616</v>
      </c>
      <c r="J726" s="169">
        <f t="shared" si="121"/>
        <v>2.3695688712610234E-2</v>
      </c>
      <c r="K726" s="169">
        <f t="shared" si="122"/>
        <v>1.6946181223382211</v>
      </c>
      <c r="L726" s="169">
        <f t="shared" si="128"/>
        <v>24.780278936202819</v>
      </c>
      <c r="M726" s="170">
        <f t="shared" si="129"/>
        <v>28.832353264258572</v>
      </c>
      <c r="N726" s="170">
        <f t="shared" si="130"/>
        <v>2.0112084082107029</v>
      </c>
      <c r="O726" s="169">
        <f t="shared" si="131"/>
        <v>0.18138603970154246</v>
      </c>
    </row>
    <row r="727" spans="1:15" x14ac:dyDescent="0.25">
      <c r="A727" s="157">
        <v>45694.493750000001</v>
      </c>
      <c r="B727" s="168">
        <v>0.32546630455164433</v>
      </c>
      <c r="C727" s="169">
        <f t="shared" si="123"/>
        <v>0.36947894221195943</v>
      </c>
      <c r="D727" s="168">
        <v>26.386521814999998</v>
      </c>
      <c r="E727" s="168">
        <v>4.3561345666666598E-2</v>
      </c>
      <c r="F727" s="169">
        <f t="shared" si="124"/>
        <v>0.97877198741671168</v>
      </c>
      <c r="G727" s="169">
        <f t="shared" si="125"/>
        <v>0.35756972800033526</v>
      </c>
      <c r="H727" s="169">
        <f t="shared" si="126"/>
        <v>7.739604502171759E-4</v>
      </c>
      <c r="I727" s="169">
        <f t="shared" si="127"/>
        <v>31922.980607113295</v>
      </c>
      <c r="J727" s="169">
        <f t="shared" si="121"/>
        <v>2.3695208729075094E-2</v>
      </c>
      <c r="K727" s="169">
        <f t="shared" si="122"/>
        <v>1.6946486056247796</v>
      </c>
      <c r="L727" s="169">
        <f t="shared" si="128"/>
        <v>24.456283381428843</v>
      </c>
      <c r="M727" s="170">
        <f t="shared" si="129"/>
        <v>28.455836432300835</v>
      </c>
      <c r="N727" s="170">
        <f t="shared" si="130"/>
        <v>1.9803544308749694</v>
      </c>
      <c r="O727" s="169">
        <f t="shared" si="131"/>
        <v>0.17860339383793014</v>
      </c>
    </row>
    <row r="728" spans="1:15" x14ac:dyDescent="0.25">
      <c r="A728" s="157">
        <v>45694.494444444441</v>
      </c>
      <c r="B728" s="168">
        <v>0.32778278850450987</v>
      </c>
      <c r="C728" s="169">
        <f t="shared" si="123"/>
        <v>0.37210954779926686</v>
      </c>
      <c r="D728" s="168">
        <v>26.386950970000001</v>
      </c>
      <c r="E728" s="168">
        <v>4.3669429000000003E-2</v>
      </c>
      <c r="F728" s="169">
        <f t="shared" si="124"/>
        <v>0.97877111521634064</v>
      </c>
      <c r="G728" s="169">
        <f t="shared" si="125"/>
        <v>0.36011470585321725</v>
      </c>
      <c r="H728" s="169">
        <f t="shared" si="126"/>
        <v>7.7946906028834905E-4</v>
      </c>
      <c r="I728" s="169">
        <f t="shared" si="127"/>
        <v>32150.264929856658</v>
      </c>
      <c r="J728" s="169">
        <f t="shared" si="121"/>
        <v>2.3694905552574204E-2</v>
      </c>
      <c r="K728" s="169">
        <f t="shared" si="122"/>
        <v>1.6946678606651675</v>
      </c>
      <c r="L728" s="169">
        <f t="shared" si="128"/>
        <v>24.605905681815937</v>
      </c>
      <c r="M728" s="170">
        <f t="shared" si="129"/>
        <v>28.630219194022786</v>
      </c>
      <c r="N728" s="170">
        <f t="shared" si="130"/>
        <v>1.9987306668066012</v>
      </c>
      <c r="O728" s="169">
        <f t="shared" si="131"/>
        <v>0.18026070227332264</v>
      </c>
    </row>
    <row r="729" spans="1:15" x14ac:dyDescent="0.25">
      <c r="A729" s="157">
        <v>45694.495138888888</v>
      </c>
      <c r="B729" s="168">
        <v>0.31581427886431918</v>
      </c>
      <c r="C729" s="169">
        <f t="shared" si="123"/>
        <v>0.35852334445927503</v>
      </c>
      <c r="D729" s="168">
        <v>26.387380123333301</v>
      </c>
      <c r="E729" s="168">
        <v>4.3810363499999998E-2</v>
      </c>
      <c r="F729" s="169">
        <f t="shared" si="124"/>
        <v>0.9787702430001235</v>
      </c>
      <c r="G729" s="169">
        <f t="shared" si="125"/>
        <v>0.34696564348712122</v>
      </c>
      <c r="H729" s="169">
        <f t="shared" si="126"/>
        <v>7.5100788633576025E-4</v>
      </c>
      <c r="I729" s="169">
        <f t="shared" si="127"/>
        <v>30976.416961281364</v>
      </c>
      <c r="J729" s="169">
        <f t="shared" si="121"/>
        <v>2.3694602381998563E-2</v>
      </c>
      <c r="K729" s="169">
        <f t="shared" si="122"/>
        <v>1.6946871157908996</v>
      </c>
      <c r="L729" s="169">
        <f t="shared" si="128"/>
        <v>23.831236958641739</v>
      </c>
      <c r="M729" s="170">
        <f t="shared" si="129"/>
        <v>27.729135072311291</v>
      </c>
      <c r="N729" s="170">
        <f t="shared" si="130"/>
        <v>1.9354925030814694</v>
      </c>
      <c r="O729" s="169">
        <f t="shared" si="131"/>
        <v>0.17455740467906469</v>
      </c>
    </row>
    <row r="730" spans="1:15" x14ac:dyDescent="0.25">
      <c r="A730" s="157">
        <v>45694.495833333334</v>
      </c>
      <c r="B730" s="168">
        <v>0.29882670780565496</v>
      </c>
      <c r="C730" s="169">
        <f t="shared" si="123"/>
        <v>0.33923925179139214</v>
      </c>
      <c r="D730" s="168">
        <v>26.387809274999999</v>
      </c>
      <c r="E730" s="168">
        <v>4.3906791333333299E-2</v>
      </c>
      <c r="F730" s="169">
        <f t="shared" si="124"/>
        <v>0.97876937076805959</v>
      </c>
      <c r="G730" s="169">
        <f t="shared" si="125"/>
        <v>0.32830244831796024</v>
      </c>
      <c r="H730" s="169">
        <f t="shared" si="126"/>
        <v>7.1061135999558498E-4</v>
      </c>
      <c r="I730" s="169">
        <f t="shared" si="127"/>
        <v>29310.27135477628</v>
      </c>
      <c r="J730" s="169">
        <f t="shared" si="121"/>
        <v>2.3694299217347906E-2</v>
      </c>
      <c r="K730" s="169">
        <f t="shared" si="122"/>
        <v>1.6947063710019827</v>
      </c>
      <c r="L730" s="169">
        <f t="shared" si="128"/>
        <v>22.72458509179943</v>
      </c>
      <c r="M730" s="170">
        <f t="shared" si="129"/>
        <v>26.441745515992608</v>
      </c>
      <c r="N730" s="170">
        <f t="shared" si="130"/>
        <v>1.8403482769182999</v>
      </c>
      <c r="O730" s="169">
        <f t="shared" si="131"/>
        <v>0.16597657620114539</v>
      </c>
    </row>
    <row r="731" spans="1:15" x14ac:dyDescent="0.25">
      <c r="A731" s="157">
        <v>45694.496527777781</v>
      </c>
      <c r="B731" s="171">
        <v>0.27488968488066562</v>
      </c>
      <c r="C731" s="169">
        <f t="shared" si="123"/>
        <v>0.31206577962110593</v>
      </c>
      <c r="D731" s="168">
        <v>26.3882420083333</v>
      </c>
      <c r="E731" s="168">
        <v>4.38389746666666E-2</v>
      </c>
      <c r="F731" s="169">
        <f t="shared" si="124"/>
        <v>0.97876849123693921</v>
      </c>
      <c r="G731" s="169">
        <f t="shared" si="125"/>
        <v>0.30200431958166257</v>
      </c>
      <c r="H731" s="169">
        <f t="shared" si="126"/>
        <v>6.5368900342351207E-4</v>
      </c>
      <c r="I731" s="169">
        <f t="shared" si="127"/>
        <v>26962.483359263551</v>
      </c>
      <c r="J731" s="169">
        <f t="shared" si="121"/>
        <v>2.3693993527315722E-2</v>
      </c>
      <c r="K731" s="169">
        <f t="shared" si="122"/>
        <v>1.6947257870777024</v>
      </c>
      <c r="L731" s="169">
        <f t="shared" si="128"/>
        <v>21.150056464463649</v>
      </c>
      <c r="M731" s="170">
        <f t="shared" si="129"/>
        <v>24.609916878114262</v>
      </c>
      <c r="N731" s="170">
        <f t="shared" si="130"/>
        <v>1.6970924932675808</v>
      </c>
      <c r="O731" s="169">
        <f t="shared" si="131"/>
        <v>0.15305668229325223</v>
      </c>
    </row>
    <row r="732" spans="1:15" x14ac:dyDescent="0.25">
      <c r="A732" s="157">
        <v>45694.49722222222</v>
      </c>
      <c r="B732" s="171">
        <v>0.27566185171409946</v>
      </c>
      <c r="C732" s="169">
        <f t="shared" si="123"/>
        <v>0.31294376843706068</v>
      </c>
      <c r="D732" s="168">
        <v>26.389064668333301</v>
      </c>
      <c r="E732" s="168">
        <v>4.39862698333333E-2</v>
      </c>
      <c r="F732" s="169">
        <f t="shared" si="124"/>
        <v>0.97876681912537922</v>
      </c>
      <c r="G732" s="169">
        <f t="shared" si="125"/>
        <v>0.30285265159250513</v>
      </c>
      <c r="H732" s="169">
        <f t="shared" si="126"/>
        <v>6.5552521989719725E-4</v>
      </c>
      <c r="I732" s="169">
        <f t="shared" si="127"/>
        <v>27038.341592962042</v>
      </c>
      <c r="J732" s="169">
        <f t="shared" si="121"/>
        <v>2.3693412399904416E-2</v>
      </c>
      <c r="K732" s="169">
        <f t="shared" si="122"/>
        <v>1.6947626990091476</v>
      </c>
      <c r="L732" s="169">
        <f t="shared" si="128"/>
        <v>21.201139579162291</v>
      </c>
      <c r="M732" s="170">
        <f t="shared" si="129"/>
        <v>24.669837812363951</v>
      </c>
      <c r="N732" s="170">
        <f t="shared" si="130"/>
        <v>1.7073913883470599</v>
      </c>
      <c r="O732" s="169">
        <f t="shared" si="131"/>
        <v>0.15398551482206529</v>
      </c>
    </row>
    <row r="733" spans="1:15" x14ac:dyDescent="0.25">
      <c r="A733" s="157">
        <v>45694.497916666667</v>
      </c>
      <c r="B733" s="171">
        <v>0.27257321380746086</v>
      </c>
      <c r="C733" s="169">
        <f t="shared" si="123"/>
        <v>0.30943920549222353</v>
      </c>
      <c r="D733" s="168">
        <v>26.390137743333302</v>
      </c>
      <c r="E733" s="168">
        <v>4.4258599000000003E-2</v>
      </c>
      <c r="F733" s="169">
        <f t="shared" si="124"/>
        <v>0.97876463792232526</v>
      </c>
      <c r="G733" s="169">
        <f t="shared" si="125"/>
        <v>0.29945935587886829</v>
      </c>
      <c r="H733" s="169">
        <f t="shared" si="126"/>
        <v>6.4818042398023443E-4</v>
      </c>
      <c r="I733" s="169">
        <f t="shared" si="127"/>
        <v>26735.547354528113</v>
      </c>
      <c r="J733" s="169">
        <f t="shared" si="121"/>
        <v>2.3692654405437392E-2</v>
      </c>
      <c r="K733" s="169">
        <f t="shared" si="122"/>
        <v>1.6948108476955481</v>
      </c>
      <c r="L733" s="169">
        <f t="shared" si="128"/>
        <v>20.996688253470776</v>
      </c>
      <c r="M733" s="170">
        <f t="shared" si="129"/>
        <v>24.43255819141071</v>
      </c>
      <c r="N733" s="170">
        <f t="shared" si="130"/>
        <v>1.6996743103305187</v>
      </c>
      <c r="O733" s="169">
        <f t="shared" si="131"/>
        <v>0.1532895301524638</v>
      </c>
    </row>
    <row r="734" spans="1:15" x14ac:dyDescent="0.25">
      <c r="A734" s="157">
        <v>45694.498611111114</v>
      </c>
      <c r="B734" s="171">
        <v>0.25519956759807455</v>
      </c>
      <c r="C734" s="169">
        <f t="shared" si="123"/>
        <v>0.28971742758097402</v>
      </c>
      <c r="D734" s="168">
        <v>26.3912108166666</v>
      </c>
      <c r="E734" s="168">
        <v>4.4502318499999999E-2</v>
      </c>
      <c r="F734" s="169">
        <f t="shared" si="124"/>
        <v>0.97876245660239036</v>
      </c>
      <c r="G734" s="169">
        <f t="shared" si="125"/>
        <v>0.2803720037856241</v>
      </c>
      <c r="H734" s="169">
        <f t="shared" si="126"/>
        <v>6.0686580905979241E-4</v>
      </c>
      <c r="I734" s="169">
        <f t="shared" si="127"/>
        <v>25031.585742996154</v>
      </c>
      <c r="J734" s="169">
        <f t="shared" si="121"/>
        <v>2.3691896441827794E-2</v>
      </c>
      <c r="K734" s="169">
        <f t="shared" si="122"/>
        <v>1.6948589973083408</v>
      </c>
      <c r="L734" s="169">
        <f t="shared" si="128"/>
        <v>19.840472617054409</v>
      </c>
      <c r="M734" s="170">
        <f t="shared" si="129"/>
        <v>23.087728542495327</v>
      </c>
      <c r="N734" s="170">
        <f t="shared" si="130"/>
        <v>1.6051229470608843</v>
      </c>
      <c r="O734" s="169">
        <f t="shared" si="131"/>
        <v>0.14476217055022406</v>
      </c>
    </row>
    <row r="735" spans="1:15" x14ac:dyDescent="0.25">
      <c r="A735" s="157">
        <v>45694.499305555553</v>
      </c>
      <c r="B735" s="171">
        <v>0.25326915878048512</v>
      </c>
      <c r="C735" s="169">
        <f t="shared" si="123"/>
        <v>0.28752758581250926</v>
      </c>
      <c r="D735" s="168">
        <v>26.392283891666601</v>
      </c>
      <c r="E735" s="168">
        <v>4.4617822499999897E-2</v>
      </c>
      <c r="F735" s="169">
        <f t="shared" si="124"/>
        <v>0.97876027515879338</v>
      </c>
      <c r="G735" s="169">
        <f t="shared" si="125"/>
        <v>0.27825118283985584</v>
      </c>
      <c r="H735" s="169">
        <f t="shared" si="126"/>
        <v>6.0227528753215552E-4</v>
      </c>
      <c r="I735" s="169">
        <f t="shared" si="127"/>
        <v>24842.383414200798</v>
      </c>
      <c r="J735" s="169">
        <f t="shared" si="121"/>
        <v>2.3691138506719795E-2</v>
      </c>
      <c r="K735" s="169">
        <f t="shared" si="122"/>
        <v>1.6949071479971041</v>
      </c>
      <c r="L735" s="169">
        <f t="shared" si="128"/>
        <v>19.711335708625946</v>
      </c>
      <c r="M735" s="170">
        <f t="shared" si="129"/>
        <v>22.938039775824443</v>
      </c>
      <c r="N735" s="170">
        <f t="shared" si="130"/>
        <v>1.5977335237603081</v>
      </c>
      <c r="O735" s="169">
        <f t="shared" si="131"/>
        <v>0.14409573626986907</v>
      </c>
    </row>
    <row r="736" spans="1:15" x14ac:dyDescent="0.25">
      <c r="A736" s="157">
        <v>45694.5</v>
      </c>
      <c r="B736" s="171">
        <v>0.23937023850812278</v>
      </c>
      <c r="C736" s="169">
        <f t="shared" si="123"/>
        <v>0.27175020344830453</v>
      </c>
      <c r="D736" s="168">
        <v>26.393353388333299</v>
      </c>
      <c r="E736" s="168">
        <v>4.4475829166666599E-2</v>
      </c>
      <c r="F736" s="169">
        <f t="shared" si="124"/>
        <v>0.97875810086987569</v>
      </c>
      <c r="G736" s="169">
        <f t="shared" si="125"/>
        <v>0.26298129753442223</v>
      </c>
      <c r="H736" s="169">
        <f t="shared" si="126"/>
        <v>5.6922358773684465E-4</v>
      </c>
      <c r="I736" s="169">
        <f t="shared" si="127"/>
        <v>23479.217577933512</v>
      </c>
      <c r="J736" s="169">
        <f t="shared" si="121"/>
        <v>2.3690383128591945E-2</v>
      </c>
      <c r="K736" s="169">
        <f t="shared" si="122"/>
        <v>1.6949551391162032</v>
      </c>
      <c r="L736" s="169">
        <f t="shared" si="128"/>
        <v>18.777406190142436</v>
      </c>
      <c r="M736" s="170">
        <f t="shared" si="129"/>
        <v>21.851782223512547</v>
      </c>
      <c r="N736" s="170">
        <f t="shared" si="130"/>
        <v>1.509254247781924</v>
      </c>
      <c r="O736" s="169">
        <f t="shared" si="131"/>
        <v>0.13611600358783585</v>
      </c>
    </row>
    <row r="737" spans="1:15" x14ac:dyDescent="0.25">
      <c r="A737" s="157">
        <v>45694.500694444447</v>
      </c>
      <c r="B737" s="171">
        <v>0.25597171971409943</v>
      </c>
      <c r="C737" s="169">
        <f t="shared" si="123"/>
        <v>0.29059846096603226</v>
      </c>
      <c r="D737" s="168">
        <v>26.394032955</v>
      </c>
      <c r="E737" s="168">
        <v>4.4504438666666597E-2</v>
      </c>
      <c r="F737" s="169">
        <f t="shared" si="124"/>
        <v>0.97875671924736696</v>
      </c>
      <c r="G737" s="169">
        <f t="shared" si="125"/>
        <v>0.28122031962735838</v>
      </c>
      <c r="H737" s="169">
        <f t="shared" si="126"/>
        <v>6.0870199053540772E-4</v>
      </c>
      <c r="I737" s="169">
        <f t="shared" si="127"/>
        <v>25107.707027465189</v>
      </c>
      <c r="J737" s="169">
        <f t="shared" si="121"/>
        <v>2.3689903170653247E-2</v>
      </c>
      <c r="K737" s="169">
        <f t="shared" si="122"/>
        <v>1.6949856335707509</v>
      </c>
      <c r="L737" s="169">
        <f t="shared" si="128"/>
        <v>19.892088279976456</v>
      </c>
      <c r="M737" s="170">
        <f t="shared" si="129"/>
        <v>23.149341416024676</v>
      </c>
      <c r="N737" s="170">
        <f t="shared" si="130"/>
        <v>1.6099608320810015</v>
      </c>
      <c r="O737" s="169">
        <f t="shared" si="131"/>
        <v>0.14519848774179306</v>
      </c>
    </row>
    <row r="738" spans="1:15" x14ac:dyDescent="0.25">
      <c r="A738" s="157">
        <v>45694.501388888886</v>
      </c>
      <c r="B738" s="171">
        <v>0.25635780037033679</v>
      </c>
      <c r="C738" s="169">
        <f t="shared" si="123"/>
        <v>0.2910374453513716</v>
      </c>
      <c r="D738" s="168">
        <v>26.3944621083333</v>
      </c>
      <c r="E738" s="168">
        <v>4.4845644833333302E-2</v>
      </c>
      <c r="F738" s="169">
        <f t="shared" si="124"/>
        <v>0.97875584671370264</v>
      </c>
      <c r="G738" s="169">
        <f t="shared" si="125"/>
        <v>0.28164448260001135</v>
      </c>
      <c r="H738" s="169">
        <f t="shared" si="126"/>
        <v>6.0962009220781675E-4</v>
      </c>
      <c r="I738" s="169">
        <f t="shared" si="127"/>
        <v>25145.635278358506</v>
      </c>
      <c r="J738" s="169">
        <f t="shared" si="121"/>
        <v>2.368960007841401E-2</v>
      </c>
      <c r="K738" s="169">
        <f t="shared" si="122"/>
        <v>1.6950048913390188</v>
      </c>
      <c r="L738" s="169">
        <f t="shared" si="128"/>
        <v>19.917888241394095</v>
      </c>
      <c r="M738" s="170">
        <f t="shared" si="129"/>
        <v>23.179601943539094</v>
      </c>
      <c r="N738" s="170">
        <f t="shared" si="130"/>
        <v>1.6246565365078951</v>
      </c>
      <c r="O738" s="169">
        <f t="shared" si="131"/>
        <v>0.1465238579101637</v>
      </c>
    </row>
    <row r="739" spans="1:15" x14ac:dyDescent="0.25">
      <c r="A739" s="157">
        <v>45694.502083333333</v>
      </c>
      <c r="B739" s="171">
        <v>0.24361712943311262</v>
      </c>
      <c r="C739" s="169">
        <f t="shared" si="123"/>
        <v>0.27657388103654629</v>
      </c>
      <c r="D739" s="168">
        <v>26.394891261666601</v>
      </c>
      <c r="E739" s="168">
        <v>4.5156122666666597E-2</v>
      </c>
      <c r="F739" s="169">
        <f t="shared" si="124"/>
        <v>0.97875497416079849</v>
      </c>
      <c r="G739" s="169">
        <f t="shared" si="125"/>
        <v>0.26764709430557382</v>
      </c>
      <c r="H739" s="169">
        <f t="shared" si="126"/>
        <v>5.7932271494712945E-4</v>
      </c>
      <c r="I739" s="169">
        <f t="shared" si="127"/>
        <v>23895.9833215576</v>
      </c>
      <c r="J739" s="169">
        <f t="shared" si="121"/>
        <v>2.3689296990921069E-2</v>
      </c>
      <c r="K739" s="169">
        <f t="shared" si="122"/>
        <v>1.6950241492674232</v>
      </c>
      <c r="L739" s="169">
        <f t="shared" si="128"/>
        <v>19.063559591452599</v>
      </c>
      <c r="M739" s="170">
        <f t="shared" si="129"/>
        <v>22.185595940131865</v>
      </c>
      <c r="N739" s="170">
        <f t="shared" si="130"/>
        <v>1.5583242744887955</v>
      </c>
      <c r="O739" s="169">
        <f t="shared" si="131"/>
        <v>0.1405415110469693</v>
      </c>
    </row>
    <row r="740" spans="1:15" x14ac:dyDescent="0.25">
      <c r="A740" s="157">
        <v>45694.50277777778</v>
      </c>
      <c r="B740" s="171">
        <v>0.23319293875782182</v>
      </c>
      <c r="C740" s="169">
        <f t="shared" si="123"/>
        <v>0.26474011146931548</v>
      </c>
      <c r="D740" s="168">
        <v>26.395320415</v>
      </c>
      <c r="E740" s="168">
        <v>4.5262092833333302E-2</v>
      </c>
      <c r="F740" s="169">
        <f t="shared" si="124"/>
        <v>0.97875410158865428</v>
      </c>
      <c r="G740" s="169">
        <f t="shared" si="125"/>
        <v>0.25619467980901905</v>
      </c>
      <c r="H740" s="169">
        <f t="shared" si="126"/>
        <v>5.5453393898056069E-4</v>
      </c>
      <c r="I740" s="169">
        <f t="shared" si="127"/>
        <v>22873.545630948858</v>
      </c>
      <c r="J740" s="169">
        <f t="shared" si="121"/>
        <v>2.3688993908174191E-2</v>
      </c>
      <c r="K740" s="169">
        <f t="shared" si="122"/>
        <v>1.6950434073559739</v>
      </c>
      <c r="L740" s="169">
        <f t="shared" si="128"/>
        <v>18.359908393907411</v>
      </c>
      <c r="M740" s="170">
        <f t="shared" si="129"/>
        <v>21.366925361546972</v>
      </c>
      <c r="N740" s="170">
        <f t="shared" si="130"/>
        <v>1.4981935435334113</v>
      </c>
      <c r="O740" s="169">
        <f t="shared" si="131"/>
        <v>0.13511846532588484</v>
      </c>
    </row>
    <row r="741" spans="1:15" x14ac:dyDescent="0.25">
      <c r="A741" s="157">
        <v>45694.503472222219</v>
      </c>
      <c r="B741" s="171">
        <v>0.22045226782059768</v>
      </c>
      <c r="C741" s="169">
        <f t="shared" si="123"/>
        <v>0.25027642833744584</v>
      </c>
      <c r="D741" s="168">
        <v>26.3957565983333</v>
      </c>
      <c r="E741" s="168">
        <v>4.5314016833333297E-2</v>
      </c>
      <c r="F741" s="169">
        <f t="shared" si="124"/>
        <v>0.97875321470311016</v>
      </c>
      <c r="G741" s="169">
        <f t="shared" si="125"/>
        <v>0.24219729151458158</v>
      </c>
      <c r="H741" s="169">
        <f t="shared" si="126"/>
        <v>5.242365617198736E-4</v>
      </c>
      <c r="I741" s="169">
        <f t="shared" si="127"/>
        <v>21623.883408355319</v>
      </c>
      <c r="J741" s="169">
        <f t="shared" si="121"/>
        <v>2.3688685865464538E-2</v>
      </c>
      <c r="K741" s="169">
        <f t="shared" si="122"/>
        <v>1.6950629810771265</v>
      </c>
      <c r="L741" s="169">
        <f t="shared" si="128"/>
        <v>17.493866206685745</v>
      </c>
      <c r="M741" s="170">
        <f t="shared" si="129"/>
        <v>20.35925192491845</v>
      </c>
      <c r="N741" s="170">
        <f t="shared" si="130"/>
        <v>1.4216416362629514</v>
      </c>
      <c r="O741" s="169">
        <f t="shared" si="131"/>
        <v>0.1282144332848982</v>
      </c>
    </row>
    <row r="742" spans="1:15" x14ac:dyDescent="0.25">
      <c r="A742" s="157">
        <v>45694.504166666666</v>
      </c>
      <c r="B742" s="171">
        <v>0.22354090940272761</v>
      </c>
      <c r="C742" s="169">
        <f t="shared" si="123"/>
        <v>0.25378457294045997</v>
      </c>
      <c r="D742" s="168">
        <v>26.3969587266666</v>
      </c>
      <c r="E742" s="168">
        <v>4.5423159499999997E-2</v>
      </c>
      <c r="F742" s="169">
        <f t="shared" si="124"/>
        <v>0.97875077032930458</v>
      </c>
      <c r="G742" s="169">
        <f t="shared" si="125"/>
        <v>0.24559059126625365</v>
      </c>
      <c r="H742" s="169">
        <f t="shared" si="126"/>
        <v>5.3158136637717246E-4</v>
      </c>
      <c r="I742" s="169">
        <f t="shared" si="127"/>
        <v>21926.98710205574</v>
      </c>
      <c r="J742" s="169">
        <f t="shared" si="121"/>
        <v>2.3687836920141661E-2</v>
      </c>
      <c r="K742" s="169">
        <f t="shared" si="122"/>
        <v>1.6951169274259776</v>
      </c>
      <c r="L742" s="169">
        <f t="shared" si="128"/>
        <v>17.704444359628475</v>
      </c>
      <c r="M742" s="170">
        <f t="shared" si="129"/>
        <v>20.604908904371765</v>
      </c>
      <c r="N742" s="170">
        <f t="shared" si="130"/>
        <v>1.4441636062793499</v>
      </c>
      <c r="O742" s="169">
        <f t="shared" si="131"/>
        <v>0.13024563548695436</v>
      </c>
    </row>
    <row r="743" spans="1:15" x14ac:dyDescent="0.25">
      <c r="A743" s="157">
        <v>45694.504861111112</v>
      </c>
      <c r="B743" s="171">
        <v>0.23164861612515034</v>
      </c>
      <c r="C743" s="169">
        <f t="shared" si="123"/>
        <v>0.26299161374297253</v>
      </c>
      <c r="D743" s="168">
        <v>26.398652755000001</v>
      </c>
      <c r="E743" s="168">
        <v>4.5396668666666598E-2</v>
      </c>
      <c r="F743" s="169">
        <f t="shared" si="124"/>
        <v>0.97874732548363663</v>
      </c>
      <c r="G743" s="169">
        <f t="shared" si="125"/>
        <v>0.25449802790992371</v>
      </c>
      <c r="H743" s="169">
        <f t="shared" si="126"/>
        <v>5.5086153227256211E-4</v>
      </c>
      <c r="I743" s="169">
        <f t="shared" si="127"/>
        <v>22722.475427392827</v>
      </c>
      <c r="J743" s="169">
        <f t="shared" si="121"/>
        <v>2.3686640657310697E-2</v>
      </c>
      <c r="K743" s="169">
        <f t="shared" si="122"/>
        <v>1.695192950264039</v>
      </c>
      <c r="L743" s="169">
        <f t="shared" si="128"/>
        <v>18.255293530615202</v>
      </c>
      <c r="M743" s="170">
        <f t="shared" si="129"/>
        <v>21.246855603493461</v>
      </c>
      <c r="N743" s="170">
        <f t="shared" si="130"/>
        <v>1.4932991882701925</v>
      </c>
      <c r="O743" s="169">
        <f t="shared" si="131"/>
        <v>0.1346770552191732</v>
      </c>
    </row>
    <row r="744" spans="1:15" x14ac:dyDescent="0.25">
      <c r="A744" s="157">
        <v>45694.505555555559</v>
      </c>
      <c r="B744" s="171">
        <v>0.23164861612515034</v>
      </c>
      <c r="C744" s="169">
        <f t="shared" si="123"/>
        <v>0.26299402675588951</v>
      </c>
      <c r="D744" s="168">
        <v>26.400346781666599</v>
      </c>
      <c r="E744" s="168">
        <v>4.5475082E-2</v>
      </c>
      <c r="F744" s="169">
        <f t="shared" si="124"/>
        <v>0.97874388034151549</v>
      </c>
      <c r="G744" s="169">
        <f t="shared" si="125"/>
        <v>0.25449802790992371</v>
      </c>
      <c r="H744" s="169">
        <f t="shared" si="126"/>
        <v>5.5086153227256211E-4</v>
      </c>
      <c r="I744" s="169">
        <f t="shared" si="127"/>
        <v>22722.683911708853</v>
      </c>
      <c r="J744" s="169">
        <f t="shared" si="121"/>
        <v>2.3685444469598579E-2</v>
      </c>
      <c r="K744" s="169">
        <f t="shared" si="122"/>
        <v>1.695268975522648</v>
      </c>
      <c r="L744" s="169">
        <f t="shared" si="128"/>
        <v>18.255293530615202</v>
      </c>
      <c r="M744" s="170">
        <f t="shared" si="129"/>
        <v>21.247709243417063</v>
      </c>
      <c r="N744" s="170">
        <f t="shared" si="130"/>
        <v>1.495952551272943</v>
      </c>
      <c r="O744" s="169">
        <f t="shared" si="131"/>
        <v>0.1349163556342842</v>
      </c>
    </row>
    <row r="745" spans="1:15" x14ac:dyDescent="0.25">
      <c r="A745" s="157">
        <v>45694.506249999999</v>
      </c>
      <c r="B745" s="171">
        <v>0.23743983521149203</v>
      </c>
      <c r="C745" s="169">
        <f t="shared" si="123"/>
        <v>0.26957135504223945</v>
      </c>
      <c r="D745" s="168">
        <v>26.402040806666601</v>
      </c>
      <c r="E745" s="168">
        <v>4.5517202666666597E-2</v>
      </c>
      <c r="F745" s="169">
        <f t="shared" si="124"/>
        <v>0.97874043490291973</v>
      </c>
      <c r="G745" s="169">
        <f t="shared" si="125"/>
        <v>0.26086048265419032</v>
      </c>
      <c r="H745" s="169">
        <f t="shared" si="126"/>
        <v>5.6463307933807424E-4</v>
      </c>
      <c r="I745" s="169">
        <f t="shared" si="127"/>
        <v>23290.965075649488</v>
      </c>
      <c r="J745" s="169">
        <f t="shared" si="121"/>
        <v>2.3684248356999612E-2</v>
      </c>
      <c r="K745" s="169">
        <f t="shared" si="122"/>
        <v>1.6953450032018524</v>
      </c>
      <c r="L745" s="169">
        <f t="shared" si="128"/>
        <v>18.647102174065655</v>
      </c>
      <c r="M745" s="170">
        <f t="shared" si="129"/>
        <v>21.704615326896711</v>
      </c>
      <c r="N745" s="170">
        <f t="shared" si="130"/>
        <v>1.5330991644417693</v>
      </c>
      <c r="O745" s="169">
        <f t="shared" si="131"/>
        <v>0.13826651915961125</v>
      </c>
    </row>
    <row r="746" spans="1:15" x14ac:dyDescent="0.25">
      <c r="A746" s="157">
        <v>45694.506944444445</v>
      </c>
      <c r="B746" s="171">
        <v>0.24747794523054548</v>
      </c>
      <c r="C746" s="169">
        <f t="shared" si="123"/>
        <v>0.28097044931917525</v>
      </c>
      <c r="D746" s="168">
        <v>26.403734834999899</v>
      </c>
      <c r="E746" s="168">
        <v>4.5711516000000001E-2</v>
      </c>
      <c r="F746" s="169">
        <f t="shared" si="124"/>
        <v>0.97873698915765783</v>
      </c>
      <c r="G746" s="169">
        <f t="shared" si="125"/>
        <v>0.27188873417809228</v>
      </c>
      <c r="H746" s="169">
        <f t="shared" si="126"/>
        <v>5.885037536322344E-4</v>
      </c>
      <c r="I746" s="169">
        <f t="shared" si="127"/>
        <v>24275.846821176743</v>
      </c>
      <c r="J746" s="169">
        <f t="shared" si="121"/>
        <v>2.368305231597825E-2</v>
      </c>
      <c r="K746" s="169">
        <f t="shared" si="122"/>
        <v>1.6954210335260973</v>
      </c>
      <c r="L746" s="169">
        <f t="shared" si="128"/>
        <v>19.323093755673582</v>
      </c>
      <c r="M746" s="170">
        <f t="shared" si="129"/>
        <v>22.492351001203065</v>
      </c>
      <c r="N746" s="170">
        <f t="shared" si="130"/>
        <v>1.6017318666090437</v>
      </c>
      <c r="O746" s="169">
        <f t="shared" si="131"/>
        <v>0.14445633717614031</v>
      </c>
    </row>
    <row r="747" spans="1:15" x14ac:dyDescent="0.25">
      <c r="A747" s="157">
        <v>45694.507638888892</v>
      </c>
      <c r="B747" s="171">
        <v>0.25404131641746874</v>
      </c>
      <c r="C747" s="169">
        <f t="shared" si="123"/>
        <v>0.28842400484260572</v>
      </c>
      <c r="D747" s="168">
        <v>26.404969214999898</v>
      </c>
      <c r="E747" s="168">
        <v>4.5770724833333297E-2</v>
      </c>
      <c r="F747" s="169">
        <f t="shared" si="124"/>
        <v>0.97873447817308479</v>
      </c>
      <c r="G747" s="169">
        <f t="shared" si="125"/>
        <v>0.27909950474712658</v>
      </c>
      <c r="H747" s="169">
        <f t="shared" si="126"/>
        <v>6.0411148213663764E-4</v>
      </c>
      <c r="I747" s="169">
        <f t="shared" si="127"/>
        <v>24919.834018401136</v>
      </c>
      <c r="J747" s="169">
        <f t="shared" si="121"/>
        <v>2.3682180848710765E-2</v>
      </c>
      <c r="K747" s="169">
        <f t="shared" si="122"/>
        <v>1.6954764357718937</v>
      </c>
      <c r="L747" s="169">
        <f t="shared" si="128"/>
        <v>19.763006555807006</v>
      </c>
      <c r="M747" s="170">
        <f t="shared" si="129"/>
        <v>23.00508911332274</v>
      </c>
      <c r="N747" s="170">
        <f t="shared" si="130"/>
        <v>1.6443891015162717</v>
      </c>
      <c r="O747" s="169">
        <f t="shared" si="131"/>
        <v>0.14830349039648916</v>
      </c>
    </row>
    <row r="748" spans="1:15" x14ac:dyDescent="0.25">
      <c r="A748" s="157">
        <v>45694.508333333331</v>
      </c>
      <c r="B748" s="171">
        <v>0.26716806801865212</v>
      </c>
      <c r="C748" s="169">
        <f t="shared" si="123"/>
        <v>0.30332877932851898</v>
      </c>
      <c r="D748" s="168">
        <v>26.405827523333301</v>
      </c>
      <c r="E748" s="168">
        <v>4.5986098833333301E-2</v>
      </c>
      <c r="F748" s="169">
        <f t="shared" si="124"/>
        <v>0.9787327321023086</v>
      </c>
      <c r="G748" s="169">
        <f t="shared" si="125"/>
        <v>0.29352105602270057</v>
      </c>
      <c r="H748" s="169">
        <f t="shared" si="126"/>
        <v>6.3532696108809645E-4</v>
      </c>
      <c r="I748" s="169">
        <f t="shared" si="127"/>
        <v>26207.606533984039</v>
      </c>
      <c r="J748" s="169">
        <f t="shared" si="121"/>
        <v>2.3681574909646817E-2</v>
      </c>
      <c r="K748" s="169">
        <f t="shared" si="122"/>
        <v>1.6955149597055945</v>
      </c>
      <c r="L748" s="169">
        <f t="shared" si="128"/>
        <v>20.638112844607509</v>
      </c>
      <c r="M748" s="170">
        <f t="shared" si="129"/>
        <v>24.024243911335102</v>
      </c>
      <c r="N748" s="170">
        <f t="shared" si="130"/>
        <v>1.7334281372717926</v>
      </c>
      <c r="O748" s="169">
        <f t="shared" si="131"/>
        <v>0.15633370646390626</v>
      </c>
    </row>
    <row r="749" spans="1:15" x14ac:dyDescent="0.25">
      <c r="A749" s="157">
        <v>45694.509027777778</v>
      </c>
      <c r="B749" s="171">
        <v>0.2741175327569193</v>
      </c>
      <c r="C749" s="169">
        <f t="shared" si="123"/>
        <v>0.31122028842492383</v>
      </c>
      <c r="D749" s="168">
        <v>26.406685828333298</v>
      </c>
      <c r="E749" s="168">
        <v>4.6102924833333302E-2</v>
      </c>
      <c r="F749" s="169">
        <f t="shared" si="124"/>
        <v>0.97873098596131713</v>
      </c>
      <c r="G749" s="169">
        <f t="shared" si="125"/>
        <v>0.30115600373144502</v>
      </c>
      <c r="H749" s="169">
        <f t="shared" si="126"/>
        <v>6.5185282192953471E-4</v>
      </c>
      <c r="I749" s="169">
        <f t="shared" si="127"/>
        <v>26889.432919913419</v>
      </c>
      <c r="J749" s="169">
        <f t="shared" si="121"/>
        <v>2.3680968991912025E-2</v>
      </c>
      <c r="K749" s="169">
        <f t="shared" si="122"/>
        <v>1.6955534841303088</v>
      </c>
      <c r="L749" s="169">
        <f t="shared" si="128"/>
        <v>21.098954230497874</v>
      </c>
      <c r="M749" s="170">
        <f t="shared" si="129"/>
        <v>24.561196307822481</v>
      </c>
      <c r="N749" s="170">
        <f t="shared" si="130"/>
        <v>1.7809149245473486</v>
      </c>
      <c r="O749" s="169">
        <f t="shared" si="131"/>
        <v>0.16061642537403939</v>
      </c>
    </row>
    <row r="750" spans="1:15" x14ac:dyDescent="0.25">
      <c r="A750" s="157">
        <v>45694.509722222225</v>
      </c>
      <c r="B750" s="171">
        <v>0.26871240355415138</v>
      </c>
      <c r="C750" s="169">
        <f t="shared" si="123"/>
        <v>0.30508497476501373</v>
      </c>
      <c r="D750" s="168">
        <v>26.407544134999998</v>
      </c>
      <c r="E750" s="168">
        <v>4.5753638833333297E-2</v>
      </c>
      <c r="F750" s="169">
        <f t="shared" si="124"/>
        <v>0.97872923973993531</v>
      </c>
      <c r="G750" s="169">
        <f t="shared" si="125"/>
        <v>0.29521772209733599</v>
      </c>
      <c r="H750" s="169">
        <f t="shared" si="126"/>
        <v>6.3899939847908221E-4</v>
      </c>
      <c r="I750" s="169">
        <f t="shared" si="127"/>
        <v>26359.341819697187</v>
      </c>
      <c r="J750" s="169">
        <f t="shared" si="121"/>
        <v>2.368036309197576E-2</v>
      </c>
      <c r="K750" s="169">
        <f t="shared" si="122"/>
        <v>1.6955920092704728</v>
      </c>
      <c r="L750" s="169">
        <f t="shared" si="128"/>
        <v>20.740666269997423</v>
      </c>
      <c r="M750" s="170">
        <f t="shared" si="129"/>
        <v>24.144606412389685</v>
      </c>
      <c r="N750" s="170">
        <f t="shared" si="130"/>
        <v>1.734249394932539</v>
      </c>
      <c r="O750" s="169">
        <f t="shared" si="131"/>
        <v>0.15640777371325207</v>
      </c>
    </row>
    <row r="751" spans="1:15" x14ac:dyDescent="0.25">
      <c r="A751" s="157">
        <v>45694.510416666664</v>
      </c>
      <c r="B751" s="168">
        <v>0.28222523579612763</v>
      </c>
      <c r="C751" s="169">
        <f t="shared" si="123"/>
        <v>0.32042837672780172</v>
      </c>
      <c r="D751" s="168">
        <v>26.408402444999901</v>
      </c>
      <c r="E751" s="168">
        <v>4.5467930333333302E-2</v>
      </c>
      <c r="F751" s="169">
        <f t="shared" si="124"/>
        <v>0.97872749343476928</v>
      </c>
      <c r="G751" s="169">
        <f t="shared" si="125"/>
        <v>0.31006343632859495</v>
      </c>
      <c r="H751" s="169">
        <f t="shared" si="126"/>
        <v>6.711329790662228E-4</v>
      </c>
      <c r="I751" s="169">
        <f t="shared" si="127"/>
        <v>27685.011749282068</v>
      </c>
      <c r="J751" s="169">
        <f t="shared" si="121"/>
        <v>2.3679757208661119E-2</v>
      </c>
      <c r="K751" s="169">
        <f t="shared" si="122"/>
        <v>1.6956305352008949</v>
      </c>
      <c r="L751" s="169">
        <f t="shared" si="128"/>
        <v>21.634541523694281</v>
      </c>
      <c r="M751" s="170">
        <f t="shared" si="129"/>
        <v>25.18569637485357</v>
      </c>
      <c r="N751" s="170">
        <f t="shared" si="130"/>
        <v>1.8059212391139718</v>
      </c>
      <c r="O751" s="169">
        <f t="shared" si="131"/>
        <v>0.16287168462427595</v>
      </c>
    </row>
    <row r="752" spans="1:15" x14ac:dyDescent="0.25">
      <c r="A752" s="157">
        <v>45694.511111111111</v>
      </c>
      <c r="B752" s="168">
        <v>0.30886482334566789</v>
      </c>
      <c r="C752" s="169">
        <f t="shared" si="123"/>
        <v>0.35067586027594244</v>
      </c>
      <c r="D752" s="168">
        <v>26.4093786633333</v>
      </c>
      <c r="E752" s="168">
        <v>4.5337593666666599E-2</v>
      </c>
      <c r="F752" s="169">
        <f t="shared" si="124"/>
        <v>0.97872550714140583</v>
      </c>
      <c r="G752" s="169">
        <f t="shared" si="125"/>
        <v>0.33933070590739933</v>
      </c>
      <c r="H752" s="169">
        <f t="shared" si="126"/>
        <v>7.3448204741861326E-4</v>
      </c>
      <c r="I752" s="169">
        <f t="shared" si="127"/>
        <v>30298.394327841426</v>
      </c>
      <c r="J752" s="169">
        <f t="shared" si="121"/>
        <v>2.3679068116602559E-2</v>
      </c>
      <c r="K752" s="169">
        <f t="shared" si="122"/>
        <v>1.6956743543198274</v>
      </c>
      <c r="L752" s="169">
        <f t="shared" si="128"/>
        <v>23.379549374608867</v>
      </c>
      <c r="M752" s="170">
        <f t="shared" si="129"/>
        <v>27.217764903379983</v>
      </c>
      <c r="N752" s="170">
        <f t="shared" si="130"/>
        <v>1.9622567459553661</v>
      </c>
      <c r="O752" s="169">
        <f t="shared" si="131"/>
        <v>0.17697120724705684</v>
      </c>
    </row>
    <row r="753" spans="1:15" x14ac:dyDescent="0.25">
      <c r="A753" s="157">
        <v>45694.511805555558</v>
      </c>
      <c r="B753" s="168">
        <v>0.32546630455164433</v>
      </c>
      <c r="C753" s="169">
        <f t="shared" si="123"/>
        <v>0.36952683163328115</v>
      </c>
      <c r="D753" s="168">
        <v>26.410451354999999</v>
      </c>
      <c r="E753" s="168">
        <v>4.5047907333333297E-2</v>
      </c>
      <c r="F753" s="169">
        <f t="shared" si="124"/>
        <v>0.97872332444066323</v>
      </c>
      <c r="G753" s="169">
        <f t="shared" si="125"/>
        <v>0.35756972800033537</v>
      </c>
      <c r="H753" s="169">
        <f t="shared" si="126"/>
        <v>7.7396045021717612E-4</v>
      </c>
      <c r="I753" s="169">
        <f t="shared" si="127"/>
        <v>31927.118253115492</v>
      </c>
      <c r="J753" s="169">
        <f t="shared" si="121"/>
        <v>2.3678310954342318E-2</v>
      </c>
      <c r="K753" s="169">
        <f t="shared" si="122"/>
        <v>1.6957225047540672</v>
      </c>
      <c r="L753" s="169">
        <f t="shared" si="128"/>
        <v>24.456283381428843</v>
      </c>
      <c r="M753" s="170">
        <f t="shared" si="129"/>
        <v>28.471990430628772</v>
      </c>
      <c r="N753" s="170">
        <f t="shared" si="130"/>
        <v>2.0493590749121595</v>
      </c>
      <c r="O753" s="169">
        <f t="shared" si="131"/>
        <v>0.18482675639539678</v>
      </c>
    </row>
    <row r="754" spans="1:15" x14ac:dyDescent="0.25">
      <c r="A754" s="157">
        <v>45694.512499999997</v>
      </c>
      <c r="B754" s="168">
        <v>0.34129562076193309</v>
      </c>
      <c r="C754" s="169">
        <f t="shared" si="123"/>
        <v>0.38750131893681294</v>
      </c>
      <c r="D754" s="168">
        <v>26.411524046666599</v>
      </c>
      <c r="E754" s="168">
        <v>4.4898097666666602E-2</v>
      </c>
      <c r="F754" s="169">
        <f t="shared" si="124"/>
        <v>0.97872114161963286</v>
      </c>
      <c r="G754" s="169">
        <f t="shared" si="125"/>
        <v>0.37496042010144687</v>
      </c>
      <c r="H754" s="169">
        <f t="shared" si="126"/>
        <v>8.1160264091222263E-4</v>
      </c>
      <c r="I754" s="169">
        <f t="shared" si="127"/>
        <v>33480.113956140638</v>
      </c>
      <c r="J754" s="169">
        <f t="shared" si="121"/>
        <v>2.3677553821715536E-2</v>
      </c>
      <c r="K754" s="169">
        <f t="shared" si="122"/>
        <v>1.6957706561889829</v>
      </c>
      <c r="L754" s="169">
        <f t="shared" si="128"/>
        <v>25.475791471835571</v>
      </c>
      <c r="M754" s="170">
        <f t="shared" si="129"/>
        <v>29.659655684910366</v>
      </c>
      <c r="N754" s="170">
        <f t="shared" si="130"/>
        <v>2.1369722984965538</v>
      </c>
      <c r="O754" s="169">
        <f t="shared" si="131"/>
        <v>0.19272838189903985</v>
      </c>
    </row>
    <row r="755" spans="1:15" x14ac:dyDescent="0.25">
      <c r="A755" s="157">
        <v>45694.513194444444</v>
      </c>
      <c r="B755" s="168">
        <v>0.3733403467338533</v>
      </c>
      <c r="C755" s="169">
        <f t="shared" si="123"/>
        <v>0.42388682623456059</v>
      </c>
      <c r="D755" s="168">
        <v>26.412596741666601</v>
      </c>
      <c r="E755" s="168">
        <v>4.4714117833333303E-2</v>
      </c>
      <c r="F755" s="169">
        <f t="shared" si="124"/>
        <v>0.9787189586715247</v>
      </c>
      <c r="G755" s="169">
        <f t="shared" si="125"/>
        <v>0.41016598144337862</v>
      </c>
      <c r="H755" s="169">
        <f t="shared" si="126"/>
        <v>8.8780515463934763E-4</v>
      </c>
      <c r="I755" s="169">
        <f t="shared" si="127"/>
        <v>36623.821786666034</v>
      </c>
      <c r="J755" s="169">
        <f t="shared" si="121"/>
        <v>2.367679671636809E-2</v>
      </c>
      <c r="K755" s="169">
        <f t="shared" si="122"/>
        <v>1.6958188087742301</v>
      </c>
      <c r="L755" s="169">
        <f t="shared" si="128"/>
        <v>27.519814779290851</v>
      </c>
      <c r="M755" s="170">
        <f t="shared" si="129"/>
        <v>32.040182043739421</v>
      </c>
      <c r="N755" s="170">
        <f t="shared" si="130"/>
        <v>2.3177778603899046</v>
      </c>
      <c r="O755" s="169">
        <f t="shared" si="131"/>
        <v>0.20903479981871434</v>
      </c>
    </row>
    <row r="756" spans="1:15" x14ac:dyDescent="0.25">
      <c r="A756" s="157">
        <v>45694.513888888891</v>
      </c>
      <c r="B756" s="168">
        <v>0.40499899571730597</v>
      </c>
      <c r="C756" s="169">
        <f t="shared" si="123"/>
        <v>0.45983440603154335</v>
      </c>
      <c r="D756" s="168">
        <v>26.4136694333333</v>
      </c>
      <c r="E756" s="168">
        <v>4.4440728666666603E-2</v>
      </c>
      <c r="F756" s="169">
        <f t="shared" si="124"/>
        <v>0.97871677560990034</v>
      </c>
      <c r="G756" s="169">
        <f t="shared" si="125"/>
        <v>0.44494738384220983</v>
      </c>
      <c r="H756" s="169">
        <f t="shared" si="126"/>
        <v>9.6308957541603858E-4</v>
      </c>
      <c r="I756" s="169">
        <f t="shared" si="127"/>
        <v>39729.692681125343</v>
      </c>
      <c r="J756" s="169">
        <f t="shared" si="121"/>
        <v>2.3676039643003997E-2</v>
      </c>
      <c r="K756" s="169">
        <f t="shared" si="122"/>
        <v>1.6958669622105533</v>
      </c>
      <c r="L756" s="169">
        <f t="shared" si="128"/>
        <v>29.515195459391496</v>
      </c>
      <c r="M756" s="170">
        <f t="shared" si="129"/>
        <v>34.364195466424519</v>
      </c>
      <c r="N756" s="170">
        <f t="shared" si="130"/>
        <v>2.4888257999757561</v>
      </c>
      <c r="O756" s="169">
        <f t="shared" si="131"/>
        <v>0.22446120129651481</v>
      </c>
    </row>
    <row r="757" spans="1:15" x14ac:dyDescent="0.25">
      <c r="A757" s="157">
        <v>45694.51458333333</v>
      </c>
      <c r="B757" s="168">
        <v>0.40577116072071584</v>
      </c>
      <c r="C757" s="169">
        <f t="shared" si="123"/>
        <v>0.46071320821212991</v>
      </c>
      <c r="D757" s="168">
        <v>26.414506299999999</v>
      </c>
      <c r="E757" s="168">
        <v>4.4127999166666598E-2</v>
      </c>
      <c r="F757" s="169">
        <f t="shared" si="124"/>
        <v>0.97871507239808886</v>
      </c>
      <c r="G757" s="169">
        <f t="shared" si="125"/>
        <v>0.44579571384251815</v>
      </c>
      <c r="H757" s="169">
        <f t="shared" si="126"/>
        <v>9.6492578753791807E-4</v>
      </c>
      <c r="I757" s="169">
        <f t="shared" si="127"/>
        <v>39805.621189528021</v>
      </c>
      <c r="J757" s="169">
        <f t="shared" si="121"/>
        <v>2.3675449028373537E-2</v>
      </c>
      <c r="K757" s="169">
        <f t="shared" si="122"/>
        <v>1.6959045300899371</v>
      </c>
      <c r="L757" s="169">
        <f t="shared" si="128"/>
        <v>29.563583981682076</v>
      </c>
      <c r="M757" s="170">
        <f t="shared" si="129"/>
        <v>34.421216825435209</v>
      </c>
      <c r="N757" s="170">
        <f t="shared" si="130"/>
        <v>2.4758450724807677</v>
      </c>
      <c r="O757" s="169">
        <f t="shared" si="131"/>
        <v>0.22329050076485998</v>
      </c>
    </row>
    <row r="758" spans="1:15" x14ac:dyDescent="0.25">
      <c r="A758" s="157">
        <v>45694.515277777777</v>
      </c>
      <c r="B758" s="168">
        <v>0.39920777663868739</v>
      </c>
      <c r="C758" s="169">
        <f t="shared" si="123"/>
        <v>0.4532627129436983</v>
      </c>
      <c r="D758" s="168">
        <v>26.415150220000001</v>
      </c>
      <c r="E758" s="168">
        <v>4.4000439166666599E-2</v>
      </c>
      <c r="F758" s="169">
        <f t="shared" si="124"/>
        <v>0.97871376182627479</v>
      </c>
      <c r="G758" s="169">
        <f t="shared" si="125"/>
        <v>0.4385849291064281</v>
      </c>
      <c r="H758" s="169">
        <f t="shared" si="126"/>
        <v>9.4931802836889197E-4</v>
      </c>
      <c r="I758" s="169">
        <f t="shared" si="127"/>
        <v>39161.898398335536</v>
      </c>
      <c r="J758" s="169">
        <f t="shared" si="121"/>
        <v>2.3674994597202147E-2</v>
      </c>
      <c r="K758" s="169">
        <f t="shared" si="122"/>
        <v>1.6959334367925796</v>
      </c>
      <c r="L758" s="169">
        <f t="shared" si="128"/>
        <v>29.15186899536118</v>
      </c>
      <c r="M758" s="170">
        <f t="shared" si="129"/>
        <v>33.942370736157251</v>
      </c>
      <c r="N758" s="170">
        <f t="shared" si="130"/>
        <v>2.43080438483844</v>
      </c>
      <c r="O758" s="169">
        <f t="shared" si="131"/>
        <v>0.2192283896860065</v>
      </c>
    </row>
    <row r="759" spans="1:15" x14ac:dyDescent="0.25">
      <c r="A759" s="157">
        <v>45694.515972222223</v>
      </c>
      <c r="B759" s="168">
        <v>0.39959386649909473</v>
      </c>
      <c r="C759" s="169">
        <f t="shared" si="123"/>
        <v>0.45370266430206813</v>
      </c>
      <c r="D759" s="168">
        <v>26.415794139999999</v>
      </c>
      <c r="E759" s="168">
        <v>4.4044549333333301E-2</v>
      </c>
      <c r="F759" s="169">
        <f t="shared" si="124"/>
        <v>0.97871245121110739</v>
      </c>
      <c r="G759" s="169">
        <f t="shared" si="125"/>
        <v>0.43900910219113409</v>
      </c>
      <c r="H759" s="169">
        <f t="shared" si="126"/>
        <v>9.5023615192886166E-4</v>
      </c>
      <c r="I759" s="169">
        <f t="shared" si="127"/>
        <v>39199.910195698685</v>
      </c>
      <c r="J759" s="169">
        <f t="shared" si="121"/>
        <v>2.3674540176706758E-2</v>
      </c>
      <c r="K759" s="169">
        <f t="shared" si="122"/>
        <v>1.6959623438558262</v>
      </c>
      <c r="L759" s="169">
        <f t="shared" si="128"/>
        <v>29.176114144862236</v>
      </c>
      <c r="M759" s="170">
        <f t="shared" si="129"/>
        <v>33.971118857911009</v>
      </c>
      <c r="N759" s="170">
        <f t="shared" si="130"/>
        <v>2.4355211047051251</v>
      </c>
      <c r="O759" s="169">
        <f t="shared" si="131"/>
        <v>0.21965377928437277</v>
      </c>
    </row>
    <row r="760" spans="1:15" x14ac:dyDescent="0.25">
      <c r="A760" s="157">
        <v>45694.51666666667</v>
      </c>
      <c r="B760" s="168">
        <v>0.39418874095637696</v>
      </c>
      <c r="C760" s="169">
        <f t="shared" si="123"/>
        <v>0.44756719493263564</v>
      </c>
      <c r="D760" s="168">
        <v>26.416438060000001</v>
      </c>
      <c r="E760" s="168">
        <v>4.3876858666666602E-2</v>
      </c>
      <c r="F760" s="169">
        <f t="shared" si="124"/>
        <v>0.97871114055258501</v>
      </c>
      <c r="G760" s="169">
        <f t="shared" si="125"/>
        <v>0.43307082457809604</v>
      </c>
      <c r="H760" s="169">
        <f t="shared" si="126"/>
        <v>9.3738273718202609E-4</v>
      </c>
      <c r="I760" s="169">
        <f t="shared" si="127"/>
        <v>38669.805642179716</v>
      </c>
      <c r="J760" s="169">
        <f t="shared" si="121"/>
        <v>2.36740857668871E-2</v>
      </c>
      <c r="K760" s="169">
        <f t="shared" si="122"/>
        <v>1.6959912512796784</v>
      </c>
      <c r="L760" s="169">
        <f t="shared" si="128"/>
        <v>28.836390307805178</v>
      </c>
      <c r="M760" s="170">
        <f t="shared" si="129"/>
        <v>33.57607520672628</v>
      </c>
      <c r="N760" s="170">
        <f t="shared" si="130"/>
        <v>2.3951181957255008</v>
      </c>
      <c r="O760" s="169">
        <f t="shared" si="131"/>
        <v>0.21600993828693188</v>
      </c>
    </row>
    <row r="761" spans="1:15" x14ac:dyDescent="0.25">
      <c r="A761" s="157">
        <v>45694.517361111109</v>
      </c>
      <c r="B761" s="168">
        <v>0.37140995998465431</v>
      </c>
      <c r="C761" s="169">
        <f t="shared" si="123"/>
        <v>0.42170533206945271</v>
      </c>
      <c r="D761" s="168">
        <v>26.41708199</v>
      </c>
      <c r="E761" s="168">
        <v>4.3791025666666601E-2</v>
      </c>
      <c r="F761" s="169">
        <f t="shared" si="124"/>
        <v>0.97870982983035126</v>
      </c>
      <c r="G761" s="169">
        <f t="shared" si="125"/>
        <v>0.40804518474278823</v>
      </c>
      <c r="H761" s="169">
        <f t="shared" si="126"/>
        <v>8.8321468559045073E-4</v>
      </c>
      <c r="I761" s="169">
        <f t="shared" si="127"/>
        <v>36435.340690800716</v>
      </c>
      <c r="J761" s="169">
        <f t="shared" si="121"/>
        <v>2.3673631360686179E-2</v>
      </c>
      <c r="K761" s="169">
        <f t="shared" si="122"/>
        <v>1.6960201595130782</v>
      </c>
      <c r="L761" s="169">
        <f t="shared" si="128"/>
        <v>27.397398033875362</v>
      </c>
      <c r="M761" s="170">
        <f t="shared" si="129"/>
        <v>31.901050568771261</v>
      </c>
      <c r="N761" s="170">
        <f t="shared" si="130"/>
        <v>2.2590699066553697</v>
      </c>
      <c r="O761" s="169">
        <f t="shared" si="131"/>
        <v>0.20374007094655211</v>
      </c>
    </row>
    <row r="762" spans="1:15" x14ac:dyDescent="0.25">
      <c r="A762" s="157">
        <v>45694.518055555556</v>
      </c>
      <c r="B762" s="168">
        <v>0.36407441460559292</v>
      </c>
      <c r="C762" s="169">
        <f t="shared" si="123"/>
        <v>0.41337918973847959</v>
      </c>
      <c r="D762" s="168">
        <v>26.418315886666601</v>
      </c>
      <c r="E762" s="168">
        <v>4.3718702999999998E-2</v>
      </c>
      <c r="F762" s="169">
        <f t="shared" si="124"/>
        <v>0.97870731810733136</v>
      </c>
      <c r="G762" s="169">
        <f t="shared" si="125"/>
        <v>0.39998607407835712</v>
      </c>
      <c r="H762" s="169">
        <f t="shared" si="126"/>
        <v>8.6577072311332711E-4</v>
      </c>
      <c r="I762" s="169">
        <f t="shared" si="127"/>
        <v>35715.961993404635</v>
      </c>
      <c r="J762" s="169">
        <f t="shared" si="121"/>
        <v>2.3672760658761817E-2</v>
      </c>
      <c r="K762" s="169">
        <f t="shared" si="122"/>
        <v>1.6960755543877495</v>
      </c>
      <c r="L762" s="169">
        <f t="shared" si="128"/>
        <v>26.931392370586135</v>
      </c>
      <c r="M762" s="170">
        <f t="shared" si="129"/>
        <v>31.359359412555929</v>
      </c>
      <c r="N762" s="170">
        <f t="shared" si="130"/>
        <v>2.2130713691691235</v>
      </c>
      <c r="O762" s="169">
        <f t="shared" si="131"/>
        <v>0.19959157369851402</v>
      </c>
    </row>
    <row r="763" spans="1:15" x14ac:dyDescent="0.25">
      <c r="A763" s="157">
        <v>45694.518750000003</v>
      </c>
      <c r="B763" s="168">
        <v>0.36137185000421096</v>
      </c>
      <c r="C763" s="169">
        <f t="shared" si="123"/>
        <v>0.41031444663018535</v>
      </c>
      <c r="D763" s="168">
        <v>26.420032501666601</v>
      </c>
      <c r="E763" s="168">
        <v>4.34965751666666E-2</v>
      </c>
      <c r="F763" s="169">
        <f t="shared" si="124"/>
        <v>0.97870382349688423</v>
      </c>
      <c r="G763" s="169">
        <f t="shared" si="125"/>
        <v>0.39701693326130483</v>
      </c>
      <c r="H763" s="169">
        <f t="shared" si="126"/>
        <v>8.5934401138810569E-4</v>
      </c>
      <c r="I763" s="169">
        <f t="shared" si="127"/>
        <v>35451.168188848016</v>
      </c>
      <c r="J763" s="169">
        <f t="shared" si="121"/>
        <v>2.3671549390769372E-2</v>
      </c>
      <c r="K763" s="169">
        <f t="shared" si="122"/>
        <v>1.6961526227461134</v>
      </c>
      <c r="L763" s="169">
        <f t="shared" si="128"/>
        <v>26.759376138710881</v>
      </c>
      <c r="M763" s="170">
        <f t="shared" si="129"/>
        <v>31.160329440635813</v>
      </c>
      <c r="N763" s="170">
        <f t="shared" si="130"/>
        <v>2.1864008026300414</v>
      </c>
      <c r="O763" s="169">
        <f t="shared" si="131"/>
        <v>0.19718621957341645</v>
      </c>
    </row>
    <row r="764" spans="1:15" x14ac:dyDescent="0.25">
      <c r="A764" s="157">
        <v>45694.519444444442</v>
      </c>
      <c r="B764" s="168">
        <v>0.36330225329311833</v>
      </c>
      <c r="C764" s="169">
        <f t="shared" si="123"/>
        <v>0.412510131983166</v>
      </c>
      <c r="D764" s="168">
        <v>26.421749115000001</v>
      </c>
      <c r="E764" s="168">
        <v>4.3439751999999998E-2</v>
      </c>
      <c r="F764" s="169">
        <f t="shared" si="124"/>
        <v>0.97870032858165401</v>
      </c>
      <c r="G764" s="169">
        <f t="shared" si="125"/>
        <v>0.39913774813305147</v>
      </c>
      <c r="H764" s="169">
        <f t="shared" si="126"/>
        <v>8.6393451976850971E-4</v>
      </c>
      <c r="I764" s="169">
        <f t="shared" si="127"/>
        <v>35640.875403345541</v>
      </c>
      <c r="J764" s="169">
        <f t="shared" si="121"/>
        <v>2.3670338199810539E-2</v>
      </c>
      <c r="K764" s="169">
        <f t="shared" si="122"/>
        <v>1.6962296935925829</v>
      </c>
      <c r="L764" s="169">
        <f t="shared" si="128"/>
        <v>26.8822631741712</v>
      </c>
      <c r="M764" s="170">
        <f t="shared" si="129"/>
        <v>31.304701420492769</v>
      </c>
      <c r="N764" s="170">
        <f t="shared" si="130"/>
        <v>2.1947369633555707</v>
      </c>
      <c r="O764" s="169">
        <f t="shared" si="131"/>
        <v>0.19793803782066838</v>
      </c>
    </row>
    <row r="765" spans="1:15" x14ac:dyDescent="0.25">
      <c r="A765" s="157">
        <v>45694.520138888889</v>
      </c>
      <c r="B765" s="168">
        <v>0.35635279222262245</v>
      </c>
      <c r="C765" s="169">
        <f t="shared" si="123"/>
        <v>0.4046231569978751</v>
      </c>
      <c r="D765" s="168">
        <v>26.423465728333301</v>
      </c>
      <c r="E765" s="168">
        <v>4.3293122166666601E-2</v>
      </c>
      <c r="F765" s="169">
        <f t="shared" si="124"/>
        <v>0.97869683335822588</v>
      </c>
      <c r="G765" s="169">
        <f t="shared" si="125"/>
        <v>0.39150280445386088</v>
      </c>
      <c r="H765" s="169">
        <f t="shared" si="126"/>
        <v>8.4740866764904956E-4</v>
      </c>
      <c r="I765" s="169">
        <f t="shared" si="127"/>
        <v>34959.440764616411</v>
      </c>
      <c r="J765" s="169">
        <f t="shared" si="121"/>
        <v>2.366912708470385E-2</v>
      </c>
      <c r="K765" s="169">
        <f t="shared" si="122"/>
        <v>1.6963067670020213</v>
      </c>
      <c r="L765" s="169">
        <f t="shared" si="128"/>
        <v>26.439437582354234</v>
      </c>
      <c r="M765" s="170">
        <f t="shared" si="129"/>
        <v>30.790279490506187</v>
      </c>
      <c r="N765" s="170">
        <f t="shared" si="130"/>
        <v>2.1476525162386801</v>
      </c>
      <c r="O765" s="169">
        <f t="shared" si="131"/>
        <v>0.19369160499988095</v>
      </c>
    </row>
    <row r="766" spans="1:15" x14ac:dyDescent="0.25">
      <c r="A766" s="157">
        <v>45694.520833333336</v>
      </c>
      <c r="B766" s="168">
        <v>0.34670076286752882</v>
      </c>
      <c r="C766" s="169">
        <f t="shared" si="123"/>
        <v>0.39366735762964766</v>
      </c>
      <c r="D766" s="168">
        <v>26.425182343333301</v>
      </c>
      <c r="E766" s="168">
        <v>4.3279212999999997E-2</v>
      </c>
      <c r="F766" s="169">
        <f t="shared" si="124"/>
        <v>0.97869333782318269</v>
      </c>
      <c r="G766" s="169">
        <f t="shared" si="125"/>
        <v>0.38089871591109603</v>
      </c>
      <c r="H766" s="169">
        <f t="shared" si="126"/>
        <v>8.2445609504566242E-4</v>
      </c>
      <c r="I766" s="169">
        <f t="shared" si="127"/>
        <v>34012.859699201559</v>
      </c>
      <c r="J766" s="169">
        <f t="shared" si="121"/>
        <v>2.366791604426793E-2</v>
      </c>
      <c r="K766" s="169">
        <f t="shared" si="122"/>
        <v>1.6963838430493157</v>
      </c>
      <c r="L766" s="169">
        <f t="shared" si="128"/>
        <v>25.822387585019214</v>
      </c>
      <c r="M766" s="170">
        <f t="shared" si="129"/>
        <v>30.072912798916885</v>
      </c>
      <c r="N766" s="170">
        <f t="shared" si="130"/>
        <v>2.0917525574547482</v>
      </c>
      <c r="O766" s="169">
        <f t="shared" si="131"/>
        <v>0.1886501224255725</v>
      </c>
    </row>
    <row r="767" spans="1:15" x14ac:dyDescent="0.25">
      <c r="A767" s="157">
        <v>45694.521527777775</v>
      </c>
      <c r="B767" s="168">
        <v>0.3540362953823698</v>
      </c>
      <c r="C767" s="169">
        <f t="shared" si="123"/>
        <v>0.40199737887480941</v>
      </c>
      <c r="D767" s="168">
        <v>26.425533253333299</v>
      </c>
      <c r="E767" s="168">
        <v>4.30546971666666E-2</v>
      </c>
      <c r="F767" s="169">
        <f t="shared" si="124"/>
        <v>0.97869262322885642</v>
      </c>
      <c r="G767" s="169">
        <f t="shared" si="125"/>
        <v>0.38895781244240252</v>
      </c>
      <c r="H767" s="169">
        <f t="shared" si="126"/>
        <v>8.4190002693160714E-4</v>
      </c>
      <c r="I767" s="169">
        <f t="shared" si="127"/>
        <v>34732.573534783536</v>
      </c>
      <c r="J767" s="169">
        <f t="shared" si="121"/>
        <v>2.3667668493027726E-2</v>
      </c>
      <c r="K767" s="169">
        <f t="shared" si="122"/>
        <v>1.6963995992307459</v>
      </c>
      <c r="L767" s="169">
        <f t="shared" si="128"/>
        <v>26.291560703364297</v>
      </c>
      <c r="M767" s="170">
        <f t="shared" si="129"/>
        <v>30.619569549784838</v>
      </c>
      <c r="N767" s="170">
        <f t="shared" si="130"/>
        <v>2.1227535644197864</v>
      </c>
      <c r="O767" s="169">
        <f t="shared" si="131"/>
        <v>0.19144602853713802</v>
      </c>
    </row>
    <row r="768" spans="1:15" x14ac:dyDescent="0.25">
      <c r="A768" s="157">
        <v>45694.522222222222</v>
      </c>
      <c r="B768" s="168">
        <v>0.35673885998375454</v>
      </c>
      <c r="C768" s="169">
        <f t="shared" si="123"/>
        <v>0.40506437587883276</v>
      </c>
      <c r="D768" s="168">
        <v>26.424766771666601</v>
      </c>
      <c r="E768" s="168">
        <v>4.3171525500000002E-2</v>
      </c>
      <c r="F768" s="169">
        <f t="shared" si="124"/>
        <v>0.97869418407808895</v>
      </c>
      <c r="G768" s="169">
        <f t="shared" si="125"/>
        <v>0.39192695325945798</v>
      </c>
      <c r="H768" s="169">
        <f t="shared" si="126"/>
        <v>8.483267386568354E-4</v>
      </c>
      <c r="I768" s="169">
        <f t="shared" si="127"/>
        <v>34997.56207593115</v>
      </c>
      <c r="J768" s="169">
        <f t="shared" si="121"/>
        <v>2.3668209215507999E-2</v>
      </c>
      <c r="K768" s="169">
        <f t="shared" si="122"/>
        <v>1.6963651836381648</v>
      </c>
      <c r="L768" s="169">
        <f t="shared" si="128"/>
        <v>26.464069663780649</v>
      </c>
      <c r="M768" s="170">
        <f t="shared" si="129"/>
        <v>30.819915969203464</v>
      </c>
      <c r="N768" s="170">
        <f t="shared" si="130"/>
        <v>2.1439064802621712</v>
      </c>
      <c r="O768" s="169">
        <f t="shared" si="131"/>
        <v>0.19335375904240359</v>
      </c>
    </row>
    <row r="769" spans="1:15" x14ac:dyDescent="0.25">
      <c r="A769" s="157">
        <v>45694.522916666669</v>
      </c>
      <c r="B769" s="168">
        <v>0.35480845669484434</v>
      </c>
      <c r="C769" s="169">
        <f t="shared" si="123"/>
        <v>0.40287079786395824</v>
      </c>
      <c r="D769" s="168">
        <v>26.424000289999999</v>
      </c>
      <c r="E769" s="168">
        <v>4.3273650499999997E-2</v>
      </c>
      <c r="F769" s="169">
        <f t="shared" si="124"/>
        <v>0.97869574486586786</v>
      </c>
      <c r="G769" s="169">
        <f t="shared" si="125"/>
        <v>0.38980613838770811</v>
      </c>
      <c r="H769" s="169">
        <f t="shared" si="126"/>
        <v>8.4373623027642443E-4</v>
      </c>
      <c r="I769" s="169">
        <f t="shared" si="127"/>
        <v>34808.036935445991</v>
      </c>
      <c r="J769" s="169">
        <f t="shared" si="121"/>
        <v>2.3668749953108897E-2</v>
      </c>
      <c r="K769" s="169">
        <f t="shared" si="122"/>
        <v>1.6963307685565803</v>
      </c>
      <c r="L769" s="169">
        <f t="shared" si="128"/>
        <v>26.340867730062136</v>
      </c>
      <c r="M769" s="170">
        <f t="shared" si="129"/>
        <v>30.675878007058614</v>
      </c>
      <c r="N769" s="170">
        <f t="shared" si="130"/>
        <v>2.1378764316938712</v>
      </c>
      <c r="O769" s="169">
        <f t="shared" si="131"/>
        <v>0.19280992349331452</v>
      </c>
    </row>
    <row r="770" spans="1:15" x14ac:dyDescent="0.25">
      <c r="A770" s="157">
        <v>45694.523611111108</v>
      </c>
      <c r="B770" s="168">
        <v>0.35210589210890403</v>
      </c>
      <c r="C770" s="169">
        <f t="shared" si="123"/>
        <v>0.39980048349255837</v>
      </c>
      <c r="D770" s="168">
        <v>26.423233809999999</v>
      </c>
      <c r="E770" s="168">
        <v>4.3394451333333299E-2</v>
      </c>
      <c r="F770" s="169">
        <f t="shared" si="124"/>
        <v>0.97869730558880219</v>
      </c>
      <c r="G770" s="169">
        <f t="shared" si="125"/>
        <v>0.38683699758762058</v>
      </c>
      <c r="H770" s="169">
        <f t="shared" si="126"/>
        <v>8.3730951858792331E-4</v>
      </c>
      <c r="I770" s="169">
        <f t="shared" si="127"/>
        <v>34542.76177375704</v>
      </c>
      <c r="J770" s="169">
        <f t="shared" si="121"/>
        <v>2.3669290704655108E-2</v>
      </c>
      <c r="K770" s="169">
        <f t="shared" si="122"/>
        <v>1.6962963540608167</v>
      </c>
      <c r="L770" s="169">
        <f t="shared" si="128"/>
        <v>26.168227176758197</v>
      </c>
      <c r="M770" s="170">
        <f t="shared" si="129"/>
        <v>30.474271410188951</v>
      </c>
      <c r="N770" s="170">
        <f t="shared" si="130"/>
        <v>2.1282726683868773</v>
      </c>
      <c r="O770" s="169">
        <f t="shared" si="131"/>
        <v>0.19194378322392472</v>
      </c>
    </row>
    <row r="771" spans="1:15" x14ac:dyDescent="0.25">
      <c r="A771" s="157">
        <v>45694.524305555555</v>
      </c>
      <c r="B771" s="168">
        <v>0.34824508550791972</v>
      </c>
      <c r="C771" s="169">
        <f t="shared" si="123"/>
        <v>0.39541506812009641</v>
      </c>
      <c r="D771" s="168">
        <v>26.422467326666599</v>
      </c>
      <c r="E771" s="168">
        <v>4.3177488833333298E-2</v>
      </c>
      <c r="F771" s="169">
        <f t="shared" si="124"/>
        <v>0.97869886625707436</v>
      </c>
      <c r="G771" s="169">
        <f t="shared" si="125"/>
        <v>0.38259536781867226</v>
      </c>
      <c r="H771" s="169">
        <f t="shared" si="126"/>
        <v>8.2812850177201784E-4</v>
      </c>
      <c r="I771" s="169">
        <f t="shared" si="127"/>
        <v>34163.861885576327</v>
      </c>
      <c r="J771" s="169">
        <f t="shared" si="121"/>
        <v>2.3669831473674692E-2</v>
      </c>
      <c r="K771" s="169">
        <f t="shared" si="122"/>
        <v>1.6962619399263734</v>
      </c>
      <c r="L771" s="169">
        <f t="shared" si="128"/>
        <v>25.921275422766815</v>
      </c>
      <c r="M771" s="170">
        <f t="shared" si="129"/>
        <v>30.186134417447938</v>
      </c>
      <c r="N771" s="170">
        <f t="shared" si="130"/>
        <v>2.095506830490395</v>
      </c>
      <c r="O771" s="169">
        <f t="shared" si="131"/>
        <v>0.18898871126356373</v>
      </c>
    </row>
    <row r="772" spans="1:15" x14ac:dyDescent="0.25">
      <c r="A772" s="157">
        <v>45694.525000000001</v>
      </c>
      <c r="B772" s="168">
        <v>0.34477035957089641</v>
      </c>
      <c r="C772" s="169">
        <f t="shared" si="123"/>
        <v>0.39146806287316455</v>
      </c>
      <c r="D772" s="168">
        <v>26.421700846666599</v>
      </c>
      <c r="E772" s="168">
        <v>4.2737995000000001E-2</v>
      </c>
      <c r="F772" s="169">
        <f t="shared" si="124"/>
        <v>0.97870042685711245</v>
      </c>
      <c r="G772" s="169">
        <f t="shared" si="125"/>
        <v>0.3787779010308624</v>
      </c>
      <c r="H772" s="169">
        <f t="shared" si="126"/>
        <v>8.1986558664688832E-4</v>
      </c>
      <c r="I772" s="169">
        <f t="shared" si="127"/>
        <v>33822.840632241416</v>
      </c>
      <c r="J772" s="169">
        <f t="shared" si="121"/>
        <v>2.3670372255464568E-2</v>
      </c>
      <c r="K772" s="169">
        <f t="shared" si="122"/>
        <v>1.6962275264525788</v>
      </c>
      <c r="L772" s="169">
        <f t="shared" si="128"/>
        <v>25.698691004426426</v>
      </c>
      <c r="M772" s="170">
        <f t="shared" si="129"/>
        <v>29.926383899812588</v>
      </c>
      <c r="N772" s="170">
        <f t="shared" si="130"/>
        <v>2.0544516326605202</v>
      </c>
      <c r="O772" s="169">
        <f t="shared" si="131"/>
        <v>0.1852860419066126</v>
      </c>
    </row>
    <row r="773" spans="1:15" x14ac:dyDescent="0.25">
      <c r="A773" s="157">
        <v>45694.525694444441</v>
      </c>
      <c r="B773" s="168">
        <v>0.33782089851584224</v>
      </c>
      <c r="C773" s="169">
        <f t="shared" si="123"/>
        <v>0.38357573334793771</v>
      </c>
      <c r="D773" s="168">
        <v>26.420934363333298</v>
      </c>
      <c r="E773" s="168">
        <v>4.2537322999999898E-2</v>
      </c>
      <c r="F773" s="169">
        <f t="shared" si="124"/>
        <v>0.97870198740249204</v>
      </c>
      <c r="G773" s="169">
        <f t="shared" si="125"/>
        <v>0.37114295736863645</v>
      </c>
      <c r="H773" s="169">
        <f t="shared" si="126"/>
        <v>8.0333973456414814E-4</v>
      </c>
      <c r="I773" s="169">
        <f t="shared" si="127"/>
        <v>33140.943361261816</v>
      </c>
      <c r="J773" s="169">
        <f t="shared" si="121"/>
        <v>2.3670913054728921E-2</v>
      </c>
      <c r="K773" s="169">
        <f t="shared" si="122"/>
        <v>1.6961931133401014</v>
      </c>
      <c r="L773" s="169">
        <f t="shared" si="128"/>
        <v>25.252575063237902</v>
      </c>
      <c r="M773" s="170">
        <f t="shared" si="129"/>
        <v>29.406342840805028</v>
      </c>
      <c r="N773" s="170">
        <f t="shared" si="130"/>
        <v>2.0055521705048309</v>
      </c>
      <c r="O773" s="169">
        <f t="shared" si="131"/>
        <v>0.18087591725332169</v>
      </c>
    </row>
    <row r="774" spans="1:15" x14ac:dyDescent="0.25">
      <c r="A774" s="157">
        <v>45694.526388888888</v>
      </c>
      <c r="B774" s="168">
        <v>0.36870738434135553</v>
      </c>
      <c r="C774" s="169">
        <f t="shared" si="123"/>
        <v>0.41864569272280389</v>
      </c>
      <c r="D774" s="168">
        <v>26.4210110116666</v>
      </c>
      <c r="E774" s="168">
        <v>4.26072588333333E-2</v>
      </c>
      <c r="F774" s="169">
        <f t="shared" si="124"/>
        <v>0.97870183135071909</v>
      </c>
      <c r="G774" s="169">
        <f t="shared" si="125"/>
        <v>0.40507603179466367</v>
      </c>
      <c r="H774" s="169">
        <f t="shared" si="126"/>
        <v>8.767879476074971E-4</v>
      </c>
      <c r="I774" s="169">
        <f t="shared" si="127"/>
        <v>36170.987851250255</v>
      </c>
      <c r="J774" s="169">
        <f t="shared" si="121"/>
        <v>2.3670858974121935E-2</v>
      </c>
      <c r="K774" s="169">
        <f t="shared" si="122"/>
        <v>1.6961965546283562</v>
      </c>
      <c r="L774" s="169">
        <f t="shared" si="128"/>
        <v>27.225862597601029</v>
      </c>
      <c r="M774" s="170">
        <f t="shared" si="129"/>
        <v>31.704271863694242</v>
      </c>
      <c r="N774" s="170">
        <f t="shared" si="130"/>
        <v>2.1830516208146262</v>
      </c>
      <c r="O774" s="169">
        <f t="shared" si="131"/>
        <v>0.19688416493638405</v>
      </c>
    </row>
    <row r="775" spans="1:15" x14ac:dyDescent="0.25">
      <c r="A775" s="157">
        <v>45694.527083333334</v>
      </c>
      <c r="B775" s="168">
        <v>0.40384076111502143</v>
      </c>
      <c r="C775" s="169">
        <f t="shared" si="123"/>
        <v>0.4585394936953508</v>
      </c>
      <c r="D775" s="168">
        <v>26.421777493333298</v>
      </c>
      <c r="E775" s="168">
        <v>4.2656134666666602E-2</v>
      </c>
      <c r="F775" s="169">
        <f t="shared" si="124"/>
        <v>0.97870027080258826</v>
      </c>
      <c r="G775" s="169">
        <f t="shared" si="125"/>
        <v>0.44367490301729007</v>
      </c>
      <c r="H775" s="169">
        <f t="shared" si="126"/>
        <v>9.6033528791621223E-4</v>
      </c>
      <c r="I775" s="169">
        <f t="shared" si="127"/>
        <v>39617.81225527831</v>
      </c>
      <c r="J775" s="169">
        <f t="shared" si="121"/>
        <v>2.367031817754579E-2</v>
      </c>
      <c r="K775" s="169">
        <f t="shared" si="122"/>
        <v>1.6962309677171015</v>
      </c>
      <c r="L775" s="169">
        <f t="shared" si="128"/>
        <v>29.442589255503702</v>
      </c>
      <c r="M775" s="170">
        <f t="shared" si="129"/>
        <v>34.286253357812789</v>
      </c>
      <c r="N775" s="170">
        <f t="shared" si="130"/>
        <v>2.3829549128265546</v>
      </c>
      <c r="O775" s="169">
        <f t="shared" si="131"/>
        <v>0.214912961113506</v>
      </c>
    </row>
    <row r="776" spans="1:15" x14ac:dyDescent="0.25">
      <c r="A776" s="157">
        <v>45694.527777777781</v>
      </c>
      <c r="B776" s="168">
        <v>0.37565683436221242</v>
      </c>
      <c r="C776" s="169">
        <f t="shared" si="123"/>
        <v>0.42653993013063757</v>
      </c>
      <c r="D776" s="168">
        <v>26.422543975</v>
      </c>
      <c r="E776" s="168">
        <v>4.2856409333333297E-2</v>
      </c>
      <c r="F776" s="169">
        <f t="shared" si="124"/>
        <v>0.97869871019301236</v>
      </c>
      <c r="G776" s="169">
        <f t="shared" si="125"/>
        <v>0.41271096333429852</v>
      </c>
      <c r="H776" s="169">
        <f t="shared" si="126"/>
        <v>8.9331377345086256E-4</v>
      </c>
      <c r="I776" s="169">
        <f t="shared" si="127"/>
        <v>36853.049963287085</v>
      </c>
      <c r="J776" s="169">
        <f t="shared" si="121"/>
        <v>2.3669777396092193E-2</v>
      </c>
      <c r="K776" s="169">
        <f t="shared" si="122"/>
        <v>1.6962653813168267</v>
      </c>
      <c r="L776" s="169">
        <f t="shared" si="128"/>
        <v>27.666599479575925</v>
      </c>
      <c r="M776" s="170">
        <f t="shared" si="129"/>
        <v>32.218677333694544</v>
      </c>
      <c r="N776" s="170">
        <f t="shared" si="130"/>
        <v>2.2352199890256119</v>
      </c>
      <c r="O776" s="169">
        <f t="shared" si="131"/>
        <v>0.20158910434935173</v>
      </c>
    </row>
    <row r="777" spans="1:15" x14ac:dyDescent="0.25">
      <c r="A777" s="157">
        <v>45694.52847222222</v>
      </c>
      <c r="B777" s="168">
        <v>0.37179601857250122</v>
      </c>
      <c r="C777" s="169">
        <f t="shared" si="123"/>
        <v>0.4221579162735396</v>
      </c>
      <c r="D777" s="168">
        <v>26.423310456666599</v>
      </c>
      <c r="E777" s="168">
        <v>4.3074965833333298E-2</v>
      </c>
      <c r="F777" s="169">
        <f t="shared" si="124"/>
        <v>0.97869714952198883</v>
      </c>
      <c r="G777" s="169">
        <f t="shared" si="125"/>
        <v>0.40846932347026349</v>
      </c>
      <c r="H777" s="169">
        <f t="shared" si="126"/>
        <v>8.8413273478412009E-4</v>
      </c>
      <c r="I777" s="169">
        <f t="shared" si="127"/>
        <v>36474.443966033825</v>
      </c>
      <c r="J777" s="169">
        <f t="shared" si="121"/>
        <v>2.3669236629760722E-2</v>
      </c>
      <c r="K777" s="169">
        <f t="shared" si="122"/>
        <v>1.6962997954275316</v>
      </c>
      <c r="L777" s="169">
        <f t="shared" si="128"/>
        <v>27.421887304699538</v>
      </c>
      <c r="M777" s="170">
        <f t="shared" si="129"/>
        <v>31.934282353944706</v>
      </c>
      <c r="N777" s="170">
        <f t="shared" si="130"/>
        <v>2.2247261231544946</v>
      </c>
      <c r="O777" s="169">
        <f t="shared" si="131"/>
        <v>0.20064268787468384</v>
      </c>
    </row>
    <row r="778" spans="1:15" x14ac:dyDescent="0.25">
      <c r="A778" s="157">
        <v>45694.529166666667</v>
      </c>
      <c r="B778" s="168">
        <v>0.3590553623604073</v>
      </c>
      <c r="C778" s="169">
        <f t="shared" si="123"/>
        <v>0.40769315855434213</v>
      </c>
      <c r="D778" s="168">
        <v>26.424076939999999</v>
      </c>
      <c r="E778" s="168">
        <v>4.3265702833333301E-2</v>
      </c>
      <c r="F778" s="169">
        <f t="shared" si="124"/>
        <v>0.97869558878612206</v>
      </c>
      <c r="G778" s="169">
        <f t="shared" si="125"/>
        <v>0.39447195135341706</v>
      </c>
      <c r="H778" s="169">
        <f t="shared" si="126"/>
        <v>8.5383539253986373E-4</v>
      </c>
      <c r="I778" s="169">
        <f t="shared" si="127"/>
        <v>35224.688899095163</v>
      </c>
      <c r="J778" s="169">
        <f t="shared" si="121"/>
        <v>2.3668695877374944E-2</v>
      </c>
      <c r="K778" s="169">
        <f t="shared" si="122"/>
        <v>1.6963342101240619</v>
      </c>
      <c r="L778" s="169">
        <f t="shared" si="128"/>
        <v>26.611790053633076</v>
      </c>
      <c r="M778" s="170">
        <f t="shared" si="129"/>
        <v>30.991443319305183</v>
      </c>
      <c r="N778" s="170">
        <f t="shared" si="130"/>
        <v>2.1617980927697658</v>
      </c>
      <c r="O778" s="169">
        <f t="shared" si="131"/>
        <v>0.19496736045903371</v>
      </c>
    </row>
    <row r="779" spans="1:15" x14ac:dyDescent="0.25">
      <c r="A779" s="157">
        <v>45694.529861111114</v>
      </c>
      <c r="B779" s="168">
        <v>0.37140995998465431</v>
      </c>
      <c r="C779" s="169">
        <f t="shared" si="123"/>
        <v>0.42172306691973144</v>
      </c>
      <c r="D779" s="168">
        <v>26.424843419999998</v>
      </c>
      <c r="E779" s="168">
        <v>4.3451671999999997E-2</v>
      </c>
      <c r="F779" s="169">
        <f t="shared" si="124"/>
        <v>0.97869402799559169</v>
      </c>
      <c r="G779" s="169">
        <f t="shared" si="125"/>
        <v>0.40804518474278823</v>
      </c>
      <c r="H779" s="169">
        <f t="shared" si="126"/>
        <v>8.8321468559045073E-4</v>
      </c>
      <c r="I779" s="169">
        <f t="shared" si="127"/>
        <v>36436.872981864799</v>
      </c>
      <c r="J779" s="169">
        <f t="shared" si="121"/>
        <v>2.3668155142461959E-2</v>
      </c>
      <c r="K779" s="169">
        <f t="shared" si="122"/>
        <v>1.6963686251819126</v>
      </c>
      <c r="L779" s="169">
        <f t="shared" si="128"/>
        <v>27.397398033875362</v>
      </c>
      <c r="M779" s="170">
        <f t="shared" si="129"/>
        <v>31.906923268385125</v>
      </c>
      <c r="N779" s="170">
        <f t="shared" si="130"/>
        <v>2.2420676730318885</v>
      </c>
      <c r="O779" s="169">
        <f t="shared" si="131"/>
        <v>0.20220668046824389</v>
      </c>
    </row>
    <row r="780" spans="1:15" x14ac:dyDescent="0.25">
      <c r="A780" s="157">
        <v>45694.530555555553</v>
      </c>
      <c r="B780" s="168">
        <v>0.36214400208935021</v>
      </c>
      <c r="C780" s="169">
        <f t="shared" si="123"/>
        <v>0.41120360251200849</v>
      </c>
      <c r="D780" s="168">
        <v>26.425609901666601</v>
      </c>
      <c r="E780" s="168">
        <v>4.35108803333333E-2</v>
      </c>
      <c r="F780" s="169">
        <f t="shared" si="124"/>
        <v>0.97869246714021374</v>
      </c>
      <c r="G780" s="169">
        <f t="shared" si="125"/>
        <v>0.39786524906910703</v>
      </c>
      <c r="H780" s="169">
        <f t="shared" si="126"/>
        <v>8.6118019279027497E-4</v>
      </c>
      <c r="I780" s="169">
        <f t="shared" si="127"/>
        <v>35527.991257037531</v>
      </c>
      <c r="J780" s="169">
        <f t="shared" si="121"/>
        <v>2.366761442149377E-2</v>
      </c>
      <c r="K780" s="169">
        <f t="shared" si="122"/>
        <v>1.6964030408255903</v>
      </c>
      <c r="L780" s="169">
        <f t="shared" si="128"/>
        <v>26.808541366430759</v>
      </c>
      <c r="M780" s="170">
        <f t="shared" si="129"/>
        <v>31.22171020416825</v>
      </c>
      <c r="N780" s="170">
        <f t="shared" si="130"/>
        <v>2.1919151328071793</v>
      </c>
      <c r="O780" s="169">
        <f t="shared" si="131"/>
        <v>0.1976835437235912</v>
      </c>
    </row>
    <row r="781" spans="1:15" x14ac:dyDescent="0.25">
      <c r="A781" s="157">
        <v>45694.53125</v>
      </c>
      <c r="B781" s="168">
        <v>0.36253007907781765</v>
      </c>
      <c r="C781" s="169">
        <f t="shared" si="123"/>
        <v>0.41163959169890596</v>
      </c>
      <c r="D781" s="168">
        <v>26.424538613333301</v>
      </c>
      <c r="E781" s="168">
        <v>4.3597903E-2</v>
      </c>
      <c r="F781" s="169">
        <f t="shared" si="124"/>
        <v>0.97869464868367229</v>
      </c>
      <c r="G781" s="169">
        <f t="shared" si="125"/>
        <v>0.39828940801220758</v>
      </c>
      <c r="H781" s="169">
        <f t="shared" si="126"/>
        <v>8.6209828574070903E-4</v>
      </c>
      <c r="I781" s="169">
        <f t="shared" si="127"/>
        <v>35565.660722785477</v>
      </c>
      <c r="J781" s="169">
        <f t="shared" si="121"/>
        <v>2.3668370175102531E-2</v>
      </c>
      <c r="K781" s="169">
        <f t="shared" si="122"/>
        <v>1.696354939259286</v>
      </c>
      <c r="L781" s="169">
        <f t="shared" si="128"/>
        <v>26.833118535590522</v>
      </c>
      <c r="M781" s="170">
        <f t="shared" si="129"/>
        <v>31.249539243528876</v>
      </c>
      <c r="N781" s="170">
        <f t="shared" si="130"/>
        <v>2.1984557862852778</v>
      </c>
      <c r="O781" s="169">
        <f t="shared" si="131"/>
        <v>0.19827342949903301</v>
      </c>
    </row>
    <row r="782" spans="1:15" x14ac:dyDescent="0.25">
      <c r="A782" s="157">
        <v>45694.531944444447</v>
      </c>
      <c r="B782" s="168">
        <v>0.39187224965252709</v>
      </c>
      <c r="C782" s="169">
        <f t="shared" si="123"/>
        <v>0.44495034067900768</v>
      </c>
      <c r="D782" s="168">
        <v>26.421963691666601</v>
      </c>
      <c r="E782" s="168">
        <v>4.3346368833333301E-2</v>
      </c>
      <c r="F782" s="169">
        <f t="shared" si="124"/>
        <v>0.97869989169558091</v>
      </c>
      <c r="G782" s="169">
        <f t="shared" si="125"/>
        <v>0.43052583864914162</v>
      </c>
      <c r="H782" s="169">
        <f t="shared" si="126"/>
        <v>9.3187410963017664E-4</v>
      </c>
      <c r="I782" s="169">
        <f t="shared" si="127"/>
        <v>38443.709434666263</v>
      </c>
      <c r="J782" s="169">
        <f t="shared" si="121"/>
        <v>2.3670186806274213E-2</v>
      </c>
      <c r="K782" s="169">
        <f t="shared" si="122"/>
        <v>1.6962393276285954</v>
      </c>
      <c r="L782" s="169">
        <f t="shared" si="128"/>
        <v>28.690594572432619</v>
      </c>
      <c r="M782" s="170">
        <f t="shared" si="129"/>
        <v>33.410693941898359</v>
      </c>
      <c r="N782" s="170">
        <f t="shared" si="130"/>
        <v>2.353329656978381</v>
      </c>
      <c r="O782" s="169">
        <f t="shared" si="131"/>
        <v>0.21224113067986844</v>
      </c>
    </row>
    <row r="783" spans="1:15" x14ac:dyDescent="0.25">
      <c r="A783" s="157">
        <v>45694.532638888886</v>
      </c>
      <c r="B783" s="168">
        <v>0.41387886741997409</v>
      </c>
      <c r="C783" s="169">
        <f t="shared" si="123"/>
        <v>0.46993114195749375</v>
      </c>
      <c r="D783" s="168">
        <v>26.419388770000001</v>
      </c>
      <c r="E783" s="168">
        <v>4.3211660999999998E-2</v>
      </c>
      <c r="F783" s="169">
        <f t="shared" si="124"/>
        <v>0.97870513401403558</v>
      </c>
      <c r="G783" s="169">
        <f t="shared" si="125"/>
        <v>0.45470315046073878</v>
      </c>
      <c r="H783" s="169">
        <f t="shared" si="126"/>
        <v>9.8420595337822244E-4</v>
      </c>
      <c r="I783" s="169">
        <f t="shared" si="127"/>
        <v>40602.050665127463</v>
      </c>
      <c r="J783" s="169">
        <f t="shared" si="121"/>
        <v>2.3672003608111621E-2</v>
      </c>
      <c r="K783" s="169">
        <f t="shared" si="122"/>
        <v>1.696123721764623</v>
      </c>
      <c r="L783" s="169">
        <f t="shared" si="128"/>
        <v>30.070888927226353</v>
      </c>
      <c r="M783" s="170">
        <f t="shared" si="129"/>
        <v>35.015932182309861</v>
      </c>
      <c r="N783" s="170">
        <f t="shared" si="130"/>
        <v>2.4707465051391932</v>
      </c>
      <c r="O783" s="169">
        <f t="shared" si="131"/>
        <v>0.22283067326291425</v>
      </c>
    </row>
    <row r="784" spans="1:15" x14ac:dyDescent="0.25">
      <c r="A784" s="157">
        <v>45694.533333333333</v>
      </c>
      <c r="B784" s="168">
        <v>0.39920777663868739</v>
      </c>
      <c r="C784" s="169">
        <f t="shared" si="123"/>
        <v>0.4532667983599723</v>
      </c>
      <c r="D784" s="168">
        <v>26.41681385</v>
      </c>
      <c r="E784" s="168">
        <v>4.2946216500000002E-2</v>
      </c>
      <c r="F784" s="169">
        <f t="shared" si="124"/>
        <v>0.97871037563572161</v>
      </c>
      <c r="G784" s="169">
        <f t="shared" si="125"/>
        <v>0.4385849291064281</v>
      </c>
      <c r="H784" s="169">
        <f t="shared" si="126"/>
        <v>9.4931802836889197E-4</v>
      </c>
      <c r="I784" s="169">
        <f t="shared" si="127"/>
        <v>39162.251378301604</v>
      </c>
      <c r="J784" s="169">
        <f t="shared" ref="J784:J847" si="132">KHprocess*EXP(delta*(1/(D784+273.15)-1/(Tnul+273.15)))</f>
        <v>2.3673820579457532E-2</v>
      </c>
      <c r="K784" s="169">
        <f t="shared" ref="K784:K847" si="133">1/(J784*constR*(D784+273.15)*10^3)</f>
        <v>1.6960081217420171</v>
      </c>
      <c r="L784" s="169">
        <f t="shared" si="128"/>
        <v>29.15186899536118</v>
      </c>
      <c r="M784" s="170">
        <f t="shared" si="129"/>
        <v>33.943709976640427</v>
      </c>
      <c r="N784" s="170">
        <f t="shared" si="130"/>
        <v>2.3726780916791648</v>
      </c>
      <c r="O784" s="169">
        <f t="shared" si="131"/>
        <v>0.21398611937943407</v>
      </c>
    </row>
    <row r="785" spans="1:15" x14ac:dyDescent="0.25">
      <c r="A785" s="157">
        <v>45694.53402777778</v>
      </c>
      <c r="B785" s="168">
        <v>0.40345467308463456</v>
      </c>
      <c r="C785" s="169">
        <f t="shared" ref="C785:C848" si="134">IF($C$13="Normalised Q_A (Nm3/s)", B785*$C$8/F785*(D785+273.15)/($C$6+273.15), B785)</f>
        <v>0.45808240099381947</v>
      </c>
      <c r="D785" s="168">
        <v>26.41423893</v>
      </c>
      <c r="E785" s="168">
        <v>4.2710575000000001E-2</v>
      </c>
      <c r="F785" s="169">
        <f t="shared" ref="F785:F848" si="135">$C$5-EXP(52.57-(6690.9/(D785+273.15))-4.681*LN(D785+273.15))/1000</f>
        <v>0.9787156165641091</v>
      </c>
      <c r="G785" s="169">
        <f t="shared" ref="G785:G848" si="136">C785*((20+273.15)/(D785+273.15))*(F785/$C$9)</f>
        <v>0.4432507319431146</v>
      </c>
      <c r="H785" s="169">
        <f t="shared" ref="H785:H848" si="137">G785/$C$2</f>
        <v>9.5941716870804022E-4</v>
      </c>
      <c r="I785" s="169">
        <f t="shared" ref="I785:I848" si="138">C785*(24*60*60)</f>
        <v>39578.319445866</v>
      </c>
      <c r="J785" s="169">
        <f t="shared" si="132"/>
        <v>2.367563772150643E-2</v>
      </c>
      <c r="K785" s="169">
        <f t="shared" si="133"/>
        <v>1.6958925274857957</v>
      </c>
      <c r="L785" s="169">
        <f t="shared" ref="L785:L848" si="139">(($C$3/0.815)^(-0.49))*34500*(H785)^0.86</f>
        <v>29.418380096028297</v>
      </c>
      <c r="M785" s="170">
        <f t="shared" ref="M785:M848" si="140">L785*(1.024)^(D785-20)</f>
        <v>34.251937095873295</v>
      </c>
      <c r="N785" s="170">
        <f t="shared" ref="N785:N848" si="141">K785*E785*(1-EXP((-(M785/K785)*($C$4/I785))))*I785/1000</f>
        <v>2.3833103810020053</v>
      </c>
      <c r="O785" s="169">
        <f t="shared" ref="O785:O848" si="142">N785*1000/24/$C$2</f>
        <v>0.21494501993163828</v>
      </c>
    </row>
    <row r="786" spans="1:15" x14ac:dyDescent="0.25">
      <c r="A786" s="157">
        <v>45694.534722222219</v>
      </c>
      <c r="B786" s="168">
        <v>0.40731548335338735</v>
      </c>
      <c r="C786" s="169">
        <f t="shared" si="134"/>
        <v>0.46246572245054096</v>
      </c>
      <c r="D786" s="168">
        <v>26.414142266666602</v>
      </c>
      <c r="E786" s="168">
        <v>4.2821441166666599E-2</v>
      </c>
      <c r="F786" s="169">
        <f t="shared" si="135"/>
        <v>0.97871581329676272</v>
      </c>
      <c r="G786" s="169">
        <f t="shared" si="136"/>
        <v>0.44749236574161355</v>
      </c>
      <c r="H786" s="169">
        <f t="shared" si="137"/>
        <v>9.6859819424591675E-4</v>
      </c>
      <c r="I786" s="169">
        <f t="shared" si="138"/>
        <v>39957.038419726741</v>
      </c>
      <c r="J786" s="169">
        <f t="shared" si="132"/>
        <v>2.367570594093401E-2</v>
      </c>
      <c r="K786" s="169">
        <f t="shared" si="133"/>
        <v>1.6958881881521559</v>
      </c>
      <c r="L786" s="169">
        <f t="shared" si="139"/>
        <v>29.660321923360645</v>
      </c>
      <c r="M786" s="170">
        <f t="shared" si="140"/>
        <v>34.533551760000982</v>
      </c>
      <c r="N786" s="170">
        <f t="shared" si="141"/>
        <v>2.4111941469199163</v>
      </c>
      <c r="O786" s="169">
        <f t="shared" si="142"/>
        <v>0.21745978958512954</v>
      </c>
    </row>
    <row r="787" spans="1:15" x14ac:dyDescent="0.25">
      <c r="A787" s="157">
        <v>45694.535416666666</v>
      </c>
      <c r="B787" s="168">
        <v>0.38994184081949462</v>
      </c>
      <c r="C787" s="169">
        <f t="shared" si="134"/>
        <v>0.44274433238839767</v>
      </c>
      <c r="D787" s="168">
        <v>26.416073266666601</v>
      </c>
      <c r="E787" s="168">
        <v>4.29827721666666E-2</v>
      </c>
      <c r="F787" s="169">
        <f t="shared" si="135"/>
        <v>0.97871188307171664</v>
      </c>
      <c r="G787" s="169">
        <f t="shared" si="136"/>
        <v>0.4284050176864071</v>
      </c>
      <c r="H787" s="169">
        <f t="shared" si="137"/>
        <v>9.272835880658162E-4</v>
      </c>
      <c r="I787" s="169">
        <f t="shared" si="138"/>
        <v>38253.110318357561</v>
      </c>
      <c r="J787" s="169">
        <f t="shared" si="132"/>
        <v>2.3674343197668517E-2</v>
      </c>
      <c r="K787" s="169">
        <f t="shared" si="133"/>
        <v>1.6959748746117411</v>
      </c>
      <c r="L787" s="169">
        <f t="shared" si="139"/>
        <v>28.569005989231968</v>
      </c>
      <c r="M787" s="170">
        <f t="shared" si="140"/>
        <v>33.264454549439513</v>
      </c>
      <c r="N787" s="170">
        <f t="shared" si="141"/>
        <v>2.3222747465086009</v>
      </c>
      <c r="O787" s="169">
        <f t="shared" si="142"/>
        <v>0.20944036314110756</v>
      </c>
    </row>
    <row r="788" spans="1:15" x14ac:dyDescent="0.25">
      <c r="A788" s="157">
        <v>45694.536111111112</v>
      </c>
      <c r="B788" s="168">
        <v>0.40384076294504462</v>
      </c>
      <c r="C788" s="169">
        <f t="shared" si="134"/>
        <v>0.45853012135016058</v>
      </c>
      <c r="D788" s="168">
        <v>26.418004263333302</v>
      </c>
      <c r="E788" s="168">
        <v>4.2867536333333303E-2</v>
      </c>
      <c r="F788" s="169">
        <f t="shared" si="135"/>
        <v>0.97870795246356468</v>
      </c>
      <c r="G788" s="169">
        <f t="shared" si="136"/>
        <v>0.44367490502782353</v>
      </c>
      <c r="H788" s="169">
        <f t="shared" si="137"/>
        <v>9.6033529226801631E-4</v>
      </c>
      <c r="I788" s="169">
        <f t="shared" si="138"/>
        <v>39617.002484653873</v>
      </c>
      <c r="J788" s="169">
        <f t="shared" si="132"/>
        <v>2.3672980552759789E-2</v>
      </c>
      <c r="K788" s="169">
        <f t="shared" si="133"/>
        <v>1.6960615641646004</v>
      </c>
      <c r="L788" s="169">
        <f t="shared" si="139"/>
        <v>29.442589370245315</v>
      </c>
      <c r="M788" s="170">
        <f t="shared" si="140"/>
        <v>34.283185423552965</v>
      </c>
      <c r="N788" s="170">
        <f t="shared" si="141"/>
        <v>2.394503269775726</v>
      </c>
      <c r="O788" s="169">
        <f t="shared" si="142"/>
        <v>0.21595447959737787</v>
      </c>
    </row>
    <row r="789" spans="1:15" x14ac:dyDescent="0.25">
      <c r="A789" s="157">
        <v>45694.536805555559</v>
      </c>
      <c r="B789" s="168">
        <v>0.4289360223332328</v>
      </c>
      <c r="C789" s="169">
        <f t="shared" si="134"/>
        <v>0.48702895345698854</v>
      </c>
      <c r="D789" s="168">
        <v>26.419935263333301</v>
      </c>
      <c r="E789" s="168">
        <v>4.2964493333333298E-2</v>
      </c>
      <c r="F789" s="169">
        <f t="shared" si="135"/>
        <v>0.97870402145870417</v>
      </c>
      <c r="G789" s="169">
        <f t="shared" si="136"/>
        <v>0.47124551663351272</v>
      </c>
      <c r="H789" s="169">
        <f t="shared" si="137"/>
        <v>1.020011940765179E-3</v>
      </c>
      <c r="I789" s="169">
        <f t="shared" si="138"/>
        <v>42079.301578683808</v>
      </c>
      <c r="J789" s="169">
        <f t="shared" si="132"/>
        <v>2.3671618001495403E-2</v>
      </c>
      <c r="K789" s="169">
        <f t="shared" si="133"/>
        <v>1.6961482571100992</v>
      </c>
      <c r="L789" s="169">
        <f t="shared" si="139"/>
        <v>31.009362437578265</v>
      </c>
      <c r="M789" s="170">
        <f t="shared" si="140"/>
        <v>36.10920209583805</v>
      </c>
      <c r="N789" s="170">
        <f t="shared" si="141"/>
        <v>2.5414003870900737</v>
      </c>
      <c r="O789" s="169">
        <f t="shared" si="142"/>
        <v>0.22920277661346264</v>
      </c>
    </row>
    <row r="790" spans="1:15" x14ac:dyDescent="0.25">
      <c r="A790" s="157">
        <v>45694.537499999999</v>
      </c>
      <c r="B790" s="168">
        <v>0.43395507640072206</v>
      </c>
      <c r="C790" s="169">
        <f t="shared" si="134"/>
        <v>0.49273291824481219</v>
      </c>
      <c r="D790" s="168">
        <v>26.4218662633333</v>
      </c>
      <c r="E790" s="168">
        <v>4.3128212666666603E-2</v>
      </c>
      <c r="F790" s="169">
        <f t="shared" si="135"/>
        <v>0.97870009006388747</v>
      </c>
      <c r="G790" s="169">
        <f t="shared" si="136"/>
        <v>0.4767596413605053</v>
      </c>
      <c r="H790" s="169">
        <f t="shared" si="137"/>
        <v>1.0319472756720894E-3</v>
      </c>
      <c r="I790" s="169">
        <f t="shared" si="138"/>
        <v>42572.124136351777</v>
      </c>
      <c r="J790" s="169">
        <f t="shared" si="132"/>
        <v>2.3670255546219824E-2</v>
      </c>
      <c r="K790" s="169">
        <f t="shared" si="133"/>
        <v>1.6962349532986591</v>
      </c>
      <c r="L790" s="169">
        <f t="shared" si="139"/>
        <v>31.321155427696183</v>
      </c>
      <c r="M790" s="170">
        <f t="shared" si="140"/>
        <v>36.473943307229895</v>
      </c>
      <c r="N790" s="170">
        <f t="shared" si="141"/>
        <v>2.5795456157068957</v>
      </c>
      <c r="O790" s="169">
        <f t="shared" si="142"/>
        <v>0.23264300285956852</v>
      </c>
    </row>
    <row r="791" spans="1:15" x14ac:dyDescent="0.25">
      <c r="A791" s="157">
        <v>45694.538194444445</v>
      </c>
      <c r="B791" s="168">
        <v>0.45055656130535321</v>
      </c>
      <c r="C791" s="169">
        <f t="shared" si="134"/>
        <v>0.51158379504755913</v>
      </c>
      <c r="D791" s="168">
        <v>26.4221452333333</v>
      </c>
      <c r="E791" s="168">
        <v>4.3066220500000002E-2</v>
      </c>
      <c r="F791" s="169">
        <f t="shared" si="135"/>
        <v>0.97869952206623512</v>
      </c>
      <c r="G791" s="169">
        <f t="shared" si="136"/>
        <v>0.49499866751692467</v>
      </c>
      <c r="H791" s="169">
        <f t="shared" si="137"/>
        <v>1.0714256872660706E-3</v>
      </c>
      <c r="I791" s="169">
        <f t="shared" si="138"/>
        <v>44200.839892109107</v>
      </c>
      <c r="J791" s="169">
        <f t="shared" si="132"/>
        <v>2.367005872134886E-2</v>
      </c>
      <c r="K791" s="169">
        <f t="shared" si="133"/>
        <v>1.6962474784946402</v>
      </c>
      <c r="L791" s="169">
        <f t="shared" si="139"/>
        <v>32.348912391594403</v>
      </c>
      <c r="M791" s="170">
        <f t="shared" si="140"/>
        <v>37.671030552322605</v>
      </c>
      <c r="N791" s="170">
        <f t="shared" si="141"/>
        <v>2.6692561504955168</v>
      </c>
      <c r="O791" s="169">
        <f t="shared" si="142"/>
        <v>0.24073377980659424</v>
      </c>
    </row>
    <row r="792" spans="1:15" x14ac:dyDescent="0.25">
      <c r="A792" s="157">
        <v>45694.538888888892</v>
      </c>
      <c r="B792" s="168">
        <v>0.44515141000330843</v>
      </c>
      <c r="C792" s="169">
        <f t="shared" si="134"/>
        <v>0.50544358602897654</v>
      </c>
      <c r="D792" s="168">
        <v>26.421072540000001</v>
      </c>
      <c r="E792" s="168">
        <v>4.2866344166666598E-2</v>
      </c>
      <c r="F792" s="169">
        <f t="shared" si="135"/>
        <v>0.97870170608198626</v>
      </c>
      <c r="G792" s="169">
        <f t="shared" si="136"/>
        <v>0.48906036160370497</v>
      </c>
      <c r="H792" s="169">
        <f t="shared" si="137"/>
        <v>1.0585722112634306E-3</v>
      </c>
      <c r="I792" s="169">
        <f t="shared" si="138"/>
        <v>43670.325832903574</v>
      </c>
      <c r="J792" s="169">
        <f t="shared" si="132"/>
        <v>2.3670815561811689E-2</v>
      </c>
      <c r="K792" s="169">
        <f t="shared" si="133"/>
        <v>1.6961993170760834</v>
      </c>
      <c r="L792" s="169">
        <f t="shared" si="139"/>
        <v>32.014884374875571</v>
      </c>
      <c r="M792" s="170">
        <f t="shared" si="140"/>
        <v>37.281099006787301</v>
      </c>
      <c r="N792" s="170">
        <f t="shared" si="141"/>
        <v>2.6265417468258865</v>
      </c>
      <c r="O792" s="169">
        <f t="shared" si="142"/>
        <v>0.23688147067333032</v>
      </c>
    </row>
    <row r="793" spans="1:15" x14ac:dyDescent="0.25">
      <c r="A793" s="157">
        <v>45694.539583333331</v>
      </c>
      <c r="B793" s="168">
        <v>0.43974627709416186</v>
      </c>
      <c r="C793" s="169">
        <f t="shared" si="134"/>
        <v>0.49930346931185282</v>
      </c>
      <c r="D793" s="168">
        <v>26.419999846666599</v>
      </c>
      <c r="E793" s="168">
        <v>4.2933101833333299E-2</v>
      </c>
      <c r="F793" s="169">
        <f t="shared" si="135"/>
        <v>0.97870388997739388</v>
      </c>
      <c r="G793" s="169">
        <f t="shared" si="136"/>
        <v>0.48312207589762651</v>
      </c>
      <c r="H793" s="169">
        <f t="shared" si="137"/>
        <v>1.0457187789991915E-3</v>
      </c>
      <c r="I793" s="169">
        <f t="shared" si="138"/>
        <v>43139.819748544083</v>
      </c>
      <c r="J793" s="169">
        <f t="shared" si="132"/>
        <v>2.3671572431894657E-2</v>
      </c>
      <c r="K793" s="169">
        <f t="shared" si="133"/>
        <v>1.6961511566583221</v>
      </c>
      <c r="L793" s="169">
        <f t="shared" si="139"/>
        <v>31.680289179404795</v>
      </c>
      <c r="M793" s="170">
        <f t="shared" si="140"/>
        <v>36.890526818061268</v>
      </c>
      <c r="N793" s="170">
        <f t="shared" si="141"/>
        <v>2.6002388652734143</v>
      </c>
      <c r="O793" s="169">
        <f t="shared" si="142"/>
        <v>0.23450927717112324</v>
      </c>
    </row>
    <row r="794" spans="1:15" x14ac:dyDescent="0.25">
      <c r="A794" s="157">
        <v>45694.540277777778</v>
      </c>
      <c r="B794" s="168">
        <v>0.45866424227617331</v>
      </c>
      <c r="C794" s="169">
        <f t="shared" si="134"/>
        <v>0.52078056896497382</v>
      </c>
      <c r="D794" s="168">
        <v>26.418927154999999</v>
      </c>
      <c r="E794" s="168">
        <v>4.31516571666666E-2</v>
      </c>
      <c r="F794" s="169">
        <f t="shared" si="135"/>
        <v>0.97870607374907004</v>
      </c>
      <c r="G794" s="169">
        <f t="shared" si="136"/>
        <v>0.50390607586889935</v>
      </c>
      <c r="H794" s="169">
        <f t="shared" si="137"/>
        <v>1.0907057919240246E-3</v>
      </c>
      <c r="I794" s="169">
        <f t="shared" si="138"/>
        <v>44995.44115857374</v>
      </c>
      <c r="J794" s="169">
        <f t="shared" si="132"/>
        <v>2.367232933042291E-2</v>
      </c>
      <c r="K794" s="169">
        <f t="shared" si="133"/>
        <v>1.6961029973161814</v>
      </c>
      <c r="L794" s="169">
        <f t="shared" si="139"/>
        <v>32.848902922345367</v>
      </c>
      <c r="M794" s="170">
        <f t="shared" si="140"/>
        <v>38.250361244135114</v>
      </c>
      <c r="N794" s="170">
        <f t="shared" si="141"/>
        <v>2.7199264224792921</v>
      </c>
      <c r="O794" s="169">
        <f t="shared" si="142"/>
        <v>0.24530360953096067</v>
      </c>
    </row>
    <row r="795" spans="1:15" x14ac:dyDescent="0.25">
      <c r="A795" s="157">
        <v>45694.540972222225</v>
      </c>
      <c r="B795" s="168">
        <v>0.45673384816827062</v>
      </c>
      <c r="C795" s="169">
        <f t="shared" si="134"/>
        <v>0.51858572998135666</v>
      </c>
      <c r="D795" s="168">
        <v>26.4178544616666</v>
      </c>
      <c r="E795" s="168">
        <v>4.3221197999999898E-2</v>
      </c>
      <c r="F795" s="169">
        <f t="shared" si="135"/>
        <v>0.97870825740380685</v>
      </c>
      <c r="G795" s="169">
        <f t="shared" si="136"/>
        <v>0.50178527108375548</v>
      </c>
      <c r="H795" s="169">
        <f t="shared" si="137"/>
        <v>1.0861153053760941E-3</v>
      </c>
      <c r="I795" s="169">
        <f t="shared" si="138"/>
        <v>44805.807070389215</v>
      </c>
      <c r="J795" s="169">
        <f t="shared" si="132"/>
        <v>2.3673086259750033E-2</v>
      </c>
      <c r="K795" s="169">
        <f t="shared" si="133"/>
        <v>1.6960548388999837</v>
      </c>
      <c r="L795" s="169">
        <f t="shared" si="139"/>
        <v>32.729970968176602</v>
      </c>
      <c r="M795" s="170">
        <f t="shared" si="140"/>
        <v>38.110903323785863</v>
      </c>
      <c r="N795" s="170">
        <f t="shared" si="141"/>
        <v>2.7133498745148015</v>
      </c>
      <c r="O795" s="169">
        <f t="shared" si="142"/>
        <v>0.24471048651829017</v>
      </c>
    </row>
    <row r="796" spans="1:15" x14ac:dyDescent="0.25">
      <c r="A796" s="157">
        <v>45694.541666666664</v>
      </c>
      <c r="B796" s="168">
        <v>0.45017048986101088</v>
      </c>
      <c r="C796" s="169">
        <f t="shared" si="134"/>
        <v>0.51113024982014932</v>
      </c>
      <c r="D796" s="168">
        <v>26.416663646666599</v>
      </c>
      <c r="E796" s="168">
        <v>4.3221197999999898E-2</v>
      </c>
      <c r="F796" s="169">
        <f t="shared" si="135"/>
        <v>0.97871068137490669</v>
      </c>
      <c r="G796" s="169">
        <f t="shared" si="136"/>
        <v>0.49457451466481189</v>
      </c>
      <c r="H796" s="169">
        <f t="shared" si="137"/>
        <v>1.0705076074995928E-3</v>
      </c>
      <c r="I796" s="169">
        <f t="shared" si="138"/>
        <v>44161.653584460902</v>
      </c>
      <c r="J796" s="169">
        <f t="shared" si="132"/>
        <v>2.3673926574486585E-2</v>
      </c>
      <c r="K796" s="169">
        <f t="shared" si="133"/>
        <v>1.6960013786003274</v>
      </c>
      <c r="L796" s="169">
        <f t="shared" si="139"/>
        <v>32.325072594534575</v>
      </c>
      <c r="M796" s="170">
        <f t="shared" si="140"/>
        <v>37.638375111732344</v>
      </c>
      <c r="N796" s="170">
        <f t="shared" si="141"/>
        <v>2.6762604853876315</v>
      </c>
      <c r="O796" s="169">
        <f t="shared" si="142"/>
        <v>0.24136548389138091</v>
      </c>
    </row>
    <row r="797" spans="1:15" x14ac:dyDescent="0.25">
      <c r="A797" s="157">
        <v>45694.542361111111</v>
      </c>
      <c r="B797" s="168">
        <v>0.4486261672206171</v>
      </c>
      <c r="C797" s="169">
        <f t="shared" si="134"/>
        <v>0.50937324995507893</v>
      </c>
      <c r="D797" s="168">
        <v>26.415376185</v>
      </c>
      <c r="E797" s="168">
        <v>4.3220005833333297E-2</v>
      </c>
      <c r="F797" s="169">
        <f t="shared" si="135"/>
        <v>0.97871330190892947</v>
      </c>
      <c r="G797" s="169">
        <f t="shared" si="136"/>
        <v>0.49287786275723261</v>
      </c>
      <c r="H797" s="169">
        <f t="shared" si="137"/>
        <v>1.0668352007732309E-3</v>
      </c>
      <c r="I797" s="169">
        <f t="shared" si="138"/>
        <v>44009.848796118822</v>
      </c>
      <c r="J797" s="169">
        <f t="shared" si="132"/>
        <v>2.3674835130327126E-2</v>
      </c>
      <c r="K797" s="169">
        <f t="shared" si="133"/>
        <v>1.6959435808447947</v>
      </c>
      <c r="L797" s="169">
        <f t="shared" si="139"/>
        <v>32.229682475620812</v>
      </c>
      <c r="M797" s="170">
        <f t="shared" si="140"/>
        <v>37.526159783738002</v>
      </c>
      <c r="N797" s="170">
        <f t="shared" si="141"/>
        <v>2.6673780389050332</v>
      </c>
      <c r="O797" s="169">
        <f t="shared" si="142"/>
        <v>0.24056439744814509</v>
      </c>
    </row>
    <row r="798" spans="1:15" x14ac:dyDescent="0.25">
      <c r="A798" s="157">
        <v>45694.543055555558</v>
      </c>
      <c r="B798" s="168">
        <v>0.4289360260087236</v>
      </c>
      <c r="C798" s="169">
        <f t="shared" si="134"/>
        <v>0.48701353059097241</v>
      </c>
      <c r="D798" s="168">
        <v>26.414088724999999</v>
      </c>
      <c r="E798" s="168">
        <v>4.3188614166666597E-2</v>
      </c>
      <c r="F798" s="169">
        <f t="shared" si="135"/>
        <v>0.97871592226624626</v>
      </c>
      <c r="G798" s="169">
        <f t="shared" si="136"/>
        <v>0.47124552067154746</v>
      </c>
      <c r="H798" s="169">
        <f t="shared" si="137"/>
        <v>1.0200119495055141E-3</v>
      </c>
      <c r="I798" s="169">
        <f t="shared" si="138"/>
        <v>42077.969043060017</v>
      </c>
      <c r="J798" s="169">
        <f t="shared" si="132"/>
        <v>2.3675743727669955E-2</v>
      </c>
      <c r="K798" s="169">
        <f t="shared" si="133"/>
        <v>1.6958857846056536</v>
      </c>
      <c r="L798" s="169">
        <f t="shared" si="139"/>
        <v>31.009362666092962</v>
      </c>
      <c r="M798" s="170">
        <f t="shared" si="140"/>
        <v>36.104195822139054</v>
      </c>
      <c r="N798" s="170">
        <f t="shared" si="141"/>
        <v>2.5542256791994187</v>
      </c>
      <c r="O798" s="169">
        <f t="shared" si="142"/>
        <v>0.23035945880225636</v>
      </c>
    </row>
    <row r="799" spans="1:15" x14ac:dyDescent="0.25">
      <c r="A799" s="157">
        <v>45694.543749999997</v>
      </c>
      <c r="B799" s="168">
        <v>0.37642899935790003</v>
      </c>
      <c r="C799" s="169">
        <f t="shared" si="134"/>
        <v>0.42739412451513231</v>
      </c>
      <c r="D799" s="168">
        <v>26.412801264999999</v>
      </c>
      <c r="E799" s="168">
        <v>4.3208482333333298E-2</v>
      </c>
      <c r="F799" s="169">
        <f t="shared" si="135"/>
        <v>0.97871854245025858</v>
      </c>
      <c r="G799" s="169">
        <f t="shared" si="136"/>
        <v>0.41355929332612279</v>
      </c>
      <c r="H799" s="169">
        <f t="shared" si="137"/>
        <v>8.9514998555437837E-4</v>
      </c>
      <c r="I799" s="169">
        <f t="shared" si="138"/>
        <v>36926.852358107433</v>
      </c>
      <c r="J799" s="169">
        <f t="shared" si="132"/>
        <v>2.3676652367693486E-2</v>
      </c>
      <c r="K799" s="169">
        <f t="shared" si="133"/>
        <v>1.6958279898080664</v>
      </c>
      <c r="L799" s="169">
        <f t="shared" si="139"/>
        <v>27.715499676205166</v>
      </c>
      <c r="M799" s="170">
        <f t="shared" si="140"/>
        <v>32.268166394132692</v>
      </c>
      <c r="N799" s="170">
        <f t="shared" si="141"/>
        <v>2.2573459820975583</v>
      </c>
      <c r="O799" s="169">
        <f t="shared" si="142"/>
        <v>0.20358459434501786</v>
      </c>
    </row>
    <row r="800" spans="1:15" x14ac:dyDescent="0.25">
      <c r="A800" s="157">
        <v>45694.544444444444</v>
      </c>
      <c r="B800" s="168">
        <v>0.39650520466315442</v>
      </c>
      <c r="C800" s="169">
        <f t="shared" si="134"/>
        <v>0.45018532879052336</v>
      </c>
      <c r="D800" s="168">
        <v>26.411513804999998</v>
      </c>
      <c r="E800" s="168">
        <v>4.3254974000000002E-2</v>
      </c>
      <c r="F800" s="169">
        <f t="shared" si="135"/>
        <v>0.97872116246097607</v>
      </c>
      <c r="G800" s="169">
        <f t="shared" si="136"/>
        <v>0.43561578018785135</v>
      </c>
      <c r="H800" s="169">
        <f t="shared" si="137"/>
        <v>9.4289129910790333E-4</v>
      </c>
      <c r="I800" s="169">
        <f t="shared" si="138"/>
        <v>38896.012407501221</v>
      </c>
      <c r="J800" s="169">
        <f t="shared" si="132"/>
        <v>2.3677561050400038E-2</v>
      </c>
      <c r="K800" s="169">
        <f t="shared" si="133"/>
        <v>1.6957701964520129</v>
      </c>
      <c r="L800" s="169">
        <f t="shared" si="139"/>
        <v>28.982064407257834</v>
      </c>
      <c r="M800" s="170">
        <f t="shared" si="140"/>
        <v>33.741752185164707</v>
      </c>
      <c r="N800" s="170">
        <f t="shared" si="141"/>
        <v>2.3740072177158167</v>
      </c>
      <c r="O800" s="169">
        <f t="shared" si="142"/>
        <v>0.21410599005373529</v>
      </c>
    </row>
    <row r="801" spans="1:15" x14ac:dyDescent="0.25">
      <c r="A801" s="157">
        <v>45694.545138888891</v>
      </c>
      <c r="B801" s="168">
        <v>0.46059465476152978</v>
      </c>
      <c r="C801" s="169">
        <f t="shared" si="134"/>
        <v>0.52295244405229524</v>
      </c>
      <c r="D801" s="168">
        <v>26.411878585</v>
      </c>
      <c r="E801" s="168">
        <v>4.3267689833333303E-2</v>
      </c>
      <c r="F801" s="169">
        <f t="shared" si="135"/>
        <v>0.97872042014287819</v>
      </c>
      <c r="G801" s="169">
        <f t="shared" si="136"/>
        <v>0.50602690084421653</v>
      </c>
      <c r="H801" s="169">
        <f t="shared" si="137"/>
        <v>1.0952963221736289E-3</v>
      </c>
      <c r="I801" s="169">
        <f t="shared" si="138"/>
        <v>45183.091166118305</v>
      </c>
      <c r="J801" s="169">
        <f t="shared" si="132"/>
        <v>2.3677303586201466E-2</v>
      </c>
      <c r="K801" s="169">
        <f t="shared" si="133"/>
        <v>1.6957865710749105</v>
      </c>
      <c r="L801" s="169">
        <f t="shared" si="139"/>
        <v>32.967765950820343</v>
      </c>
      <c r="M801" s="170">
        <f t="shared" si="140"/>
        <v>38.382352508043056</v>
      </c>
      <c r="N801" s="170">
        <f t="shared" si="141"/>
        <v>2.7375677631284279</v>
      </c>
      <c r="O801" s="169">
        <f t="shared" si="142"/>
        <v>0.24689463953178462</v>
      </c>
    </row>
    <row r="802" spans="1:15" x14ac:dyDescent="0.25">
      <c r="A802" s="157">
        <v>45694.54583333333</v>
      </c>
      <c r="B802" s="168">
        <v>0.46136681975722021</v>
      </c>
      <c r="C802" s="169">
        <f t="shared" si="134"/>
        <v>0.52383402045001193</v>
      </c>
      <c r="D802" s="168">
        <v>26.4135952</v>
      </c>
      <c r="E802" s="168">
        <v>4.3239874333333303E-2</v>
      </c>
      <c r="F802" s="169">
        <f t="shared" si="135"/>
        <v>0.97871692668788712</v>
      </c>
      <c r="G802" s="169">
        <f t="shared" si="136"/>
        <v>0.50687523083604402</v>
      </c>
      <c r="H802" s="169">
        <f t="shared" si="137"/>
        <v>1.0971325342771516E-3</v>
      </c>
      <c r="I802" s="169">
        <f t="shared" si="138"/>
        <v>45259.25936688103</v>
      </c>
      <c r="J802" s="169">
        <f t="shared" si="132"/>
        <v>2.3676092033693242E-2</v>
      </c>
      <c r="K802" s="169">
        <f t="shared" si="133"/>
        <v>1.6958636298227152</v>
      </c>
      <c r="L802" s="169">
        <f t="shared" si="139"/>
        <v>33.015291621049819</v>
      </c>
      <c r="M802" s="170">
        <f t="shared" si="140"/>
        <v>38.439248650086512</v>
      </c>
      <c r="N802" s="170">
        <f t="shared" si="141"/>
        <v>2.7402931795174692</v>
      </c>
      <c r="O802" s="169">
        <f t="shared" si="142"/>
        <v>0.24714043826817</v>
      </c>
    </row>
    <row r="803" spans="1:15" x14ac:dyDescent="0.25">
      <c r="A803" s="157">
        <v>45694.546527777777</v>
      </c>
      <c r="B803" s="168">
        <v>0.44515141000330843</v>
      </c>
      <c r="C803" s="169">
        <f t="shared" si="134"/>
        <v>0.50542781033319206</v>
      </c>
      <c r="D803" s="168">
        <v>26.4153118133333</v>
      </c>
      <c r="E803" s="168">
        <v>4.3356304666666602E-2</v>
      </c>
      <c r="F803" s="169">
        <f t="shared" si="135"/>
        <v>0.97871343292819779</v>
      </c>
      <c r="G803" s="169">
        <f t="shared" si="136"/>
        <v>0.48906036160370503</v>
      </c>
      <c r="H803" s="169">
        <f t="shared" si="137"/>
        <v>1.0585722112634308E-3</v>
      </c>
      <c r="I803" s="169">
        <f t="shared" si="138"/>
        <v>43668.962812787795</v>
      </c>
      <c r="J803" s="169">
        <f t="shared" si="132"/>
        <v>2.3674880558239731E-2</v>
      </c>
      <c r="K803" s="169">
        <f t="shared" si="133"/>
        <v>1.6959406910584536</v>
      </c>
      <c r="L803" s="169">
        <f t="shared" si="139"/>
        <v>32.014884374875571</v>
      </c>
      <c r="M803" s="170">
        <f t="shared" si="140"/>
        <v>37.276005845918434</v>
      </c>
      <c r="N803" s="170">
        <f t="shared" si="141"/>
        <v>2.6561209036962707</v>
      </c>
      <c r="O803" s="169">
        <f t="shared" si="142"/>
        <v>0.23954914355125101</v>
      </c>
    </row>
    <row r="804" spans="1:15" x14ac:dyDescent="0.25">
      <c r="A804" s="157">
        <v>45694.547222222223</v>
      </c>
      <c r="B804" s="168">
        <v>0.44939830275832299</v>
      </c>
      <c r="C804" s="169">
        <f t="shared" si="134"/>
        <v>0.51025450557736496</v>
      </c>
      <c r="D804" s="168">
        <v>26.417028426666601</v>
      </c>
      <c r="E804" s="168">
        <v>4.3414321166666603E-2</v>
      </c>
      <c r="F804" s="169">
        <f t="shared" si="135"/>
        <v>0.9787099388603957</v>
      </c>
      <c r="G804" s="169">
        <f t="shared" si="136"/>
        <v>0.49372616038539174</v>
      </c>
      <c r="H804" s="169">
        <f t="shared" si="137"/>
        <v>1.0686713428255232E-3</v>
      </c>
      <c r="I804" s="169">
        <f t="shared" si="138"/>
        <v>44085.989281884329</v>
      </c>
      <c r="J804" s="169">
        <f t="shared" si="132"/>
        <v>2.3673669158659101E-2</v>
      </c>
      <c r="K804" s="169">
        <f t="shared" si="133"/>
        <v>1.6960177548569855</v>
      </c>
      <c r="L804" s="169">
        <f t="shared" si="139"/>
        <v>32.277381679054791</v>
      </c>
      <c r="M804" s="170">
        <f t="shared" si="140"/>
        <v>37.583170338143567</v>
      </c>
      <c r="N804" s="170">
        <f t="shared" si="141"/>
        <v>2.6838727597475178</v>
      </c>
      <c r="O804" s="169">
        <f t="shared" si="142"/>
        <v>0.2420520165717458</v>
      </c>
    </row>
    <row r="805" spans="1:15" x14ac:dyDescent="0.25">
      <c r="A805" s="157">
        <v>45694.54791666667</v>
      </c>
      <c r="B805" s="168">
        <v>0.46831627156949462</v>
      </c>
      <c r="C805" s="169">
        <f t="shared" si="134"/>
        <v>0.53173923588000394</v>
      </c>
      <c r="D805" s="168">
        <v>26.4187450416666</v>
      </c>
      <c r="E805" s="168">
        <v>4.34830648333333E-2</v>
      </c>
      <c r="F805" s="169">
        <f t="shared" si="135"/>
        <v>0.97870644448106514</v>
      </c>
      <c r="G805" s="169">
        <f t="shared" si="136"/>
        <v>0.5145101643437987</v>
      </c>
      <c r="H805" s="169">
        <f t="shared" si="137"/>
        <v>1.1136583643805167E-3</v>
      </c>
      <c r="I805" s="169">
        <f t="shared" si="138"/>
        <v>45942.269980032339</v>
      </c>
      <c r="J805" s="169">
        <f t="shared" si="132"/>
        <v>2.3672457833769693E-2</v>
      </c>
      <c r="K805" s="169">
        <f t="shared" si="133"/>
        <v>1.6960948212931883</v>
      </c>
      <c r="L805" s="169">
        <f t="shared" si="139"/>
        <v>33.442522095338724</v>
      </c>
      <c r="M805" s="170">
        <f t="shared" si="140"/>
        <v>38.941423071564834</v>
      </c>
      <c r="N805" s="170">
        <f t="shared" si="141"/>
        <v>2.7954683355657832</v>
      </c>
      <c r="O805" s="169">
        <f t="shared" si="142"/>
        <v>0.25211655263039168</v>
      </c>
    </row>
    <row r="806" spans="1:15" x14ac:dyDescent="0.25">
      <c r="A806" s="157">
        <v>45694.548611111109</v>
      </c>
      <c r="B806" s="168">
        <v>0.44939830643381379</v>
      </c>
      <c r="C806" s="169">
        <f t="shared" si="134"/>
        <v>0.5102636748533842</v>
      </c>
      <c r="D806" s="168">
        <v>26.4203435316666</v>
      </c>
      <c r="E806" s="168">
        <v>4.3607439833333303E-2</v>
      </c>
      <c r="F806" s="169">
        <f t="shared" si="135"/>
        <v>0.9787031902825083</v>
      </c>
      <c r="G806" s="169">
        <f t="shared" si="136"/>
        <v>0.49372616442342643</v>
      </c>
      <c r="H806" s="169">
        <f t="shared" si="137"/>
        <v>1.068671351565858E-3</v>
      </c>
      <c r="I806" s="169">
        <f t="shared" si="138"/>
        <v>44086.781507332395</v>
      </c>
      <c r="J806" s="169">
        <f t="shared" si="132"/>
        <v>2.3671329931689196E-2</v>
      </c>
      <c r="K806" s="169">
        <f t="shared" si="133"/>
        <v>1.6961665868803493</v>
      </c>
      <c r="L806" s="169">
        <f t="shared" si="139"/>
        <v>32.277381906083455</v>
      </c>
      <c r="M806" s="170">
        <f t="shared" si="140"/>
        <v>37.586125611858016</v>
      </c>
      <c r="N806" s="170">
        <f t="shared" si="141"/>
        <v>2.6960695424905983</v>
      </c>
      <c r="O806" s="169">
        <f t="shared" si="142"/>
        <v>0.24315201501538586</v>
      </c>
    </row>
    <row r="807" spans="1:15" x14ac:dyDescent="0.25">
      <c r="A807" s="157">
        <v>45694.549305555556</v>
      </c>
      <c r="B807" s="168">
        <v>0.44167669327045639</v>
      </c>
      <c r="C807" s="169">
        <f t="shared" si="134"/>
        <v>0.50150034693705403</v>
      </c>
      <c r="D807" s="168">
        <v>26.421845379999901</v>
      </c>
      <c r="E807" s="168">
        <v>4.3611810666666598E-2</v>
      </c>
      <c r="F807" s="169">
        <f t="shared" si="135"/>
        <v>0.9787001325831296</v>
      </c>
      <c r="G807" s="169">
        <f t="shared" si="136"/>
        <v>0.48524290492794958</v>
      </c>
      <c r="H807" s="169">
        <f t="shared" si="137"/>
        <v>1.0503093180258649E-3</v>
      </c>
      <c r="I807" s="169">
        <f t="shared" si="138"/>
        <v>43329.629975361466</v>
      </c>
      <c r="J807" s="169">
        <f t="shared" si="132"/>
        <v>2.3670270280355687E-2</v>
      </c>
      <c r="K807" s="169">
        <f t="shared" si="133"/>
        <v>1.6962340156814104</v>
      </c>
      <c r="L807" s="169">
        <f t="shared" si="139"/>
        <v>31.799853916439872</v>
      </c>
      <c r="M807" s="170">
        <f t="shared" si="140"/>
        <v>37.031376353450703</v>
      </c>
      <c r="N807" s="170">
        <f t="shared" si="141"/>
        <v>2.6524856627917441</v>
      </c>
      <c r="O807" s="169">
        <f t="shared" si="142"/>
        <v>0.23922128993432037</v>
      </c>
    </row>
    <row r="808" spans="1:15" x14ac:dyDescent="0.25">
      <c r="A808" s="157">
        <v>45694.55</v>
      </c>
      <c r="B808" s="168">
        <v>0.43086643484175602</v>
      </c>
      <c r="C808" s="169">
        <f t="shared" si="134"/>
        <v>0.48922985582938538</v>
      </c>
      <c r="D808" s="168">
        <v>26.423347225000001</v>
      </c>
      <c r="E808" s="168">
        <v>4.3475912499999998E-2</v>
      </c>
      <c r="F808" s="169">
        <f t="shared" si="135"/>
        <v>0.97869707465463218</v>
      </c>
      <c r="G808" s="169">
        <f t="shared" si="136"/>
        <v>0.47336634163428187</v>
      </c>
      <c r="H808" s="169">
        <f t="shared" si="137"/>
        <v>1.0246024710698742E-3</v>
      </c>
      <c r="I808" s="169">
        <f t="shared" si="138"/>
        <v>42269.459543658901</v>
      </c>
      <c r="J808" s="169">
        <f t="shared" si="132"/>
        <v>2.3669210689433284E-2</v>
      </c>
      <c r="K808" s="169">
        <f t="shared" si="133"/>
        <v>1.6963014462945969</v>
      </c>
      <c r="L808" s="169">
        <f t="shared" si="139"/>
        <v>31.129343384784917</v>
      </c>
      <c r="M808" s="170">
        <f t="shared" si="140"/>
        <v>36.251848640592875</v>
      </c>
      <c r="N808" s="170">
        <f t="shared" si="141"/>
        <v>2.5828875322854175</v>
      </c>
      <c r="O808" s="169">
        <f t="shared" si="142"/>
        <v>0.23294440226239335</v>
      </c>
    </row>
    <row r="809" spans="1:15" x14ac:dyDescent="0.25">
      <c r="A809" s="157">
        <v>45694.550694444442</v>
      </c>
      <c r="B809" s="168">
        <v>0.43858804800511342</v>
      </c>
      <c r="C809" s="169">
        <f t="shared" si="134"/>
        <v>0.49800146014169477</v>
      </c>
      <c r="D809" s="168">
        <v>26.4248490716666</v>
      </c>
      <c r="E809" s="168">
        <v>4.3648370999999998E-2</v>
      </c>
      <c r="F809" s="169">
        <f t="shared" si="135"/>
        <v>0.97869401648682064</v>
      </c>
      <c r="G809" s="169">
        <f t="shared" si="136"/>
        <v>0.48184960112975883</v>
      </c>
      <c r="H809" s="169">
        <f t="shared" si="137"/>
        <v>1.0429645046098675E-3</v>
      </c>
      <c r="I809" s="169">
        <f t="shared" si="138"/>
        <v>43027.32615624243</v>
      </c>
      <c r="J809" s="169">
        <f t="shared" si="132"/>
        <v>2.3668151155390657E-2</v>
      </c>
      <c r="K809" s="169">
        <f t="shared" si="133"/>
        <v>1.6963688789444216</v>
      </c>
      <c r="L809" s="169">
        <f t="shared" si="139"/>
        <v>31.608516356329812</v>
      </c>
      <c r="M809" s="170">
        <f t="shared" si="140"/>
        <v>36.811183308109797</v>
      </c>
      <c r="N809" s="170">
        <f t="shared" si="141"/>
        <v>2.6373221585052846</v>
      </c>
      <c r="O809" s="169">
        <f t="shared" si="142"/>
        <v>0.23785373002392537</v>
      </c>
    </row>
    <row r="810" spans="1:15" x14ac:dyDescent="0.25">
      <c r="A810" s="157">
        <v>45694.551388888889</v>
      </c>
      <c r="B810" s="168">
        <v>0.46098074460649824</v>
      </c>
      <c r="C810" s="169">
        <f t="shared" si="134"/>
        <v>0.52343184738087178</v>
      </c>
      <c r="D810" s="168">
        <v>26.426350918333299</v>
      </c>
      <c r="E810" s="168">
        <v>4.3751686499999998E-2</v>
      </c>
      <c r="F810" s="169">
        <f t="shared" si="135"/>
        <v>0.97869095808307283</v>
      </c>
      <c r="G810" s="169">
        <f t="shared" si="136"/>
        <v>0.50645107391196087</v>
      </c>
      <c r="H810" s="169">
        <f t="shared" si="137"/>
        <v>1.0962144456968851E-3</v>
      </c>
      <c r="I810" s="169">
        <f t="shared" si="138"/>
        <v>45224.51161370732</v>
      </c>
      <c r="J810" s="169">
        <f t="shared" si="132"/>
        <v>2.366709167939986E-2</v>
      </c>
      <c r="K810" s="169">
        <f t="shared" si="133"/>
        <v>1.6964363135560965</v>
      </c>
      <c r="L810" s="169">
        <f t="shared" si="139"/>
        <v>32.991530631276717</v>
      </c>
      <c r="M810" s="170">
        <f t="shared" si="140"/>
        <v>38.423206138933431</v>
      </c>
      <c r="N810" s="170">
        <f t="shared" si="141"/>
        <v>2.7715489904129988</v>
      </c>
      <c r="O810" s="169">
        <f t="shared" si="142"/>
        <v>0.24995932453219688</v>
      </c>
    </row>
    <row r="811" spans="1:15" x14ac:dyDescent="0.25">
      <c r="A811" s="157">
        <v>45694.552083333336</v>
      </c>
      <c r="B811" s="168">
        <v>0.48105696466004633</v>
      </c>
      <c r="C811" s="169">
        <f t="shared" si="134"/>
        <v>0.5462306310948053</v>
      </c>
      <c r="D811" s="168">
        <v>26.4272797166666</v>
      </c>
      <c r="E811" s="168">
        <v>4.3913413999999998E-2</v>
      </c>
      <c r="F811" s="169">
        <f t="shared" si="135"/>
        <v>0.97868906653335186</v>
      </c>
      <c r="G811" s="169">
        <f t="shared" si="136"/>
        <v>0.52850757697672901</v>
      </c>
      <c r="H811" s="169">
        <f t="shared" si="137"/>
        <v>1.1439557943219243E-3</v>
      </c>
      <c r="I811" s="169">
        <f t="shared" si="138"/>
        <v>47194.326526591176</v>
      </c>
      <c r="J811" s="169">
        <f t="shared" si="132"/>
        <v>2.3666436488742407E-2</v>
      </c>
      <c r="K811" s="169">
        <f t="shared" si="133"/>
        <v>1.6964780186321624</v>
      </c>
      <c r="L811" s="169">
        <f t="shared" si="139"/>
        <v>34.223487646733183</v>
      </c>
      <c r="M811" s="170">
        <f t="shared" si="140"/>
        <v>39.858868683091842</v>
      </c>
      <c r="N811" s="170">
        <f t="shared" si="141"/>
        <v>2.8966182625227255</v>
      </c>
      <c r="O811" s="169">
        <f t="shared" si="142"/>
        <v>0.2612390207902891</v>
      </c>
    </row>
    <row r="812" spans="1:15" x14ac:dyDescent="0.25">
      <c r="A812" s="157">
        <v>45694.552777777775</v>
      </c>
      <c r="B812" s="168">
        <v>0.47874048066085012</v>
      </c>
      <c r="C812" s="169">
        <f t="shared" si="134"/>
        <v>0.54360166440854474</v>
      </c>
      <c r="D812" s="168">
        <v>26.4277396616666</v>
      </c>
      <c r="E812" s="168">
        <v>4.3952753333333303E-2</v>
      </c>
      <c r="F812" s="169">
        <f t="shared" si="135"/>
        <v>0.9786881297962402</v>
      </c>
      <c r="G812" s="169">
        <f t="shared" si="136"/>
        <v>0.5259625990729464</v>
      </c>
      <c r="H812" s="169">
        <f t="shared" si="137"/>
        <v>1.1384471841405766E-3</v>
      </c>
      <c r="I812" s="169">
        <f t="shared" si="138"/>
        <v>46967.183804898268</v>
      </c>
      <c r="J812" s="169">
        <f t="shared" si="132"/>
        <v>2.3666112043680111E-2</v>
      </c>
      <c r="K812" s="169">
        <f t="shared" si="133"/>
        <v>1.6964986714461667</v>
      </c>
      <c r="L812" s="169">
        <f t="shared" si="139"/>
        <v>34.081711832586819</v>
      </c>
      <c r="M812" s="170">
        <f t="shared" si="140"/>
        <v>39.694180470534505</v>
      </c>
      <c r="N812" s="170">
        <f t="shared" si="141"/>
        <v>2.8860142691551078</v>
      </c>
      <c r="O812" s="169">
        <f t="shared" si="142"/>
        <v>0.26028267218209844</v>
      </c>
    </row>
    <row r="813" spans="1:15" x14ac:dyDescent="0.25">
      <c r="A813" s="157">
        <v>45694.553472222222</v>
      </c>
      <c r="B813" s="168">
        <v>0.465999809708182</v>
      </c>
      <c r="C813" s="169">
        <f t="shared" si="134"/>
        <v>0.52913616832240529</v>
      </c>
      <c r="D813" s="168">
        <v>26.428199605</v>
      </c>
      <c r="E813" s="168">
        <v>4.4004018499999999E-2</v>
      </c>
      <c r="F813" s="169">
        <f t="shared" si="135"/>
        <v>0.97868719304039142</v>
      </c>
      <c r="G813" s="169">
        <f t="shared" si="136"/>
        <v>0.51196521076154144</v>
      </c>
      <c r="H813" s="169">
        <f t="shared" si="137"/>
        <v>1.1081498068431634E-3</v>
      </c>
      <c r="I813" s="169">
        <f t="shared" si="138"/>
        <v>45717.364943055814</v>
      </c>
      <c r="J813" s="169">
        <f t="shared" si="132"/>
        <v>2.3665787605237455E-2</v>
      </c>
      <c r="K813" s="169">
        <f t="shared" si="133"/>
        <v>1.6965193243693455</v>
      </c>
      <c r="L813" s="169">
        <f t="shared" si="139"/>
        <v>33.300212556799053</v>
      </c>
      <c r="M813" s="170">
        <f t="shared" si="140"/>
        <v>38.784409430872856</v>
      </c>
      <c r="N813" s="170">
        <f t="shared" si="141"/>
        <v>2.8164575483177905</v>
      </c>
      <c r="O813" s="169">
        <f t="shared" si="142"/>
        <v>0.2540095191484299</v>
      </c>
    </row>
    <row r="814" spans="1:15" x14ac:dyDescent="0.25">
      <c r="A814" s="157">
        <v>45694.554166666669</v>
      </c>
      <c r="B814" s="168">
        <v>0.4652276447202166</v>
      </c>
      <c r="C814" s="169">
        <f t="shared" si="134"/>
        <v>0.52826070261375424</v>
      </c>
      <c r="D814" s="168">
        <v>26.428659546666601</v>
      </c>
      <c r="E814" s="168">
        <v>4.4036604333333298E-2</v>
      </c>
      <c r="F814" s="169">
        <f t="shared" si="135"/>
        <v>0.97868625626580574</v>
      </c>
      <c r="G814" s="169">
        <f t="shared" si="136"/>
        <v>0.51111688077820105</v>
      </c>
      <c r="H814" s="169">
        <f t="shared" si="137"/>
        <v>1.1063135947580109E-3</v>
      </c>
      <c r="I814" s="169">
        <f t="shared" si="138"/>
        <v>45641.724705828368</v>
      </c>
      <c r="J814" s="169">
        <f t="shared" si="132"/>
        <v>2.3665463173414426E-2</v>
      </c>
      <c r="K814" s="169">
        <f t="shared" si="133"/>
        <v>1.6965399774016874</v>
      </c>
      <c r="L814" s="169">
        <f t="shared" si="139"/>
        <v>33.252753377253391</v>
      </c>
      <c r="M814" s="170">
        <f t="shared" si="140"/>
        <v>38.729556688787042</v>
      </c>
      <c r="N814" s="170">
        <f t="shared" si="141"/>
        <v>2.8141515350659123</v>
      </c>
      <c r="O814" s="169">
        <f t="shared" si="142"/>
        <v>0.25380154537030236</v>
      </c>
    </row>
    <row r="815" spans="1:15" x14ac:dyDescent="0.25">
      <c r="A815" s="157">
        <v>45694.554861111108</v>
      </c>
      <c r="B815" s="168">
        <v>0.46793022217809688</v>
      </c>
      <c r="C815" s="169">
        <f t="shared" si="134"/>
        <v>0.53133077294457254</v>
      </c>
      <c r="D815" s="168">
        <v>26.429119491666601</v>
      </c>
      <c r="E815" s="168">
        <v>4.4170516333333298E-2</v>
      </c>
      <c r="F815" s="169">
        <f t="shared" si="135"/>
        <v>0.97868531946229886</v>
      </c>
      <c r="G815" s="169">
        <f t="shared" si="136"/>
        <v>0.5140860357198942</v>
      </c>
      <c r="H815" s="169">
        <f t="shared" si="137"/>
        <v>1.1127403370560481E-3</v>
      </c>
      <c r="I815" s="169">
        <f t="shared" si="138"/>
        <v>45906.978782411068</v>
      </c>
      <c r="J815" s="169">
        <f t="shared" si="132"/>
        <v>2.3665138744683931E-2</v>
      </c>
      <c r="K815" s="169">
        <f t="shared" si="133"/>
        <v>1.6965606307677215</v>
      </c>
      <c r="L815" s="169">
        <f t="shared" si="139"/>
        <v>33.418812389493375</v>
      </c>
      <c r="M815" s="170">
        <f t="shared" si="140"/>
        <v>38.923390579655113</v>
      </c>
      <c r="N815" s="170">
        <f t="shared" si="141"/>
        <v>2.8382938223055802</v>
      </c>
      <c r="O815" s="169">
        <f t="shared" si="142"/>
        <v>0.25597888007806457</v>
      </c>
    </row>
    <row r="816" spans="1:15" x14ac:dyDescent="0.25">
      <c r="A816" s="157">
        <v>45694.555555555555</v>
      </c>
      <c r="B816" s="168">
        <v>0.45248697747392541</v>
      </c>
      <c r="C816" s="169">
        <f t="shared" si="134"/>
        <v>0.51379638105698988</v>
      </c>
      <c r="D816" s="168">
        <v>26.429579434999901</v>
      </c>
      <c r="E816" s="168">
        <v>4.4316748999999898E-2</v>
      </c>
      <c r="F816" s="169">
        <f t="shared" si="135"/>
        <v>0.97868438264005386</v>
      </c>
      <c r="G816" s="169">
        <f t="shared" si="136"/>
        <v>0.49711949653876364</v>
      </c>
      <c r="H816" s="169">
        <f t="shared" si="137"/>
        <v>1.0760162262743803E-3</v>
      </c>
      <c r="I816" s="169">
        <f t="shared" si="138"/>
        <v>44392.007323323924</v>
      </c>
      <c r="J816" s="169">
        <f t="shared" si="132"/>
        <v>2.3664814322572832E-2</v>
      </c>
      <c r="K816" s="169">
        <f t="shared" si="133"/>
        <v>1.6965812842429215</v>
      </c>
      <c r="L816" s="169">
        <f t="shared" si="139"/>
        <v>32.468072174445027</v>
      </c>
      <c r="M816" s="170">
        <f t="shared" si="140"/>
        <v>37.816461742030725</v>
      </c>
      <c r="N816" s="170">
        <f t="shared" si="141"/>
        <v>2.7585181900395668</v>
      </c>
      <c r="O816" s="169">
        <f t="shared" si="142"/>
        <v>0.24878410804830148</v>
      </c>
    </row>
    <row r="817" spans="1:15" x14ac:dyDescent="0.25">
      <c r="A817" s="157">
        <v>45694.556250000001</v>
      </c>
      <c r="B817" s="168">
        <v>0.43086643484175602</v>
      </c>
      <c r="C817" s="169">
        <f t="shared" si="134"/>
        <v>0.48924759773338627</v>
      </c>
      <c r="D817" s="168">
        <v>26.430039378333301</v>
      </c>
      <c r="E817" s="168">
        <v>4.4167735833333298E-2</v>
      </c>
      <c r="F817" s="169">
        <f t="shared" si="135"/>
        <v>0.97868344579567579</v>
      </c>
      <c r="G817" s="169">
        <f t="shared" si="136"/>
        <v>0.47336634163428193</v>
      </c>
      <c r="H817" s="169">
        <f t="shared" si="137"/>
        <v>1.0246024710698744E-3</v>
      </c>
      <c r="I817" s="169">
        <f t="shared" si="138"/>
        <v>42270.992444164571</v>
      </c>
      <c r="J817" s="169">
        <f t="shared" si="132"/>
        <v>2.3664489905905244E-2</v>
      </c>
      <c r="K817" s="169">
        <f t="shared" si="133"/>
        <v>1.6966019379021386</v>
      </c>
      <c r="L817" s="169">
        <f t="shared" si="139"/>
        <v>31.129343384784917</v>
      </c>
      <c r="M817" s="170">
        <f t="shared" si="140"/>
        <v>36.257602796055238</v>
      </c>
      <c r="N817" s="170">
        <f t="shared" si="141"/>
        <v>2.6244961322157367</v>
      </c>
      <c r="O817" s="169">
        <f t="shared" si="142"/>
        <v>0.23669698162118838</v>
      </c>
    </row>
    <row r="818" spans="1:15" x14ac:dyDescent="0.25">
      <c r="A818" s="157">
        <v>45694.556944444441</v>
      </c>
      <c r="B818" s="168">
        <v>0.44244885459065325</v>
      </c>
      <c r="C818" s="169">
        <f t="shared" si="134"/>
        <v>0.5024006082075454</v>
      </c>
      <c r="D818" s="168">
        <v>26.430482386666601</v>
      </c>
      <c r="E818" s="168">
        <v>4.4217007833333301E-2</v>
      </c>
      <c r="F818" s="169">
        <f t="shared" si="135"/>
        <v>0.97868254342475047</v>
      </c>
      <c r="G818" s="169">
        <f t="shared" si="136"/>
        <v>0.48609123088173917</v>
      </c>
      <c r="H818" s="169">
        <f t="shared" si="137"/>
        <v>1.0521455213890459E-3</v>
      </c>
      <c r="I818" s="169">
        <f t="shared" si="138"/>
        <v>43407.412549131921</v>
      </c>
      <c r="J818" s="169">
        <f t="shared" si="132"/>
        <v>2.3664177439325841E-2</v>
      </c>
      <c r="K818" s="169">
        <f t="shared" si="133"/>
        <v>1.6966218312726951</v>
      </c>
      <c r="L818" s="169">
        <f t="shared" si="139"/>
        <v>31.847658993255902</v>
      </c>
      <c r="M818" s="170">
        <f t="shared" si="140"/>
        <v>37.094643717747395</v>
      </c>
      <c r="N818" s="170">
        <f t="shared" si="141"/>
        <v>2.694426493706271</v>
      </c>
      <c r="O818" s="169">
        <f t="shared" si="142"/>
        <v>0.2430038324049667</v>
      </c>
    </row>
    <row r="819" spans="1:15" x14ac:dyDescent="0.25">
      <c r="A819" s="157">
        <v>45694.557638888888</v>
      </c>
      <c r="B819" s="168">
        <v>0.44708182249638995</v>
      </c>
      <c r="C819" s="169">
        <f t="shared" si="134"/>
        <v>0.50766252325291128</v>
      </c>
      <c r="D819" s="168">
        <v>26.43091154</v>
      </c>
      <c r="E819" s="168">
        <v>4.4343769833333303E-2</v>
      </c>
      <c r="F819" s="169">
        <f t="shared" si="135"/>
        <v>0.97868166925572053</v>
      </c>
      <c r="G819" s="169">
        <f t="shared" si="136"/>
        <v>0.49118118658750931</v>
      </c>
      <c r="H819" s="169">
        <f t="shared" si="137"/>
        <v>1.0631627415314054E-3</v>
      </c>
      <c r="I819" s="169">
        <f t="shared" si="138"/>
        <v>43862.042009051533</v>
      </c>
      <c r="J819" s="169">
        <f t="shared" si="132"/>
        <v>2.3663874749893794E-2</v>
      </c>
      <c r="K819" s="169">
        <f t="shared" si="133"/>
        <v>1.6966411026447197</v>
      </c>
      <c r="L819" s="169">
        <f t="shared" si="139"/>
        <v>32.134245009367028</v>
      </c>
      <c r="M819" s="170">
        <f t="shared" si="140"/>
        <v>37.428826475696653</v>
      </c>
      <c r="N819" s="170">
        <f t="shared" si="141"/>
        <v>2.729019549381654</v>
      </c>
      <c r="O819" s="169">
        <f t="shared" si="142"/>
        <v>0.24612369673355466</v>
      </c>
    </row>
    <row r="820" spans="1:15" x14ac:dyDescent="0.25">
      <c r="A820" s="157">
        <v>45694.558333333334</v>
      </c>
      <c r="B820" s="168">
        <v>0.43665765392037459</v>
      </c>
      <c r="C820" s="169">
        <f t="shared" si="134"/>
        <v>0.49582700703416799</v>
      </c>
      <c r="D820" s="168">
        <v>26.431340694999999</v>
      </c>
      <c r="E820" s="168">
        <v>4.4536889833333301E-2</v>
      </c>
      <c r="F820" s="169">
        <f t="shared" si="135"/>
        <v>0.97868079506402572</v>
      </c>
      <c r="G820" s="169">
        <f t="shared" si="136"/>
        <v>0.4797287963700636</v>
      </c>
      <c r="H820" s="169">
        <f t="shared" si="137"/>
        <v>1.0383740181170208E-3</v>
      </c>
      <c r="I820" s="169">
        <f t="shared" si="138"/>
        <v>42839.453407752117</v>
      </c>
      <c r="J820" s="169">
        <f t="shared" si="132"/>
        <v>2.3663572064025175E-2</v>
      </c>
      <c r="K820" s="169">
        <f t="shared" si="133"/>
        <v>1.6966603742517883</v>
      </c>
      <c r="L820" s="169">
        <f t="shared" si="139"/>
        <v>31.488835205510306</v>
      </c>
      <c r="M820" s="170">
        <f t="shared" si="140"/>
        <v>36.677449378836819</v>
      </c>
      <c r="N820" s="170">
        <f t="shared" si="141"/>
        <v>2.6802721491147508</v>
      </c>
      <c r="O820" s="169">
        <f t="shared" si="142"/>
        <v>0.24172728617557276</v>
      </c>
    </row>
    <row r="821" spans="1:15" x14ac:dyDescent="0.25">
      <c r="A821" s="157">
        <v>45694.559027777781</v>
      </c>
      <c r="B821" s="168">
        <v>0.44669575471981332</v>
      </c>
      <c r="C821" s="169">
        <f t="shared" si="134"/>
        <v>0.50722650169533889</v>
      </c>
      <c r="D821" s="168">
        <v>26.4317698483333</v>
      </c>
      <c r="E821" s="168">
        <v>4.46763673333333E-2</v>
      </c>
      <c r="F821" s="169">
        <f t="shared" si="135"/>
        <v>0.97867992085645572</v>
      </c>
      <c r="G821" s="169">
        <f t="shared" si="136"/>
        <v>0.49075703776494417</v>
      </c>
      <c r="H821" s="169">
        <f t="shared" si="137"/>
        <v>1.0622446704868921E-3</v>
      </c>
      <c r="I821" s="169">
        <f t="shared" si="138"/>
        <v>43824.369746477278</v>
      </c>
      <c r="J821" s="169">
        <f t="shared" si="132"/>
        <v>2.3663269384070932E-2</v>
      </c>
      <c r="K821" s="169">
        <f t="shared" si="133"/>
        <v>1.6966796459442144</v>
      </c>
      <c r="L821" s="169">
        <f t="shared" si="139"/>
        <v>32.110379574445119</v>
      </c>
      <c r="M821" s="170">
        <f t="shared" si="140"/>
        <v>37.401790211871493</v>
      </c>
      <c r="N821" s="170">
        <f t="shared" si="141"/>
        <v>2.7473041826291991</v>
      </c>
      <c r="O821" s="169">
        <f t="shared" si="142"/>
        <v>0.24777274374361466</v>
      </c>
    </row>
    <row r="822" spans="1:15" x14ac:dyDescent="0.25">
      <c r="A822" s="157">
        <v>45694.55972222222</v>
      </c>
      <c r="B822" s="168">
        <v>0.43588547419183499</v>
      </c>
      <c r="C822" s="169">
        <f t="shared" si="134"/>
        <v>0.49495249527520513</v>
      </c>
      <c r="D822" s="168">
        <v>26.4321990016666</v>
      </c>
      <c r="E822" s="168">
        <v>4.48357115E-2</v>
      </c>
      <c r="F822" s="169">
        <f t="shared" si="135"/>
        <v>0.9786790466296148</v>
      </c>
      <c r="G822" s="169">
        <f t="shared" si="136"/>
        <v>0.47888045019216463</v>
      </c>
      <c r="H822" s="169">
        <f t="shared" si="137"/>
        <v>1.0365377709787113E-3</v>
      </c>
      <c r="I822" s="169">
        <f t="shared" si="138"/>
        <v>42763.89559177772</v>
      </c>
      <c r="J822" s="169">
        <f t="shared" si="132"/>
        <v>2.3662966708855419E-2</v>
      </c>
      <c r="K822" s="169">
        <f t="shared" si="133"/>
        <v>1.6966989177968437</v>
      </c>
      <c r="L822" s="169">
        <f t="shared" si="139"/>
        <v>31.440940648648212</v>
      </c>
      <c r="M822" s="170">
        <f t="shared" si="140"/>
        <v>36.622408413566426</v>
      </c>
      <c r="N822" s="170">
        <f t="shared" si="141"/>
        <v>2.6937948228896107</v>
      </c>
      <c r="O822" s="169">
        <f t="shared" si="142"/>
        <v>0.2429468635362203</v>
      </c>
    </row>
    <row r="823" spans="1:15" x14ac:dyDescent="0.25">
      <c r="A823" s="157">
        <v>45694.560416666667</v>
      </c>
      <c r="B823" s="168">
        <v>0.42275872811161164</v>
      </c>
      <c r="C823" s="169">
        <f t="shared" si="134"/>
        <v>0.48004651943258347</v>
      </c>
      <c r="D823" s="168">
        <v>26.432037959999999</v>
      </c>
      <c r="E823" s="168">
        <v>4.4926310666666601E-2</v>
      </c>
      <c r="F823" s="169">
        <f t="shared" si="135"/>
        <v>0.97867937468932209</v>
      </c>
      <c r="G823" s="169">
        <f t="shared" si="136"/>
        <v>0.4644589049821285</v>
      </c>
      <c r="H823" s="169">
        <f t="shared" si="137"/>
        <v>1.0053223051561223E-3</v>
      </c>
      <c r="I823" s="169">
        <f t="shared" si="138"/>
        <v>41476.019278975211</v>
      </c>
      <c r="J823" s="169">
        <f t="shared" si="132"/>
        <v>2.36630802884993E-2</v>
      </c>
      <c r="K823" s="169">
        <f t="shared" si="133"/>
        <v>1.6966916859310177</v>
      </c>
      <c r="L823" s="169">
        <f t="shared" si="139"/>
        <v>30.624914921407804</v>
      </c>
      <c r="M823" s="170">
        <f t="shared" si="140"/>
        <v>35.671765383933746</v>
      </c>
      <c r="N823" s="170">
        <f t="shared" si="141"/>
        <v>2.6220285479376804</v>
      </c>
      <c r="O823" s="169">
        <f t="shared" si="142"/>
        <v>0.23647443614156569</v>
      </c>
    </row>
    <row r="824" spans="1:15" x14ac:dyDescent="0.25">
      <c r="A824" s="157">
        <v>45694.561111111114</v>
      </c>
      <c r="B824" s="168">
        <v>0.43858804800511342</v>
      </c>
      <c r="C824" s="169">
        <f t="shared" si="134"/>
        <v>0.4980191234007188</v>
      </c>
      <c r="D824" s="168">
        <v>26.431394040000001</v>
      </c>
      <c r="E824" s="168">
        <v>4.5011349333333298E-2</v>
      </c>
      <c r="F824" s="169">
        <f t="shared" si="135"/>
        <v>0.97868068639854644</v>
      </c>
      <c r="G824" s="169">
        <f t="shared" si="136"/>
        <v>0.48184960112975878</v>
      </c>
      <c r="H824" s="169">
        <f t="shared" si="137"/>
        <v>1.0429645046098675E-3</v>
      </c>
      <c r="I824" s="169">
        <f t="shared" si="138"/>
        <v>43028.852261822103</v>
      </c>
      <c r="J824" s="169">
        <f t="shared" si="132"/>
        <v>2.3663534439773936E-2</v>
      </c>
      <c r="K824" s="169">
        <f t="shared" si="133"/>
        <v>1.6966627697701502</v>
      </c>
      <c r="L824" s="169">
        <f t="shared" si="139"/>
        <v>31.608516356329812</v>
      </c>
      <c r="M824" s="170">
        <f t="shared" si="140"/>
        <v>36.816897727619825</v>
      </c>
      <c r="N824" s="170">
        <f t="shared" si="141"/>
        <v>2.7201904690634633</v>
      </c>
      <c r="O824" s="169">
        <f t="shared" si="142"/>
        <v>0.24532742325608436</v>
      </c>
    </row>
    <row r="825" spans="1:15" x14ac:dyDescent="0.25">
      <c r="A825" s="157">
        <v>45694.561805555553</v>
      </c>
      <c r="B825" s="168">
        <v>0.44746791235679723</v>
      </c>
      <c r="C825" s="169">
        <f t="shared" si="134"/>
        <v>0.5081004847696059</v>
      </c>
      <c r="D825" s="168">
        <v>26.430750119999999</v>
      </c>
      <c r="E825" s="168">
        <v>4.5208050999999999E-2</v>
      </c>
      <c r="F825" s="169">
        <f t="shared" si="135"/>
        <v>0.97868199806438672</v>
      </c>
      <c r="G825" s="169">
        <f t="shared" si="136"/>
        <v>0.49160535967221519</v>
      </c>
      <c r="H825" s="169">
        <f t="shared" si="137"/>
        <v>1.0640808650913749E-3</v>
      </c>
      <c r="I825" s="169">
        <f t="shared" si="138"/>
        <v>43899.881884093949</v>
      </c>
      <c r="J825" s="169">
        <f t="shared" si="132"/>
        <v>2.3663988601717166E-2</v>
      </c>
      <c r="K825" s="169">
        <f t="shared" si="133"/>
        <v>1.6966338539699521</v>
      </c>
      <c r="L825" s="169">
        <f t="shared" si="139"/>
        <v>32.158108924178158</v>
      </c>
      <c r="M825" s="170">
        <f t="shared" si="140"/>
        <v>37.456478919773929</v>
      </c>
      <c r="N825" s="170">
        <f t="shared" si="141"/>
        <v>2.7844755865926407</v>
      </c>
      <c r="O825" s="169">
        <f t="shared" si="142"/>
        <v>0.2511251430909669</v>
      </c>
    </row>
    <row r="826" spans="1:15" x14ac:dyDescent="0.25">
      <c r="A826" s="157">
        <v>45694.5625</v>
      </c>
      <c r="B826" s="168">
        <v>0.45248697381387643</v>
      </c>
      <c r="C826" s="169">
        <f t="shared" si="134"/>
        <v>0.51379784362146674</v>
      </c>
      <c r="D826" s="168">
        <v>26.430106200000001</v>
      </c>
      <c r="E826" s="168">
        <v>4.54405111666666E-2</v>
      </c>
      <c r="F826" s="169">
        <f t="shared" si="135"/>
        <v>0.97868330968684414</v>
      </c>
      <c r="G826" s="169">
        <f t="shared" si="136"/>
        <v>0.49711949251769388</v>
      </c>
      <c r="H826" s="169">
        <f t="shared" si="137"/>
        <v>1.076016217570766E-3</v>
      </c>
      <c r="I826" s="169">
        <f t="shared" si="138"/>
        <v>44392.133688894726</v>
      </c>
      <c r="J826" s="169">
        <f t="shared" si="132"/>
        <v>2.3664442774329268E-2</v>
      </c>
      <c r="K826" s="169">
        <f t="shared" si="133"/>
        <v>1.6966049385304225</v>
      </c>
      <c r="L826" s="169">
        <f t="shared" si="139"/>
        <v>32.468071948586868</v>
      </c>
      <c r="M826" s="170">
        <f t="shared" si="140"/>
        <v>37.816933924338777</v>
      </c>
      <c r="N826" s="170">
        <f t="shared" si="141"/>
        <v>2.8285103393183864</v>
      </c>
      <c r="O826" s="169">
        <f t="shared" si="142"/>
        <v>0.25509653132380827</v>
      </c>
    </row>
    <row r="827" spans="1:15" x14ac:dyDescent="0.25">
      <c r="A827" s="157">
        <v>45694.563194444447</v>
      </c>
      <c r="B827" s="168">
        <v>0.46715803881267498</v>
      </c>
      <c r="C827" s="169">
        <f t="shared" si="134"/>
        <v>0.53045495071539406</v>
      </c>
      <c r="D827" s="168">
        <v>26.429462279999999</v>
      </c>
      <c r="E827" s="168">
        <v>4.5507665833333301E-2</v>
      </c>
      <c r="F827" s="169">
        <f t="shared" si="135"/>
        <v>0.97868462126591993</v>
      </c>
      <c r="G827" s="169">
        <f t="shared" si="136"/>
        <v>0.51323768554637716</v>
      </c>
      <c r="H827" s="169">
        <f t="shared" si="137"/>
        <v>1.1109040812692147E-3</v>
      </c>
      <c r="I827" s="169">
        <f t="shared" si="138"/>
        <v>45831.307741810044</v>
      </c>
      <c r="J827" s="169">
        <f t="shared" si="132"/>
        <v>2.3664896957610634E-2</v>
      </c>
      <c r="K827" s="169">
        <f t="shared" si="133"/>
        <v>1.6965760234515528</v>
      </c>
      <c r="L827" s="169">
        <f t="shared" si="139"/>
        <v>33.371379562939111</v>
      </c>
      <c r="M827" s="170">
        <f t="shared" si="140"/>
        <v>38.868460846725426</v>
      </c>
      <c r="N827" s="170">
        <f t="shared" si="141"/>
        <v>2.9196687424633563</v>
      </c>
      <c r="O827" s="169">
        <f t="shared" si="142"/>
        <v>0.26331788802880202</v>
      </c>
    </row>
    <row r="828" spans="1:15" x14ac:dyDescent="0.25">
      <c r="A828" s="157">
        <v>45694.563888888886</v>
      </c>
      <c r="B828" s="168">
        <v>0.47449358056257335</v>
      </c>
      <c r="C828" s="169">
        <f t="shared" si="134"/>
        <v>0.53878425665467511</v>
      </c>
      <c r="D828" s="168">
        <v>26.429409339999999</v>
      </c>
      <c r="E828" s="168">
        <v>4.5446074333333301E-2</v>
      </c>
      <c r="F828" s="169">
        <f t="shared" si="135"/>
        <v>0.97868472909570248</v>
      </c>
      <c r="G828" s="169">
        <f t="shared" si="136"/>
        <v>0.52129679222367109</v>
      </c>
      <c r="H828" s="169">
        <f t="shared" si="137"/>
        <v>1.1283480351161712E-3</v>
      </c>
      <c r="I828" s="169">
        <f t="shared" si="138"/>
        <v>46550.959774963929</v>
      </c>
      <c r="J828" s="169">
        <f t="shared" si="132"/>
        <v>2.3664934298846429E-2</v>
      </c>
      <c r="K828" s="169">
        <f t="shared" si="133"/>
        <v>1.6965736462091252</v>
      </c>
      <c r="L828" s="169">
        <f t="shared" si="139"/>
        <v>33.82153881300362</v>
      </c>
      <c r="M828" s="170">
        <f t="shared" si="140"/>
        <v>39.392722860382918</v>
      </c>
      <c r="N828" s="170">
        <f t="shared" si="141"/>
        <v>2.9591073733504167</v>
      </c>
      <c r="O828" s="169">
        <f t="shared" si="142"/>
        <v>0.26687476310880381</v>
      </c>
    </row>
    <row r="829" spans="1:15" x14ac:dyDescent="0.25">
      <c r="A829" s="157">
        <v>45694.564583333333</v>
      </c>
      <c r="B829" s="168">
        <v>0.46947452644875626</v>
      </c>
      <c r="C829" s="169">
        <f t="shared" si="134"/>
        <v>0.53308639853626194</v>
      </c>
      <c r="D829" s="168">
        <v>26.42983993</v>
      </c>
      <c r="E829" s="168">
        <v>4.5517202666666597E-2</v>
      </c>
      <c r="F829" s="169">
        <f t="shared" si="135"/>
        <v>0.97868385204854691</v>
      </c>
      <c r="G829" s="169">
        <f t="shared" si="136"/>
        <v>0.51578266744578072</v>
      </c>
      <c r="H829" s="169">
        <f t="shared" si="137"/>
        <v>1.1164127000990924E-3</v>
      </c>
      <c r="I829" s="169">
        <f t="shared" si="138"/>
        <v>46058.664833533032</v>
      </c>
      <c r="J829" s="169">
        <f t="shared" si="132"/>
        <v>2.3664630584226853E-2</v>
      </c>
      <c r="K829" s="169">
        <f t="shared" si="133"/>
        <v>1.6965929816938403</v>
      </c>
      <c r="L829" s="169">
        <f t="shared" si="139"/>
        <v>33.513641357294965</v>
      </c>
      <c r="M829" s="170">
        <f t="shared" si="140"/>
        <v>39.034506246040351</v>
      </c>
      <c r="N829" s="170">
        <f t="shared" si="141"/>
        <v>2.9340420522293296</v>
      </c>
      <c r="O829" s="169">
        <f t="shared" si="142"/>
        <v>0.26461418219961486</v>
      </c>
    </row>
    <row r="830" spans="1:15" x14ac:dyDescent="0.25">
      <c r="A830" s="157">
        <v>45694.56527777778</v>
      </c>
      <c r="B830" s="168">
        <v>0.46059465476152978</v>
      </c>
      <c r="C830" s="169">
        <f t="shared" si="134"/>
        <v>0.52300456108014137</v>
      </c>
      <c r="D830" s="168">
        <v>26.430270516666599</v>
      </c>
      <c r="E830" s="168">
        <v>4.5590319999999997E-2</v>
      </c>
      <c r="F830" s="169">
        <f t="shared" si="135"/>
        <v>0.97868297498878309</v>
      </c>
      <c r="G830" s="169">
        <f t="shared" si="136"/>
        <v>0.50602690084421675</v>
      </c>
      <c r="H830" s="169">
        <f t="shared" si="137"/>
        <v>1.0952963221736293E-3</v>
      </c>
      <c r="I830" s="169">
        <f t="shared" si="138"/>
        <v>45187.594077324211</v>
      </c>
      <c r="J830" s="169">
        <f t="shared" si="132"/>
        <v>2.3664326876729338E-2</v>
      </c>
      <c r="K830" s="169">
        <f t="shared" si="133"/>
        <v>1.6966123171901413</v>
      </c>
      <c r="L830" s="169">
        <f t="shared" si="139"/>
        <v>32.967765950820343</v>
      </c>
      <c r="M830" s="170">
        <f t="shared" si="140"/>
        <v>38.399098263355675</v>
      </c>
      <c r="N830" s="170">
        <f t="shared" si="141"/>
        <v>2.886053970798486</v>
      </c>
      <c r="O830" s="169">
        <f t="shared" si="142"/>
        <v>0.26028625277764122</v>
      </c>
    </row>
    <row r="831" spans="1:15" x14ac:dyDescent="0.25">
      <c r="A831" s="157">
        <v>45694.565972222219</v>
      </c>
      <c r="B831" s="168">
        <v>0.46908845135980659</v>
      </c>
      <c r="C831" s="169">
        <f t="shared" si="134"/>
        <v>0.53265049770696349</v>
      </c>
      <c r="D831" s="168">
        <v>26.430701105000001</v>
      </c>
      <c r="E831" s="168">
        <v>4.5584755499999997E-2</v>
      </c>
      <c r="F831" s="169">
        <f t="shared" si="135"/>
        <v>0.97868209790622562</v>
      </c>
      <c r="G831" s="169">
        <f t="shared" si="136"/>
        <v>0.51535851058956317</v>
      </c>
      <c r="H831" s="169">
        <f t="shared" si="137"/>
        <v>1.1154946116657212E-3</v>
      </c>
      <c r="I831" s="169">
        <f t="shared" si="138"/>
        <v>46021.003001881647</v>
      </c>
      <c r="J831" s="169">
        <f t="shared" si="132"/>
        <v>2.3664023172826919E-2</v>
      </c>
      <c r="K831" s="169">
        <f t="shared" si="133"/>
        <v>1.6966316529225653</v>
      </c>
      <c r="L831" s="169">
        <f t="shared" si="139"/>
        <v>33.489938275025679</v>
      </c>
      <c r="M831" s="170">
        <f t="shared" si="140"/>
        <v>39.007695128065293</v>
      </c>
      <c r="N831" s="170">
        <f t="shared" si="141"/>
        <v>2.936178156141521</v>
      </c>
      <c r="O831" s="169">
        <f t="shared" si="142"/>
        <v>0.26480683226384566</v>
      </c>
    </row>
    <row r="832" spans="1:15" x14ac:dyDescent="0.25">
      <c r="A832" s="157">
        <v>45694.566666666666</v>
      </c>
      <c r="B832" s="168">
        <v>0.47140493898816571</v>
      </c>
      <c r="C832" s="169">
        <f t="shared" si="134"/>
        <v>0.53528212126976782</v>
      </c>
      <c r="D832" s="168">
        <v>26.431131695000001</v>
      </c>
      <c r="E832" s="168">
        <v>4.59280823333333E-2</v>
      </c>
      <c r="F832" s="169">
        <f t="shared" si="135"/>
        <v>0.9786812208008745</v>
      </c>
      <c r="G832" s="169">
        <f t="shared" si="136"/>
        <v>0.51790349248048284</v>
      </c>
      <c r="H832" s="169">
        <f t="shared" si="137"/>
        <v>1.1210032304772356E-3</v>
      </c>
      <c r="I832" s="169">
        <f t="shared" si="138"/>
        <v>46248.375277707943</v>
      </c>
      <c r="J832" s="169">
        <f t="shared" si="132"/>
        <v>2.3663719472519794E-2</v>
      </c>
      <c r="K832" s="169">
        <f t="shared" si="133"/>
        <v>1.6966509888911001</v>
      </c>
      <c r="L832" s="169">
        <f t="shared" si="139"/>
        <v>33.632118164062348</v>
      </c>
      <c r="M832" s="170">
        <f t="shared" si="140"/>
        <v>39.173700426645155</v>
      </c>
      <c r="N832" s="170">
        <f t="shared" si="141"/>
        <v>2.9721797095887292</v>
      </c>
      <c r="O832" s="169">
        <f t="shared" si="142"/>
        <v>0.26805372561225915</v>
      </c>
    </row>
    <row r="833" spans="1:15" x14ac:dyDescent="0.25">
      <c r="A833" s="157">
        <v>45694.567361111112</v>
      </c>
      <c r="B833" s="168">
        <v>0.47874047710890411</v>
      </c>
      <c r="C833" s="169">
        <f t="shared" si="134"/>
        <v>0.54361005341077873</v>
      </c>
      <c r="D833" s="168">
        <v>26.430588721666599</v>
      </c>
      <c r="E833" s="168">
        <v>4.6047293999999898E-2</v>
      </c>
      <c r="F833" s="169">
        <f t="shared" si="135"/>
        <v>0.97868232682619272</v>
      </c>
      <c r="G833" s="169">
        <f t="shared" si="136"/>
        <v>0.5259625951706427</v>
      </c>
      <c r="H833" s="169">
        <f t="shared" si="137"/>
        <v>1.1384471756940319E-3</v>
      </c>
      <c r="I833" s="169">
        <f t="shared" si="138"/>
        <v>46967.908614691281</v>
      </c>
      <c r="J833" s="169">
        <f t="shared" si="132"/>
        <v>2.366410243892907E-2</v>
      </c>
      <c r="K833" s="169">
        <f t="shared" si="133"/>
        <v>1.6966266062908004</v>
      </c>
      <c r="L833" s="169">
        <f t="shared" si="139"/>
        <v>34.081711615123481</v>
      </c>
      <c r="M833" s="170">
        <f t="shared" si="140"/>
        <v>39.696862435986645</v>
      </c>
      <c r="N833" s="170">
        <f t="shared" si="141"/>
        <v>3.0237940154601675</v>
      </c>
      <c r="O833" s="169">
        <f t="shared" si="142"/>
        <v>0.2727086954780093</v>
      </c>
    </row>
    <row r="834" spans="1:15" x14ac:dyDescent="0.25">
      <c r="A834" s="157">
        <v>45694.568055555559</v>
      </c>
      <c r="B834" s="168">
        <v>0.4829873623816674</v>
      </c>
      <c r="C834" s="169">
        <f t="shared" si="134"/>
        <v>0.54842856734155376</v>
      </c>
      <c r="D834" s="168">
        <v>26.429301261666598</v>
      </c>
      <c r="E834" s="168">
        <v>4.6001994333333303E-2</v>
      </c>
      <c r="F834" s="169">
        <f t="shared" si="135"/>
        <v>0.9786849492319889</v>
      </c>
      <c r="G834" s="169">
        <f t="shared" si="136"/>
        <v>0.53062838573204196</v>
      </c>
      <c r="H834" s="169">
        <f t="shared" si="137"/>
        <v>1.1485462894632943E-3</v>
      </c>
      <c r="I834" s="169">
        <f t="shared" si="138"/>
        <v>47384.228218310243</v>
      </c>
      <c r="J834" s="169">
        <f t="shared" si="132"/>
        <v>2.3665010532136675E-2</v>
      </c>
      <c r="K834" s="169">
        <f t="shared" si="133"/>
        <v>1.6965687930168525</v>
      </c>
      <c r="L834" s="169">
        <f t="shared" si="139"/>
        <v>34.341560805688758</v>
      </c>
      <c r="M834" s="170">
        <f t="shared" si="140"/>
        <v>39.99830189044129</v>
      </c>
      <c r="N834" s="170">
        <f t="shared" si="141"/>
        <v>3.0461051263905334</v>
      </c>
      <c r="O834" s="169">
        <f t="shared" si="142"/>
        <v>0.27472088080722706</v>
      </c>
    </row>
    <row r="835" spans="1:15" x14ac:dyDescent="0.25">
      <c r="A835" s="157">
        <v>45694.568749999999</v>
      </c>
      <c r="B835" s="168">
        <v>0.45673384816827062</v>
      </c>
      <c r="C835" s="169">
        <f t="shared" si="134"/>
        <v>0.51861427835538021</v>
      </c>
      <c r="D835" s="168">
        <v>26.428013801666602</v>
      </c>
      <c r="E835" s="168">
        <v>4.6019458166666603E-2</v>
      </c>
      <c r="F835" s="169">
        <f t="shared" si="135"/>
        <v>0.97868757146436691</v>
      </c>
      <c r="G835" s="169">
        <f t="shared" si="136"/>
        <v>0.50178527108375548</v>
      </c>
      <c r="H835" s="169">
        <f t="shared" si="137"/>
        <v>1.0861153053760941E-3</v>
      </c>
      <c r="I835" s="169">
        <f t="shared" si="138"/>
        <v>44808.273649904848</v>
      </c>
      <c r="J835" s="169">
        <f t="shared" si="132"/>
        <v>2.3665918667997343E-2</v>
      </c>
      <c r="K835" s="169">
        <f t="shared" si="133"/>
        <v>1.6965109811846957</v>
      </c>
      <c r="L835" s="169">
        <f t="shared" si="139"/>
        <v>32.729970968176602</v>
      </c>
      <c r="M835" s="170">
        <f t="shared" si="140"/>
        <v>38.120087033427417</v>
      </c>
      <c r="N835" s="170">
        <f t="shared" si="141"/>
        <v>2.8898673923406797</v>
      </c>
      <c r="O835" s="169">
        <f t="shared" si="142"/>
        <v>0.26063017607690109</v>
      </c>
    </row>
    <row r="836" spans="1:15" x14ac:dyDescent="0.25">
      <c r="A836" s="157">
        <v>45694.569444444445</v>
      </c>
      <c r="B836" s="168">
        <v>0.45596169053128666</v>
      </c>
      <c r="C836" s="169">
        <f t="shared" si="134"/>
        <v>0.5177338930947909</v>
      </c>
      <c r="D836" s="168">
        <v>26.426726341666601</v>
      </c>
      <c r="E836" s="168">
        <v>4.6013610166666601E-2</v>
      </c>
      <c r="F836" s="169">
        <f t="shared" si="135"/>
        <v>0.97869019352333675</v>
      </c>
      <c r="G836" s="169">
        <f t="shared" si="136"/>
        <v>0.50093694917648446</v>
      </c>
      <c r="H836" s="169">
        <f t="shared" si="137"/>
        <v>1.0842791107716113E-3</v>
      </c>
      <c r="I836" s="169">
        <f t="shared" si="138"/>
        <v>44732.208363389931</v>
      </c>
      <c r="J836" s="169">
        <f t="shared" si="132"/>
        <v>2.3666826846513452E-2</v>
      </c>
      <c r="K836" s="169">
        <f t="shared" si="133"/>
        <v>1.6964531707943089</v>
      </c>
      <c r="L836" s="169">
        <f t="shared" si="139"/>
        <v>32.682378495417161</v>
      </c>
      <c r="M836" s="170">
        <f t="shared" si="140"/>
        <v>38.063494570707562</v>
      </c>
      <c r="N836" s="170">
        <f t="shared" si="141"/>
        <v>2.8847595088198283</v>
      </c>
      <c r="O836" s="169">
        <f t="shared" si="142"/>
        <v>0.26016950837119662</v>
      </c>
    </row>
    <row r="837" spans="1:15" x14ac:dyDescent="0.25">
      <c r="A837" s="157">
        <v>45694.570138888892</v>
      </c>
      <c r="B837" s="168">
        <v>0.46638587382470675</v>
      </c>
      <c r="C837" s="169">
        <f t="shared" si="134"/>
        <v>0.52956661616398903</v>
      </c>
      <c r="D837" s="168">
        <v>26.425438881666601</v>
      </c>
      <c r="E837" s="168">
        <v>4.6328633333333299E-2</v>
      </c>
      <c r="F837" s="169">
        <f t="shared" si="135"/>
        <v>0.97869281540890796</v>
      </c>
      <c r="G837" s="169">
        <f t="shared" si="136"/>
        <v>0.51238935556303378</v>
      </c>
      <c r="H837" s="169">
        <f t="shared" si="137"/>
        <v>1.1090678691840557E-3</v>
      </c>
      <c r="I837" s="169">
        <f t="shared" si="138"/>
        <v>45754.55563656865</v>
      </c>
      <c r="J837" s="169">
        <f t="shared" si="132"/>
        <v>2.3667735067687348E-2</v>
      </c>
      <c r="K837" s="169">
        <f t="shared" si="133"/>
        <v>1.6963953618456695</v>
      </c>
      <c r="L837" s="169">
        <f t="shared" si="139"/>
        <v>33.323936887877068</v>
      </c>
      <c r="M837" s="170">
        <f t="shared" si="140"/>
        <v>38.809499785055742</v>
      </c>
      <c r="N837" s="170">
        <f t="shared" si="141"/>
        <v>2.967336470192834</v>
      </c>
      <c r="O837" s="169">
        <f t="shared" si="142"/>
        <v>0.26761692552244176</v>
      </c>
    </row>
    <row r="838" spans="1:15" x14ac:dyDescent="0.25">
      <c r="A838" s="157">
        <v>45694.570833333331</v>
      </c>
      <c r="B838" s="168">
        <v>0.47719615802045645</v>
      </c>
      <c r="C838" s="169">
        <f t="shared" si="134"/>
        <v>0.54184257481598352</v>
      </c>
      <c r="D838" s="168">
        <v>26.425853728333301</v>
      </c>
      <c r="E838" s="168">
        <v>4.6388239666666602E-2</v>
      </c>
      <c r="F838" s="169">
        <f t="shared" si="135"/>
        <v>0.9786919706012146</v>
      </c>
      <c r="G838" s="169">
        <f t="shared" si="136"/>
        <v>0.52426594716536712</v>
      </c>
      <c r="H838" s="169">
        <f t="shared" si="137"/>
        <v>1.1347747774142145E-3</v>
      </c>
      <c r="I838" s="169">
        <f t="shared" si="138"/>
        <v>46815.198464100977</v>
      </c>
      <c r="J838" s="169">
        <f t="shared" si="132"/>
        <v>2.366744241508149E-2</v>
      </c>
      <c r="K838" s="169">
        <f t="shared" si="133"/>
        <v>1.6964139889462848</v>
      </c>
      <c r="L838" s="169">
        <f t="shared" si="139"/>
        <v>33.987141282764568</v>
      </c>
      <c r="M838" s="170">
        <f t="shared" si="140"/>
        <v>39.582265874528176</v>
      </c>
      <c r="N838" s="170">
        <f t="shared" si="141"/>
        <v>3.0364510959794733</v>
      </c>
      <c r="O838" s="169">
        <f t="shared" si="142"/>
        <v>0.27385020706885582</v>
      </c>
    </row>
    <row r="839" spans="1:15" x14ac:dyDescent="0.25">
      <c r="A839" s="157">
        <v>45694.571527777778</v>
      </c>
      <c r="B839" s="168">
        <v>0.46947452644875626</v>
      </c>
      <c r="C839" s="169">
        <f t="shared" si="134"/>
        <v>0.53307984204701908</v>
      </c>
      <c r="D839" s="168">
        <v>26.427570343333301</v>
      </c>
      <c r="E839" s="168">
        <v>4.6200149000000003E-2</v>
      </c>
      <c r="F839" s="169">
        <f t="shared" si="135"/>
        <v>0.97868847463736341</v>
      </c>
      <c r="G839" s="169">
        <f t="shared" si="136"/>
        <v>0.51578266744578083</v>
      </c>
      <c r="H839" s="169">
        <f t="shared" si="137"/>
        <v>1.1164127000990926E-3</v>
      </c>
      <c r="I839" s="169">
        <f t="shared" si="138"/>
        <v>46058.098352862449</v>
      </c>
      <c r="J839" s="169">
        <f t="shared" si="132"/>
        <v>2.3666231480147432E-2</v>
      </c>
      <c r="K839" s="169">
        <f t="shared" si="133"/>
        <v>1.6964910685591086</v>
      </c>
      <c r="L839" s="169">
        <f t="shared" si="139"/>
        <v>33.513641357294993</v>
      </c>
      <c r="M839" s="170">
        <f t="shared" si="140"/>
        <v>39.032405203438167</v>
      </c>
      <c r="N839" s="170">
        <f t="shared" si="141"/>
        <v>2.9778697280290034</v>
      </c>
      <c r="O839" s="169">
        <f t="shared" si="142"/>
        <v>0.26856689466351041</v>
      </c>
    </row>
    <row r="840" spans="1:15" x14ac:dyDescent="0.25">
      <c r="A840" s="157">
        <v>45694.572222222225</v>
      </c>
      <c r="B840" s="168">
        <v>0.47410748694173621</v>
      </c>
      <c r="C840" s="169">
        <f t="shared" si="134"/>
        <v>0.53834549291417533</v>
      </c>
      <c r="D840" s="168">
        <v>26.429286956666601</v>
      </c>
      <c r="E840" s="168">
        <v>4.6238563833333302E-2</v>
      </c>
      <c r="F840" s="169">
        <f t="shared" si="135"/>
        <v>0.97868497836863044</v>
      </c>
      <c r="G840" s="169">
        <f t="shared" si="136"/>
        <v>0.52087261500761284</v>
      </c>
      <c r="H840" s="169">
        <f t="shared" si="137"/>
        <v>1.1274299026138807E-3</v>
      </c>
      <c r="I840" s="169">
        <f t="shared" si="138"/>
        <v>46513.050587784746</v>
      </c>
      <c r="J840" s="169">
        <f t="shared" si="132"/>
        <v>2.3665020622222397E-2</v>
      </c>
      <c r="K840" s="169">
        <f t="shared" si="133"/>
        <v>1.6965681506602317</v>
      </c>
      <c r="L840" s="169">
        <f t="shared" si="139"/>
        <v>33.797869871124433</v>
      </c>
      <c r="M840" s="170">
        <f t="shared" si="140"/>
        <v>39.365040842798287</v>
      </c>
      <c r="N840" s="170">
        <f t="shared" si="141"/>
        <v>3.0083749181046433</v>
      </c>
      <c r="O840" s="169">
        <f t="shared" si="142"/>
        <v>0.27131808424464676</v>
      </c>
    </row>
    <row r="841" spans="1:15" x14ac:dyDescent="0.25">
      <c r="A841" s="157">
        <v>45694.572916666664</v>
      </c>
      <c r="B841" s="168">
        <v>0.4899368105956679</v>
      </c>
      <c r="C841" s="169">
        <f t="shared" si="134"/>
        <v>0.55632474646684504</v>
      </c>
      <c r="D841" s="168">
        <v>26.431003570000001</v>
      </c>
      <c r="E841" s="168">
        <v>4.6416055666666602E-2</v>
      </c>
      <c r="F841" s="169">
        <f t="shared" si="135"/>
        <v>0.97868148179159897</v>
      </c>
      <c r="G841" s="169">
        <f t="shared" si="136"/>
        <v>0.53826331528659521</v>
      </c>
      <c r="H841" s="169">
        <f t="shared" si="137"/>
        <v>1.1650721110099463E-3</v>
      </c>
      <c r="I841" s="169">
        <f t="shared" si="138"/>
        <v>48066.458094735412</v>
      </c>
      <c r="J841" s="169">
        <f t="shared" si="132"/>
        <v>2.3663809840125078E-2</v>
      </c>
      <c r="K841" s="169">
        <f t="shared" si="133"/>
        <v>1.6966452353245391</v>
      </c>
      <c r="L841" s="169">
        <f t="shared" si="139"/>
        <v>34.766080432416516</v>
      </c>
      <c r="M841" s="170">
        <f t="shared" si="140"/>
        <v>40.49438322034564</v>
      </c>
      <c r="N841" s="170">
        <f t="shared" si="141"/>
        <v>3.1155810725272777</v>
      </c>
      <c r="O841" s="169">
        <f t="shared" si="142"/>
        <v>0.28098674896530279</v>
      </c>
    </row>
    <row r="842" spans="1:15" x14ac:dyDescent="0.25">
      <c r="A842" s="157">
        <v>45694.573611111111</v>
      </c>
      <c r="B842" s="168">
        <v>0.47989870976534021</v>
      </c>
      <c r="C842" s="169">
        <f t="shared" si="134"/>
        <v>0.54493152181244775</v>
      </c>
      <c r="D842" s="168">
        <v>26.432720184999901</v>
      </c>
      <c r="E842" s="168">
        <v>4.6597521000000003E-2</v>
      </c>
      <c r="F842" s="169">
        <f t="shared" si="135"/>
        <v>0.97867798490285141</v>
      </c>
      <c r="G842" s="169">
        <f t="shared" si="136"/>
        <v>0.52723507385777901</v>
      </c>
      <c r="H842" s="169">
        <f t="shared" si="137"/>
        <v>1.1412014585666212E-3</v>
      </c>
      <c r="I842" s="169">
        <f t="shared" si="138"/>
        <v>47082.083484595489</v>
      </c>
      <c r="J842" s="169">
        <f t="shared" si="132"/>
        <v>2.3662599132674669E-2</v>
      </c>
      <c r="K842" s="169">
        <f t="shared" si="133"/>
        <v>1.6967223226269137</v>
      </c>
      <c r="L842" s="169">
        <f t="shared" si="139"/>
        <v>34.152610926676871</v>
      </c>
      <c r="M842" s="170">
        <f t="shared" si="140"/>
        <v>39.781453739677076</v>
      </c>
      <c r="N842" s="170">
        <f t="shared" si="141"/>
        <v>3.0671324525830093</v>
      </c>
      <c r="O842" s="169">
        <f t="shared" si="142"/>
        <v>0.27661728468461483</v>
      </c>
    </row>
    <row r="843" spans="1:15" x14ac:dyDescent="0.25">
      <c r="A843" s="157">
        <v>45694.574305555558</v>
      </c>
      <c r="B843" s="168">
        <v>0.48491777122242219</v>
      </c>
      <c r="C843" s="169">
        <f t="shared" si="134"/>
        <v>0.55063186604264469</v>
      </c>
      <c r="D843" s="168">
        <v>26.433099378333299</v>
      </c>
      <c r="E843" s="168">
        <v>4.6552484999999998E-2</v>
      </c>
      <c r="F843" s="169">
        <f t="shared" si="135"/>
        <v>0.97867721241264571</v>
      </c>
      <c r="G843" s="169">
        <f t="shared" si="136"/>
        <v>0.53274920670326054</v>
      </c>
      <c r="H843" s="169">
        <f t="shared" si="137"/>
        <v>1.1531368110460185E-3</v>
      </c>
      <c r="I843" s="169">
        <f t="shared" si="138"/>
        <v>47574.5932260845</v>
      </c>
      <c r="J843" s="169">
        <f t="shared" si="132"/>
        <v>2.3662331702503255E-2</v>
      </c>
      <c r="K843" s="169">
        <f t="shared" si="133"/>
        <v>1.6967393512468976</v>
      </c>
      <c r="L843" s="169">
        <f t="shared" si="139"/>
        <v>34.459568594609649</v>
      </c>
      <c r="M843" s="170">
        <f t="shared" si="140"/>
        <v>40.139363435723162</v>
      </c>
      <c r="N843" s="170">
        <f t="shared" si="141"/>
        <v>3.0945741515312304</v>
      </c>
      <c r="O843" s="169">
        <f t="shared" si="142"/>
        <v>0.27909218538340824</v>
      </c>
    </row>
    <row r="844" spans="1:15" x14ac:dyDescent="0.25">
      <c r="A844" s="157">
        <v>45694.574999999997</v>
      </c>
      <c r="B844" s="168">
        <v>0.4899368105956679</v>
      </c>
      <c r="C844" s="169">
        <f t="shared" si="134"/>
        <v>0.5563291250224307</v>
      </c>
      <c r="D844" s="168">
        <v>26.432455838333301</v>
      </c>
      <c r="E844" s="168">
        <v>4.6548512833333298E-2</v>
      </c>
      <c r="F844" s="169">
        <f t="shared" si="135"/>
        <v>0.97867852341927009</v>
      </c>
      <c r="G844" s="169">
        <f t="shared" si="136"/>
        <v>0.53826331528659532</v>
      </c>
      <c r="H844" s="169">
        <f t="shared" si="137"/>
        <v>1.1650721110099465E-3</v>
      </c>
      <c r="I844" s="169">
        <f t="shared" si="138"/>
        <v>48066.83640193801</v>
      </c>
      <c r="J844" s="169">
        <f t="shared" si="132"/>
        <v>2.3662785568189175E-2</v>
      </c>
      <c r="K844" s="169">
        <f t="shared" si="133"/>
        <v>1.6967104515562046</v>
      </c>
      <c r="L844" s="169">
        <f t="shared" si="139"/>
        <v>34.766080432416516</v>
      </c>
      <c r="M844" s="170">
        <f t="shared" si="140"/>
        <v>40.495777982711409</v>
      </c>
      <c r="N844" s="170">
        <f t="shared" si="141"/>
        <v>3.1246028721610712</v>
      </c>
      <c r="O844" s="169">
        <f t="shared" si="142"/>
        <v>0.28180040333342998</v>
      </c>
    </row>
    <row r="845" spans="1:15" x14ac:dyDescent="0.25">
      <c r="A845" s="157">
        <v>45694.575694444444</v>
      </c>
      <c r="B845" s="168">
        <v>0.48762032296730601</v>
      </c>
      <c r="C845" s="169">
        <f t="shared" si="134"/>
        <v>0.55369679443197362</v>
      </c>
      <c r="D845" s="168">
        <v>26.431812298333298</v>
      </c>
      <c r="E845" s="168">
        <v>4.6631960499999903E-2</v>
      </c>
      <c r="F845" s="169">
        <f t="shared" si="135"/>
        <v>0.97867983438255945</v>
      </c>
      <c r="G845" s="169">
        <f t="shared" si="136"/>
        <v>0.53571833339567243</v>
      </c>
      <c r="H845" s="169">
        <f t="shared" si="137"/>
        <v>1.1595634921984252E-3</v>
      </c>
      <c r="I845" s="169">
        <f t="shared" si="138"/>
        <v>47839.403038922523</v>
      </c>
      <c r="J845" s="169">
        <f t="shared" si="132"/>
        <v>2.3663239444530606E-2</v>
      </c>
      <c r="K845" s="169">
        <f t="shared" si="133"/>
        <v>1.6966815522257617</v>
      </c>
      <c r="L845" s="169">
        <f t="shared" si="139"/>
        <v>34.624667844698827</v>
      </c>
      <c r="M845" s="170">
        <f t="shared" si="140"/>
        <v>40.330444044388436</v>
      </c>
      <c r="N845" s="170">
        <f t="shared" si="141"/>
        <v>3.1161159127694797</v>
      </c>
      <c r="O845" s="169">
        <f t="shared" si="142"/>
        <v>0.28103498491788237</v>
      </c>
    </row>
    <row r="846" spans="1:15" x14ac:dyDescent="0.25">
      <c r="A846" s="157">
        <v>45694.576388888891</v>
      </c>
      <c r="B846" s="168">
        <v>0.50344966128459501</v>
      </c>
      <c r="C846" s="169">
        <f t="shared" si="134"/>
        <v>0.57166914150861214</v>
      </c>
      <c r="D846" s="168">
        <v>26.4311687583333</v>
      </c>
      <c r="E846" s="168">
        <v>4.6761766000000003E-2</v>
      </c>
      <c r="F846" s="169">
        <f t="shared" si="135"/>
        <v>0.97868114530251538</v>
      </c>
      <c r="G846" s="169">
        <f t="shared" si="136"/>
        <v>0.5531090497843798</v>
      </c>
      <c r="H846" s="169">
        <f t="shared" si="137"/>
        <v>1.1972057354640256E-3</v>
      </c>
      <c r="I846" s="169">
        <f t="shared" si="138"/>
        <v>49392.213826344087</v>
      </c>
      <c r="J846" s="169">
        <f t="shared" si="132"/>
        <v>2.3663693331527916E-2</v>
      </c>
      <c r="K846" s="169">
        <f t="shared" si="133"/>
        <v>1.6966526532555599</v>
      </c>
      <c r="L846" s="169">
        <f t="shared" si="139"/>
        <v>35.589138511696042</v>
      </c>
      <c r="M846" s="170">
        <f t="shared" si="140"/>
        <v>41.453216511168087</v>
      </c>
      <c r="N846" s="170">
        <f t="shared" si="141"/>
        <v>3.2207913215137278</v>
      </c>
      <c r="O846" s="169">
        <f t="shared" si="142"/>
        <v>0.29047540778442715</v>
      </c>
    </row>
    <row r="847" spans="1:15" x14ac:dyDescent="0.25">
      <c r="A847" s="157">
        <v>45694.57708333333</v>
      </c>
      <c r="B847" s="168">
        <v>0.50267750726132965</v>
      </c>
      <c r="C847" s="169">
        <f t="shared" si="134"/>
        <v>0.57079036680736617</v>
      </c>
      <c r="D847" s="168">
        <v>26.430525221666599</v>
      </c>
      <c r="E847" s="168">
        <v>4.6907469166666597E-2</v>
      </c>
      <c r="F847" s="169">
        <f t="shared" si="135"/>
        <v>0.97868245617234917</v>
      </c>
      <c r="G847" s="169">
        <f t="shared" si="136"/>
        <v>0.5522607318472782</v>
      </c>
      <c r="H847" s="169">
        <f t="shared" si="137"/>
        <v>1.1953695494529831E-3</v>
      </c>
      <c r="I847" s="169">
        <f t="shared" si="138"/>
        <v>49316.287692156438</v>
      </c>
      <c r="J847" s="169">
        <f t="shared" si="132"/>
        <v>2.3664147226830273E-2</v>
      </c>
      <c r="K847" s="169">
        <f t="shared" si="133"/>
        <v>1.6966237547952856</v>
      </c>
      <c r="L847" s="169">
        <f t="shared" si="139"/>
        <v>35.542191228699131</v>
      </c>
      <c r="M847" s="170">
        <f t="shared" si="140"/>
        <v>41.397901812531487</v>
      </c>
      <c r="N847" s="170">
        <f t="shared" si="141"/>
        <v>3.2260709480726226</v>
      </c>
      <c r="O847" s="169">
        <f t="shared" si="142"/>
        <v>0.29095156458086424</v>
      </c>
    </row>
    <row r="848" spans="1:15" x14ac:dyDescent="0.25">
      <c r="A848" s="157">
        <v>45694.577777777777</v>
      </c>
      <c r="B848" s="168">
        <v>0.49032290042518906</v>
      </c>
      <c r="C848" s="169">
        <f t="shared" si="134"/>
        <v>0.55676270199562927</v>
      </c>
      <c r="D848" s="168">
        <v>26.430854213333301</v>
      </c>
      <c r="E848" s="168">
        <v>4.7112777666666598E-2</v>
      </c>
      <c r="F848" s="169">
        <f t="shared" si="135"/>
        <v>0.97868178602907707</v>
      </c>
      <c r="G848" s="169">
        <f t="shared" si="136"/>
        <v>0.53868748833736857</v>
      </c>
      <c r="H848" s="169">
        <f t="shared" si="137"/>
        <v>1.1659902344964687E-3</v>
      </c>
      <c r="I848" s="169">
        <f t="shared" si="138"/>
        <v>48104.297452422368</v>
      </c>
      <c r="J848" s="169">
        <f t="shared" ref="J848:J911" si="143">KHprocess*EXP(delta*(1/(D848+273.15)-1/(Tnul+273.15)))</f>
        <v>2.3663915183130907E-2</v>
      </c>
      <c r="K848" s="169">
        <f t="shared" ref="K848:K911" si="144">1/(J848*constR*(D848+273.15)*10^3)</f>
        <v>1.6966385283492105</v>
      </c>
      <c r="L848" s="169">
        <f t="shared" si="139"/>
        <v>34.789640607973084</v>
      </c>
      <c r="M848" s="170">
        <f t="shared" si="140"/>
        <v>40.521681798336083</v>
      </c>
      <c r="N848" s="170">
        <f t="shared" si="141"/>
        <v>3.1646955555481857</v>
      </c>
      <c r="O848" s="169">
        <f t="shared" si="142"/>
        <v>0.28541626583226787</v>
      </c>
    </row>
    <row r="849" spans="1:15" x14ac:dyDescent="0.25">
      <c r="A849" s="157">
        <v>45694.578472222223</v>
      </c>
      <c r="B849" s="168">
        <v>0.48800641650320692</v>
      </c>
      <c r="C849" s="169">
        <f t="shared" ref="C849:C912" si="145">IF($C$13="Normalised Q_A (Nm3/s)", B849*$C$8/F849*(D849+273.15)/($C$6+273.15), B849)</f>
        <v>0.55413555092015954</v>
      </c>
      <c r="D849" s="168">
        <v>26.431926905000001</v>
      </c>
      <c r="E849" s="168">
        <v>4.7175032333333297E-2</v>
      </c>
      <c r="F849" s="169">
        <f t="shared" ref="F849:F912" si="146">$C$5-EXP(52.57-(6690.9/(D849+273.15))-4.681*LN(D849+273.15))/1000</f>
        <v>0.97867960091907324</v>
      </c>
      <c r="G849" s="169">
        <f t="shared" ref="G849:G912" si="147">C849*((20+273.15)/(D849+273.15))*(F849/$C$9)</f>
        <v>0.53614251051841622</v>
      </c>
      <c r="H849" s="169">
        <f t="shared" ref="H849:H912" si="148">G849/$C$2</f>
        <v>1.1604816244987365E-3</v>
      </c>
      <c r="I849" s="169">
        <f t="shared" ref="I849:I912" si="149">C849*(24*60*60)</f>
        <v>47877.311599501787</v>
      </c>
      <c r="J849" s="169">
        <f t="shared" si="143"/>
        <v>2.3663158613880662E-2</v>
      </c>
      <c r="K849" s="169">
        <f t="shared" si="144"/>
        <v>1.6966866988195488</v>
      </c>
      <c r="L849" s="169">
        <f t="shared" ref="L849:L912" si="150">(($C$3/0.815)^(-0.49))*34500*(H849)^0.86</f>
        <v>34.648243877961548</v>
      </c>
      <c r="M849" s="170">
        <f t="shared" ref="M849:M912" si="151">L849*(1.024)^(D849-20)</f>
        <v>40.358014852481645</v>
      </c>
      <c r="N849" s="170">
        <f t="shared" ref="N849:N912" si="152">K849*E849*(1-EXP((-(M849/K849)*($C$4/I849))))*I849/1000</f>
        <v>3.1547823437102949</v>
      </c>
      <c r="O849" s="169">
        <f t="shared" ref="O849:O912" si="153">N849*1000/24/$C$2</f>
        <v>0.2845222171455894</v>
      </c>
    </row>
    <row r="850" spans="1:15" x14ac:dyDescent="0.25">
      <c r="A850" s="157">
        <v>45694.57916666667</v>
      </c>
      <c r="B850" s="168">
        <v>0.48491777122242219</v>
      </c>
      <c r="C850" s="169">
        <f t="shared" si="145"/>
        <v>0.55063156827570547</v>
      </c>
      <c r="D850" s="168">
        <v>26.432999596666601</v>
      </c>
      <c r="E850" s="168">
        <v>4.7096881833333298E-2</v>
      </c>
      <c r="F850" s="169">
        <f t="shared" si="146"/>
        <v>0.97867741568867017</v>
      </c>
      <c r="G850" s="169">
        <f t="shared" si="147"/>
        <v>0.53274920670326065</v>
      </c>
      <c r="H850" s="169">
        <f t="shared" si="148"/>
        <v>1.1531368110460187E-3</v>
      </c>
      <c r="I850" s="169">
        <f t="shared" si="149"/>
        <v>47574.567499020952</v>
      </c>
      <c r="J850" s="169">
        <f t="shared" si="143"/>
        <v>2.3662402074236817E-2</v>
      </c>
      <c r="K850" s="169">
        <f t="shared" si="144"/>
        <v>1.6967348702907949</v>
      </c>
      <c r="L850" s="169">
        <f t="shared" si="150"/>
        <v>34.459568594609678</v>
      </c>
      <c r="M850" s="170">
        <f t="shared" si="151"/>
        <v>40.139268447053396</v>
      </c>
      <c r="N850" s="170">
        <f t="shared" si="152"/>
        <v>3.1307538918831583</v>
      </c>
      <c r="O850" s="169">
        <f t="shared" si="153"/>
        <v>0.28235514897936131</v>
      </c>
    </row>
    <row r="851" spans="1:15" x14ac:dyDescent="0.25">
      <c r="A851" s="157">
        <v>45694.579861111109</v>
      </c>
      <c r="B851" s="168">
        <v>0.49572802970517271</v>
      </c>
      <c r="C851" s="169">
        <f t="shared" si="145"/>
        <v>0.56291005514216441</v>
      </c>
      <c r="D851" s="168">
        <v>26.434072291666599</v>
      </c>
      <c r="E851" s="168">
        <v>4.7577701666666597E-2</v>
      </c>
      <c r="F851" s="169">
        <f t="shared" si="146"/>
        <v>0.9786752303310704</v>
      </c>
      <c r="G851" s="169">
        <f t="shared" si="147"/>
        <v>0.54462577005630997</v>
      </c>
      <c r="H851" s="169">
        <f t="shared" si="148"/>
        <v>1.1788436581305411E-3</v>
      </c>
      <c r="I851" s="169">
        <f t="shared" si="149"/>
        <v>48635.428764283002</v>
      </c>
      <c r="J851" s="169">
        <f t="shared" si="143"/>
        <v>2.3661645561847092E-2</v>
      </c>
      <c r="K851" s="169">
        <f t="shared" si="144"/>
        <v>1.6967830429126658</v>
      </c>
      <c r="L851" s="169">
        <f t="shared" si="150"/>
        <v>35.119203605903884</v>
      </c>
      <c r="M851" s="170">
        <f t="shared" si="151"/>
        <v>40.908666640547239</v>
      </c>
      <c r="N851" s="170">
        <f t="shared" si="152"/>
        <v>3.2296084395992906</v>
      </c>
      <c r="O851" s="169">
        <f t="shared" si="153"/>
        <v>0.29127060241696345</v>
      </c>
    </row>
    <row r="852" spans="1:15" x14ac:dyDescent="0.25">
      <c r="A852" s="157">
        <v>45694.580555555556</v>
      </c>
      <c r="B852" s="168">
        <v>0.50151924873746345</v>
      </c>
      <c r="C852" s="169">
        <f t="shared" si="145"/>
        <v>0.56948942225679777</v>
      </c>
      <c r="D852" s="168">
        <v>26.435144984999901</v>
      </c>
      <c r="E852" s="168">
        <v>4.7561808833333302E-2</v>
      </c>
      <c r="F852" s="169">
        <f t="shared" si="146"/>
        <v>0.97867304485645501</v>
      </c>
      <c r="G852" s="169">
        <f t="shared" si="147"/>
        <v>0.55098822474119424</v>
      </c>
      <c r="H852" s="169">
        <f t="shared" si="148"/>
        <v>1.19261520506752E-3</v>
      </c>
      <c r="I852" s="169">
        <f t="shared" si="149"/>
        <v>49203.88608298733</v>
      </c>
      <c r="J852" s="169">
        <f t="shared" si="143"/>
        <v>2.366088908023653E-2</v>
      </c>
      <c r="K852" s="169">
        <f t="shared" si="144"/>
        <v>1.6968312164606287</v>
      </c>
      <c r="L852" s="169">
        <f t="shared" si="150"/>
        <v>35.471749694409013</v>
      </c>
      <c r="M852" s="170">
        <f t="shared" si="151"/>
        <v>41.320381777627219</v>
      </c>
      <c r="N852" s="170">
        <f t="shared" si="152"/>
        <v>3.2643648826617304</v>
      </c>
      <c r="O852" s="169">
        <f t="shared" si="153"/>
        <v>0.29440520226025707</v>
      </c>
    </row>
    <row r="853" spans="1:15" x14ac:dyDescent="0.25">
      <c r="A853" s="157">
        <v>45694.581250000003</v>
      </c>
      <c r="B853" s="168">
        <v>0.50383573636582246</v>
      </c>
      <c r="C853" s="169">
        <f t="shared" si="145"/>
        <v>0.57212319326071193</v>
      </c>
      <c r="D853" s="168">
        <v>26.436219926666599</v>
      </c>
      <c r="E853" s="168">
        <v>4.7572404166666603E-2</v>
      </c>
      <c r="F853" s="169">
        <f t="shared" si="146"/>
        <v>0.97867085468035386</v>
      </c>
      <c r="G853" s="169">
        <f t="shared" si="147"/>
        <v>0.55353320663211369</v>
      </c>
      <c r="H853" s="169">
        <f t="shared" si="148"/>
        <v>1.1981238238790339E-3</v>
      </c>
      <c r="I853" s="169">
        <f t="shared" si="149"/>
        <v>49431.443897725512</v>
      </c>
      <c r="J853" s="169">
        <f t="shared" si="143"/>
        <v>2.3660131042758464E-2</v>
      </c>
      <c r="K853" s="169">
        <f t="shared" si="144"/>
        <v>1.6968794919830186</v>
      </c>
      <c r="L853" s="169">
        <f t="shared" si="150"/>
        <v>35.612608254928439</v>
      </c>
      <c r="M853" s="170">
        <f t="shared" si="151"/>
        <v>41.485522909701388</v>
      </c>
      <c r="N853" s="170">
        <f t="shared" si="152"/>
        <v>3.279484017089707</v>
      </c>
      <c r="O853" s="169">
        <f t="shared" si="153"/>
        <v>0.29576876056003853</v>
      </c>
    </row>
    <row r="854" spans="1:15" x14ac:dyDescent="0.25">
      <c r="A854" s="157">
        <v>45694.581944444442</v>
      </c>
      <c r="B854" s="168">
        <v>0.49572802970517271</v>
      </c>
      <c r="C854" s="169">
        <f t="shared" si="145"/>
        <v>0.56291989216453353</v>
      </c>
      <c r="D854" s="168">
        <v>26.437296589999999</v>
      </c>
      <c r="E854" s="168">
        <v>4.7707508000000003E-2</v>
      </c>
      <c r="F854" s="169">
        <f t="shared" si="146"/>
        <v>0.97866866087516646</v>
      </c>
      <c r="G854" s="169">
        <f t="shared" si="147"/>
        <v>0.54462577005630974</v>
      </c>
      <c r="H854" s="169">
        <f t="shared" si="148"/>
        <v>1.1788436581305405E-3</v>
      </c>
      <c r="I854" s="169">
        <f t="shared" si="149"/>
        <v>48636.278683015698</v>
      </c>
      <c r="J854" s="169">
        <f t="shared" si="143"/>
        <v>2.3659371820975883E-2</v>
      </c>
      <c r="K854" s="169">
        <f t="shared" si="144"/>
        <v>1.6969278458328705</v>
      </c>
      <c r="L854" s="169">
        <f t="shared" si="150"/>
        <v>35.119203605903849</v>
      </c>
      <c r="M854" s="170">
        <f t="shared" si="151"/>
        <v>40.911795011419692</v>
      </c>
      <c r="N854" s="170">
        <f t="shared" si="152"/>
        <v>3.2387209262604859</v>
      </c>
      <c r="O854" s="169">
        <f t="shared" si="153"/>
        <v>0.29209243562955317</v>
      </c>
    </row>
    <row r="855" spans="1:15" x14ac:dyDescent="0.25">
      <c r="A855" s="157">
        <v>45694.582638888889</v>
      </c>
      <c r="B855" s="168">
        <v>0.50344966128459501</v>
      </c>
      <c r="C855" s="169">
        <f t="shared" si="145"/>
        <v>0.57169146361040779</v>
      </c>
      <c r="D855" s="168">
        <v>26.4383732533333</v>
      </c>
      <c r="E855" s="168">
        <v>4.7653201833333297E-2</v>
      </c>
      <c r="F855" s="169">
        <f t="shared" si="146"/>
        <v>0.97866646694865822</v>
      </c>
      <c r="G855" s="169">
        <f t="shared" si="147"/>
        <v>0.5531090497843798</v>
      </c>
      <c r="H855" s="169">
        <f t="shared" si="148"/>
        <v>1.1972057354640256E-3</v>
      </c>
      <c r="I855" s="169">
        <f t="shared" si="149"/>
        <v>49394.142455939233</v>
      </c>
      <c r="J855" s="169">
        <f t="shared" si="143"/>
        <v>2.3658612629012546E-2</v>
      </c>
      <c r="K855" s="169">
        <f t="shared" si="144"/>
        <v>1.6969762006911138</v>
      </c>
      <c r="L855" s="169">
        <f t="shared" si="150"/>
        <v>35.589138511696042</v>
      </c>
      <c r="M855" s="170">
        <f t="shared" si="151"/>
        <v>41.460300044921617</v>
      </c>
      <c r="N855" s="170">
        <f t="shared" si="152"/>
        <v>3.2828722304040503</v>
      </c>
      <c r="O855" s="169">
        <f t="shared" si="153"/>
        <v>0.2960743353539006</v>
      </c>
    </row>
    <row r="856" spans="1:15" x14ac:dyDescent="0.25">
      <c r="A856" s="157">
        <v>45694.583333333336</v>
      </c>
      <c r="B856" s="168">
        <v>0.51039912046329539</v>
      </c>
      <c r="C856" s="169">
        <f t="shared" si="145"/>
        <v>0.57958629321819077</v>
      </c>
      <c r="D856" s="168">
        <v>26.4394499166666</v>
      </c>
      <c r="E856" s="168">
        <v>4.77459226666666E-2</v>
      </c>
      <c r="F856" s="169">
        <f t="shared" si="146"/>
        <v>0.97866427290082336</v>
      </c>
      <c r="G856" s="169">
        <f t="shared" si="147"/>
        <v>0.56074399138517161</v>
      </c>
      <c r="H856" s="169">
        <f t="shared" si="148"/>
        <v>1.2137315830847871E-3</v>
      </c>
      <c r="I856" s="169">
        <f t="shared" si="149"/>
        <v>50076.25573405168</v>
      </c>
      <c r="J856" s="169">
        <f t="shared" si="143"/>
        <v>2.3657853466866958E-2</v>
      </c>
      <c r="K856" s="169">
        <f t="shared" si="144"/>
        <v>1.6970245565577684</v>
      </c>
      <c r="L856" s="169">
        <f t="shared" si="150"/>
        <v>36.011217007094984</v>
      </c>
      <c r="M856" s="170">
        <f t="shared" si="151"/>
        <v>41.953080329203154</v>
      </c>
      <c r="N856" s="170">
        <f t="shared" si="152"/>
        <v>3.3323724293846957</v>
      </c>
      <c r="O856" s="169">
        <f t="shared" si="153"/>
        <v>0.30053863901377131</v>
      </c>
    </row>
    <row r="857" spans="1:15" x14ac:dyDescent="0.25">
      <c r="A857" s="157">
        <v>45694.584027777775</v>
      </c>
      <c r="B857" s="168">
        <v>0.51078518457982292</v>
      </c>
      <c r="C857" s="169">
        <f t="shared" si="145"/>
        <v>0.58002807518673138</v>
      </c>
      <c r="D857" s="168">
        <v>26.44052658</v>
      </c>
      <c r="E857" s="168">
        <v>4.7803674333333303E-2</v>
      </c>
      <c r="F857" s="169">
        <f t="shared" si="146"/>
        <v>0.97866207873165589</v>
      </c>
      <c r="G857" s="169">
        <f t="shared" si="147"/>
        <v>0.56116813618666694</v>
      </c>
      <c r="H857" s="169">
        <f t="shared" si="148"/>
        <v>1.2146496454256859E-3</v>
      </c>
      <c r="I857" s="169">
        <f t="shared" si="149"/>
        <v>50114.425696133592</v>
      </c>
      <c r="J857" s="169">
        <f t="shared" si="143"/>
        <v>2.3657094334537752E-2</v>
      </c>
      <c r="K857" s="169">
        <f t="shared" si="144"/>
        <v>1.6970729134328455</v>
      </c>
      <c r="L857" s="169">
        <f t="shared" si="150"/>
        <v>36.034641099944665</v>
      </c>
      <c r="M857" s="170">
        <f t="shared" si="151"/>
        <v>41.981441375952166</v>
      </c>
      <c r="N857" s="170">
        <f t="shared" si="152"/>
        <v>3.3388979643136083</v>
      </c>
      <c r="O857" s="169">
        <f t="shared" si="153"/>
        <v>0.30112716128369482</v>
      </c>
    </row>
    <row r="858" spans="1:15" x14ac:dyDescent="0.25">
      <c r="A858" s="157">
        <v>45694.584722222222</v>
      </c>
      <c r="B858" s="168">
        <v>0.52082330378760433</v>
      </c>
      <c r="C858" s="169">
        <f t="shared" si="145"/>
        <v>0.5914304226572541</v>
      </c>
      <c r="D858" s="168">
        <v>26.441600926666599</v>
      </c>
      <c r="E858" s="168">
        <v>4.79197045E-2</v>
      </c>
      <c r="F858" s="169">
        <f t="shared" si="146"/>
        <v>0.9786598891627567</v>
      </c>
      <c r="G858" s="169">
        <f t="shared" si="147"/>
        <v>0.57219639780565656</v>
      </c>
      <c r="H858" s="169">
        <f t="shared" si="148"/>
        <v>1.2385203415706853E-3</v>
      </c>
      <c r="I858" s="169">
        <f t="shared" si="149"/>
        <v>51099.588517586752</v>
      </c>
      <c r="J858" s="169">
        <f t="shared" si="143"/>
        <v>2.3656336865359687E-2</v>
      </c>
      <c r="K858" s="169">
        <f t="shared" si="144"/>
        <v>1.6971211672631559</v>
      </c>
      <c r="L858" s="169">
        <f t="shared" si="150"/>
        <v>36.642831101412852</v>
      </c>
      <c r="M858" s="170">
        <f t="shared" si="151"/>
        <v>42.691088777002072</v>
      </c>
      <c r="N858" s="170">
        <f t="shared" si="152"/>
        <v>3.4093961307181742</v>
      </c>
      <c r="O858" s="169">
        <f t="shared" si="153"/>
        <v>0.30748522102436637</v>
      </c>
    </row>
    <row r="859" spans="1:15" x14ac:dyDescent="0.25">
      <c r="A859" s="157">
        <v>45694.585416666669</v>
      </c>
      <c r="B859" s="168">
        <v>0.50808263661853004</v>
      </c>
      <c r="C859" s="169">
        <f t="shared" si="145"/>
        <v>0.57696587992686288</v>
      </c>
      <c r="D859" s="168">
        <v>26.442673618333298</v>
      </c>
      <c r="E859" s="168">
        <v>4.8283698E-2</v>
      </c>
      <c r="F859" s="169">
        <f t="shared" si="146"/>
        <v>0.97865770284628195</v>
      </c>
      <c r="G859" s="169">
        <f t="shared" si="147"/>
        <v>0.55819901365105273</v>
      </c>
      <c r="H859" s="169">
        <f t="shared" si="148"/>
        <v>1.2082229732706768E-3</v>
      </c>
      <c r="I859" s="169">
        <f t="shared" si="149"/>
        <v>49849.85202568095</v>
      </c>
      <c r="J859" s="169">
        <f t="shared" si="143"/>
        <v>2.3655580592657908E-2</v>
      </c>
      <c r="K859" s="169">
        <f t="shared" si="144"/>
        <v>1.6971693477616281</v>
      </c>
      <c r="L859" s="169">
        <f t="shared" si="150"/>
        <v>35.870614261831435</v>
      </c>
      <c r="M859" s="170">
        <f t="shared" si="151"/>
        <v>41.792473203766242</v>
      </c>
      <c r="N859" s="170">
        <f t="shared" si="152"/>
        <v>3.3557234239400344</v>
      </c>
      <c r="O859" s="169">
        <f t="shared" si="153"/>
        <v>0.30264460894120082</v>
      </c>
    </row>
    <row r="860" spans="1:15" x14ac:dyDescent="0.25">
      <c r="A860" s="157">
        <v>45694.586111111108</v>
      </c>
      <c r="B860" s="168">
        <v>0.48260128730044005</v>
      </c>
      <c r="C860" s="169">
        <f t="shared" si="145"/>
        <v>0.54803308629347558</v>
      </c>
      <c r="D860" s="168">
        <v>26.4437463133333</v>
      </c>
      <c r="E860" s="168">
        <v>4.8237601333333303E-2</v>
      </c>
      <c r="F860" s="169">
        <f t="shared" si="146"/>
        <v>0.97865551640255755</v>
      </c>
      <c r="G860" s="169">
        <f t="shared" si="147"/>
        <v>0.53020422888430829</v>
      </c>
      <c r="H860" s="169">
        <f t="shared" si="148"/>
        <v>1.1476282010482865E-3</v>
      </c>
      <c r="I860" s="169">
        <f t="shared" si="149"/>
        <v>47350.058655756293</v>
      </c>
      <c r="J860" s="169">
        <f t="shared" si="143"/>
        <v>2.3654824347198986E-2</v>
      </c>
      <c r="K860" s="169">
        <f t="shared" si="144"/>
        <v>1.6972175294108529</v>
      </c>
      <c r="L860" s="169">
        <f t="shared" si="150"/>
        <v>34.317951740437771</v>
      </c>
      <c r="M860" s="170">
        <f t="shared" si="151"/>
        <v>39.984499742303164</v>
      </c>
      <c r="N860" s="170">
        <f t="shared" si="152"/>
        <v>3.1930498446727666</v>
      </c>
      <c r="O860" s="169">
        <f t="shared" si="153"/>
        <v>0.287973470839896</v>
      </c>
    </row>
    <row r="861" spans="1:15" x14ac:dyDescent="0.25">
      <c r="A861" s="157">
        <v>45694.586805555555</v>
      </c>
      <c r="B861" s="168">
        <v>0.48684818369233707</v>
      </c>
      <c r="C861" s="169">
        <f t="shared" si="145"/>
        <v>0.55285899791940374</v>
      </c>
      <c r="D861" s="168">
        <v>26.444819004999999</v>
      </c>
      <c r="E861" s="168">
        <v>4.8038914500000002E-2</v>
      </c>
      <c r="F861" s="169">
        <f t="shared" si="146"/>
        <v>0.97865332984516584</v>
      </c>
      <c r="G861" s="169">
        <f t="shared" si="147"/>
        <v>0.53487003166161307</v>
      </c>
      <c r="H861" s="169">
        <f t="shared" si="148"/>
        <v>1.1577273412589028E-3</v>
      </c>
      <c r="I861" s="169">
        <f t="shared" si="149"/>
        <v>47767.01742023648</v>
      </c>
      <c r="J861" s="169">
        <f t="shared" si="143"/>
        <v>2.3654068133681493E-2</v>
      </c>
      <c r="K861" s="169">
        <f t="shared" si="144"/>
        <v>1.697265711911401</v>
      </c>
      <c r="L861" s="169">
        <f t="shared" si="150"/>
        <v>34.577510854539391</v>
      </c>
      <c r="M861" s="170">
        <f t="shared" si="151"/>
        <v>40.287941947038412</v>
      </c>
      <c r="N861" s="170">
        <f t="shared" si="152"/>
        <v>3.2065178779897439</v>
      </c>
      <c r="O861" s="169">
        <f t="shared" si="153"/>
        <v>0.28918812030932034</v>
      </c>
    </row>
    <row r="862" spans="1:15" x14ac:dyDescent="0.25">
      <c r="A862" s="157">
        <v>45694.587500000001</v>
      </c>
      <c r="B862" s="168">
        <v>0.49456980060067973</v>
      </c>
      <c r="C862" s="169">
        <f t="shared" si="145"/>
        <v>0.56163083988513485</v>
      </c>
      <c r="D862" s="168">
        <v>26.4458916966666</v>
      </c>
      <c r="E862" s="168">
        <v>4.7965798666666601E-2</v>
      </c>
      <c r="F862" s="169">
        <f t="shared" si="146"/>
        <v>0.9786511431673075</v>
      </c>
      <c r="G862" s="169">
        <f t="shared" si="147"/>
        <v>0.54335329527147402</v>
      </c>
      <c r="H862" s="169">
        <f t="shared" si="148"/>
        <v>1.1760893837044891E-3</v>
      </c>
      <c r="I862" s="169">
        <f t="shared" si="149"/>
        <v>48524.904566075653</v>
      </c>
      <c r="J862" s="169">
        <f t="shared" si="143"/>
        <v>2.365331194975415E-2</v>
      </c>
      <c r="K862" s="169">
        <f t="shared" si="144"/>
        <v>1.6973138954129983</v>
      </c>
      <c r="L862" s="169">
        <f t="shared" si="150"/>
        <v>35.048626280835208</v>
      </c>
      <c r="M862" s="170">
        <f t="shared" si="151"/>
        <v>40.837900399474051</v>
      </c>
      <c r="N862" s="170">
        <f t="shared" si="152"/>
        <v>3.2498497904793946</v>
      </c>
      <c r="O862" s="169">
        <f t="shared" si="153"/>
        <v>0.29309612107498145</v>
      </c>
    </row>
    <row r="863" spans="1:15" x14ac:dyDescent="0.25">
      <c r="A863" s="157">
        <v>45694.588194444441</v>
      </c>
      <c r="B863" s="168">
        <v>0.49032290042518906</v>
      </c>
      <c r="C863" s="169">
        <f t="shared" si="145"/>
        <v>0.55681056545121355</v>
      </c>
      <c r="D863" s="168">
        <v>26.446714270000001</v>
      </c>
      <c r="E863" s="168">
        <v>4.8186735666666598E-2</v>
      </c>
      <c r="F863" s="169">
        <f t="shared" si="146"/>
        <v>0.97864946627310334</v>
      </c>
      <c r="G863" s="169">
        <f t="shared" si="147"/>
        <v>0.53868748833736857</v>
      </c>
      <c r="H863" s="169">
        <f t="shared" si="148"/>
        <v>1.1659902344964687E-3</v>
      </c>
      <c r="I863" s="169">
        <f t="shared" si="149"/>
        <v>48108.432854984851</v>
      </c>
      <c r="J863" s="169">
        <f t="shared" si="143"/>
        <v>2.3652732104443769E-2</v>
      </c>
      <c r="K863" s="169">
        <f t="shared" si="144"/>
        <v>1.6973508446988055</v>
      </c>
      <c r="L863" s="169">
        <f t="shared" si="150"/>
        <v>34.789640607973084</v>
      </c>
      <c r="M863" s="170">
        <f t="shared" si="151"/>
        <v>40.536926711790287</v>
      </c>
      <c r="N863" s="170">
        <f t="shared" si="152"/>
        <v>3.2383173633531945</v>
      </c>
      <c r="O863" s="169">
        <f t="shared" si="153"/>
        <v>0.29205603926345547</v>
      </c>
    </row>
    <row r="864" spans="1:15" x14ac:dyDescent="0.25">
      <c r="A864" s="157">
        <v>45694.588888888888</v>
      </c>
      <c r="B864" s="168">
        <v>0.49572802970517271</v>
      </c>
      <c r="C864" s="169">
        <f t="shared" si="145"/>
        <v>0.56295059402165337</v>
      </c>
      <c r="D864" s="168">
        <v>26.447358195</v>
      </c>
      <c r="E864" s="168">
        <v>4.8280514833333302E-2</v>
      </c>
      <c r="F864" s="169">
        <f t="shared" si="146"/>
        <v>0.97864815352113232</v>
      </c>
      <c r="G864" s="169">
        <f t="shared" si="147"/>
        <v>0.54462577005630974</v>
      </c>
      <c r="H864" s="169">
        <f t="shared" si="148"/>
        <v>1.1788436581305405E-3</v>
      </c>
      <c r="I864" s="169">
        <f t="shared" si="149"/>
        <v>48638.931323470853</v>
      </c>
      <c r="J864" s="169">
        <f t="shared" si="143"/>
        <v>2.3652278203387726E-2</v>
      </c>
      <c r="K864" s="169">
        <f t="shared" si="144"/>
        <v>1.6973797696660835</v>
      </c>
      <c r="L864" s="169">
        <f t="shared" si="150"/>
        <v>35.119203605903849</v>
      </c>
      <c r="M864" s="170">
        <f t="shared" si="151"/>
        <v>40.921558807525273</v>
      </c>
      <c r="N864" s="170">
        <f t="shared" si="152"/>
        <v>3.2785718320747059</v>
      </c>
      <c r="O864" s="169">
        <f t="shared" si="153"/>
        <v>0.29568649279173032</v>
      </c>
    </row>
    <row r="865" spans="1:15" x14ac:dyDescent="0.25">
      <c r="A865" s="157">
        <v>45694.589583333334</v>
      </c>
      <c r="B865" s="168">
        <v>0.4976584421750902</v>
      </c>
      <c r="C865" s="169">
        <f t="shared" si="145"/>
        <v>0.56514475036972667</v>
      </c>
      <c r="D865" s="168">
        <v>26.448002119999899</v>
      </c>
      <c r="E865" s="168">
        <v>4.8383834833333299E-2</v>
      </c>
      <c r="F865" s="169">
        <f t="shared" si="146"/>
        <v>0.97864684072574715</v>
      </c>
      <c r="G865" s="169">
        <f t="shared" si="147"/>
        <v>0.54674659501466538</v>
      </c>
      <c r="H865" s="169">
        <f t="shared" si="148"/>
        <v>1.1834341883434315E-3</v>
      </c>
      <c r="I865" s="169">
        <f t="shared" si="149"/>
        <v>48828.506431944385</v>
      </c>
      <c r="J865" s="169">
        <f t="shared" si="143"/>
        <v>2.3651824312993234E-2</v>
      </c>
      <c r="K865" s="169">
        <f t="shared" si="144"/>
        <v>1.6974086949940976</v>
      </c>
      <c r="L865" s="169">
        <f t="shared" si="150"/>
        <v>35.236783083040038</v>
      </c>
      <c r="M865" s="170">
        <f t="shared" si="151"/>
        <v>41.05919167063967</v>
      </c>
      <c r="N865" s="170">
        <f t="shared" si="152"/>
        <v>3.2977739455187698</v>
      </c>
      <c r="O865" s="169">
        <f t="shared" si="153"/>
        <v>0.29741828512975921</v>
      </c>
    </row>
    <row r="866" spans="1:15" x14ac:dyDescent="0.25">
      <c r="A866" s="157">
        <v>45694.590277777781</v>
      </c>
      <c r="B866" s="168">
        <v>0.50615223874247806</v>
      </c>
      <c r="C866" s="169">
        <f t="shared" si="145"/>
        <v>0.57479237746231404</v>
      </c>
      <c r="D866" s="168">
        <v>26.44864604</v>
      </c>
      <c r="E866" s="168">
        <v>4.8493509499999997E-2</v>
      </c>
      <c r="F866" s="169">
        <f t="shared" si="146"/>
        <v>0.97864552789713988</v>
      </c>
      <c r="G866" s="169">
        <f t="shared" si="147"/>
        <v>0.55607820472607594</v>
      </c>
      <c r="H866" s="169">
        <f t="shared" si="148"/>
        <v>1.2036324777620691E-3</v>
      </c>
      <c r="I866" s="169">
        <f t="shared" si="149"/>
        <v>49662.061412743933</v>
      </c>
      <c r="J866" s="169">
        <f t="shared" si="143"/>
        <v>2.3651370436784187E-2</v>
      </c>
      <c r="K866" s="169">
        <f t="shared" si="144"/>
        <v>1.6974376204582495</v>
      </c>
      <c r="L866" s="169">
        <f t="shared" si="150"/>
        <v>35.753377072577607</v>
      </c>
      <c r="M866" s="170">
        <f t="shared" si="151"/>
        <v>41.661782164086823</v>
      </c>
      <c r="N866" s="170">
        <f t="shared" si="152"/>
        <v>3.3587483991522618</v>
      </c>
      <c r="O866" s="169">
        <f t="shared" si="153"/>
        <v>0.30291742416596878</v>
      </c>
    </row>
    <row r="867" spans="1:15" x14ac:dyDescent="0.25">
      <c r="A867" s="157">
        <v>45694.59097222222</v>
      </c>
      <c r="B867" s="168">
        <v>0.51812075204271779</v>
      </c>
      <c r="C867" s="169">
        <f t="shared" si="145"/>
        <v>0.58838601449359629</v>
      </c>
      <c r="D867" s="168">
        <v>26.449289960000002</v>
      </c>
      <c r="E867" s="168">
        <v>4.8623844999999999E-2</v>
      </c>
      <c r="F867" s="169">
        <f t="shared" si="146"/>
        <v>0.97864421502511645</v>
      </c>
      <c r="G867" s="169">
        <f t="shared" si="147"/>
        <v>0.56922727111324167</v>
      </c>
      <c r="H867" s="169">
        <f t="shared" si="148"/>
        <v>1.232093660418272E-3</v>
      </c>
      <c r="I867" s="169">
        <f t="shared" si="149"/>
        <v>50836.551652246722</v>
      </c>
      <c r="J867" s="169">
        <f t="shared" si="143"/>
        <v>2.3650916571235938E-2</v>
      </c>
      <c r="K867" s="169">
        <f t="shared" si="144"/>
        <v>1.6974665462831366</v>
      </c>
      <c r="L867" s="169">
        <f t="shared" si="150"/>
        <v>36.479251511976699</v>
      </c>
      <c r="M867" s="170">
        <f t="shared" si="151"/>
        <v>42.508259755301616</v>
      </c>
      <c r="N867" s="170">
        <f t="shared" si="152"/>
        <v>3.4432478656194809</v>
      </c>
      <c r="O867" s="169">
        <f t="shared" si="153"/>
        <v>0.31053822741878434</v>
      </c>
    </row>
    <row r="868" spans="1:15" x14ac:dyDescent="0.25">
      <c r="A868" s="157">
        <v>45694.591666666667</v>
      </c>
      <c r="B868" s="168">
        <v>0.53317790691736811</v>
      </c>
      <c r="C868" s="169">
        <f t="shared" si="145"/>
        <v>0.60548562407521256</v>
      </c>
      <c r="D868" s="168">
        <v>26.4494329766666</v>
      </c>
      <c r="E868" s="168">
        <v>4.8763719833333302E-2</v>
      </c>
      <c r="F868" s="169">
        <f t="shared" si="146"/>
        <v>0.97864392342619944</v>
      </c>
      <c r="G868" s="169">
        <f t="shared" si="147"/>
        <v>0.58576963724359898</v>
      </c>
      <c r="H868" s="169">
        <f t="shared" si="148"/>
        <v>1.2678996477134177E-3</v>
      </c>
      <c r="I868" s="169">
        <f t="shared" si="149"/>
        <v>52313.957920098364</v>
      </c>
      <c r="J868" s="169">
        <f t="shared" si="143"/>
        <v>2.3650815767710425E-2</v>
      </c>
      <c r="K868" s="169">
        <f t="shared" si="144"/>
        <v>1.6974729708491982</v>
      </c>
      <c r="L868" s="169">
        <f t="shared" si="150"/>
        <v>37.38912613478908</v>
      </c>
      <c r="M868" s="170">
        <f t="shared" si="151"/>
        <v>43.568659189399128</v>
      </c>
      <c r="N868" s="170">
        <f t="shared" si="152"/>
        <v>3.548159482870298</v>
      </c>
      <c r="O868" s="169">
        <f t="shared" si="153"/>
        <v>0.31999995336131842</v>
      </c>
    </row>
    <row r="869" spans="1:15" x14ac:dyDescent="0.25">
      <c r="A869" s="157">
        <v>45694.592361111114</v>
      </c>
      <c r="B869" s="168">
        <v>0.54089952382571083</v>
      </c>
      <c r="C869" s="169">
        <f t="shared" si="145"/>
        <v>0.61425370440726901</v>
      </c>
      <c r="D869" s="168">
        <v>26.449218209999898</v>
      </c>
      <c r="E869" s="168">
        <v>4.8840014833333299E-2</v>
      </c>
      <c r="F869" s="169">
        <f t="shared" si="146"/>
        <v>0.97864436131650656</v>
      </c>
      <c r="G869" s="169">
        <f t="shared" si="147"/>
        <v>0.59425290085346005</v>
      </c>
      <c r="H869" s="169">
        <f t="shared" si="148"/>
        <v>1.2862616901590045E-3</v>
      </c>
      <c r="I869" s="169">
        <f t="shared" si="149"/>
        <v>53071.52006078804</v>
      </c>
      <c r="J869" s="169">
        <f t="shared" si="143"/>
        <v>2.3650967143532632E-2</v>
      </c>
      <c r="K869" s="169">
        <f t="shared" si="144"/>
        <v>1.6974633231507019</v>
      </c>
      <c r="L869" s="169">
        <f t="shared" si="150"/>
        <v>37.854328362732794</v>
      </c>
      <c r="M869" s="170">
        <f t="shared" si="151"/>
        <v>44.110523599980951</v>
      </c>
      <c r="N869" s="170">
        <f t="shared" si="152"/>
        <v>3.6024146854868566</v>
      </c>
      <c r="O869" s="169">
        <f t="shared" si="153"/>
        <v>0.32489309934044525</v>
      </c>
    </row>
    <row r="870" spans="1:15" x14ac:dyDescent="0.25">
      <c r="A870" s="157">
        <v>45694.593055555553</v>
      </c>
      <c r="B870" s="168">
        <v>0.5308614046179293</v>
      </c>
      <c r="C870" s="169">
        <f t="shared" si="145"/>
        <v>0.6028535620613531</v>
      </c>
      <c r="D870" s="168">
        <v>26.449003441666601</v>
      </c>
      <c r="E870" s="168">
        <v>4.8965582333333299E-2</v>
      </c>
      <c r="F870" s="169">
        <f t="shared" si="146"/>
        <v>0.97864479920538161</v>
      </c>
      <c r="G870" s="169">
        <f t="shared" si="147"/>
        <v>0.5832246392344701</v>
      </c>
      <c r="H870" s="169">
        <f t="shared" si="148"/>
        <v>1.2623909940140045E-3</v>
      </c>
      <c r="I870" s="169">
        <f t="shared" si="149"/>
        <v>52086.547762100905</v>
      </c>
      <c r="J870" s="169">
        <f t="shared" si="143"/>
        <v>2.3651118521715489E-2</v>
      </c>
      <c r="K870" s="169">
        <f t="shared" si="144"/>
        <v>1.6974536754174658</v>
      </c>
      <c r="L870" s="169">
        <f t="shared" si="150"/>
        <v>37.249381019427112</v>
      </c>
      <c r="M870" s="170">
        <f t="shared" si="151"/>
        <v>43.405375354826717</v>
      </c>
      <c r="N870" s="170">
        <f t="shared" si="152"/>
        <v>3.5481396048178269</v>
      </c>
      <c r="O870" s="169">
        <f t="shared" si="153"/>
        <v>0.31999816060766834</v>
      </c>
    </row>
    <row r="871" spans="1:15" x14ac:dyDescent="0.25">
      <c r="A871" s="157">
        <v>45694.59375</v>
      </c>
      <c r="B871" s="168">
        <v>0.53781085283192698</v>
      </c>
      <c r="C871" s="169">
        <f t="shared" si="145"/>
        <v>0.61074474060390049</v>
      </c>
      <c r="D871" s="168">
        <v>26.448788674999999</v>
      </c>
      <c r="E871" s="168">
        <v>4.9275531666666601E-2</v>
      </c>
      <c r="F871" s="169">
        <f t="shared" si="146"/>
        <v>0.9786452370860288</v>
      </c>
      <c r="G871" s="169">
        <f t="shared" si="147"/>
        <v>0.59085956878902024</v>
      </c>
      <c r="H871" s="169">
        <f t="shared" si="148"/>
        <v>1.2789168155606498E-3</v>
      </c>
      <c r="I871" s="169">
        <f t="shared" si="149"/>
        <v>52768.345588177006</v>
      </c>
      <c r="J871" s="169">
        <f t="shared" si="143"/>
        <v>2.3651269899909469E-2</v>
      </c>
      <c r="K871" s="169">
        <f t="shared" si="144"/>
        <v>1.6974440277992322</v>
      </c>
      <c r="L871" s="169">
        <f t="shared" si="150"/>
        <v>37.668358322586883</v>
      </c>
      <c r="M871" s="170">
        <f t="shared" si="151"/>
        <v>43.893371092778622</v>
      </c>
      <c r="N871" s="170">
        <f t="shared" si="152"/>
        <v>3.6148344029658808</v>
      </c>
      <c r="O871" s="169">
        <f t="shared" si="153"/>
        <v>0.32601320373068909</v>
      </c>
    </row>
    <row r="872" spans="1:15" x14ac:dyDescent="0.25">
      <c r="A872" s="157">
        <v>45694.594444444447</v>
      </c>
      <c r="B872" s="168">
        <v>0.5493932946028881</v>
      </c>
      <c r="C872" s="169">
        <f t="shared" si="145"/>
        <v>0.62389718015407347</v>
      </c>
      <c r="D872" s="168">
        <v>26.448573906666599</v>
      </c>
      <c r="E872" s="168">
        <v>4.9474215666666599E-2</v>
      </c>
      <c r="F872" s="169">
        <f t="shared" si="146"/>
        <v>0.97864567496524479</v>
      </c>
      <c r="G872" s="169">
        <f t="shared" si="147"/>
        <v>0.603584482230759</v>
      </c>
      <c r="H872" s="169">
        <f t="shared" si="148"/>
        <v>1.3064599182483962E-3</v>
      </c>
      <c r="I872" s="169">
        <f t="shared" si="149"/>
        <v>53904.71636531195</v>
      </c>
      <c r="J872" s="169">
        <f t="shared" si="143"/>
        <v>2.3651421280464244E-2</v>
      </c>
      <c r="K872" s="169">
        <f t="shared" si="144"/>
        <v>1.6974343801462519</v>
      </c>
      <c r="L872" s="169">
        <f t="shared" si="150"/>
        <v>38.364978104684049</v>
      </c>
      <c r="M872" s="170">
        <f t="shared" si="151"/>
        <v>44.704885440574472</v>
      </c>
      <c r="N872" s="170">
        <f t="shared" si="152"/>
        <v>3.7033686788978617</v>
      </c>
      <c r="O872" s="169">
        <f t="shared" si="153"/>
        <v>0.33399789672599761</v>
      </c>
    </row>
    <row r="873" spans="1:15" x14ac:dyDescent="0.25">
      <c r="A873" s="157">
        <v>45694.595138888886</v>
      </c>
      <c r="B873" s="168">
        <v>0.54476033038808669</v>
      </c>
      <c r="C873" s="169">
        <f t="shared" si="145"/>
        <v>0.61863647635546859</v>
      </c>
      <c r="D873" s="168">
        <v>26.4487355983333</v>
      </c>
      <c r="E873" s="168">
        <v>4.9445605333333302E-2</v>
      </c>
      <c r="F873" s="169">
        <f t="shared" si="146"/>
        <v>0.97864534530154323</v>
      </c>
      <c r="G873" s="169">
        <f t="shared" si="147"/>
        <v>0.59849453057999147</v>
      </c>
      <c r="H873" s="169">
        <f t="shared" si="148"/>
        <v>1.2954427068830984E-3</v>
      </c>
      <c r="I873" s="169">
        <f t="shared" si="149"/>
        <v>53450.191557112485</v>
      </c>
      <c r="J873" s="169">
        <f t="shared" si="143"/>
        <v>2.3651307311158266E-2</v>
      </c>
      <c r="K873" s="169">
        <f t="shared" si="144"/>
        <v>1.6974416435275135</v>
      </c>
      <c r="L873" s="169">
        <f t="shared" si="150"/>
        <v>38.086580104826254</v>
      </c>
      <c r="M873" s="170">
        <f t="shared" si="151"/>
        <v>44.380651673044518</v>
      </c>
      <c r="N873" s="170">
        <f t="shared" si="152"/>
        <v>3.6716804289820639</v>
      </c>
      <c r="O873" s="169">
        <f t="shared" si="153"/>
        <v>0.33114000982882974</v>
      </c>
    </row>
    <row r="874" spans="1:15" x14ac:dyDescent="0.25">
      <c r="A874" s="157">
        <v>45694.595833333333</v>
      </c>
      <c r="B874" s="168">
        <v>0.54398816540011852</v>
      </c>
      <c r="C874" s="169">
        <f t="shared" si="145"/>
        <v>0.61776103840066421</v>
      </c>
      <c r="D874" s="168">
        <v>26.449166184999999</v>
      </c>
      <c r="E874" s="168">
        <v>4.94363381666666E-2</v>
      </c>
      <c r="F874" s="169">
        <f t="shared" si="146"/>
        <v>0.97864446739016975</v>
      </c>
      <c r="G874" s="169">
        <f t="shared" si="147"/>
        <v>0.59764620059664797</v>
      </c>
      <c r="H874" s="169">
        <f t="shared" si="148"/>
        <v>1.2936064947979393E-3</v>
      </c>
      <c r="I874" s="169">
        <f t="shared" si="149"/>
        <v>53374.553717817391</v>
      </c>
      <c r="J874" s="169">
        <f t="shared" si="143"/>
        <v>2.365100381293566E-2</v>
      </c>
      <c r="K874" s="169">
        <f t="shared" si="144"/>
        <v>1.6974609861017342</v>
      </c>
      <c r="L874" s="169">
        <f t="shared" si="150"/>
        <v>38.040148021259469</v>
      </c>
      <c r="M874" s="170">
        <f t="shared" si="151"/>
        <v>44.326999031465441</v>
      </c>
      <c r="N874" s="170">
        <f t="shared" si="152"/>
        <v>3.6661098162928321</v>
      </c>
      <c r="O874" s="169">
        <f t="shared" si="153"/>
        <v>0.3306376096945195</v>
      </c>
    </row>
    <row r="875" spans="1:15" x14ac:dyDescent="0.25">
      <c r="A875" s="157">
        <v>45694.59652777778</v>
      </c>
      <c r="B875" s="168">
        <v>0.54669074285800157</v>
      </c>
      <c r="C875" s="169">
        <f t="shared" si="145"/>
        <v>0.62083157470775285</v>
      </c>
      <c r="D875" s="168">
        <v>26.449596775</v>
      </c>
      <c r="E875" s="168">
        <v>4.9771238833333301E-2</v>
      </c>
      <c r="F875" s="169">
        <f t="shared" si="146"/>
        <v>0.97864358945258578</v>
      </c>
      <c r="G875" s="169">
        <f t="shared" si="147"/>
        <v>0.60061535553834411</v>
      </c>
      <c r="H875" s="169">
        <f t="shared" si="148"/>
        <v>1.300033237095983E-3</v>
      </c>
      <c r="I875" s="169">
        <f t="shared" si="149"/>
        <v>53639.848054749848</v>
      </c>
      <c r="J875" s="169">
        <f t="shared" si="143"/>
        <v>2.3650700317130586E-2</v>
      </c>
      <c r="K875" s="169">
        <f t="shared" si="144"/>
        <v>1.6974803289869969</v>
      </c>
      <c r="L875" s="169">
        <f t="shared" si="150"/>
        <v>38.202620038738139</v>
      </c>
      <c r="M875" s="170">
        <f t="shared" si="151"/>
        <v>44.516777217687732</v>
      </c>
      <c r="N875" s="170">
        <f t="shared" si="152"/>
        <v>3.7083542858878356</v>
      </c>
      <c r="O875" s="169">
        <f t="shared" si="153"/>
        <v>0.33444753660604576</v>
      </c>
    </row>
    <row r="876" spans="1:15" x14ac:dyDescent="0.25">
      <c r="A876" s="157">
        <v>45694.597222222219</v>
      </c>
      <c r="B876" s="168">
        <v>0.54862113695045989</v>
      </c>
      <c r="C876" s="169">
        <f t="shared" si="145"/>
        <v>0.62302521836826275</v>
      </c>
      <c r="D876" s="168">
        <v>26.450027365</v>
      </c>
      <c r="E876" s="168">
        <v>4.9870793166666601E-2</v>
      </c>
      <c r="F876" s="169">
        <f t="shared" si="146"/>
        <v>0.9786427114955869</v>
      </c>
      <c r="G876" s="169">
        <f t="shared" si="147"/>
        <v>0.60273616030652022</v>
      </c>
      <c r="H876" s="169">
        <f t="shared" si="148"/>
        <v>1.3046237236071865E-3</v>
      </c>
      <c r="I876" s="169">
        <f t="shared" si="149"/>
        <v>53829.378867017898</v>
      </c>
      <c r="J876" s="169">
        <f t="shared" si="143"/>
        <v>2.3650396826092369E-2</v>
      </c>
      <c r="K876" s="169">
        <f t="shared" si="144"/>
        <v>1.6974996720335713</v>
      </c>
      <c r="L876" s="169">
        <f t="shared" si="150"/>
        <v>38.318601518230423</v>
      </c>
      <c r="M876" s="170">
        <f t="shared" si="151"/>
        <v>44.652384193787519</v>
      </c>
      <c r="N876" s="170">
        <f t="shared" si="152"/>
        <v>3.7282417424625081</v>
      </c>
      <c r="O876" s="169">
        <f t="shared" si="153"/>
        <v>0.33624113838947589</v>
      </c>
    </row>
    <row r="877" spans="1:15" x14ac:dyDescent="0.25">
      <c r="A877" s="157">
        <v>45694.597916666666</v>
      </c>
      <c r="B877" s="168">
        <v>0.54746288213297045</v>
      </c>
      <c r="C877" s="169">
        <f t="shared" si="145"/>
        <v>0.62171133815426993</v>
      </c>
      <c r="D877" s="168">
        <v>26.450459736666598</v>
      </c>
      <c r="E877" s="168">
        <v>5.0039808166666602E-2</v>
      </c>
      <c r="F877" s="169">
        <f t="shared" si="146"/>
        <v>0.9786418298863</v>
      </c>
      <c r="G877" s="169">
        <f t="shared" si="147"/>
        <v>0.60146365727240336</v>
      </c>
      <c r="H877" s="169">
        <f t="shared" si="148"/>
        <v>1.3018693880355052E-3</v>
      </c>
      <c r="I877" s="169">
        <f t="shared" si="149"/>
        <v>53715.85961652892</v>
      </c>
      <c r="J877" s="169">
        <f t="shared" si="143"/>
        <v>2.3650092084085628E-2</v>
      </c>
      <c r="K877" s="169">
        <f t="shared" si="144"/>
        <v>1.6975190952788239</v>
      </c>
      <c r="L877" s="169">
        <f t="shared" si="150"/>
        <v>38.249018396274366</v>
      </c>
      <c r="M877" s="170">
        <f t="shared" si="151"/>
        <v>44.571756546373727</v>
      </c>
      <c r="N877" s="170">
        <f t="shared" si="152"/>
        <v>3.7334441085286461</v>
      </c>
      <c r="O877" s="169">
        <f t="shared" si="153"/>
        <v>0.33671032724825456</v>
      </c>
    </row>
    <row r="878" spans="1:15" x14ac:dyDescent="0.25">
      <c r="A878" s="157">
        <v>45694.598611111112</v>
      </c>
      <c r="B878" s="168">
        <v>0.54977938450962605</v>
      </c>
      <c r="C878" s="169">
        <f t="shared" si="145"/>
        <v>0.62434476731786448</v>
      </c>
      <c r="D878" s="168">
        <v>26.451274033333299</v>
      </c>
      <c r="E878" s="168">
        <v>5.0338099833333302E-2</v>
      </c>
      <c r="F878" s="169">
        <f t="shared" si="146"/>
        <v>0.97864016947572974</v>
      </c>
      <c r="G878" s="169">
        <f t="shared" si="147"/>
        <v>0.60400865536636583</v>
      </c>
      <c r="H878" s="169">
        <f t="shared" si="148"/>
        <v>1.3073780419185408E-3</v>
      </c>
      <c r="I878" s="169">
        <f t="shared" si="149"/>
        <v>53943.387896263492</v>
      </c>
      <c r="J878" s="169">
        <f t="shared" si="143"/>
        <v>2.36495181686854E-2</v>
      </c>
      <c r="K878" s="169">
        <f t="shared" si="144"/>
        <v>1.6975556760171748</v>
      </c>
      <c r="L878" s="169">
        <f t="shared" si="150"/>
        <v>38.388163640704171</v>
      </c>
      <c r="M878" s="170">
        <f t="shared" si="151"/>
        <v>44.73476706021335</v>
      </c>
      <c r="N878" s="170">
        <f t="shared" si="152"/>
        <v>3.770834894517777</v>
      </c>
      <c r="O878" s="169">
        <f t="shared" si="153"/>
        <v>0.34008251213183416</v>
      </c>
    </row>
    <row r="879" spans="1:15" x14ac:dyDescent="0.25">
      <c r="A879" s="157">
        <v>45694.599305555559</v>
      </c>
      <c r="B879" s="168">
        <v>0.56638086936020704</v>
      </c>
      <c r="C879" s="169">
        <f t="shared" si="145"/>
        <v>0.64320161735437886</v>
      </c>
      <c r="D879" s="168">
        <v>26.4523471066666</v>
      </c>
      <c r="E879" s="168">
        <v>5.0455190499999997E-2</v>
      </c>
      <c r="F879" s="169">
        <f t="shared" si="146"/>
        <v>0.97863798129452828</v>
      </c>
      <c r="G879" s="169">
        <f t="shared" si="147"/>
        <v>0.62224768146340359</v>
      </c>
      <c r="H879" s="169">
        <f t="shared" si="148"/>
        <v>1.3468564533839905E-3</v>
      </c>
      <c r="I879" s="169">
        <f t="shared" si="149"/>
        <v>55572.619739418333</v>
      </c>
      <c r="J879" s="169">
        <f t="shared" si="143"/>
        <v>2.3648761893807005E-2</v>
      </c>
      <c r="K879" s="169">
        <f t="shared" si="144"/>
        <v>1.697603882689102</v>
      </c>
      <c r="L879" s="169">
        <f t="shared" si="150"/>
        <v>39.382986353908656</v>
      </c>
      <c r="M879" s="170">
        <f t="shared" si="151"/>
        <v>45.895228917630611</v>
      </c>
      <c r="N879" s="170">
        <f t="shared" si="152"/>
        <v>3.8877020832330951</v>
      </c>
      <c r="O879" s="169">
        <f t="shared" si="153"/>
        <v>0.350622482254067</v>
      </c>
    </row>
    <row r="880" spans="1:15" x14ac:dyDescent="0.25">
      <c r="A880" s="157">
        <v>45694.6</v>
      </c>
      <c r="B880" s="168">
        <v>0.57834937532490982</v>
      </c>
      <c r="C880" s="169">
        <f t="shared" si="145"/>
        <v>0.65679728589749131</v>
      </c>
      <c r="D880" s="168">
        <v>26.453420181666601</v>
      </c>
      <c r="E880" s="168">
        <v>5.0441150666666601E-2</v>
      </c>
      <c r="F880" s="169">
        <f t="shared" si="146"/>
        <v>0.97863579298933623</v>
      </c>
      <c r="G880" s="169">
        <f t="shared" si="147"/>
        <v>0.63539673979146805</v>
      </c>
      <c r="H880" s="169">
        <f t="shared" si="148"/>
        <v>1.3753176185962511E-3</v>
      </c>
      <c r="I880" s="169">
        <f t="shared" si="149"/>
        <v>56747.285501543251</v>
      </c>
      <c r="J880" s="169">
        <f t="shared" si="143"/>
        <v>2.3648005647355686E-2</v>
      </c>
      <c r="K880" s="169">
        <f t="shared" si="144"/>
        <v>1.6976520904377532</v>
      </c>
      <c r="L880" s="169">
        <f t="shared" si="150"/>
        <v>40.097648339782694</v>
      </c>
      <c r="M880" s="170">
        <f t="shared" si="151"/>
        <v>46.729254311906018</v>
      </c>
      <c r="N880" s="170">
        <f t="shared" si="152"/>
        <v>3.9644448697973114</v>
      </c>
      <c r="O880" s="169">
        <f t="shared" si="153"/>
        <v>0.35754372923857425</v>
      </c>
    </row>
    <row r="881" spans="1:15" x14ac:dyDescent="0.25">
      <c r="A881" s="157">
        <v>45694.600694444445</v>
      </c>
      <c r="B881" s="168">
        <v>0.58375453024067303</v>
      </c>
      <c r="C881" s="169">
        <f t="shared" si="145"/>
        <v>0.66293945850943159</v>
      </c>
      <c r="D881" s="168">
        <v>26.454493254999999</v>
      </c>
      <c r="E881" s="168">
        <v>5.0565395666666603E-2</v>
      </c>
      <c r="F881" s="169">
        <f t="shared" si="146"/>
        <v>0.97863360456694592</v>
      </c>
      <c r="G881" s="169">
        <f t="shared" si="147"/>
        <v>0.64133504967485711</v>
      </c>
      <c r="H881" s="169">
        <f t="shared" si="148"/>
        <v>1.3881711031923313E-3</v>
      </c>
      <c r="I881" s="169">
        <f t="shared" si="149"/>
        <v>57277.969215214893</v>
      </c>
      <c r="J881" s="169">
        <f t="shared" si="143"/>
        <v>2.364724943167925E-2</v>
      </c>
      <c r="K881" s="169">
        <f t="shared" si="144"/>
        <v>1.6977002991133912</v>
      </c>
      <c r="L881" s="169">
        <f t="shared" si="150"/>
        <v>40.419719636268688</v>
      </c>
      <c r="M881" s="170">
        <f t="shared" si="151"/>
        <v>47.105790629756122</v>
      </c>
      <c r="N881" s="170">
        <f t="shared" si="152"/>
        <v>4.0094798452570881</v>
      </c>
      <c r="O881" s="169">
        <f t="shared" si="153"/>
        <v>0.36160532514944876</v>
      </c>
    </row>
    <row r="882" spans="1:15" x14ac:dyDescent="0.25">
      <c r="A882" s="157">
        <v>45694.601388888892</v>
      </c>
      <c r="B882" s="168">
        <v>0.5798937053008405</v>
      </c>
      <c r="C882" s="169">
        <f t="shared" si="145"/>
        <v>0.65855874682636029</v>
      </c>
      <c r="D882" s="168">
        <v>26.4555645416666</v>
      </c>
      <c r="E882" s="168">
        <v>5.0657055499999999E-2</v>
      </c>
      <c r="F882" s="169">
        <f t="shared" si="146"/>
        <v>0.97863141966797629</v>
      </c>
      <c r="G882" s="169">
        <f t="shared" si="147"/>
        <v>0.63709339975814883</v>
      </c>
      <c r="H882" s="169">
        <f t="shared" si="148"/>
        <v>1.378990042766556E-3</v>
      </c>
      <c r="I882" s="169">
        <f t="shared" si="149"/>
        <v>56899.475725797529</v>
      </c>
      <c r="J882" s="169">
        <f t="shared" si="143"/>
        <v>2.3646494504626733E-2</v>
      </c>
      <c r="K882" s="169">
        <f t="shared" si="144"/>
        <v>1.6977484285209699</v>
      </c>
      <c r="L882" s="169">
        <f t="shared" si="150"/>
        <v>40.189711543160328</v>
      </c>
      <c r="M882" s="170">
        <f t="shared" si="151"/>
        <v>46.838925533609796</v>
      </c>
      <c r="N882" s="170">
        <f t="shared" si="152"/>
        <v>3.9917222400016863</v>
      </c>
      <c r="O882" s="169">
        <f t="shared" si="153"/>
        <v>0.3600038095239616</v>
      </c>
    </row>
    <row r="883" spans="1:15" x14ac:dyDescent="0.25">
      <c r="A883" s="157">
        <v>45694.602083333331</v>
      </c>
      <c r="B883" s="168">
        <v>0.56869734965302632</v>
      </c>
      <c r="C883" s="169">
        <f t="shared" si="145"/>
        <v>0.64584596897019741</v>
      </c>
      <c r="D883" s="168">
        <v>26.4562530516666</v>
      </c>
      <c r="E883" s="168">
        <v>5.0846730999999999E-2</v>
      </c>
      <c r="F883" s="169">
        <f t="shared" si="146"/>
        <v>0.97863001538207073</v>
      </c>
      <c r="G883" s="169">
        <f t="shared" si="147"/>
        <v>0.62479265529521877</v>
      </c>
      <c r="H883" s="169">
        <f t="shared" si="148"/>
        <v>1.3523650547515558E-3</v>
      </c>
      <c r="I883" s="169">
        <f t="shared" si="149"/>
        <v>55801.091719025055</v>
      </c>
      <c r="J883" s="169">
        <f t="shared" si="143"/>
        <v>2.3646009332768354E-2</v>
      </c>
      <c r="K883" s="169">
        <f t="shared" si="144"/>
        <v>1.6977793615514356</v>
      </c>
      <c r="L883" s="169">
        <f t="shared" si="150"/>
        <v>39.521471428025954</v>
      </c>
      <c r="M883" s="170">
        <f t="shared" si="151"/>
        <v>46.060880105962688</v>
      </c>
      <c r="N883" s="170">
        <f t="shared" si="152"/>
        <v>3.9334812856118484</v>
      </c>
      <c r="O883" s="169">
        <f t="shared" si="153"/>
        <v>0.35475119819731676</v>
      </c>
    </row>
    <row r="884" spans="1:15" x14ac:dyDescent="0.25">
      <c r="A884" s="157">
        <v>45694.602777777778</v>
      </c>
      <c r="B884" s="168">
        <v>0.56831128183012192</v>
      </c>
      <c r="C884" s="169">
        <f t="shared" si="145"/>
        <v>0.64540902952870349</v>
      </c>
      <c r="D884" s="168">
        <v>26.456682205</v>
      </c>
      <c r="E884" s="168">
        <v>5.1074028666666597E-2</v>
      </c>
      <c r="F884" s="169">
        <f t="shared" si="146"/>
        <v>0.9786291400552446</v>
      </c>
      <c r="G884" s="169">
        <f t="shared" si="147"/>
        <v>0.62436850642175612</v>
      </c>
      <c r="H884" s="169">
        <f t="shared" si="148"/>
        <v>1.3514469835968748E-3</v>
      </c>
      <c r="I884" s="169">
        <f t="shared" si="149"/>
        <v>55763.340151279983</v>
      </c>
      <c r="J884" s="169">
        <f t="shared" si="143"/>
        <v>2.364570692775441E-2</v>
      </c>
      <c r="K884" s="169">
        <f t="shared" si="144"/>
        <v>1.6977986425448934</v>
      </c>
      <c r="L884" s="169">
        <f t="shared" si="150"/>
        <v>39.498396805686284</v>
      </c>
      <c r="M884" s="170">
        <f t="shared" si="151"/>
        <v>46.034455985531963</v>
      </c>
      <c r="N884" s="170">
        <f t="shared" si="152"/>
        <v>3.9485744653156098</v>
      </c>
      <c r="O884" s="169">
        <f t="shared" si="153"/>
        <v>0.35611241570306729</v>
      </c>
    </row>
    <row r="885" spans="1:15" x14ac:dyDescent="0.25">
      <c r="A885" s="157">
        <v>45694.603472222225</v>
      </c>
      <c r="B885" s="168">
        <v>0.57719112784296034</v>
      </c>
      <c r="C885" s="169">
        <f t="shared" si="145"/>
        <v>0.6554950506760685</v>
      </c>
      <c r="D885" s="168">
        <v>26.4571113583333</v>
      </c>
      <c r="E885" s="168">
        <v>5.1106879333333299E-2</v>
      </c>
      <c r="F885" s="169">
        <f t="shared" si="146"/>
        <v>0.97862826470912745</v>
      </c>
      <c r="G885" s="169">
        <f t="shared" si="147"/>
        <v>0.63412424481645568</v>
      </c>
      <c r="H885" s="169">
        <f t="shared" si="148"/>
        <v>1.3725633004685188E-3</v>
      </c>
      <c r="I885" s="169">
        <f t="shared" si="149"/>
        <v>56634.772378412315</v>
      </c>
      <c r="J885" s="169">
        <f t="shared" si="143"/>
        <v>2.3645404527474257E-2</v>
      </c>
      <c r="K885" s="169">
        <f t="shared" si="144"/>
        <v>1.6978179236985931</v>
      </c>
      <c r="L885" s="169">
        <f t="shared" si="150"/>
        <v>40.0285783530502</v>
      </c>
      <c r="M885" s="170">
        <f t="shared" si="151"/>
        <v>46.652844987713479</v>
      </c>
      <c r="N885" s="170">
        <f t="shared" si="152"/>
        <v>4.0095791905237528</v>
      </c>
      <c r="O885" s="169">
        <f t="shared" si="153"/>
        <v>0.36161428485964581</v>
      </c>
    </row>
    <row r="886" spans="1:15" x14ac:dyDescent="0.25">
      <c r="A886" s="157">
        <v>45694.604166666664</v>
      </c>
      <c r="B886" s="168">
        <v>0.56869734965302632</v>
      </c>
      <c r="C886" s="169">
        <f t="shared" si="145"/>
        <v>0.6458504773459377</v>
      </c>
      <c r="D886" s="168">
        <v>26.4575405116666</v>
      </c>
      <c r="E886" s="168">
        <v>5.1214170499999899E-2</v>
      </c>
      <c r="F886" s="169">
        <f t="shared" si="146"/>
        <v>0.9786273893437184</v>
      </c>
      <c r="G886" s="169">
        <f t="shared" si="147"/>
        <v>0.62479265529521877</v>
      </c>
      <c r="H886" s="169">
        <f t="shared" si="148"/>
        <v>1.3523650547515558E-3</v>
      </c>
      <c r="I886" s="169">
        <f t="shared" si="149"/>
        <v>55801.48124268902</v>
      </c>
      <c r="J886" s="169">
        <f t="shared" si="143"/>
        <v>2.3645102131927703E-2</v>
      </c>
      <c r="K886" s="169">
        <f t="shared" si="144"/>
        <v>1.6978372050125423</v>
      </c>
      <c r="L886" s="169">
        <f t="shared" si="150"/>
        <v>39.521471428025954</v>
      </c>
      <c r="M886" s="170">
        <f t="shared" si="151"/>
        <v>46.062286554003364</v>
      </c>
      <c r="N886" s="170">
        <f t="shared" si="152"/>
        <v>3.962053014153593</v>
      </c>
      <c r="O886" s="169">
        <f t="shared" si="153"/>
        <v>0.35732801354199067</v>
      </c>
    </row>
    <row r="887" spans="1:15" x14ac:dyDescent="0.25">
      <c r="A887" s="157">
        <v>45694.604861111111</v>
      </c>
      <c r="B887" s="168">
        <v>0.56445047526774883</v>
      </c>
      <c r="C887" s="169">
        <f t="shared" si="145"/>
        <v>0.6410289426046798</v>
      </c>
      <c r="D887" s="168">
        <v>26.457971461666599</v>
      </c>
      <c r="E887" s="168">
        <v>5.1605710833333297E-2</v>
      </c>
      <c r="F887" s="169">
        <f t="shared" si="146"/>
        <v>0.97862651029414538</v>
      </c>
      <c r="G887" s="169">
        <f t="shared" si="147"/>
        <v>0.6201268766952277</v>
      </c>
      <c r="H887" s="169">
        <f t="shared" si="148"/>
        <v>1.3422659668727872E-3</v>
      </c>
      <c r="I887" s="169">
        <f t="shared" si="149"/>
        <v>55384.900641044333</v>
      </c>
      <c r="J887" s="169">
        <f t="shared" si="143"/>
        <v>2.3644798475154067E-2</v>
      </c>
      <c r="K887" s="169">
        <f t="shared" si="144"/>
        <v>1.6978565672096961</v>
      </c>
      <c r="L887" s="169">
        <f t="shared" si="150"/>
        <v>39.26752191841242</v>
      </c>
      <c r="M887" s="170">
        <f t="shared" si="151"/>
        <v>45.76677608920324</v>
      </c>
      <c r="N887" s="170">
        <f t="shared" si="152"/>
        <v>3.9641626023028818</v>
      </c>
      <c r="O887" s="169">
        <f t="shared" si="153"/>
        <v>0.35751827221346333</v>
      </c>
    </row>
    <row r="888" spans="1:15" x14ac:dyDescent="0.25">
      <c r="A888" s="157">
        <v>45694.605555555558</v>
      </c>
      <c r="B888" s="168">
        <v>0.55055155312675441</v>
      </c>
      <c r="C888" s="169">
        <f t="shared" si="145"/>
        <v>0.62524713184228442</v>
      </c>
      <c r="D888" s="168">
        <v>26.4587870983333</v>
      </c>
      <c r="E888" s="168">
        <v>5.2062158666666601E-2</v>
      </c>
      <c r="F888" s="169">
        <f t="shared" si="146"/>
        <v>0.97862484650945236</v>
      </c>
      <c r="G888" s="169">
        <f t="shared" si="147"/>
        <v>0.6048569893368434</v>
      </c>
      <c r="H888" s="169">
        <f t="shared" si="148"/>
        <v>1.3092142626338601E-3</v>
      </c>
      <c r="I888" s="169">
        <f t="shared" si="149"/>
        <v>54021.352191173377</v>
      </c>
      <c r="J888" s="169">
        <f t="shared" si="143"/>
        <v>2.3644223772826843E-2</v>
      </c>
      <c r="K888" s="169">
        <f t="shared" si="144"/>
        <v>1.6978932134762585</v>
      </c>
      <c r="L888" s="169">
        <f t="shared" si="150"/>
        <v>38.434527204115803</v>
      </c>
      <c r="M888" s="170">
        <f t="shared" si="151"/>
        <v>44.796777125839697</v>
      </c>
      <c r="N888" s="170">
        <f t="shared" si="152"/>
        <v>3.9060158198981489</v>
      </c>
      <c r="O888" s="169">
        <f t="shared" si="153"/>
        <v>0.35227415403121831</v>
      </c>
    </row>
    <row r="889" spans="1:15" x14ac:dyDescent="0.25">
      <c r="A889" s="157">
        <v>45694.606249999997</v>
      </c>
      <c r="B889" s="168">
        <v>0.53317790691736811</v>
      </c>
      <c r="C889" s="169">
        <f t="shared" si="145"/>
        <v>0.6055198657546621</v>
      </c>
      <c r="D889" s="168">
        <v>26.459863380000002</v>
      </c>
      <c r="E889" s="168">
        <v>5.2167063166666597E-2</v>
      </c>
      <c r="F889" s="169">
        <f t="shared" si="146"/>
        <v>0.97862265093876899</v>
      </c>
      <c r="G889" s="169">
        <f t="shared" si="147"/>
        <v>0.5857696372435991</v>
      </c>
      <c r="H889" s="169">
        <f t="shared" si="148"/>
        <v>1.2678996477134179E-3</v>
      </c>
      <c r="I889" s="169">
        <f t="shared" si="149"/>
        <v>52316.916401202805</v>
      </c>
      <c r="J889" s="169">
        <f t="shared" si="143"/>
        <v>2.3643465444686356E-2</v>
      </c>
      <c r="K889" s="169">
        <f t="shared" si="144"/>
        <v>1.6979415713162322</v>
      </c>
      <c r="L889" s="169">
        <f t="shared" si="150"/>
        <v>37.38912613478908</v>
      </c>
      <c r="M889" s="170">
        <f t="shared" si="151"/>
        <v>43.579438229806478</v>
      </c>
      <c r="N889" s="170">
        <f t="shared" si="152"/>
        <v>3.7969350441057368</v>
      </c>
      <c r="O889" s="169">
        <f t="shared" si="153"/>
        <v>0.34243642172670785</v>
      </c>
    </row>
    <row r="890" spans="1:15" x14ac:dyDescent="0.25">
      <c r="A890" s="157">
        <v>45694.606944444444</v>
      </c>
      <c r="B890" s="168">
        <v>0.5428299362956257</v>
      </c>
      <c r="C890" s="169">
        <f t="shared" si="145"/>
        <v>0.61648508711268013</v>
      </c>
      <c r="D890" s="168">
        <v>26.460939659999902</v>
      </c>
      <c r="E890" s="168">
        <v>5.2465090999999998E-2</v>
      </c>
      <c r="F890" s="169">
        <f t="shared" si="146"/>
        <v>0.97862045525013319</v>
      </c>
      <c r="G890" s="169">
        <f t="shared" si="147"/>
        <v>0.59637372581181258</v>
      </c>
      <c r="H890" s="169">
        <f t="shared" si="148"/>
        <v>1.2908522203718888E-3</v>
      </c>
      <c r="I890" s="169">
        <f t="shared" si="149"/>
        <v>53264.311526535566</v>
      </c>
      <c r="J890" s="169">
        <f t="shared" si="143"/>
        <v>2.3642707147489617E-2</v>
      </c>
      <c r="K890" s="169">
        <f t="shared" si="144"/>
        <v>1.6979899300892418</v>
      </c>
      <c r="L890" s="169">
        <f t="shared" si="150"/>
        <v>37.970483694153721</v>
      </c>
      <c r="M890" s="170">
        <f t="shared" si="151"/>
        <v>44.258177667842411</v>
      </c>
      <c r="N890" s="170">
        <f t="shared" si="152"/>
        <v>3.8841876758663862</v>
      </c>
      <c r="O890" s="169">
        <f t="shared" si="153"/>
        <v>0.35030552632272599</v>
      </c>
    </row>
    <row r="891" spans="1:15" x14ac:dyDescent="0.25">
      <c r="A891" s="157">
        <v>45694.607638888891</v>
      </c>
      <c r="B891" s="168">
        <v>0.54321600774769296</v>
      </c>
      <c r="C891" s="169">
        <f t="shared" si="145"/>
        <v>0.61692714397198645</v>
      </c>
      <c r="D891" s="168">
        <v>26.462015940000001</v>
      </c>
      <c r="E891" s="168">
        <v>5.2701796000000002E-2</v>
      </c>
      <c r="F891" s="169">
        <f t="shared" si="146"/>
        <v>0.97861825944013847</v>
      </c>
      <c r="G891" s="169">
        <f t="shared" si="147"/>
        <v>0.59679787867241207</v>
      </c>
      <c r="H891" s="169">
        <f t="shared" si="148"/>
        <v>1.2917703001567361E-3</v>
      </c>
      <c r="I891" s="169">
        <f t="shared" si="149"/>
        <v>53302.505239179627</v>
      </c>
      <c r="J891" s="169">
        <f t="shared" si="143"/>
        <v>2.3641948880060677E-2</v>
      </c>
      <c r="K891" s="169">
        <f t="shared" si="144"/>
        <v>1.6980382898701987</v>
      </c>
      <c r="L891" s="169">
        <f t="shared" si="150"/>
        <v>37.993707150872645</v>
      </c>
      <c r="M891" s="170">
        <f t="shared" si="151"/>
        <v>44.286377218537453</v>
      </c>
      <c r="N891" s="170">
        <f t="shared" si="152"/>
        <v>3.9044607788445846</v>
      </c>
      <c r="O891" s="169">
        <f t="shared" si="153"/>
        <v>0.35213390862595462</v>
      </c>
    </row>
    <row r="892" spans="1:15" x14ac:dyDescent="0.25">
      <c r="A892" s="157">
        <v>45694.60833333333</v>
      </c>
      <c r="B892" s="168">
        <v>0.54360207557059737</v>
      </c>
      <c r="C892" s="169">
        <f t="shared" si="145"/>
        <v>0.61736917905508915</v>
      </c>
      <c r="D892" s="168">
        <v>26.46308539</v>
      </c>
      <c r="E892" s="168">
        <v>5.2623239166666599E-2</v>
      </c>
      <c r="F892" s="169">
        <f t="shared" si="146"/>
        <v>0.97861607744439449</v>
      </c>
      <c r="G892" s="169">
        <f t="shared" si="147"/>
        <v>0.59722202754587494</v>
      </c>
      <c r="H892" s="169">
        <f t="shared" si="148"/>
        <v>1.2926883713114175E-3</v>
      </c>
      <c r="I892" s="169">
        <f t="shared" si="149"/>
        <v>53340.697070359704</v>
      </c>
      <c r="J892" s="169">
        <f t="shared" si="143"/>
        <v>2.3641195454029422E-2</v>
      </c>
      <c r="K892" s="169">
        <f t="shared" si="144"/>
        <v>1.69808634376163</v>
      </c>
      <c r="L892" s="169">
        <f t="shared" si="150"/>
        <v>38.016928078698527</v>
      </c>
      <c r="M892" s="170">
        <f t="shared" si="151"/>
        <v>44.314568053975698</v>
      </c>
      <c r="N892" s="170">
        <f t="shared" si="152"/>
        <v>3.9013849261695808</v>
      </c>
      <c r="O892" s="169">
        <f t="shared" si="153"/>
        <v>0.35185650488542397</v>
      </c>
    </row>
    <row r="893" spans="1:15" x14ac:dyDescent="0.25">
      <c r="A893" s="157">
        <v>45694.609027777777</v>
      </c>
      <c r="B893" s="168">
        <v>0.54823506194644911</v>
      </c>
      <c r="C893" s="169">
        <f t="shared" si="145"/>
        <v>0.62263196143728472</v>
      </c>
      <c r="D893" s="168">
        <v>26.463410358333299</v>
      </c>
      <c r="E893" s="168">
        <v>5.2724174333333297E-2</v>
      </c>
      <c r="F893" s="169">
        <f t="shared" si="146"/>
        <v>0.97861541438870447</v>
      </c>
      <c r="G893" s="169">
        <f t="shared" si="147"/>
        <v>0.60231200354361958</v>
      </c>
      <c r="H893" s="169">
        <f t="shared" si="148"/>
        <v>1.3037056353758E-3</v>
      </c>
      <c r="I893" s="169">
        <f t="shared" si="149"/>
        <v>53795.401468181401</v>
      </c>
      <c r="J893" s="169">
        <f t="shared" si="143"/>
        <v>2.364096652011443E-2</v>
      </c>
      <c r="K893" s="169">
        <f t="shared" si="144"/>
        <v>1.6981009458504144</v>
      </c>
      <c r="L893" s="169">
        <f t="shared" si="150"/>
        <v>38.295410028370441</v>
      </c>
      <c r="M893" s="170">
        <f t="shared" si="151"/>
        <v>44.639525574520356</v>
      </c>
      <c r="N893" s="170">
        <f t="shared" si="152"/>
        <v>3.9404461396034285</v>
      </c>
      <c r="O893" s="169">
        <f t="shared" si="153"/>
        <v>0.35537934159482581</v>
      </c>
    </row>
    <row r="894" spans="1:15" x14ac:dyDescent="0.25">
      <c r="A894" s="157">
        <v>45694.609722222223</v>
      </c>
      <c r="B894" s="168">
        <v>0.55441235984356108</v>
      </c>
      <c r="C894" s="169">
        <f t="shared" si="145"/>
        <v>0.62964701161020664</v>
      </c>
      <c r="D894" s="168">
        <v>26.463257226666599</v>
      </c>
      <c r="E894" s="168">
        <v>5.2984848499999897E-2</v>
      </c>
      <c r="F894" s="169">
        <f t="shared" si="146"/>
        <v>0.97861572683536624</v>
      </c>
      <c r="G894" s="169">
        <f t="shared" si="147"/>
        <v>0.60909861923303854</v>
      </c>
      <c r="H894" s="169">
        <f t="shared" si="148"/>
        <v>1.3183952797251916E-3</v>
      </c>
      <c r="I894" s="169">
        <f t="shared" si="149"/>
        <v>54401.501803121857</v>
      </c>
      <c r="J894" s="169">
        <f t="shared" si="143"/>
        <v>2.3641074398078252E-2</v>
      </c>
      <c r="K894" s="169">
        <f t="shared" si="144"/>
        <v>1.6980940650387042</v>
      </c>
      <c r="L894" s="169">
        <f t="shared" si="150"/>
        <v>38.666206587344462</v>
      </c>
      <c r="M894" s="170">
        <f t="shared" si="151"/>
        <v>45.071585550491477</v>
      </c>
      <c r="N894" s="170">
        <f t="shared" si="152"/>
        <v>4.002148030063954</v>
      </c>
      <c r="O894" s="169">
        <f t="shared" si="153"/>
        <v>0.36094408640547931</v>
      </c>
    </row>
    <row r="895" spans="1:15" x14ac:dyDescent="0.25">
      <c r="A895" s="157">
        <v>45694.61041666667</v>
      </c>
      <c r="B895" s="168">
        <v>0.53665262365022004</v>
      </c>
      <c r="C895" s="169">
        <f t="shared" si="145"/>
        <v>0.60947674446378353</v>
      </c>
      <c r="D895" s="168">
        <v>26.4631040933333</v>
      </c>
      <c r="E895" s="168">
        <v>5.3232809999999998E-2</v>
      </c>
      <c r="F895" s="169">
        <f t="shared" si="146"/>
        <v>0.97861603928297147</v>
      </c>
      <c r="G895" s="169">
        <f t="shared" si="147"/>
        <v>0.58958709391935427</v>
      </c>
      <c r="H895" s="169">
        <f t="shared" si="148"/>
        <v>1.2761625409509832E-3</v>
      </c>
      <c r="I895" s="169">
        <f t="shared" si="149"/>
        <v>52658.790721670899</v>
      </c>
      <c r="J895" s="169">
        <f t="shared" si="143"/>
        <v>2.3641182277818706E-2</v>
      </c>
      <c r="K895" s="169">
        <f t="shared" si="144"/>
        <v>1.6980871841725129</v>
      </c>
      <c r="L895" s="169">
        <f t="shared" si="150"/>
        <v>37.598582397243753</v>
      </c>
      <c r="M895" s="170">
        <f t="shared" si="151"/>
        <v>43.82694135625583</v>
      </c>
      <c r="N895" s="170">
        <f t="shared" si="152"/>
        <v>3.8987800446652665</v>
      </c>
      <c r="O895" s="169">
        <f t="shared" si="153"/>
        <v>0.35162157689982559</v>
      </c>
    </row>
    <row r="896" spans="1:15" x14ac:dyDescent="0.25">
      <c r="A896" s="157">
        <v>45694.611111111109</v>
      </c>
      <c r="B896" s="168">
        <v>0.53626653382069611</v>
      </c>
      <c r="C896" s="169">
        <f t="shared" si="145"/>
        <v>0.60903775626042977</v>
      </c>
      <c r="D896" s="168">
        <v>26.4629509616666</v>
      </c>
      <c r="E896" s="168">
        <v>5.34542795E-2</v>
      </c>
      <c r="F896" s="169">
        <f t="shared" si="146"/>
        <v>0.97861635172471939</v>
      </c>
      <c r="G896" s="169">
        <f t="shared" si="147"/>
        <v>0.58916292086857791</v>
      </c>
      <c r="H896" s="169">
        <f t="shared" si="148"/>
        <v>1.2752444174644543E-3</v>
      </c>
      <c r="I896" s="169">
        <f t="shared" si="149"/>
        <v>52620.862140901132</v>
      </c>
      <c r="J896" s="169">
        <f t="shared" si="143"/>
        <v>2.3641290156987634E-2</v>
      </c>
      <c r="K896" s="169">
        <f t="shared" si="144"/>
        <v>1.6980803034016112</v>
      </c>
      <c r="L896" s="169">
        <f t="shared" si="150"/>
        <v>37.575318262561765</v>
      </c>
      <c r="M896" s="170">
        <f t="shared" si="151"/>
        <v>43.799664352734737</v>
      </c>
      <c r="N896" s="170">
        <f t="shared" si="152"/>
        <v>3.9123155058510743</v>
      </c>
      <c r="O896" s="169">
        <f t="shared" si="153"/>
        <v>0.35284230752625129</v>
      </c>
    </row>
    <row r="897" spans="1:15" x14ac:dyDescent="0.25">
      <c r="A897" s="157">
        <v>45694.611805555556</v>
      </c>
      <c r="B897" s="168">
        <v>0.52622843299037125</v>
      </c>
      <c r="C897" s="169">
        <f t="shared" si="145"/>
        <v>0.59763699161637529</v>
      </c>
      <c r="D897" s="168">
        <v>26.462797826666598</v>
      </c>
      <c r="E897" s="168">
        <v>5.3958676333333302E-2</v>
      </c>
      <c r="F897" s="169">
        <f t="shared" si="146"/>
        <v>0.97861666417081117</v>
      </c>
      <c r="G897" s="169">
        <f t="shared" si="147"/>
        <v>0.57813467943976471</v>
      </c>
      <c r="H897" s="169">
        <f t="shared" si="148"/>
        <v>1.2513737650211357E-3</v>
      </c>
      <c r="I897" s="169">
        <f t="shared" si="149"/>
        <v>51635.836075654828</v>
      </c>
      <c r="J897" s="169">
        <f t="shared" si="143"/>
        <v>2.3641398039107381E-2</v>
      </c>
      <c r="K897" s="169">
        <f t="shared" si="144"/>
        <v>1.6980734225013381</v>
      </c>
      <c r="L897" s="169">
        <f t="shared" si="150"/>
        <v>36.96963615836993</v>
      </c>
      <c r="M897" s="170">
        <f t="shared" si="151"/>
        <v>43.093494586161135</v>
      </c>
      <c r="N897" s="170">
        <f t="shared" si="152"/>
        <v>3.8791591513420207</v>
      </c>
      <c r="O897" s="169">
        <f t="shared" si="153"/>
        <v>0.34985201581367431</v>
      </c>
    </row>
    <row r="898" spans="1:15" x14ac:dyDescent="0.25">
      <c r="A898" s="157">
        <v>45694.612500000003</v>
      </c>
      <c r="B898" s="168">
        <v>0.52738668788507737</v>
      </c>
      <c r="C898" s="169">
        <f t="shared" si="145"/>
        <v>0.59895192294485788</v>
      </c>
      <c r="D898" s="168">
        <v>26.462644694999899</v>
      </c>
      <c r="E898" s="168">
        <v>5.4377238500000001E-2</v>
      </c>
      <c r="F898" s="169">
        <f t="shared" si="146"/>
        <v>0.97861697660764524</v>
      </c>
      <c r="G898" s="169">
        <f t="shared" si="147"/>
        <v>0.57940718255871471</v>
      </c>
      <c r="H898" s="169">
        <f t="shared" si="148"/>
        <v>1.2541281007764388E-3</v>
      </c>
      <c r="I898" s="169">
        <f t="shared" si="149"/>
        <v>51749.446142435721</v>
      </c>
      <c r="J898" s="169">
        <f t="shared" si="143"/>
        <v>2.3641505919481401E-2</v>
      </c>
      <c r="K898" s="169">
        <f t="shared" si="144"/>
        <v>1.6980665417712466</v>
      </c>
      <c r="L898" s="169">
        <f t="shared" si="150"/>
        <v>37.039605308574281</v>
      </c>
      <c r="M898" s="170">
        <f t="shared" si="151"/>
        <v>43.174897019097919</v>
      </c>
      <c r="N898" s="170">
        <f t="shared" si="152"/>
        <v>3.9173831713424989</v>
      </c>
      <c r="O898" s="169">
        <f t="shared" si="153"/>
        <v>0.35329934806479968</v>
      </c>
    </row>
    <row r="899" spans="1:15" x14ac:dyDescent="0.25">
      <c r="A899" s="157">
        <v>45694.613194444442</v>
      </c>
      <c r="B899" s="168">
        <v>0.52507020388587833</v>
      </c>
      <c r="C899" s="169">
        <f t="shared" si="145"/>
        <v>0.59632062007383868</v>
      </c>
      <c r="D899" s="168">
        <v>26.462497181666599</v>
      </c>
      <c r="E899" s="168">
        <v>5.4421744666666598E-2</v>
      </c>
      <c r="F899" s="169">
        <f t="shared" si="146"/>
        <v>0.9786172775789862</v>
      </c>
      <c r="G899" s="169">
        <f t="shared" si="147"/>
        <v>0.57686220465492899</v>
      </c>
      <c r="H899" s="169">
        <f t="shared" si="148"/>
        <v>1.2486194905950844E-3</v>
      </c>
      <c r="I899" s="169">
        <f t="shared" si="149"/>
        <v>51522.10157437966</v>
      </c>
      <c r="J899" s="169">
        <f t="shared" si="143"/>
        <v>2.3641609842341801E-2</v>
      </c>
      <c r="K899" s="169">
        <f t="shared" si="144"/>
        <v>1.6980599135114074</v>
      </c>
      <c r="L899" s="169">
        <f t="shared" si="150"/>
        <v>36.899647002729147</v>
      </c>
      <c r="M899" s="170">
        <f t="shared" si="151"/>
        <v>43.011605348390312</v>
      </c>
      <c r="N899" s="170">
        <f t="shared" si="152"/>
        <v>3.9042580040947685</v>
      </c>
      <c r="O899" s="169">
        <f t="shared" si="153"/>
        <v>0.35211562085991782</v>
      </c>
    </row>
    <row r="900" spans="1:15" x14ac:dyDescent="0.25">
      <c r="A900" s="157">
        <v>45694.613888888889</v>
      </c>
      <c r="B900" s="168">
        <v>0.51425994540312792</v>
      </c>
      <c r="C900" s="169">
        <f t="shared" si="145"/>
        <v>0.58404491523309876</v>
      </c>
      <c r="D900" s="168">
        <v>26.462962151666598</v>
      </c>
      <c r="E900" s="168">
        <v>5.4731162166666597E-2</v>
      </c>
      <c r="F900" s="169">
        <f t="shared" si="146"/>
        <v>0.97861632889331873</v>
      </c>
      <c r="G900" s="169">
        <f t="shared" si="147"/>
        <v>0.56498564130188</v>
      </c>
      <c r="H900" s="169">
        <f t="shared" si="148"/>
        <v>1.2229126435105628E-3</v>
      </c>
      <c r="I900" s="169">
        <f t="shared" si="149"/>
        <v>50461.480676139734</v>
      </c>
      <c r="J900" s="169">
        <f t="shared" si="143"/>
        <v>2.3641282273764969E-2</v>
      </c>
      <c r="K900" s="169">
        <f t="shared" si="144"/>
        <v>1.6980808062089159</v>
      </c>
      <c r="L900" s="169">
        <f t="shared" si="150"/>
        <v>36.245357797593421</v>
      </c>
      <c r="M900" s="170">
        <f t="shared" si="151"/>
        <v>42.249407339649032</v>
      </c>
      <c r="N900" s="170">
        <f t="shared" si="152"/>
        <v>3.849880106581244</v>
      </c>
      <c r="O900" s="169">
        <f t="shared" si="153"/>
        <v>0.34721140932370526</v>
      </c>
    </row>
    <row r="901" spans="1:15" x14ac:dyDescent="0.25">
      <c r="A901" s="157">
        <v>45694.614583333336</v>
      </c>
      <c r="B901" s="168">
        <v>0.50846872637083718</v>
      </c>
      <c r="C901" s="169">
        <f t="shared" si="145"/>
        <v>0.57747051664361937</v>
      </c>
      <c r="D901" s="168">
        <v>26.4638204566666</v>
      </c>
      <c r="E901" s="168">
        <v>5.5270526666666597E-2</v>
      </c>
      <c r="F901" s="169">
        <f t="shared" si="146"/>
        <v>0.97861457762051052</v>
      </c>
      <c r="G901" s="169">
        <f t="shared" si="147"/>
        <v>0.55862318661699584</v>
      </c>
      <c r="H901" s="169">
        <f t="shared" si="148"/>
        <v>1.2091410965735841E-3</v>
      </c>
      <c r="I901" s="169">
        <f t="shared" si="149"/>
        <v>49893.452638008712</v>
      </c>
      <c r="J901" s="169">
        <f t="shared" si="143"/>
        <v>2.3640677617631414E-2</v>
      </c>
      <c r="K901" s="169">
        <f t="shared" si="144"/>
        <v>1.6981193732917346</v>
      </c>
      <c r="L901" s="169">
        <f t="shared" si="150"/>
        <v>35.894054827665336</v>
      </c>
      <c r="M901" s="170">
        <f t="shared" si="151"/>
        <v>41.840762676832554</v>
      </c>
      <c r="N901" s="170">
        <f t="shared" si="152"/>
        <v>3.8464188003559938</v>
      </c>
      <c r="O901" s="169">
        <f t="shared" si="153"/>
        <v>0.34689924245634868</v>
      </c>
    </row>
    <row r="902" spans="1:15" x14ac:dyDescent="0.25">
      <c r="A902" s="157">
        <v>45694.615277777775</v>
      </c>
      <c r="B902" s="168">
        <v>0.50036101963297053</v>
      </c>
      <c r="C902" s="169">
        <f t="shared" si="145"/>
        <v>0.5682651977912494</v>
      </c>
      <c r="D902" s="168">
        <v>26.464678764999999</v>
      </c>
      <c r="E902" s="168">
        <v>5.5326690333333303E-2</v>
      </c>
      <c r="F902" s="169">
        <f t="shared" si="146"/>
        <v>0.97861282626371127</v>
      </c>
      <c r="G902" s="169">
        <f t="shared" si="147"/>
        <v>0.54971574995635841</v>
      </c>
      <c r="H902" s="169">
        <f t="shared" si="148"/>
        <v>1.1898609306414685E-3</v>
      </c>
      <c r="I902" s="169">
        <f t="shared" si="149"/>
        <v>49098.113089163948</v>
      </c>
      <c r="J902" s="169">
        <f t="shared" si="143"/>
        <v>2.3640072978078713E-2</v>
      </c>
      <c r="K902" s="169">
        <f t="shared" si="144"/>
        <v>1.6981579411653729</v>
      </c>
      <c r="L902" s="169">
        <f t="shared" si="150"/>
        <v>35.401287170616456</v>
      </c>
      <c r="M902" s="170">
        <f t="shared" si="151"/>
        <v>41.267196313317974</v>
      </c>
      <c r="N902" s="170">
        <f t="shared" si="152"/>
        <v>3.7922174925268077</v>
      </c>
      <c r="O902" s="169">
        <f t="shared" si="153"/>
        <v>0.34201095711821855</v>
      </c>
    </row>
    <row r="903" spans="1:15" x14ac:dyDescent="0.25">
      <c r="A903" s="157">
        <v>45694.615972222222</v>
      </c>
      <c r="B903" s="168">
        <v>0.49843060716305565</v>
      </c>
      <c r="C903" s="169">
        <f t="shared" si="145"/>
        <v>0.56607544307355973</v>
      </c>
      <c r="D903" s="168">
        <v>26.465537071666599</v>
      </c>
      <c r="E903" s="168">
        <v>5.5416759833333301E-2</v>
      </c>
      <c r="F903" s="169">
        <f t="shared" si="146"/>
        <v>0.9786110748331206</v>
      </c>
      <c r="G903" s="169">
        <f t="shared" si="147"/>
        <v>0.54759492499800577</v>
      </c>
      <c r="H903" s="169">
        <f t="shared" si="148"/>
        <v>1.1852704004285839E-3</v>
      </c>
      <c r="I903" s="169">
        <f t="shared" si="149"/>
        <v>48908.918281555561</v>
      </c>
      <c r="J903" s="169">
        <f t="shared" si="143"/>
        <v>2.3639468358628617E-2</v>
      </c>
      <c r="K903" s="169">
        <f t="shared" si="144"/>
        <v>1.6981965096051559</v>
      </c>
      <c r="L903" s="169">
        <f t="shared" si="150"/>
        <v>35.283796984189209</v>
      </c>
      <c r="M903" s="170">
        <f t="shared" si="151"/>
        <v>41.131075540077418</v>
      </c>
      <c r="N903" s="170">
        <f t="shared" si="152"/>
        <v>3.7845953117427835</v>
      </c>
      <c r="O903" s="169">
        <f t="shared" si="153"/>
        <v>0.34132353100133328</v>
      </c>
    </row>
    <row r="904" spans="1:15" x14ac:dyDescent="0.25">
      <c r="A904" s="157">
        <v>45694.616666666669</v>
      </c>
      <c r="B904" s="168">
        <v>0.5092408618622124</v>
      </c>
      <c r="C904" s="169">
        <f t="shared" si="145"/>
        <v>0.57835549927090857</v>
      </c>
      <c r="D904" s="168">
        <v>26.466391798333301</v>
      </c>
      <c r="E904" s="168">
        <v>5.5824725999999998E-2</v>
      </c>
      <c r="F904" s="169">
        <f t="shared" si="146"/>
        <v>0.97860933063104005</v>
      </c>
      <c r="G904" s="169">
        <f t="shared" si="147"/>
        <v>0.55947148419425419</v>
      </c>
      <c r="H904" s="169">
        <f t="shared" si="148"/>
        <v>1.2109772385157018E-3</v>
      </c>
      <c r="I904" s="169">
        <f t="shared" si="149"/>
        <v>49969.915137006501</v>
      </c>
      <c r="J904" s="169">
        <f t="shared" si="143"/>
        <v>2.3638866279857691E-2</v>
      </c>
      <c r="K904" s="169">
        <f t="shared" si="144"/>
        <v>1.6982349178128922</v>
      </c>
      <c r="L904" s="169">
        <f t="shared" si="150"/>
        <v>35.940925814910194</v>
      </c>
      <c r="M904" s="170">
        <f t="shared" si="151"/>
        <v>41.897953960367687</v>
      </c>
      <c r="N904" s="170">
        <f t="shared" si="152"/>
        <v>3.8908652560133343</v>
      </c>
      <c r="O904" s="169">
        <f t="shared" si="153"/>
        <v>0.35090776118446376</v>
      </c>
    </row>
    <row r="905" spans="1:15" x14ac:dyDescent="0.25">
      <c r="A905" s="157">
        <v>45694.617361111108</v>
      </c>
      <c r="B905" s="168">
        <v>0.52236762642799817</v>
      </c>
      <c r="C905" s="169">
        <f t="shared" si="145"/>
        <v>0.59326533575286722</v>
      </c>
      <c r="D905" s="168">
        <v>26.4668566</v>
      </c>
      <c r="E905" s="168">
        <v>5.59593016666666E-2</v>
      </c>
      <c r="F905" s="169">
        <f t="shared" si="146"/>
        <v>0.97860838209914991</v>
      </c>
      <c r="G905" s="169">
        <f t="shared" si="147"/>
        <v>0.57389304971323618</v>
      </c>
      <c r="H905" s="169">
        <f t="shared" si="148"/>
        <v>1.2421927482970481E-3</v>
      </c>
      <c r="I905" s="169">
        <f t="shared" si="149"/>
        <v>51258.125009047726</v>
      </c>
      <c r="J905" s="169">
        <f t="shared" si="143"/>
        <v>2.363853887638126E-2</v>
      </c>
      <c r="K905" s="169">
        <f t="shared" si="144"/>
        <v>1.6982558045217671</v>
      </c>
      <c r="L905" s="169">
        <f t="shared" si="150"/>
        <v>36.736252217584955</v>
      </c>
      <c r="M905" s="170">
        <f t="shared" si="151"/>
        <v>42.825573808595379</v>
      </c>
      <c r="N905" s="170">
        <f t="shared" si="152"/>
        <v>3.995487872644865</v>
      </c>
      <c r="O905" s="169">
        <f t="shared" si="153"/>
        <v>0.36034342285758164</v>
      </c>
    </row>
    <row r="906" spans="1:15" x14ac:dyDescent="0.25">
      <c r="A906" s="157">
        <v>45694.618055555555</v>
      </c>
      <c r="B906" s="168">
        <v>0.520051146135176</v>
      </c>
      <c r="C906" s="169">
        <f t="shared" si="145"/>
        <v>0.59063514066941336</v>
      </c>
      <c r="D906" s="168">
        <v>26.467070984999999</v>
      </c>
      <c r="E906" s="168">
        <v>5.6075862333333303E-2</v>
      </c>
      <c r="F906" s="169">
        <f t="shared" si="146"/>
        <v>0.97860794459091804</v>
      </c>
      <c r="G906" s="169">
        <f t="shared" si="147"/>
        <v>0.57134807588141778</v>
      </c>
      <c r="H906" s="169">
        <f t="shared" si="148"/>
        <v>1.2366841469294758E-3</v>
      </c>
      <c r="I906" s="169">
        <f t="shared" si="149"/>
        <v>51030.876153837315</v>
      </c>
      <c r="J906" s="169">
        <f t="shared" si="143"/>
        <v>2.3638387866757322E-2</v>
      </c>
      <c r="K906" s="169">
        <f t="shared" si="144"/>
        <v>1.6982654383652929</v>
      </c>
      <c r="L906" s="169">
        <f t="shared" si="150"/>
        <v>36.59610622752141</v>
      </c>
      <c r="M906" s="170">
        <f t="shared" si="151"/>
        <v>42.662414437908183</v>
      </c>
      <c r="N906" s="170">
        <f t="shared" si="152"/>
        <v>3.9870123644213207</v>
      </c>
      <c r="O906" s="169">
        <f t="shared" si="153"/>
        <v>0.35957903719528511</v>
      </c>
    </row>
    <row r="907" spans="1:15" x14ac:dyDescent="0.25">
      <c r="A907" s="157">
        <v>45694.618750000001</v>
      </c>
      <c r="B907" s="168">
        <v>0.52429802052045638</v>
      </c>
      <c r="C907" s="169">
        <f t="shared" si="145"/>
        <v>0.59545911480636626</v>
      </c>
      <c r="D907" s="168">
        <v>26.467285373333301</v>
      </c>
      <c r="E907" s="168">
        <v>5.6369387666666597E-2</v>
      </c>
      <c r="F907" s="169">
        <f t="shared" si="146"/>
        <v>0.97860750707106747</v>
      </c>
      <c r="G907" s="169">
        <f t="shared" si="147"/>
        <v>0.57601385448141207</v>
      </c>
      <c r="H907" s="169">
        <f t="shared" si="148"/>
        <v>1.2467832348082512E-3</v>
      </c>
      <c r="I907" s="169">
        <f t="shared" si="149"/>
        <v>51447.667519270042</v>
      </c>
      <c r="J907" s="169">
        <f t="shared" si="143"/>
        <v>2.3638236855966267E-2</v>
      </c>
      <c r="K907" s="169">
        <f t="shared" si="144"/>
        <v>1.6982750723986035</v>
      </c>
      <c r="L907" s="169">
        <f t="shared" si="150"/>
        <v>36.852973707816879</v>
      </c>
      <c r="M907" s="170">
        <f t="shared" si="151"/>
        <v>42.962079679986594</v>
      </c>
      <c r="N907" s="170">
        <f t="shared" si="152"/>
        <v>4.0389064875113174</v>
      </c>
      <c r="O907" s="169">
        <f t="shared" si="153"/>
        <v>0.36425924310167002</v>
      </c>
    </row>
    <row r="908" spans="1:15" x14ac:dyDescent="0.25">
      <c r="A908" s="157">
        <v>45694.619444444441</v>
      </c>
      <c r="B908" s="168">
        <v>0.51696249722522847</v>
      </c>
      <c r="C908" s="169">
        <f t="shared" si="145"/>
        <v>0.5871286497789433</v>
      </c>
      <c r="D908" s="168">
        <v>26.467499756666601</v>
      </c>
      <c r="E908" s="168">
        <v>5.6792190333333298E-2</v>
      </c>
      <c r="F908" s="169">
        <f t="shared" si="146"/>
        <v>0.97860706955660404</v>
      </c>
      <c r="G908" s="169">
        <f t="shared" si="147"/>
        <v>0.56795476807912515</v>
      </c>
      <c r="H908" s="169">
        <f t="shared" si="148"/>
        <v>1.2293393248465913E-3</v>
      </c>
      <c r="I908" s="169">
        <f t="shared" si="149"/>
        <v>50727.915340900698</v>
      </c>
      <c r="J908" s="169">
        <f t="shared" si="143"/>
        <v>2.363808584987788E-2</v>
      </c>
      <c r="K908" s="169">
        <f t="shared" si="144"/>
        <v>1.6982847062472231</v>
      </c>
      <c r="L908" s="169">
        <f t="shared" si="150"/>
        <v>36.409108322324045</v>
      </c>
      <c r="M908" s="170">
        <f t="shared" si="151"/>
        <v>42.444850675040648</v>
      </c>
      <c r="N908" s="170">
        <f t="shared" si="152"/>
        <v>4.0152691114760941</v>
      </c>
      <c r="O908" s="169">
        <f t="shared" si="153"/>
        <v>0.36212744511869532</v>
      </c>
    </row>
    <row r="909" spans="1:15" x14ac:dyDescent="0.25">
      <c r="A909" s="157">
        <v>45694.620138888888</v>
      </c>
      <c r="B909" s="168">
        <v>0.51425994540312792</v>
      </c>
      <c r="C909" s="169">
        <f t="shared" si="145"/>
        <v>0.58405998091920774</v>
      </c>
      <c r="D909" s="168">
        <v>26.467718934999901</v>
      </c>
      <c r="E909" s="168">
        <v>5.6953257333333299E-2</v>
      </c>
      <c r="F909" s="169">
        <f t="shared" si="146"/>
        <v>0.97860662225150441</v>
      </c>
      <c r="G909" s="169">
        <f t="shared" si="147"/>
        <v>0.56498564130187989</v>
      </c>
      <c r="H909" s="169">
        <f t="shared" si="148"/>
        <v>1.2229126435105626E-3</v>
      </c>
      <c r="I909" s="169">
        <f t="shared" si="149"/>
        <v>50462.782351419548</v>
      </c>
      <c r="J909" s="169">
        <f t="shared" si="143"/>
        <v>2.363793146753591E-2</v>
      </c>
      <c r="K909" s="169">
        <f t="shared" si="144"/>
        <v>1.6982945556124447</v>
      </c>
      <c r="L909" s="169">
        <f t="shared" si="150"/>
        <v>36.245357797593421</v>
      </c>
      <c r="M909" s="170">
        <f t="shared" si="151"/>
        <v>42.254173949147592</v>
      </c>
      <c r="N909" s="170">
        <f t="shared" si="152"/>
        <v>4.0067351749887905</v>
      </c>
      <c r="O909" s="169">
        <f t="shared" si="153"/>
        <v>0.36135778995209145</v>
      </c>
    </row>
    <row r="910" spans="1:15" x14ac:dyDescent="0.25">
      <c r="A910" s="157">
        <v>45694.620833333334</v>
      </c>
      <c r="B910" s="168">
        <v>0.51425994540312792</v>
      </c>
      <c r="C910" s="169">
        <f t="shared" si="145"/>
        <v>0.58406232902482036</v>
      </c>
      <c r="D910" s="168">
        <v>26.468460268333299</v>
      </c>
      <c r="E910" s="168">
        <v>5.7142935166666603E-2</v>
      </c>
      <c r="F910" s="169">
        <f t="shared" si="146"/>
        <v>0.97860510928097721</v>
      </c>
      <c r="G910" s="169">
        <f t="shared" si="147"/>
        <v>0.56498564130188</v>
      </c>
      <c r="H910" s="169">
        <f t="shared" si="148"/>
        <v>1.2229126435105628E-3</v>
      </c>
      <c r="I910" s="169">
        <f t="shared" si="149"/>
        <v>50462.985227744481</v>
      </c>
      <c r="J910" s="169">
        <f t="shared" si="143"/>
        <v>2.3637409304739197E-2</v>
      </c>
      <c r="K910" s="169">
        <f t="shared" si="144"/>
        <v>1.6983278697204034</v>
      </c>
      <c r="L910" s="169">
        <f t="shared" si="150"/>
        <v>36.245357797593421</v>
      </c>
      <c r="M910" s="170">
        <f t="shared" si="151"/>
        <v>42.254916862299979</v>
      </c>
      <c r="N910" s="170">
        <f t="shared" si="152"/>
        <v>4.0201651434154551</v>
      </c>
      <c r="O910" s="169">
        <f t="shared" si="153"/>
        <v>0.36256900644078777</v>
      </c>
    </row>
    <row r="911" spans="1:15" x14ac:dyDescent="0.25">
      <c r="A911" s="157">
        <v>45694.621527777781</v>
      </c>
      <c r="B911" s="168">
        <v>0.51425994540312792</v>
      </c>
      <c r="C911" s="169">
        <f t="shared" si="145"/>
        <v>0.58406573933172024</v>
      </c>
      <c r="D911" s="168">
        <v>26.4695369316666</v>
      </c>
      <c r="E911" s="168">
        <v>5.7355923833333301E-2</v>
      </c>
      <c r="F911" s="169">
        <f t="shared" si="146"/>
        <v>0.9786029118404288</v>
      </c>
      <c r="G911" s="169">
        <f t="shared" si="147"/>
        <v>0.56498564130188</v>
      </c>
      <c r="H911" s="169">
        <f t="shared" si="148"/>
        <v>1.2229126435105628E-3</v>
      </c>
      <c r="I911" s="169">
        <f t="shared" si="149"/>
        <v>50463.279878260626</v>
      </c>
      <c r="J911" s="169">
        <f t="shared" si="143"/>
        <v>2.3636650975289712E-2</v>
      </c>
      <c r="K911" s="169">
        <f t="shared" si="144"/>
        <v>1.6983762537714941</v>
      </c>
      <c r="L911" s="169">
        <f t="shared" si="150"/>
        <v>36.245357797593421</v>
      </c>
      <c r="M911" s="170">
        <f t="shared" si="151"/>
        <v>42.255995843318274</v>
      </c>
      <c r="N911" s="170">
        <f t="shared" si="152"/>
        <v>4.0352746971094087</v>
      </c>
      <c r="O911" s="169">
        <f t="shared" si="153"/>
        <v>0.36393170067725544</v>
      </c>
    </row>
    <row r="912" spans="1:15" x14ac:dyDescent="0.25">
      <c r="A912" s="157">
        <v>45694.62222222222</v>
      </c>
      <c r="B912" s="168">
        <v>0.51425994540312792</v>
      </c>
      <c r="C912" s="169">
        <f t="shared" si="145"/>
        <v>0.58406914972116664</v>
      </c>
      <c r="D912" s="168">
        <v>26.470613593333301</v>
      </c>
      <c r="E912" s="168">
        <v>5.7716208666666602E-2</v>
      </c>
      <c r="F912" s="169">
        <f t="shared" si="146"/>
        <v>0.97860071428179241</v>
      </c>
      <c r="G912" s="169">
        <f t="shared" si="147"/>
        <v>0.56498564130188</v>
      </c>
      <c r="H912" s="169">
        <f t="shared" si="148"/>
        <v>1.2229126435105628E-3</v>
      </c>
      <c r="I912" s="169">
        <f t="shared" si="149"/>
        <v>50463.574535908796</v>
      </c>
      <c r="J912" s="169">
        <f t="shared" ref="J912:J975" si="154">KHprocess*EXP(delta*(1/(D912+273.15)-1/(Tnul+273.15)))</f>
        <v>2.3635892676792235E-2</v>
      </c>
      <c r="K912" s="169">
        <f t="shared" ref="K912:K975" si="155">1/(J912*constR*(D912+273.15)*10^3)</f>
        <v>1.698424638756439</v>
      </c>
      <c r="L912" s="169">
        <f t="shared" si="150"/>
        <v>36.245357797593421</v>
      </c>
      <c r="M912" s="170">
        <f t="shared" si="151"/>
        <v>42.257074850218139</v>
      </c>
      <c r="N912" s="170">
        <f t="shared" si="152"/>
        <v>4.0607485239720846</v>
      </c>
      <c r="O912" s="169">
        <f t="shared" si="153"/>
        <v>0.36622912373485611</v>
      </c>
    </row>
    <row r="913" spans="1:15" x14ac:dyDescent="0.25">
      <c r="A913" s="157">
        <v>45694.622916666667</v>
      </c>
      <c r="B913" s="168">
        <v>0.51425994540312792</v>
      </c>
      <c r="C913" s="169">
        <f t="shared" ref="C913:C976" si="156">IF($C$13="Normalised Q_A (Nm3/s)", B913*$C$8/F913*(D913+273.15)/($C$6+273.15), B913)</f>
        <v>0.58407256020900233</v>
      </c>
      <c r="D913" s="168">
        <v>26.4716902583333</v>
      </c>
      <c r="E913" s="168">
        <v>5.79567493333333E-2</v>
      </c>
      <c r="F913" s="169">
        <f t="shared" ref="F913:F976" si="157">$C$5-EXP(52.57-(6690.9/(D913+273.15))-4.681*LN(D913+273.15))/1000</f>
        <v>0.97859851659485697</v>
      </c>
      <c r="G913" s="169">
        <f t="shared" ref="G913:G976" si="158">C913*((20+273.15)/(D913+273.15))*(F913/$C$9)</f>
        <v>0.56498564130187989</v>
      </c>
      <c r="H913" s="169">
        <f t="shared" ref="H913:H976" si="159">G913/$C$2</f>
        <v>1.2229126435105626E-3</v>
      </c>
      <c r="I913" s="169">
        <f t="shared" ref="I913:I976" si="160">C913*(24*60*60)</f>
        <v>50463.869202057802</v>
      </c>
      <c r="J913" s="169">
        <f t="shared" si="154"/>
        <v>2.3635134405724116E-2</v>
      </c>
      <c r="K913" s="169">
        <f t="shared" si="155"/>
        <v>1.6984730248999402</v>
      </c>
      <c r="L913" s="169">
        <f t="shared" ref="L913:L976" si="161">(($C$3/0.815)^(-0.49))*34500*(H913)^0.86</f>
        <v>36.245357797593421</v>
      </c>
      <c r="M913" s="170">
        <f t="shared" ref="M913:M976" si="162">L913*(1.024)^(D913-20)</f>
        <v>42.258153888011137</v>
      </c>
      <c r="N913" s="170">
        <f t="shared" ref="N913:N976" si="163">K913*E913*(1-EXP((-(M913/K913)*($C$4/I913))))*I913/1000</f>
        <v>4.0777988068941236</v>
      </c>
      <c r="O913" s="169">
        <f t="shared" ref="O913:O976" si="164">N913*1000/24/$C$2</f>
        <v>0.36776684766361145</v>
      </c>
    </row>
    <row r="914" spans="1:15" x14ac:dyDescent="0.25">
      <c r="A914" s="157">
        <v>45694.623611111114</v>
      </c>
      <c r="B914" s="168">
        <v>0.51039912046329539</v>
      </c>
      <c r="C914" s="169">
        <f t="shared" si="156"/>
        <v>0.57969097132435521</v>
      </c>
      <c r="D914" s="168">
        <v>26.472757949999998</v>
      </c>
      <c r="E914" s="168">
        <v>5.7996220666666598E-2</v>
      </c>
      <c r="F914" s="169">
        <f t="shared" si="157"/>
        <v>0.97859633710428873</v>
      </c>
      <c r="G914" s="169">
        <f t="shared" si="158"/>
        <v>0.56074399138517173</v>
      </c>
      <c r="H914" s="169">
        <f t="shared" si="159"/>
        <v>1.2137315830847873E-3</v>
      </c>
      <c r="I914" s="169">
        <f t="shared" si="160"/>
        <v>50085.299922424289</v>
      </c>
      <c r="J914" s="169">
        <f t="shared" si="154"/>
        <v>2.3634382483778249E-2</v>
      </c>
      <c r="K914" s="169">
        <f t="shared" si="155"/>
        <v>1.6985210087712241</v>
      </c>
      <c r="L914" s="169">
        <f t="shared" si="161"/>
        <v>36.011217007094984</v>
      </c>
      <c r="M914" s="170">
        <f t="shared" si="162"/>
        <v>41.98623429432957</v>
      </c>
      <c r="N914" s="170">
        <f t="shared" si="163"/>
        <v>4.0516682975662119</v>
      </c>
      <c r="O914" s="169">
        <f t="shared" si="164"/>
        <v>0.36541019999695273</v>
      </c>
    </row>
    <row r="915" spans="1:15" x14ac:dyDescent="0.25">
      <c r="A915" s="157">
        <v>45694.624305555553</v>
      </c>
      <c r="B915" s="168">
        <v>0.50885479048736471</v>
      </c>
      <c r="C915" s="169">
        <f t="shared" si="156"/>
        <v>0.57793824845772412</v>
      </c>
      <c r="D915" s="168">
        <v>26.473161699999999</v>
      </c>
      <c r="E915" s="168">
        <v>5.7903237500000003E-2</v>
      </c>
      <c r="F915" s="169">
        <f t="shared" si="157"/>
        <v>0.97859551289390301</v>
      </c>
      <c r="G915" s="169">
        <f t="shared" si="158"/>
        <v>0.55904733141849083</v>
      </c>
      <c r="H915" s="169">
        <f t="shared" si="159"/>
        <v>1.2100591589144824E-3</v>
      </c>
      <c r="I915" s="169">
        <f t="shared" si="160"/>
        <v>49933.864666747366</v>
      </c>
      <c r="J915" s="169">
        <f t="shared" si="154"/>
        <v>2.3634098150436642E-2</v>
      </c>
      <c r="K915" s="169">
        <f t="shared" si="155"/>
        <v>1.6985391542383403</v>
      </c>
      <c r="L915" s="169">
        <f t="shared" si="161"/>
        <v>35.917491345621158</v>
      </c>
      <c r="M915" s="170">
        <f t="shared" si="162"/>
        <v>41.877358573708833</v>
      </c>
      <c r="N915" s="170">
        <f t="shared" si="163"/>
        <v>4.0336209326799857</v>
      </c>
      <c r="O915" s="169">
        <f t="shared" si="164"/>
        <v>0.36378255164862783</v>
      </c>
    </row>
    <row r="916" spans="1:15" x14ac:dyDescent="0.25">
      <c r="A916" s="157">
        <v>45694.625</v>
      </c>
      <c r="B916" s="168">
        <v>0.51425994540312792</v>
      </c>
      <c r="C916" s="169">
        <f t="shared" si="156"/>
        <v>0.58407722134951312</v>
      </c>
      <c r="D916" s="168">
        <v>26.473161699999999</v>
      </c>
      <c r="E916" s="168">
        <v>5.8016089333333298E-2</v>
      </c>
      <c r="F916" s="169">
        <f t="shared" si="157"/>
        <v>0.97859551289390301</v>
      </c>
      <c r="G916" s="169">
        <f t="shared" si="158"/>
        <v>0.56498564130188</v>
      </c>
      <c r="H916" s="169">
        <f t="shared" si="159"/>
        <v>1.2229126435105628E-3</v>
      </c>
      <c r="I916" s="169">
        <f t="shared" si="160"/>
        <v>50464.271924597932</v>
      </c>
      <c r="J916" s="169">
        <f t="shared" si="154"/>
        <v>2.3634098150436642E-2</v>
      </c>
      <c r="K916" s="169">
        <f t="shared" si="155"/>
        <v>1.6985391542383403</v>
      </c>
      <c r="L916" s="169">
        <f t="shared" si="161"/>
        <v>36.245357797593421</v>
      </c>
      <c r="M916" s="170">
        <f t="shared" si="162"/>
        <v>42.259628617053778</v>
      </c>
      <c r="N916" s="170">
        <f t="shared" si="163"/>
        <v>4.0821470302033749</v>
      </c>
      <c r="O916" s="169">
        <f t="shared" si="164"/>
        <v>0.36815900344547037</v>
      </c>
    </row>
    <row r="917" spans="1:15" x14ac:dyDescent="0.25">
      <c r="A917" s="157">
        <v>45694.625694444447</v>
      </c>
      <c r="B917" s="168">
        <v>0.51232953293321304</v>
      </c>
      <c r="C917" s="169">
        <f t="shared" si="156"/>
        <v>0.58188473103101757</v>
      </c>
      <c r="D917" s="168">
        <v>26.473161699999999</v>
      </c>
      <c r="E917" s="168">
        <v>5.8204442500000002E-2</v>
      </c>
      <c r="F917" s="169">
        <f t="shared" si="157"/>
        <v>0.97859551289390301</v>
      </c>
      <c r="G917" s="169">
        <f t="shared" si="158"/>
        <v>0.56286481634352725</v>
      </c>
      <c r="H917" s="169">
        <f t="shared" si="159"/>
        <v>1.2183221132976781E-3</v>
      </c>
      <c r="I917" s="169">
        <f t="shared" si="160"/>
        <v>50274.840761079919</v>
      </c>
      <c r="J917" s="169">
        <f t="shared" si="154"/>
        <v>2.3634098150436642E-2</v>
      </c>
      <c r="K917" s="169">
        <f t="shared" si="155"/>
        <v>1.6985391542383403</v>
      </c>
      <c r="L917" s="169">
        <f t="shared" si="161"/>
        <v>36.128318280186022</v>
      </c>
      <c r="M917" s="170">
        <f t="shared" si="162"/>
        <v>42.12316847871616</v>
      </c>
      <c r="N917" s="170">
        <f t="shared" si="163"/>
        <v>4.0808327636819133</v>
      </c>
      <c r="O917" s="169">
        <f t="shared" si="164"/>
        <v>0.36804047291503544</v>
      </c>
    </row>
    <row r="918" spans="1:15" x14ac:dyDescent="0.25">
      <c r="A918" s="157">
        <v>45694.626388888886</v>
      </c>
      <c r="B918" s="168">
        <v>0.51541817458483485</v>
      </c>
      <c r="C918" s="169">
        <f t="shared" si="156"/>
        <v>0.58539269475587963</v>
      </c>
      <c r="D918" s="168">
        <v>26.473161699999999</v>
      </c>
      <c r="E918" s="168">
        <v>5.8363389500000001E-2</v>
      </c>
      <c r="F918" s="169">
        <f t="shared" si="157"/>
        <v>0.97859551289390301</v>
      </c>
      <c r="G918" s="169">
        <f t="shared" si="158"/>
        <v>0.56625811617154587</v>
      </c>
      <c r="H918" s="169">
        <f t="shared" si="159"/>
        <v>1.2256669181202292E-3</v>
      </c>
      <c r="I918" s="169">
        <f t="shared" si="160"/>
        <v>50577.928826907999</v>
      </c>
      <c r="J918" s="169">
        <f t="shared" si="154"/>
        <v>2.3634098150436642E-2</v>
      </c>
      <c r="K918" s="169">
        <f t="shared" si="155"/>
        <v>1.6985391542383403</v>
      </c>
      <c r="L918" s="169">
        <f t="shared" si="161"/>
        <v>36.315550866416999</v>
      </c>
      <c r="M918" s="170">
        <f t="shared" si="162"/>
        <v>42.341468974004883</v>
      </c>
      <c r="N918" s="170">
        <f t="shared" si="163"/>
        <v>4.1153463412335176</v>
      </c>
      <c r="O918" s="169">
        <f t="shared" si="164"/>
        <v>0.37115316930316722</v>
      </c>
    </row>
    <row r="919" spans="1:15" x14ac:dyDescent="0.25">
      <c r="A919" s="157">
        <v>45694.627083333333</v>
      </c>
      <c r="B919" s="168">
        <v>0.51966507468311152</v>
      </c>
      <c r="C919" s="169">
        <f t="shared" si="156"/>
        <v>0.59021616512514175</v>
      </c>
      <c r="D919" s="168">
        <v>26.473161699999999</v>
      </c>
      <c r="E919" s="168">
        <v>5.8603400833333298E-2</v>
      </c>
      <c r="F919" s="169">
        <f t="shared" si="157"/>
        <v>0.97859551289390301</v>
      </c>
      <c r="G919" s="169">
        <f t="shared" si="158"/>
        <v>0.57092392302082107</v>
      </c>
      <c r="H919" s="169">
        <f t="shared" si="159"/>
        <v>1.2357660671446344E-3</v>
      </c>
      <c r="I919" s="169">
        <f t="shared" si="160"/>
        <v>50994.676666812244</v>
      </c>
      <c r="J919" s="169">
        <f t="shared" si="154"/>
        <v>2.3634098150436642E-2</v>
      </c>
      <c r="K919" s="169">
        <f t="shared" si="155"/>
        <v>1.6985391542383403</v>
      </c>
      <c r="L919" s="169">
        <f t="shared" si="161"/>
        <v>36.572740595311721</v>
      </c>
      <c r="M919" s="170">
        <f t="shared" si="162"/>
        <v>42.641334752345564</v>
      </c>
      <c r="N919" s="170">
        <f t="shared" si="163"/>
        <v>4.1645214357454972</v>
      </c>
      <c r="O919" s="169">
        <f t="shared" si="164"/>
        <v>0.37558815257444961</v>
      </c>
    </row>
    <row r="920" spans="1:15" x14ac:dyDescent="0.25">
      <c r="A920" s="157">
        <v>45694.62777777778</v>
      </c>
      <c r="B920" s="168">
        <v>0.51619033957280291</v>
      </c>
      <c r="C920" s="169">
        <f t="shared" si="156"/>
        <v>0.58626969088328018</v>
      </c>
      <c r="D920" s="168">
        <v>26.473161699999999</v>
      </c>
      <c r="E920" s="168">
        <v>5.9154950833333303E-2</v>
      </c>
      <c r="F920" s="169">
        <f t="shared" si="157"/>
        <v>0.97859551289390301</v>
      </c>
      <c r="G920" s="169">
        <f t="shared" si="158"/>
        <v>0.56710644615488914</v>
      </c>
      <c r="H920" s="169">
        <f t="shared" si="159"/>
        <v>1.2275031302053877E-3</v>
      </c>
      <c r="I920" s="169">
        <f t="shared" si="160"/>
        <v>50653.701292315411</v>
      </c>
      <c r="J920" s="169">
        <f t="shared" si="154"/>
        <v>2.3634098150436642E-2</v>
      </c>
      <c r="K920" s="169">
        <f t="shared" si="155"/>
        <v>1.6985391542383403</v>
      </c>
      <c r="L920" s="169">
        <f t="shared" si="161"/>
        <v>36.362334714863131</v>
      </c>
      <c r="M920" s="170">
        <f t="shared" si="162"/>
        <v>42.396015767877103</v>
      </c>
      <c r="N920" s="170">
        <f t="shared" si="163"/>
        <v>4.1770815671706449</v>
      </c>
      <c r="O920" s="169">
        <f t="shared" si="164"/>
        <v>0.37672092056012313</v>
      </c>
    </row>
    <row r="921" spans="1:15" x14ac:dyDescent="0.25">
      <c r="A921" s="157">
        <v>45694.628472222219</v>
      </c>
      <c r="B921" s="168">
        <v>0.52082330378760433</v>
      </c>
      <c r="C921" s="169">
        <f t="shared" si="156"/>
        <v>0.59153164991855456</v>
      </c>
      <c r="D921" s="168">
        <v>26.473165276666599</v>
      </c>
      <c r="E921" s="168">
        <v>5.9075478166666598E-2</v>
      </c>
      <c r="F921" s="169">
        <f t="shared" si="157"/>
        <v>0.97859550559246256</v>
      </c>
      <c r="G921" s="169">
        <f t="shared" si="158"/>
        <v>0.57219639780565668</v>
      </c>
      <c r="H921" s="169">
        <f t="shared" si="159"/>
        <v>1.2385203415706855E-3</v>
      </c>
      <c r="I921" s="169">
        <f t="shared" si="160"/>
        <v>51108.334552963111</v>
      </c>
      <c r="J921" s="169">
        <f t="shared" si="154"/>
        <v>2.363409563165518E-2</v>
      </c>
      <c r="K921" s="169">
        <f t="shared" si="155"/>
        <v>1.6985393149827182</v>
      </c>
      <c r="L921" s="169">
        <f t="shared" si="161"/>
        <v>36.642831101412852</v>
      </c>
      <c r="M921" s="170">
        <f t="shared" si="162"/>
        <v>42.723059152149979</v>
      </c>
      <c r="N921" s="170">
        <f t="shared" si="163"/>
        <v>4.2069327203156925</v>
      </c>
      <c r="O921" s="169">
        <f t="shared" si="164"/>
        <v>0.37941312412659567</v>
      </c>
    </row>
    <row r="922" spans="1:15" x14ac:dyDescent="0.25">
      <c r="A922" s="157">
        <v>45694.629166666666</v>
      </c>
      <c r="B922" s="168">
        <v>0.52738668788507737</v>
      </c>
      <c r="C922" s="169">
        <f t="shared" si="156"/>
        <v>0.59898696771233451</v>
      </c>
      <c r="D922" s="168">
        <v>26.473433494999998</v>
      </c>
      <c r="E922" s="168">
        <v>5.89022263333333E-2</v>
      </c>
      <c r="F922" s="169">
        <f t="shared" si="157"/>
        <v>0.97859495804524155</v>
      </c>
      <c r="G922" s="169">
        <f t="shared" si="158"/>
        <v>0.57940718255871482</v>
      </c>
      <c r="H922" s="169">
        <f t="shared" si="159"/>
        <v>1.254128100776439E-3</v>
      </c>
      <c r="I922" s="169">
        <f t="shared" si="160"/>
        <v>51752.474010345701</v>
      </c>
      <c r="J922" s="169">
        <f t="shared" si="154"/>
        <v>2.3633906746279201E-2</v>
      </c>
      <c r="K922" s="169">
        <f t="shared" si="155"/>
        <v>1.6985513694197463</v>
      </c>
      <c r="L922" s="169">
        <f t="shared" si="161"/>
        <v>37.039605308574281</v>
      </c>
      <c r="M922" s="170">
        <f t="shared" si="162"/>
        <v>43.185945717051496</v>
      </c>
      <c r="N922" s="170">
        <f t="shared" si="163"/>
        <v>4.2446862219717714</v>
      </c>
      <c r="O922" s="169">
        <f t="shared" si="164"/>
        <v>0.38281802146210059</v>
      </c>
    </row>
    <row r="923" spans="1:15" x14ac:dyDescent="0.25">
      <c r="A923" s="157">
        <v>45694.629861111112</v>
      </c>
      <c r="B923" s="168">
        <v>3.6117880064179553</v>
      </c>
      <c r="C923" s="169">
        <f t="shared" si="156"/>
        <v>4.1021493928202428</v>
      </c>
      <c r="D923" s="168">
        <v>26.473862648333299</v>
      </c>
      <c r="E923" s="168">
        <v>5.8976136333333297E-2</v>
      </c>
      <c r="F923" s="169">
        <f t="shared" si="157"/>
        <v>0.97859408194583697</v>
      </c>
      <c r="G923" s="169">
        <f t="shared" si="158"/>
        <v>3.9680484184955462</v>
      </c>
      <c r="H923" s="169">
        <f t="shared" si="159"/>
        <v>8.5888493906830007E-3</v>
      </c>
      <c r="I923" s="169">
        <f t="shared" si="160"/>
        <v>354425.70753966901</v>
      </c>
      <c r="J923" s="169">
        <f t="shared" si="154"/>
        <v>2.3633604530704243E-2</v>
      </c>
      <c r="K923" s="169">
        <f t="shared" si="155"/>
        <v>1.6985706568289789</v>
      </c>
      <c r="L923" s="169">
        <f t="shared" si="161"/>
        <v>193.76547892061046</v>
      </c>
      <c r="M923" s="170">
        <f t="shared" si="162"/>
        <v>225.92116072496245</v>
      </c>
      <c r="N923" s="170">
        <f t="shared" si="163"/>
        <v>25.915117210959391</v>
      </c>
      <c r="O923" s="169">
        <f t="shared" si="164"/>
        <v>2.3372219706853703</v>
      </c>
    </row>
    <row r="924" spans="1:15" x14ac:dyDescent="0.25">
      <c r="A924" s="157">
        <v>45694.630555555559</v>
      </c>
      <c r="B924" s="168">
        <v>5.2912404883052524</v>
      </c>
      <c r="C924" s="169">
        <f t="shared" si="156"/>
        <v>6.0096299780751234</v>
      </c>
      <c r="D924" s="168">
        <v>26.474291801666599</v>
      </c>
      <c r="E924" s="168">
        <v>5.9070711499999998E-2</v>
      </c>
      <c r="F924" s="169">
        <f t="shared" si="157"/>
        <v>0.97859320582712639</v>
      </c>
      <c r="G924" s="169">
        <f t="shared" si="158"/>
        <v>5.8131591373000466</v>
      </c>
      <c r="H924" s="169">
        <f t="shared" si="159"/>
        <v>1.2582595535281486E-2</v>
      </c>
      <c r="I924" s="169">
        <f t="shared" si="160"/>
        <v>519232.03010569065</v>
      </c>
      <c r="J924" s="169">
        <f t="shared" si="154"/>
        <v>2.363330231985955E-2</v>
      </c>
      <c r="K924" s="169">
        <f t="shared" si="155"/>
        <v>1.6985899443984862</v>
      </c>
      <c r="L924" s="169">
        <f t="shared" si="161"/>
        <v>269.08824144050055</v>
      </c>
      <c r="M924" s="170">
        <f t="shared" si="162"/>
        <v>313.74704583846943</v>
      </c>
      <c r="N924" s="170">
        <f t="shared" si="163"/>
        <v>37.034538908662142</v>
      </c>
      <c r="O924" s="169">
        <f t="shared" si="164"/>
        <v>3.3400558178807849</v>
      </c>
    </row>
    <row r="925" spans="1:15" x14ac:dyDescent="0.25">
      <c r="A925" s="157">
        <v>45694.631249999999</v>
      </c>
      <c r="B925" s="168">
        <v>1.3933664540222614</v>
      </c>
      <c r="C925" s="169">
        <f t="shared" si="156"/>
        <v>1.5825469134435997</v>
      </c>
      <c r="D925" s="168">
        <v>26.474720954999999</v>
      </c>
      <c r="E925" s="168">
        <v>5.9009515833333297E-2</v>
      </c>
      <c r="F925" s="169">
        <f t="shared" si="157"/>
        <v>0.97859232968910981</v>
      </c>
      <c r="G925" s="169">
        <f t="shared" si="158"/>
        <v>1.5308056686724518</v>
      </c>
      <c r="H925" s="169">
        <f t="shared" si="159"/>
        <v>3.3134321832737051E-3</v>
      </c>
      <c r="I925" s="169">
        <f t="shared" si="160"/>
        <v>136732.053321527</v>
      </c>
      <c r="J925" s="169">
        <f t="shared" si="154"/>
        <v>2.3633000113744949E-2</v>
      </c>
      <c r="K925" s="169">
        <f t="shared" si="155"/>
        <v>1.6986092321282753</v>
      </c>
      <c r="L925" s="169">
        <f t="shared" si="161"/>
        <v>85.41447408867694</v>
      </c>
      <c r="M925" s="170">
        <f t="shared" si="162"/>
        <v>99.591165824763877</v>
      </c>
      <c r="N925" s="170">
        <f t="shared" si="163"/>
        <v>10.634005785901467</v>
      </c>
      <c r="O925" s="169">
        <f t="shared" si="164"/>
        <v>0.95905535587134438</v>
      </c>
    </row>
    <row r="926" spans="1:15" x14ac:dyDescent="0.25">
      <c r="A926" s="157">
        <v>45694.631944444445</v>
      </c>
      <c r="B926" s="168">
        <v>0.84242881824708948</v>
      </c>
      <c r="C926" s="169">
        <f t="shared" si="156"/>
        <v>0.95680947786882864</v>
      </c>
      <c r="D926" s="168">
        <v>26.475150119999999</v>
      </c>
      <c r="E926" s="168">
        <v>5.9261446833333301E-2</v>
      </c>
      <c r="F926" s="169">
        <f t="shared" si="157"/>
        <v>0.97859145350796806</v>
      </c>
      <c r="G926" s="169">
        <f t="shared" si="158"/>
        <v>0.92552451417427017</v>
      </c>
      <c r="H926" s="169">
        <f t="shared" si="159"/>
        <v>2.003299814230022E-3</v>
      </c>
      <c r="I926" s="169">
        <f t="shared" si="160"/>
        <v>82668.33888786679</v>
      </c>
      <c r="J926" s="169">
        <f t="shared" si="154"/>
        <v>2.3632697904145093E-2</v>
      </c>
      <c r="K926" s="169">
        <f t="shared" si="155"/>
        <v>1.6986285205426896</v>
      </c>
      <c r="L926" s="169">
        <f t="shared" si="161"/>
        <v>55.410725274418986</v>
      </c>
      <c r="M926" s="170">
        <f t="shared" si="162"/>
        <v>64.608193828722762</v>
      </c>
      <c r="N926" s="170">
        <f t="shared" si="163"/>
        <v>6.6497007429841002</v>
      </c>
      <c r="O926" s="169">
        <f t="shared" si="164"/>
        <v>0.59972048547836398</v>
      </c>
    </row>
    <row r="927" spans="1:15" x14ac:dyDescent="0.25">
      <c r="A927" s="157">
        <v>45694.632638888892</v>
      </c>
      <c r="B927" s="168">
        <v>0.48723425885078125</v>
      </c>
      <c r="C927" s="169">
        <f t="shared" si="156"/>
        <v>0.55338971567348372</v>
      </c>
      <c r="D927" s="168">
        <v>26.475580170000001</v>
      </c>
      <c r="E927" s="168">
        <v>5.9521326333333298E-2</v>
      </c>
      <c r="F927" s="169">
        <f t="shared" si="157"/>
        <v>0.9785905755006471</v>
      </c>
      <c r="G927" s="169">
        <f t="shared" si="158"/>
        <v>0.53529418859418032</v>
      </c>
      <c r="H927" s="169">
        <f t="shared" si="159"/>
        <v>1.1586454298575331E-3</v>
      </c>
      <c r="I927" s="169">
        <f t="shared" si="160"/>
        <v>47812.871434188994</v>
      </c>
      <c r="J927" s="169">
        <f t="shared" si="154"/>
        <v>2.3632395076090489E-2</v>
      </c>
      <c r="K927" s="169">
        <f t="shared" si="155"/>
        <v>1.6986478488933705</v>
      </c>
      <c r="L927" s="169">
        <f t="shared" si="161"/>
        <v>34.601090994603616</v>
      </c>
      <c r="M927" s="170">
        <f t="shared" si="162"/>
        <v>40.344839078898694</v>
      </c>
      <c r="N927" s="170">
        <f t="shared" si="163"/>
        <v>3.9794657051708562</v>
      </c>
      <c r="O927" s="169">
        <f t="shared" si="164"/>
        <v>0.35889842218351881</v>
      </c>
    </row>
    <row r="928" spans="1:15" x14ac:dyDescent="0.25">
      <c r="A928" s="157">
        <v>45694.633333333331</v>
      </c>
      <c r="B928" s="168">
        <v>0.48762032296730601</v>
      </c>
      <c r="C928" s="169">
        <f t="shared" si="156"/>
        <v>0.55382949205901533</v>
      </c>
      <c r="D928" s="168">
        <v>26.476010759999902</v>
      </c>
      <c r="E928" s="168">
        <v>5.9581727000000001E-2</v>
      </c>
      <c r="F928" s="169">
        <f t="shared" si="157"/>
        <v>0.97858969637141613</v>
      </c>
      <c r="G928" s="169">
        <f t="shared" si="158"/>
        <v>0.53571833339567243</v>
      </c>
      <c r="H928" s="169">
        <f t="shared" si="159"/>
        <v>1.1595634921984252E-3</v>
      </c>
      <c r="I928" s="169">
        <f t="shared" si="160"/>
        <v>47850.868113898927</v>
      </c>
      <c r="J928" s="169">
        <f t="shared" si="154"/>
        <v>2.3632091872543087E-2</v>
      </c>
      <c r="K928" s="169">
        <f t="shared" si="155"/>
        <v>1.6986672016752926</v>
      </c>
      <c r="L928" s="169">
        <f t="shared" si="161"/>
        <v>34.624667844698827</v>
      </c>
      <c r="M928" s="170">
        <f t="shared" si="162"/>
        <v>40.372741951950019</v>
      </c>
      <c r="N928" s="170">
        <f t="shared" si="163"/>
        <v>3.9865453157566191</v>
      </c>
      <c r="O928" s="169">
        <f t="shared" si="164"/>
        <v>0.35953691520171527</v>
      </c>
    </row>
    <row r="929" spans="1:15" x14ac:dyDescent="0.25">
      <c r="A929" s="157">
        <v>45694.634027777778</v>
      </c>
      <c r="B929" s="168">
        <v>0.48607600403329204</v>
      </c>
      <c r="C929" s="169">
        <f t="shared" si="156"/>
        <v>0.55207677460115534</v>
      </c>
      <c r="D929" s="168">
        <v>26.476441350000002</v>
      </c>
      <c r="E929" s="168">
        <v>5.9662E-2</v>
      </c>
      <c r="F929" s="169">
        <f t="shared" si="157"/>
        <v>0.97858881722274793</v>
      </c>
      <c r="G929" s="169">
        <f t="shared" si="158"/>
        <v>0.53402168556006357</v>
      </c>
      <c r="H929" s="169">
        <f t="shared" si="159"/>
        <v>1.1558910942858519E-3</v>
      </c>
      <c r="I929" s="169">
        <f t="shared" si="160"/>
        <v>47699.433325539823</v>
      </c>
      <c r="J929" s="169">
        <f t="shared" si="154"/>
        <v>2.3631788673757072E-2</v>
      </c>
      <c r="K929" s="169">
        <f t="shared" si="155"/>
        <v>1.6986865546185794</v>
      </c>
      <c r="L929" s="169">
        <f t="shared" si="161"/>
        <v>34.530340925295739</v>
      </c>
      <c r="M929" s="170">
        <f t="shared" si="162"/>
        <v>40.263166900115408</v>
      </c>
      <c r="N929" s="170">
        <f t="shared" si="163"/>
        <v>3.9799807336497879</v>
      </c>
      <c r="O929" s="169">
        <f t="shared" si="164"/>
        <v>0.35894487136091163</v>
      </c>
    </row>
    <row r="930" spans="1:15" x14ac:dyDescent="0.25">
      <c r="A930" s="157">
        <v>45694.634722222225</v>
      </c>
      <c r="B930" s="168">
        <v>0.47449358056257335</v>
      </c>
      <c r="C930" s="169">
        <f t="shared" si="156"/>
        <v>0.53892291564839756</v>
      </c>
      <c r="D930" s="168">
        <v>26.476871936666601</v>
      </c>
      <c r="E930" s="168">
        <v>5.98720933333333E-2</v>
      </c>
      <c r="F930" s="169">
        <f t="shared" si="157"/>
        <v>0.9785879380614485</v>
      </c>
      <c r="G930" s="169">
        <f t="shared" si="158"/>
        <v>0.52129679222367087</v>
      </c>
      <c r="H930" s="169">
        <f t="shared" si="159"/>
        <v>1.1283480351161708E-3</v>
      </c>
      <c r="I930" s="169">
        <f t="shared" si="160"/>
        <v>46562.939912021546</v>
      </c>
      <c r="J930" s="169">
        <f t="shared" si="154"/>
        <v>2.3631485482079748E-2</v>
      </c>
      <c r="K930" s="169">
        <f t="shared" si="155"/>
        <v>1.6987059075733941</v>
      </c>
      <c r="L930" s="169">
        <f t="shared" si="161"/>
        <v>33.82153881300362</v>
      </c>
      <c r="M930" s="170">
        <f t="shared" si="162"/>
        <v>39.437090163907321</v>
      </c>
      <c r="N930" s="170">
        <f t="shared" si="163"/>
        <v>3.9037647430580158</v>
      </c>
      <c r="O930" s="169">
        <f t="shared" si="164"/>
        <v>0.35207113483567964</v>
      </c>
    </row>
    <row r="931" spans="1:15" x14ac:dyDescent="0.25">
      <c r="A931" s="157">
        <v>45694.635416666664</v>
      </c>
      <c r="B931" s="168">
        <v>0.48491777122242219</v>
      </c>
      <c r="C931" s="169">
        <f t="shared" si="156"/>
        <v>0.55076384723822813</v>
      </c>
      <c r="D931" s="168">
        <v>26.477302848333299</v>
      </c>
      <c r="E931" s="168">
        <v>6.0161161666666602E-2</v>
      </c>
      <c r="F931" s="169">
        <f t="shared" si="157"/>
        <v>0.97858705821711267</v>
      </c>
      <c r="G931" s="169">
        <f t="shared" si="158"/>
        <v>0.53274920670326054</v>
      </c>
      <c r="H931" s="169">
        <f t="shared" si="159"/>
        <v>1.1531368110460185E-3</v>
      </c>
      <c r="I931" s="169">
        <f t="shared" si="160"/>
        <v>47585.996401382909</v>
      </c>
      <c r="J931" s="169">
        <f t="shared" si="154"/>
        <v>2.3631182066324793E-2</v>
      </c>
      <c r="K931" s="169">
        <f t="shared" si="155"/>
        <v>1.6987252752970523</v>
      </c>
      <c r="L931" s="169">
        <f t="shared" si="161"/>
        <v>34.459568594609649</v>
      </c>
      <c r="M931" s="170">
        <f t="shared" si="162"/>
        <v>40.18146571384473</v>
      </c>
      <c r="N931" s="170">
        <f t="shared" si="163"/>
        <v>4.0043131877857538</v>
      </c>
      <c r="O931" s="169">
        <f t="shared" si="164"/>
        <v>0.36113935676278447</v>
      </c>
    </row>
    <row r="932" spans="1:15" x14ac:dyDescent="0.25">
      <c r="A932" s="157">
        <v>45694.636111111111</v>
      </c>
      <c r="B932" s="168">
        <v>0.4976584421750902</v>
      </c>
      <c r="C932" s="169">
        <f t="shared" si="156"/>
        <v>0.56523592712683268</v>
      </c>
      <c r="D932" s="168">
        <v>26.477752018333302</v>
      </c>
      <c r="E932" s="168">
        <v>6.01544725E-2</v>
      </c>
      <c r="F932" s="169">
        <f t="shared" si="157"/>
        <v>0.97858614107181296</v>
      </c>
      <c r="G932" s="169">
        <f t="shared" si="158"/>
        <v>0.54674659501466538</v>
      </c>
      <c r="H932" s="169">
        <f t="shared" si="159"/>
        <v>1.1834341883434315E-3</v>
      </c>
      <c r="I932" s="169">
        <f t="shared" si="160"/>
        <v>48836.384103758341</v>
      </c>
      <c r="J932" s="169">
        <f t="shared" si="154"/>
        <v>2.3630865799493299E-2</v>
      </c>
      <c r="K932" s="169">
        <f t="shared" si="155"/>
        <v>1.6987454638304156</v>
      </c>
      <c r="L932" s="169">
        <f t="shared" si="161"/>
        <v>35.236783083040038</v>
      </c>
      <c r="M932" s="170">
        <f t="shared" si="162"/>
        <v>41.088171791116181</v>
      </c>
      <c r="N932" s="170">
        <f t="shared" si="163"/>
        <v>4.1035626801335621</v>
      </c>
      <c r="O932" s="169">
        <f t="shared" si="164"/>
        <v>0.37009042930497493</v>
      </c>
    </row>
    <row r="933" spans="1:15" x14ac:dyDescent="0.25">
      <c r="A933" s="157">
        <v>45694.636805555558</v>
      </c>
      <c r="B933" s="168">
        <v>0.49263938805354812</v>
      </c>
      <c r="C933" s="169">
        <f t="shared" si="156"/>
        <v>0.55953672623837947</v>
      </c>
      <c r="D933" s="168">
        <v>26.4782116883333</v>
      </c>
      <c r="E933" s="168">
        <v>6.0422034166666597E-2</v>
      </c>
      <c r="F933" s="169">
        <f t="shared" si="157"/>
        <v>0.97858520246501257</v>
      </c>
      <c r="G933" s="169">
        <f t="shared" si="158"/>
        <v>0.54123247022828824</v>
      </c>
      <c r="H933" s="169">
        <f t="shared" si="159"/>
        <v>1.1714988533079833E-3</v>
      </c>
      <c r="I933" s="169">
        <f t="shared" si="160"/>
        <v>48343.973146995988</v>
      </c>
      <c r="J933" s="169">
        <f t="shared" si="154"/>
        <v>2.3630542144830138E-2</v>
      </c>
      <c r="K933" s="169">
        <f t="shared" si="155"/>
        <v>1.6987661244818031</v>
      </c>
      <c r="L933" s="169">
        <f t="shared" si="161"/>
        <v>34.930944072388208</v>
      </c>
      <c r="M933" s="170">
        <f t="shared" si="162"/>
        <v>40.731989476276489</v>
      </c>
      <c r="N933" s="170">
        <f t="shared" si="163"/>
        <v>4.0824600050339175</v>
      </c>
      <c r="O933" s="169">
        <f t="shared" si="164"/>
        <v>0.36818722989122638</v>
      </c>
    </row>
    <row r="934" spans="1:15" x14ac:dyDescent="0.25">
      <c r="A934" s="157">
        <v>45694.637499999997</v>
      </c>
      <c r="B934" s="168">
        <v>0.49148112960689877</v>
      </c>
      <c r="C934" s="169">
        <f t="shared" si="156"/>
        <v>0.55822257538280085</v>
      </c>
      <c r="D934" s="168">
        <v>26.47867136</v>
      </c>
      <c r="E934" s="168">
        <v>6.0845893499999998E-2</v>
      </c>
      <c r="F934" s="169">
        <f t="shared" si="157"/>
        <v>0.97858426383265562</v>
      </c>
      <c r="G934" s="169">
        <f t="shared" si="158"/>
        <v>0.53995996320703754</v>
      </c>
      <c r="H934" s="169">
        <f t="shared" si="159"/>
        <v>1.1687445091061418E-3</v>
      </c>
      <c r="I934" s="169">
        <f t="shared" si="160"/>
        <v>48230.430513073996</v>
      </c>
      <c r="J934" s="169">
        <f t="shared" si="154"/>
        <v>2.3630218494419378E-2</v>
      </c>
      <c r="K934" s="169">
        <f t="shared" si="155"/>
        <v>1.6987867853919936</v>
      </c>
      <c r="L934" s="169">
        <f t="shared" si="161"/>
        <v>34.860303102671693</v>
      </c>
      <c r="M934" s="170">
        <f t="shared" si="162"/>
        <v>40.650060189292077</v>
      </c>
      <c r="N934" s="170">
        <f t="shared" si="163"/>
        <v>4.1019908423480809</v>
      </c>
      <c r="O934" s="169">
        <f t="shared" si="164"/>
        <v>0.36994866904293661</v>
      </c>
    </row>
    <row r="935" spans="1:15" x14ac:dyDescent="0.25">
      <c r="A935" s="157">
        <v>45694.638194444444</v>
      </c>
      <c r="B935" s="168">
        <v>0.50113315890793952</v>
      </c>
      <c r="C935" s="169">
        <f t="shared" si="156"/>
        <v>0.56918673621226035</v>
      </c>
      <c r="D935" s="168">
        <v>26.479131031666601</v>
      </c>
      <c r="E935" s="168">
        <v>6.1298897499999998E-2</v>
      </c>
      <c r="F935" s="169">
        <f t="shared" si="157"/>
        <v>0.97858332517814528</v>
      </c>
      <c r="G935" s="169">
        <f t="shared" si="158"/>
        <v>0.55056405169041778</v>
      </c>
      <c r="H935" s="169">
        <f t="shared" si="159"/>
        <v>1.1916970815809909E-3</v>
      </c>
      <c r="I935" s="169">
        <f t="shared" si="160"/>
        <v>49177.734008739295</v>
      </c>
      <c r="J935" s="169">
        <f t="shared" si="154"/>
        <v>2.3629894849434514E-2</v>
      </c>
      <c r="K935" s="169">
        <f t="shared" si="155"/>
        <v>1.6988074464860714</v>
      </c>
      <c r="L935" s="169">
        <f t="shared" si="161"/>
        <v>35.44826390147788</v>
      </c>
      <c r="M935" s="170">
        <f t="shared" si="162"/>
        <v>41.33612281785549</v>
      </c>
      <c r="N935" s="170">
        <f t="shared" si="163"/>
        <v>4.2094640457694341</v>
      </c>
      <c r="O935" s="169">
        <f t="shared" si="164"/>
        <v>0.37964141826924908</v>
      </c>
    </row>
    <row r="936" spans="1:15" x14ac:dyDescent="0.25">
      <c r="A936" s="157">
        <v>45694.638888888891</v>
      </c>
      <c r="B936" s="168">
        <v>0.49572802970517271</v>
      </c>
      <c r="C936" s="169">
        <f t="shared" si="156"/>
        <v>0.56304899763473037</v>
      </c>
      <c r="D936" s="168">
        <v>26.479590701666599</v>
      </c>
      <c r="E936" s="168">
        <v>6.1163793666666598E-2</v>
      </c>
      <c r="F936" s="169">
        <f t="shared" si="157"/>
        <v>0.97858238650488405</v>
      </c>
      <c r="G936" s="169">
        <f t="shared" si="158"/>
        <v>0.54462577005630985</v>
      </c>
      <c r="H936" s="169">
        <f t="shared" si="159"/>
        <v>1.1788436581305409E-3</v>
      </c>
      <c r="I936" s="169">
        <f t="shared" si="160"/>
        <v>48647.433395640706</v>
      </c>
      <c r="J936" s="169">
        <f t="shared" si="154"/>
        <v>2.3629571211048757E-2</v>
      </c>
      <c r="K936" s="169">
        <f t="shared" si="155"/>
        <v>1.6988281076891321</v>
      </c>
      <c r="L936" s="169">
        <f t="shared" si="161"/>
        <v>35.119203605903849</v>
      </c>
      <c r="M936" s="170">
        <f t="shared" si="162"/>
        <v>40.952852970670726</v>
      </c>
      <c r="N936" s="170">
        <f t="shared" si="163"/>
        <v>4.1572954762732204</v>
      </c>
      <c r="O936" s="169">
        <f t="shared" si="164"/>
        <v>0.3749364607028518</v>
      </c>
    </row>
    <row r="937" spans="1:15" x14ac:dyDescent="0.25">
      <c r="A937" s="157">
        <v>45694.63958333333</v>
      </c>
      <c r="B937" s="168">
        <v>0.48800641650320692</v>
      </c>
      <c r="C937" s="169">
        <f t="shared" si="156"/>
        <v>0.55428015422975063</v>
      </c>
      <c r="D937" s="168">
        <v>26.480050373333299</v>
      </c>
      <c r="E937" s="168">
        <v>6.1410161999999997E-2</v>
      </c>
      <c r="F937" s="169">
        <f t="shared" si="157"/>
        <v>0.97858144780606493</v>
      </c>
      <c r="G937" s="169">
        <f t="shared" si="158"/>
        <v>0.53614251051841622</v>
      </c>
      <c r="H937" s="169">
        <f t="shared" si="159"/>
        <v>1.1604816244987365E-3</v>
      </c>
      <c r="I937" s="169">
        <f t="shared" si="160"/>
        <v>47889.805325450456</v>
      </c>
      <c r="J937" s="169">
        <f t="shared" si="154"/>
        <v>2.3629247576915164E-2</v>
      </c>
      <c r="K937" s="169">
        <f t="shared" si="155"/>
        <v>1.698848769150999</v>
      </c>
      <c r="L937" s="169">
        <f t="shared" si="161"/>
        <v>34.648243877961548</v>
      </c>
      <c r="M937" s="170">
        <f t="shared" si="162"/>
        <v>40.404102618718959</v>
      </c>
      <c r="N937" s="170">
        <f t="shared" si="163"/>
        <v>4.1124467239990263</v>
      </c>
      <c r="O937" s="169">
        <f t="shared" si="164"/>
        <v>0.37089165981232203</v>
      </c>
    </row>
    <row r="938" spans="1:15" x14ac:dyDescent="0.25">
      <c r="A938" s="157">
        <v>45694.640277777777</v>
      </c>
      <c r="B938" s="168">
        <v>0.48491777122242219</v>
      </c>
      <c r="C938" s="169">
        <f t="shared" si="156"/>
        <v>0.55077340622817728</v>
      </c>
      <c r="D938" s="168">
        <v>26.480502555000001</v>
      </c>
      <c r="E938" s="168">
        <v>6.1765149166666602E-2</v>
      </c>
      <c r="F938" s="169">
        <f t="shared" si="157"/>
        <v>0.97858052438101195</v>
      </c>
      <c r="G938" s="169">
        <f t="shared" si="158"/>
        <v>0.53274920670326076</v>
      </c>
      <c r="H938" s="169">
        <f t="shared" si="159"/>
        <v>1.1531368110460189E-3</v>
      </c>
      <c r="I938" s="169">
        <f t="shared" si="160"/>
        <v>47586.822298114515</v>
      </c>
      <c r="J938" s="169">
        <f t="shared" si="154"/>
        <v>2.3628929221447114E-2</v>
      </c>
      <c r="K938" s="169">
        <f t="shared" si="155"/>
        <v>1.6988690941294924</v>
      </c>
      <c r="L938" s="169">
        <f t="shared" si="161"/>
        <v>34.459568594609678</v>
      </c>
      <c r="M938" s="170">
        <f t="shared" si="162"/>
        <v>40.184515037370964</v>
      </c>
      <c r="N938" s="170">
        <f t="shared" si="163"/>
        <v>4.1114536911245843</v>
      </c>
      <c r="O938" s="169">
        <f t="shared" si="164"/>
        <v>0.37080210057039897</v>
      </c>
    </row>
    <row r="939" spans="1:15" x14ac:dyDescent="0.25">
      <c r="A939" s="157">
        <v>45694.640972222223</v>
      </c>
      <c r="B939" s="168">
        <v>0.50344966128459501</v>
      </c>
      <c r="C939" s="169">
        <f t="shared" si="156"/>
        <v>0.57182216226560134</v>
      </c>
      <c r="D939" s="168">
        <v>26.4805315766666</v>
      </c>
      <c r="E939" s="168">
        <v>6.16591825E-2</v>
      </c>
      <c r="F939" s="169">
        <f t="shared" si="157"/>
        <v>0.97858046511353836</v>
      </c>
      <c r="G939" s="169">
        <f t="shared" si="158"/>
        <v>0.5531090497843798</v>
      </c>
      <c r="H939" s="169">
        <f t="shared" si="159"/>
        <v>1.1972057354640256E-3</v>
      </c>
      <c r="I939" s="169">
        <f t="shared" si="160"/>
        <v>49405.434819747956</v>
      </c>
      <c r="J939" s="169">
        <f t="shared" si="154"/>
        <v>2.3628908789116804E-2</v>
      </c>
      <c r="K939" s="169">
        <f t="shared" si="155"/>
        <v>1.6988703986217801</v>
      </c>
      <c r="L939" s="169">
        <f t="shared" si="161"/>
        <v>35.589138511696042</v>
      </c>
      <c r="M939" s="170">
        <f t="shared" si="162"/>
        <v>41.501774815155102</v>
      </c>
      <c r="N939" s="170">
        <f t="shared" si="163"/>
        <v>4.2529228432597019</v>
      </c>
      <c r="O939" s="169">
        <f t="shared" si="164"/>
        <v>0.38356086248734689</v>
      </c>
    </row>
    <row r="940" spans="1:15" x14ac:dyDescent="0.25">
      <c r="A940" s="157">
        <v>45694.64166666667</v>
      </c>
      <c r="B940" s="168">
        <v>0.50846872637083718</v>
      </c>
      <c r="C940" s="169">
        <f t="shared" si="156"/>
        <v>0.57752218504568054</v>
      </c>
      <c r="D940" s="168">
        <v>26.480317193333299</v>
      </c>
      <c r="E940" s="168">
        <v>6.1815482999999997E-2</v>
      </c>
      <c r="F940" s="169">
        <f t="shared" si="157"/>
        <v>0.9785809029208602</v>
      </c>
      <c r="G940" s="169">
        <f t="shared" si="158"/>
        <v>0.55862318661699562</v>
      </c>
      <c r="H940" s="169">
        <f t="shared" si="159"/>
        <v>1.2091410965735835E-3</v>
      </c>
      <c r="I940" s="169">
        <f t="shared" si="160"/>
        <v>49897.9167879468</v>
      </c>
      <c r="J940" s="169">
        <f t="shared" si="154"/>
        <v>2.3629059723449707E-2</v>
      </c>
      <c r="K940" s="169">
        <f t="shared" si="155"/>
        <v>1.6988607623418539</v>
      </c>
      <c r="L940" s="169">
        <f t="shared" si="161"/>
        <v>35.894054827665336</v>
      </c>
      <c r="M940" s="170">
        <f t="shared" si="162"/>
        <v>41.857135881098593</v>
      </c>
      <c r="N940" s="170">
        <f t="shared" si="163"/>
        <v>4.3039452784370198</v>
      </c>
      <c r="O940" s="169">
        <f t="shared" si="164"/>
        <v>0.38816245296149171</v>
      </c>
    </row>
    <row r="941" spans="1:15" x14ac:dyDescent="0.25">
      <c r="A941" s="157">
        <v>45694.642361111109</v>
      </c>
      <c r="B941" s="168">
        <v>0.50615223874247806</v>
      </c>
      <c r="C941" s="169">
        <f t="shared" si="156"/>
        <v>0.57489043433852427</v>
      </c>
      <c r="D941" s="168">
        <v>26.480102805000001</v>
      </c>
      <c r="E941" s="168">
        <v>6.20724476666666E-2</v>
      </c>
      <c r="F941" s="169">
        <f t="shared" si="157"/>
        <v>0.97858134073357317</v>
      </c>
      <c r="G941" s="169">
        <f t="shared" si="158"/>
        <v>0.55607820472607583</v>
      </c>
      <c r="H941" s="169">
        <f t="shared" si="159"/>
        <v>1.2036324777620689E-3</v>
      </c>
      <c r="I941" s="169">
        <f t="shared" si="160"/>
        <v>49670.5335268485</v>
      </c>
      <c r="J941" s="169">
        <f t="shared" si="154"/>
        <v>2.3629210662482983E-2</v>
      </c>
      <c r="K941" s="169">
        <f t="shared" si="155"/>
        <v>1.698851125877183</v>
      </c>
      <c r="L941" s="169">
        <f t="shared" si="161"/>
        <v>35.753377072577607</v>
      </c>
      <c r="M941" s="170">
        <f t="shared" si="162"/>
        <v>41.692875333890768</v>
      </c>
      <c r="N941" s="170">
        <f t="shared" si="163"/>
        <v>4.303150600943181</v>
      </c>
      <c r="O941" s="169">
        <f t="shared" si="164"/>
        <v>0.38809078291334609</v>
      </c>
    </row>
    <row r="942" spans="1:15" x14ac:dyDescent="0.25">
      <c r="A942" s="157">
        <v>45694.643055555556</v>
      </c>
      <c r="B942" s="168">
        <v>0.5065383139009223</v>
      </c>
      <c r="C942" s="169">
        <f t="shared" si="156"/>
        <v>0.5753282715398581</v>
      </c>
      <c r="D942" s="168">
        <v>26.479888419999899</v>
      </c>
      <c r="E942" s="168">
        <v>6.2395642499999897E-2</v>
      </c>
      <c r="F942" s="169">
        <f t="shared" si="157"/>
        <v>0.97858177853466066</v>
      </c>
      <c r="G942" s="169">
        <f t="shared" si="158"/>
        <v>0.55650236165864309</v>
      </c>
      <c r="H942" s="169">
        <f t="shared" si="159"/>
        <v>1.2045505663606994E-3</v>
      </c>
      <c r="I942" s="169">
        <f t="shared" si="160"/>
        <v>49708.362661043742</v>
      </c>
      <c r="J942" s="169">
        <f t="shared" si="154"/>
        <v>2.3629361600349671E-2</v>
      </c>
      <c r="K942" s="169">
        <f t="shared" si="155"/>
        <v>1.6988414896023361</v>
      </c>
      <c r="L942" s="169">
        <f t="shared" si="161"/>
        <v>35.776829242612372</v>
      </c>
      <c r="M942" s="170">
        <f t="shared" si="162"/>
        <v>41.720011350423526</v>
      </c>
      <c r="N942" s="170">
        <f t="shared" si="163"/>
        <v>4.3286556099797604</v>
      </c>
      <c r="O942" s="169">
        <f t="shared" si="164"/>
        <v>0.39039101821606786</v>
      </c>
    </row>
    <row r="943" spans="1:15" x14ac:dyDescent="0.25">
      <c r="A943" s="157">
        <v>45694.643750000003</v>
      </c>
      <c r="B943" s="168">
        <v>0.49958883626754863</v>
      </c>
      <c r="C943" s="169">
        <f t="shared" si="156"/>
        <v>0.56743439621275549</v>
      </c>
      <c r="D943" s="168">
        <v>26.4796835916666</v>
      </c>
      <c r="E943" s="168">
        <v>6.2438027333333299E-2</v>
      </c>
      <c r="F943" s="169">
        <f t="shared" si="157"/>
        <v>0.97858219681533265</v>
      </c>
      <c r="G943" s="169">
        <f t="shared" si="158"/>
        <v>0.5488673997828416</v>
      </c>
      <c r="H943" s="169">
        <f t="shared" si="159"/>
        <v>1.1880246748546355E-3</v>
      </c>
      <c r="I943" s="169">
        <f t="shared" si="160"/>
        <v>49026.331832782074</v>
      </c>
      <c r="J943" s="169">
        <f t="shared" si="154"/>
        <v>2.3629505810942773E-2</v>
      </c>
      <c r="K943" s="169">
        <f t="shared" si="155"/>
        <v>1.6988322829222728</v>
      </c>
      <c r="L943" s="169">
        <f t="shared" si="161"/>
        <v>35.354297606340069</v>
      </c>
      <c r="M943" s="170">
        <f t="shared" si="162"/>
        <v>41.227089249507237</v>
      </c>
      <c r="N943" s="170">
        <f t="shared" si="163"/>
        <v>4.2752345279701487</v>
      </c>
      <c r="O943" s="169">
        <f t="shared" si="164"/>
        <v>0.38557309956440733</v>
      </c>
    </row>
    <row r="944" spans="1:15" x14ac:dyDescent="0.25">
      <c r="A944" s="157">
        <v>45694.644444444442</v>
      </c>
      <c r="B944" s="168">
        <v>0.50885479048736471</v>
      </c>
      <c r="C944" s="169">
        <f t="shared" si="156"/>
        <v>0.57795974347151025</v>
      </c>
      <c r="D944" s="168">
        <v>26.480018699999999</v>
      </c>
      <c r="E944" s="168">
        <v>6.2769169E-2</v>
      </c>
      <c r="F944" s="169">
        <f t="shared" si="157"/>
        <v>0.97858151248711744</v>
      </c>
      <c r="G944" s="169">
        <f t="shared" si="158"/>
        <v>0.55904733141849083</v>
      </c>
      <c r="H944" s="169">
        <f t="shared" si="159"/>
        <v>1.2100591589144824E-3</v>
      </c>
      <c r="I944" s="169">
        <f t="shared" si="160"/>
        <v>49935.721835938486</v>
      </c>
      <c r="J944" s="169">
        <f t="shared" si="154"/>
        <v>2.3629269876509679E-2</v>
      </c>
      <c r="K944" s="169">
        <f t="shared" si="155"/>
        <v>1.6988473454824824</v>
      </c>
      <c r="L944" s="169">
        <f t="shared" si="161"/>
        <v>35.917491345621158</v>
      </c>
      <c r="M944" s="170">
        <f t="shared" si="162"/>
        <v>41.884169400396495</v>
      </c>
      <c r="N944" s="170">
        <f t="shared" si="163"/>
        <v>4.3734528524966629</v>
      </c>
      <c r="O944" s="169">
        <f t="shared" si="164"/>
        <v>0.39443117356571633</v>
      </c>
    </row>
    <row r="945" spans="1:15" x14ac:dyDescent="0.25">
      <c r="A945" s="157">
        <v>45694.645138888889</v>
      </c>
      <c r="B945" s="168">
        <v>0.51425994540312792</v>
      </c>
      <c r="C945" s="169">
        <f t="shared" si="156"/>
        <v>0.58410099045114183</v>
      </c>
      <c r="D945" s="168">
        <v>26.480664390000001</v>
      </c>
      <c r="E945" s="168">
        <v>6.2978448833333298E-2</v>
      </c>
      <c r="F945" s="169">
        <f t="shared" si="157"/>
        <v>0.9785801938836477</v>
      </c>
      <c r="G945" s="169">
        <f t="shared" si="158"/>
        <v>0.56498564130187989</v>
      </c>
      <c r="H945" s="169">
        <f t="shared" si="159"/>
        <v>1.2229126435105626E-3</v>
      </c>
      <c r="I945" s="169">
        <f t="shared" si="160"/>
        <v>50466.325574978655</v>
      </c>
      <c r="J945" s="169">
        <f t="shared" si="154"/>
        <v>2.3628815283877076E-2</v>
      </c>
      <c r="K945" s="169">
        <f t="shared" si="155"/>
        <v>1.6988763684457473</v>
      </c>
      <c r="L945" s="169">
        <f t="shared" si="161"/>
        <v>36.245357797593421</v>
      </c>
      <c r="M945" s="170">
        <f t="shared" si="162"/>
        <v>42.267148869211134</v>
      </c>
      <c r="N945" s="170">
        <f t="shared" si="163"/>
        <v>4.4322684096509608</v>
      </c>
      <c r="O945" s="169">
        <f t="shared" si="164"/>
        <v>0.39973560693100296</v>
      </c>
    </row>
    <row r="946" spans="1:15" x14ac:dyDescent="0.25">
      <c r="A946" s="157">
        <v>45694.645833333336</v>
      </c>
      <c r="B946" s="168">
        <v>0.51425994540312792</v>
      </c>
      <c r="C946" s="169">
        <f t="shared" si="156"/>
        <v>0.58410303625163928</v>
      </c>
      <c r="D946" s="168">
        <v>26.481310081666599</v>
      </c>
      <c r="E946" s="168">
        <v>6.3004939833333301E-2</v>
      </c>
      <c r="F946" s="169">
        <f t="shared" si="157"/>
        <v>0.97857887523305864</v>
      </c>
      <c r="G946" s="169">
        <f t="shared" si="158"/>
        <v>0.56498564130187989</v>
      </c>
      <c r="H946" s="169">
        <f t="shared" si="159"/>
        <v>1.2229126435105626E-3</v>
      </c>
      <c r="I946" s="169">
        <f t="shared" si="160"/>
        <v>50466.502332141637</v>
      </c>
      <c r="J946" s="169">
        <f t="shared" si="154"/>
        <v>2.3628360700776077E-2</v>
      </c>
      <c r="K946" s="169">
        <f t="shared" si="155"/>
        <v>1.69890539184677</v>
      </c>
      <c r="L946" s="169">
        <f t="shared" si="161"/>
        <v>36.245357797593421</v>
      </c>
      <c r="M946" s="170">
        <f t="shared" si="162"/>
        <v>42.267796134839379</v>
      </c>
      <c r="N946" s="170">
        <f t="shared" si="163"/>
        <v>4.4342152901710863</v>
      </c>
      <c r="O946" s="169">
        <f t="shared" si="164"/>
        <v>0.39991119139349623</v>
      </c>
    </row>
    <row r="947" spans="1:15" x14ac:dyDescent="0.25">
      <c r="A947" s="157">
        <v>45694.646527777775</v>
      </c>
      <c r="B947" s="168">
        <v>0.50846872637083718</v>
      </c>
      <c r="C947" s="169">
        <f t="shared" si="156"/>
        <v>0.57752731825871229</v>
      </c>
      <c r="D947" s="168">
        <v>26.481955774999999</v>
      </c>
      <c r="E947" s="168">
        <v>6.29440108333333E-2</v>
      </c>
      <c r="F947" s="169">
        <f t="shared" si="157"/>
        <v>0.97857755653534828</v>
      </c>
      <c r="G947" s="169">
        <f t="shared" si="158"/>
        <v>0.55862318661699562</v>
      </c>
      <c r="H947" s="169">
        <f t="shared" si="159"/>
        <v>1.2091410965735835E-3</v>
      </c>
      <c r="I947" s="169">
        <f t="shared" si="160"/>
        <v>49898.360297552739</v>
      </c>
      <c r="J947" s="169">
        <f t="shared" si="154"/>
        <v>2.3627906127206281E-2</v>
      </c>
      <c r="K947" s="169">
        <f t="shared" si="155"/>
        <v>1.6989344156855684</v>
      </c>
      <c r="L947" s="169">
        <f t="shared" si="161"/>
        <v>35.894054827665336</v>
      </c>
      <c r="M947" s="170">
        <f t="shared" si="162"/>
        <v>41.858762542356494</v>
      </c>
      <c r="N947" s="170">
        <f t="shared" si="163"/>
        <v>4.382726788988613</v>
      </c>
      <c r="O947" s="169">
        <f t="shared" si="164"/>
        <v>0.39526756754947812</v>
      </c>
    </row>
    <row r="948" spans="1:15" x14ac:dyDescent="0.25">
      <c r="A948" s="157">
        <v>45694.647222222222</v>
      </c>
      <c r="B948" s="168">
        <v>0.51194343939731224</v>
      </c>
      <c r="C948" s="169">
        <f t="shared" si="156"/>
        <v>0.58147598282497748</v>
      </c>
      <c r="D948" s="168">
        <v>26.4825984583333</v>
      </c>
      <c r="E948" s="168">
        <v>6.3061154833333299E-2</v>
      </c>
      <c r="F948" s="169">
        <f t="shared" si="157"/>
        <v>0.97857624394153975</v>
      </c>
      <c r="G948" s="169">
        <f t="shared" si="158"/>
        <v>0.56244063922078358</v>
      </c>
      <c r="H948" s="169">
        <f t="shared" si="159"/>
        <v>1.217403980997367E-3</v>
      </c>
      <c r="I948" s="169">
        <f t="shared" si="160"/>
        <v>50239.524916078051</v>
      </c>
      <c r="J948" s="169">
        <f t="shared" si="154"/>
        <v>2.3627453683331686E-2</v>
      </c>
      <c r="K948" s="169">
        <f t="shared" si="155"/>
        <v>1.6989633045855432</v>
      </c>
      <c r="L948" s="169">
        <f t="shared" si="161"/>
        <v>36.104902304803929</v>
      </c>
      <c r="M948" s="170">
        <f t="shared" si="162"/>
        <v>42.105289449317091</v>
      </c>
      <c r="N948" s="170">
        <f t="shared" si="163"/>
        <v>4.4193915256415215</v>
      </c>
      <c r="O948" s="169">
        <f t="shared" si="164"/>
        <v>0.39857427179306648</v>
      </c>
    </row>
    <row r="949" spans="1:15" x14ac:dyDescent="0.25">
      <c r="A949" s="157">
        <v>45694.647916666669</v>
      </c>
      <c r="B949" s="168">
        <v>0.52815882716004636</v>
      </c>
      <c r="C949" s="169">
        <f t="shared" si="156"/>
        <v>0.59989539796826374</v>
      </c>
      <c r="D949" s="168">
        <v>26.483102798333299</v>
      </c>
      <c r="E949" s="168">
        <v>6.3585529833333307E-2</v>
      </c>
      <c r="F949" s="169">
        <f t="shared" si="157"/>
        <v>0.9785752138649525</v>
      </c>
      <c r="G949" s="169">
        <f t="shared" si="158"/>
        <v>0.58025548429277407</v>
      </c>
      <c r="H949" s="169">
        <f t="shared" si="159"/>
        <v>1.2559642517159613E-3</v>
      </c>
      <c r="I949" s="169">
        <f t="shared" si="160"/>
        <v>51830.962384457991</v>
      </c>
      <c r="J949" s="169">
        <f t="shared" si="154"/>
        <v>2.3627098639472321E-2</v>
      </c>
      <c r="K949" s="169">
        <f t="shared" si="155"/>
        <v>1.6989859751432574</v>
      </c>
      <c r="L949" s="169">
        <f t="shared" si="161"/>
        <v>37.08623760414401</v>
      </c>
      <c r="M949" s="170">
        <f t="shared" si="162"/>
        <v>43.250233266402603</v>
      </c>
      <c r="N949" s="170">
        <f t="shared" si="163"/>
        <v>4.5898131694694797</v>
      </c>
      <c r="O949" s="169">
        <f t="shared" si="164"/>
        <v>0.41394418916571785</v>
      </c>
    </row>
    <row r="950" spans="1:15" x14ac:dyDescent="0.25">
      <c r="A950" s="157">
        <v>45694.648611111108</v>
      </c>
      <c r="B950" s="168">
        <v>0.52236762642799817</v>
      </c>
      <c r="C950" s="169">
        <f t="shared" si="156"/>
        <v>0.59331899523393916</v>
      </c>
      <c r="D950" s="168">
        <v>26.483531951666599</v>
      </c>
      <c r="E950" s="168">
        <v>6.4251094499999994E-2</v>
      </c>
      <c r="F950" s="169">
        <f t="shared" si="157"/>
        <v>0.97857433733048205</v>
      </c>
      <c r="G950" s="169">
        <f t="shared" si="158"/>
        <v>0.57389304971323618</v>
      </c>
      <c r="H950" s="169">
        <f t="shared" si="159"/>
        <v>1.2421927482970481E-3</v>
      </c>
      <c r="I950" s="169">
        <f t="shared" si="160"/>
        <v>51262.761188212346</v>
      </c>
      <c r="J950" s="169">
        <f t="shared" si="154"/>
        <v>2.3626796530454377E-2</v>
      </c>
      <c r="K950" s="169">
        <f t="shared" si="155"/>
        <v>1.6990052661638693</v>
      </c>
      <c r="L950" s="169">
        <f t="shared" si="161"/>
        <v>36.736252217584955</v>
      </c>
      <c r="M950" s="170">
        <f t="shared" si="162"/>
        <v>42.842513876928699</v>
      </c>
      <c r="N950" s="170">
        <f t="shared" si="163"/>
        <v>4.5897254902242945</v>
      </c>
      <c r="O950" s="169">
        <f t="shared" si="164"/>
        <v>0.41393628158588519</v>
      </c>
    </row>
    <row r="951" spans="1:15" x14ac:dyDescent="0.25">
      <c r="A951" s="157">
        <v>45694.649305555555</v>
      </c>
      <c r="B951" s="168">
        <v>0.51425994540312792</v>
      </c>
      <c r="C951" s="169">
        <f t="shared" si="156"/>
        <v>0.58411143604840665</v>
      </c>
      <c r="D951" s="168">
        <v>26.483961104999999</v>
      </c>
      <c r="E951" s="168">
        <v>6.4999743666666596E-2</v>
      </c>
      <c r="F951" s="169">
        <f t="shared" si="157"/>
        <v>0.97857346077669771</v>
      </c>
      <c r="G951" s="169">
        <f t="shared" si="158"/>
        <v>0.56498564130187989</v>
      </c>
      <c r="H951" s="169">
        <f t="shared" si="159"/>
        <v>1.2229126435105626E-3</v>
      </c>
      <c r="I951" s="169">
        <f t="shared" si="160"/>
        <v>50467.228074582337</v>
      </c>
      <c r="J951" s="169">
        <f t="shared" si="154"/>
        <v>2.3626494426164667E-2</v>
      </c>
      <c r="K951" s="169">
        <f t="shared" si="155"/>
        <v>1.6990245573447782</v>
      </c>
      <c r="L951" s="169">
        <f t="shared" si="161"/>
        <v>36.245357797593421</v>
      </c>
      <c r="M951" s="170">
        <f t="shared" si="162"/>
        <v>42.270453724296701</v>
      </c>
      <c r="N951" s="170">
        <f t="shared" si="163"/>
        <v>4.5749567912572981</v>
      </c>
      <c r="O951" s="169">
        <f t="shared" si="164"/>
        <v>0.41260432821584581</v>
      </c>
    </row>
    <row r="952" spans="1:15" x14ac:dyDescent="0.25">
      <c r="A952" s="157">
        <v>45694.65</v>
      </c>
      <c r="B952" s="168">
        <v>0.50846872637083718</v>
      </c>
      <c r="C952" s="169">
        <f t="shared" si="156"/>
        <v>0.57753494517827375</v>
      </c>
      <c r="D952" s="168">
        <v>26.484390258333299</v>
      </c>
      <c r="E952" s="168">
        <v>6.5823361833333302E-2</v>
      </c>
      <c r="F952" s="169">
        <f t="shared" si="157"/>
        <v>0.97857258420359949</v>
      </c>
      <c r="G952" s="169">
        <f t="shared" si="158"/>
        <v>0.55862318661699562</v>
      </c>
      <c r="H952" s="169">
        <f t="shared" si="159"/>
        <v>1.2091410965735835E-3</v>
      </c>
      <c r="I952" s="169">
        <f t="shared" si="160"/>
        <v>49899.01926340285</v>
      </c>
      <c r="J952" s="169">
        <f t="shared" si="154"/>
        <v>2.3626192326603245E-2</v>
      </c>
      <c r="K952" s="169">
        <f t="shared" si="155"/>
        <v>1.6990438486859769</v>
      </c>
      <c r="L952" s="169">
        <f t="shared" si="161"/>
        <v>35.894054827665336</v>
      </c>
      <c r="M952" s="170">
        <f t="shared" si="162"/>
        <v>41.861179431960757</v>
      </c>
      <c r="N952" s="170">
        <f t="shared" si="163"/>
        <v>4.5835346528857919</v>
      </c>
      <c r="O952" s="169">
        <f t="shared" si="164"/>
        <v>0.41337794488508223</v>
      </c>
    </row>
    <row r="953" spans="1:15" x14ac:dyDescent="0.25">
      <c r="A953" s="157">
        <v>45694.650694444441</v>
      </c>
      <c r="B953" s="168">
        <v>0.49843060716305565</v>
      </c>
      <c r="C953" s="169">
        <f t="shared" si="156"/>
        <v>0.5661346482290236</v>
      </c>
      <c r="D953" s="168">
        <v>26.484819413333302</v>
      </c>
      <c r="E953" s="168">
        <v>6.6516904499999904E-2</v>
      </c>
      <c r="F953" s="169">
        <f t="shared" si="157"/>
        <v>0.97857170760778212</v>
      </c>
      <c r="G953" s="169">
        <f t="shared" si="158"/>
        <v>0.54759492499800588</v>
      </c>
      <c r="H953" s="169">
        <f t="shared" si="159"/>
        <v>1.1852704004285842E-3</v>
      </c>
      <c r="I953" s="169">
        <f t="shared" si="160"/>
        <v>48914.033606987636</v>
      </c>
      <c r="J953" s="169">
        <f t="shared" si="154"/>
        <v>2.3625890230596733E-2</v>
      </c>
      <c r="K953" s="169">
        <f t="shared" si="155"/>
        <v>1.6990631402623924</v>
      </c>
      <c r="L953" s="169">
        <f t="shared" si="161"/>
        <v>35.283796984189209</v>
      </c>
      <c r="M953" s="170">
        <f t="shared" si="162"/>
        <v>41.14988950077943</v>
      </c>
      <c r="N953" s="170">
        <f t="shared" si="163"/>
        <v>4.5451874929064777</v>
      </c>
      <c r="O953" s="169">
        <f t="shared" si="164"/>
        <v>0.40991950693600993</v>
      </c>
    </row>
    <row r="954" spans="1:15" x14ac:dyDescent="0.25">
      <c r="A954" s="157">
        <v>45694.651388888888</v>
      </c>
      <c r="B954" s="168">
        <v>0.4976584421750902</v>
      </c>
      <c r="C954" s="169">
        <f t="shared" si="156"/>
        <v>0.5652589125951436</v>
      </c>
      <c r="D954" s="168">
        <v>26.485248564999999</v>
      </c>
      <c r="E954" s="168">
        <v>6.7417345000000004E-2</v>
      </c>
      <c r="F954" s="169">
        <f t="shared" si="157"/>
        <v>0.97857083099945885</v>
      </c>
      <c r="G954" s="169">
        <f t="shared" si="158"/>
        <v>0.54674659501466538</v>
      </c>
      <c r="H954" s="169">
        <f t="shared" si="159"/>
        <v>1.1834341883434315E-3</v>
      </c>
      <c r="I954" s="169">
        <f t="shared" si="160"/>
        <v>48838.370048220408</v>
      </c>
      <c r="J954" s="169">
        <f t="shared" si="154"/>
        <v>2.3625588141664686E-2</v>
      </c>
      <c r="K954" s="169">
        <f t="shared" si="155"/>
        <v>1.6990824318492614</v>
      </c>
      <c r="L954" s="169">
        <f t="shared" si="161"/>
        <v>35.236783083040038</v>
      </c>
      <c r="M954" s="170">
        <f t="shared" si="162"/>
        <v>41.095477590787759</v>
      </c>
      <c r="N954" s="170">
        <f t="shared" si="163"/>
        <v>4.600008848373097</v>
      </c>
      <c r="O954" s="169">
        <f t="shared" si="164"/>
        <v>0.41486371287636153</v>
      </c>
    </row>
    <row r="955" spans="1:15" x14ac:dyDescent="0.25">
      <c r="A955" s="157">
        <v>45694.652083333334</v>
      </c>
      <c r="B955" s="168">
        <v>0.50422182627256329</v>
      </c>
      <c r="C955" s="169">
        <f t="shared" si="156"/>
        <v>0.57271518096410445</v>
      </c>
      <c r="D955" s="168">
        <v>26.485677719999899</v>
      </c>
      <c r="E955" s="168">
        <v>6.8155391999999995E-2</v>
      </c>
      <c r="F955" s="169">
        <f t="shared" si="157"/>
        <v>0.97856995436501182</v>
      </c>
      <c r="G955" s="169">
        <f t="shared" si="158"/>
        <v>0.55395737976772341</v>
      </c>
      <c r="H955" s="169">
        <f t="shared" si="159"/>
        <v>1.1990419475491848E-3</v>
      </c>
      <c r="I955" s="169">
        <f t="shared" si="160"/>
        <v>49482.591635298624</v>
      </c>
      <c r="J955" s="169">
        <f t="shared" si="154"/>
        <v>2.3625286055114311E-2</v>
      </c>
      <c r="K955" s="169">
        <f t="shared" si="155"/>
        <v>1.6991017237462636</v>
      </c>
      <c r="L955" s="169">
        <f t="shared" si="161"/>
        <v>35.636076381614672</v>
      </c>
      <c r="M955" s="170">
        <f t="shared" si="162"/>
        <v>41.561582979324605</v>
      </c>
      <c r="N955" s="170">
        <f t="shared" si="163"/>
        <v>4.7085275695153213</v>
      </c>
      <c r="O955" s="169">
        <f t="shared" si="164"/>
        <v>0.4246507548264179</v>
      </c>
    </row>
    <row r="956" spans="1:15" x14ac:dyDescent="0.25">
      <c r="A956" s="157">
        <v>45694.652777777781</v>
      </c>
      <c r="B956" s="168">
        <v>0.51541817458483485</v>
      </c>
      <c r="C956" s="169">
        <f t="shared" si="156"/>
        <v>0.5854338011084167</v>
      </c>
      <c r="D956" s="168">
        <v>26.486106873333298</v>
      </c>
      <c r="E956" s="168">
        <v>6.8811315666666595E-2</v>
      </c>
      <c r="F956" s="169">
        <f t="shared" si="157"/>
        <v>0.97856907771465318</v>
      </c>
      <c r="G956" s="169">
        <f t="shared" si="158"/>
        <v>0.56625811617154576</v>
      </c>
      <c r="H956" s="169">
        <f t="shared" si="159"/>
        <v>1.225666918120229E-3</v>
      </c>
      <c r="I956" s="169">
        <f t="shared" si="160"/>
        <v>50581.480415767204</v>
      </c>
      <c r="J956" s="169">
        <f t="shared" si="154"/>
        <v>2.3624983974464876E-2</v>
      </c>
      <c r="K956" s="169">
        <f t="shared" si="155"/>
        <v>1.6991210157286496</v>
      </c>
      <c r="L956" s="169">
        <f t="shared" si="161"/>
        <v>36.315550866416963</v>
      </c>
      <c r="M956" s="170">
        <f t="shared" si="162"/>
        <v>42.354470416674275</v>
      </c>
      <c r="N956" s="170">
        <f t="shared" si="163"/>
        <v>4.8538657047394436</v>
      </c>
      <c r="O956" s="169">
        <f t="shared" si="164"/>
        <v>0.43775845100463961</v>
      </c>
    </row>
    <row r="957" spans="1:15" x14ac:dyDescent="0.25">
      <c r="A957" s="157">
        <v>45694.65347222222</v>
      </c>
      <c r="B957" s="168">
        <v>0.51966507468311152</v>
      </c>
      <c r="C957" s="169">
        <f t="shared" si="156"/>
        <v>0.59025898436729529</v>
      </c>
      <c r="D957" s="168">
        <v>26.486536024999999</v>
      </c>
      <c r="E957" s="168">
        <v>6.9334259666666606E-2</v>
      </c>
      <c r="F957" s="169">
        <f t="shared" si="157"/>
        <v>0.97856820104838349</v>
      </c>
      <c r="G957" s="169">
        <f t="shared" si="158"/>
        <v>0.57092392302082118</v>
      </c>
      <c r="H957" s="169">
        <f t="shared" si="159"/>
        <v>1.2357660671446346E-3</v>
      </c>
      <c r="I957" s="169">
        <f t="shared" si="160"/>
        <v>50998.376249334317</v>
      </c>
      <c r="J957" s="169">
        <f t="shared" si="154"/>
        <v>2.3624681899716411E-2</v>
      </c>
      <c r="K957" s="169">
        <f t="shared" si="155"/>
        <v>1.699140307796406</v>
      </c>
      <c r="L957" s="169">
        <f t="shared" si="161"/>
        <v>36.57274059531175</v>
      </c>
      <c r="M957" s="170">
        <f t="shared" si="162"/>
        <v>42.65486241072783</v>
      </c>
      <c r="N957" s="170">
        <f t="shared" si="163"/>
        <v>4.9289853047683438</v>
      </c>
      <c r="O957" s="169">
        <f t="shared" si="164"/>
        <v>0.44453330670710167</v>
      </c>
    </row>
    <row r="958" spans="1:15" x14ac:dyDescent="0.25">
      <c r="A958" s="157">
        <v>45694.654166666667</v>
      </c>
      <c r="B958" s="168">
        <v>0.53163358427697438</v>
      </c>
      <c r="C958" s="169">
        <f t="shared" si="156"/>
        <v>0.60385481100888361</v>
      </c>
      <c r="D958" s="168">
        <v>26.486980084999999</v>
      </c>
      <c r="E958" s="168">
        <v>6.9886335333333299E-2</v>
      </c>
      <c r="F958" s="169">
        <f t="shared" si="157"/>
        <v>0.97856729390720143</v>
      </c>
      <c r="G958" s="169">
        <f t="shared" si="158"/>
        <v>0.58407298533601959</v>
      </c>
      <c r="H958" s="169">
        <f t="shared" si="159"/>
        <v>1.2642272409870553E-3</v>
      </c>
      <c r="I958" s="169">
        <f t="shared" si="160"/>
        <v>52173.055671167545</v>
      </c>
      <c r="J958" s="169">
        <f t="shared" si="154"/>
        <v>2.3624369336146495E-2</v>
      </c>
      <c r="K958" s="169">
        <f t="shared" si="155"/>
        <v>1.6991602702215611</v>
      </c>
      <c r="L958" s="169">
        <f t="shared" si="161"/>
        <v>37.295972929924083</v>
      </c>
      <c r="M958" s="170">
        <f t="shared" si="162"/>
        <v>43.498827874939003</v>
      </c>
      <c r="N958" s="170">
        <f t="shared" si="163"/>
        <v>5.0766244345971065</v>
      </c>
      <c r="O958" s="169">
        <f t="shared" si="164"/>
        <v>0.45784852404375054</v>
      </c>
    </row>
    <row r="959" spans="1:15" x14ac:dyDescent="0.25">
      <c r="A959" s="157">
        <v>45694.654861111114</v>
      </c>
      <c r="B959" s="168">
        <v>0.54051343384175599</v>
      </c>
      <c r="C959" s="169">
        <f t="shared" si="156"/>
        <v>0.61394473057667276</v>
      </c>
      <c r="D959" s="168">
        <v>26.488109714999901</v>
      </c>
      <c r="E959" s="168">
        <v>7.0426496666666602E-2</v>
      </c>
      <c r="F959" s="169">
        <f t="shared" si="157"/>
        <v>0.97856498616660059</v>
      </c>
      <c r="G959" s="169">
        <f t="shared" si="158"/>
        <v>0.59382872763301997</v>
      </c>
      <c r="H959" s="169">
        <f t="shared" si="159"/>
        <v>1.2853435663052379E-3</v>
      </c>
      <c r="I959" s="169">
        <f t="shared" si="160"/>
        <v>53044.824721824523</v>
      </c>
      <c r="J959" s="169">
        <f t="shared" si="154"/>
        <v>2.3623574238516059E-2</v>
      </c>
      <c r="K959" s="169">
        <f t="shared" si="155"/>
        <v>1.6992110527686506</v>
      </c>
      <c r="L959" s="169">
        <f t="shared" si="161"/>
        <v>37.83108988704312</v>
      </c>
      <c r="M959" s="170">
        <f t="shared" si="162"/>
        <v>44.124124562229625</v>
      </c>
      <c r="N959" s="170">
        <f t="shared" si="163"/>
        <v>5.1969277257198572</v>
      </c>
      <c r="O959" s="169">
        <f t="shared" si="164"/>
        <v>0.46869838796174756</v>
      </c>
    </row>
    <row r="960" spans="1:15" x14ac:dyDescent="0.25">
      <c r="A960" s="157">
        <v>45694.655555555553</v>
      </c>
      <c r="B960" s="168">
        <v>0.50924086564580617</v>
      </c>
      <c r="C960" s="169">
        <f t="shared" si="156"/>
        <v>0.57842835072329457</v>
      </c>
      <c r="D960" s="168">
        <v>26.489611944999901</v>
      </c>
      <c r="E960" s="168">
        <v>7.0611142166666599E-2</v>
      </c>
      <c r="F960" s="169">
        <f t="shared" si="157"/>
        <v>0.97856191702768835</v>
      </c>
      <c r="G960" s="169">
        <f t="shared" si="158"/>
        <v>0.55947148835105498</v>
      </c>
      <c r="H960" s="169">
        <f t="shared" si="159"/>
        <v>1.2109772475131059E-3</v>
      </c>
      <c r="I960" s="169">
        <f t="shared" si="160"/>
        <v>49976.209502492653</v>
      </c>
      <c r="J960" s="169">
        <f t="shared" si="154"/>
        <v>2.3622516934625061E-2</v>
      </c>
      <c r="K960" s="169">
        <f t="shared" si="155"/>
        <v>1.6992785872793916</v>
      </c>
      <c r="L960" s="169">
        <f t="shared" si="161"/>
        <v>35.940926044561522</v>
      </c>
      <c r="M960" s="170">
        <f t="shared" si="162"/>
        <v>41.92103383726409</v>
      </c>
      <c r="N960" s="170">
        <f t="shared" si="163"/>
        <v>4.9247420867340539</v>
      </c>
      <c r="O960" s="169">
        <f t="shared" si="164"/>
        <v>0.44415062109794862</v>
      </c>
    </row>
    <row r="961" spans="1:15" x14ac:dyDescent="0.25">
      <c r="A961" s="157">
        <v>45694.65625</v>
      </c>
      <c r="B961" s="168">
        <v>0.50344966128459501</v>
      </c>
      <c r="C961" s="169">
        <f t="shared" si="156"/>
        <v>0.57185499098066506</v>
      </c>
      <c r="D961" s="168">
        <v>26.491114171666599</v>
      </c>
      <c r="E961" s="168">
        <v>7.0979901499999998E-2</v>
      </c>
      <c r="F961" s="169">
        <f t="shared" si="157"/>
        <v>0.97855884765887091</v>
      </c>
      <c r="G961" s="169">
        <f t="shared" si="158"/>
        <v>0.55310904978437991</v>
      </c>
      <c r="H961" s="169">
        <f t="shared" si="159"/>
        <v>1.1972057354640258E-3</v>
      </c>
      <c r="I961" s="169">
        <f t="shared" si="160"/>
        <v>49408.271220729461</v>
      </c>
      <c r="J961" s="169">
        <f t="shared" si="154"/>
        <v>2.3621459691001708E-2</v>
      </c>
      <c r="K961" s="169">
        <f t="shared" si="155"/>
        <v>1.6993461236044924</v>
      </c>
      <c r="L961" s="169">
        <f t="shared" si="161"/>
        <v>35.589138511696042</v>
      </c>
      <c r="M961" s="170">
        <f t="shared" si="162"/>
        <v>41.512192337289022</v>
      </c>
      <c r="N961" s="170">
        <f t="shared" si="163"/>
        <v>4.8973103207853512</v>
      </c>
      <c r="O961" s="169">
        <f t="shared" si="164"/>
        <v>0.44167661623244509</v>
      </c>
    </row>
    <row r="962" spans="1:15" x14ac:dyDescent="0.25">
      <c r="A962" s="157">
        <v>45694.656944444447</v>
      </c>
      <c r="B962" s="168">
        <v>0.50267750726132965</v>
      </c>
      <c r="C962" s="169">
        <f t="shared" si="156"/>
        <v>0.57098257554552934</v>
      </c>
      <c r="D962" s="168">
        <v>26.492616398333301</v>
      </c>
      <c r="E962" s="168">
        <v>7.1228123666666601E-2</v>
      </c>
      <c r="F962" s="169">
        <f t="shared" si="157"/>
        <v>0.97855577805332272</v>
      </c>
      <c r="G962" s="169">
        <f t="shared" si="158"/>
        <v>0.5522607318472782</v>
      </c>
      <c r="H962" s="169">
        <f t="shared" si="159"/>
        <v>1.1953695494529831E-3</v>
      </c>
      <c r="I962" s="169">
        <f t="shared" si="160"/>
        <v>49332.894527133736</v>
      </c>
      <c r="J962" s="169">
        <f t="shared" si="154"/>
        <v>2.3620402505296099E-2</v>
      </c>
      <c r="K962" s="169">
        <f t="shared" si="155"/>
        <v>1.6994136618938416</v>
      </c>
      <c r="L962" s="169">
        <f t="shared" si="161"/>
        <v>35.542191228699131</v>
      </c>
      <c r="M962" s="170">
        <f t="shared" si="162"/>
        <v>41.45890873437105</v>
      </c>
      <c r="N962" s="170">
        <f t="shared" si="163"/>
        <v>4.9075061210440145</v>
      </c>
      <c r="O962" s="169">
        <f t="shared" si="164"/>
        <v>0.4425961508878079</v>
      </c>
    </row>
    <row r="963" spans="1:15" x14ac:dyDescent="0.25">
      <c r="A963" s="157">
        <v>45694.657638888886</v>
      </c>
      <c r="B963" s="168">
        <v>0.49225331297232067</v>
      </c>
      <c r="C963" s="169">
        <f t="shared" si="156"/>
        <v>0.55914642799755332</v>
      </c>
      <c r="D963" s="168">
        <v>26.494103741666599</v>
      </c>
      <c r="E963" s="168">
        <v>7.1375412833333304E-2</v>
      </c>
      <c r="F963" s="169">
        <f t="shared" si="157"/>
        <v>0.97855273862669878</v>
      </c>
      <c r="G963" s="169">
        <f t="shared" si="158"/>
        <v>0.54080831338055446</v>
      </c>
      <c r="H963" s="169">
        <f t="shared" si="159"/>
        <v>1.170580764892975E-3</v>
      </c>
      <c r="I963" s="169">
        <f t="shared" si="160"/>
        <v>48310.251378988607</v>
      </c>
      <c r="J963" s="169">
        <f t="shared" si="154"/>
        <v>2.3619355850730137E-2</v>
      </c>
      <c r="K963" s="169">
        <f t="shared" si="155"/>
        <v>1.6994805329817475</v>
      </c>
      <c r="L963" s="169">
        <f t="shared" si="161"/>
        <v>34.907400343666005</v>
      </c>
      <c r="M963" s="170">
        <f t="shared" si="162"/>
        <v>40.719880404064789</v>
      </c>
      <c r="N963" s="170">
        <f t="shared" si="163"/>
        <v>4.8211600621940676</v>
      </c>
      <c r="O963" s="169">
        <f t="shared" si="164"/>
        <v>0.43480880791793541</v>
      </c>
    </row>
    <row r="964" spans="1:15" x14ac:dyDescent="0.25">
      <c r="A964" s="157">
        <v>45694.658333333333</v>
      </c>
      <c r="B964" s="168">
        <v>0.50036101963297053</v>
      </c>
      <c r="C964" s="169">
        <f t="shared" si="156"/>
        <v>0.56835837958713553</v>
      </c>
      <c r="D964" s="168">
        <v>26.49490643</v>
      </c>
      <c r="E964" s="168">
        <v>7.1451972500000002E-2</v>
      </c>
      <c r="F964" s="169">
        <f t="shared" si="157"/>
        <v>0.97855109821479447</v>
      </c>
      <c r="G964" s="169">
        <f t="shared" si="158"/>
        <v>0.54971574995635841</v>
      </c>
      <c r="H964" s="169">
        <f t="shared" si="159"/>
        <v>1.1898609306414685E-3</v>
      </c>
      <c r="I964" s="169">
        <f t="shared" si="160"/>
        <v>49106.163996328512</v>
      </c>
      <c r="J964" s="169">
        <f t="shared" si="154"/>
        <v>2.3618791016565485E-2</v>
      </c>
      <c r="K964" s="169">
        <f t="shared" si="155"/>
        <v>1.6995166227202743</v>
      </c>
      <c r="L964" s="169">
        <f t="shared" si="161"/>
        <v>35.401287170616456</v>
      </c>
      <c r="M964" s="170">
        <f t="shared" si="162"/>
        <v>41.29679117610219</v>
      </c>
      <c r="N964" s="170">
        <f t="shared" si="163"/>
        <v>4.9017510750925251</v>
      </c>
      <c r="O964" s="169">
        <f t="shared" si="164"/>
        <v>0.44207711716202425</v>
      </c>
    </row>
    <row r="965" spans="1:15" x14ac:dyDescent="0.25">
      <c r="A965" s="157">
        <v>45694.65902777778</v>
      </c>
      <c r="B965" s="168">
        <v>0.49843060716305565</v>
      </c>
      <c r="C965" s="169">
        <f t="shared" si="156"/>
        <v>0.5661669533554321</v>
      </c>
      <c r="D965" s="168">
        <v>26.495337018333299</v>
      </c>
      <c r="E965" s="168">
        <v>7.1603770833333302E-2</v>
      </c>
      <c r="F965" s="169">
        <f t="shared" si="157"/>
        <v>0.97855021821622035</v>
      </c>
      <c r="G965" s="169">
        <f t="shared" si="158"/>
        <v>0.54759492499800566</v>
      </c>
      <c r="H965" s="169">
        <f t="shared" si="159"/>
        <v>1.1852704004285837E-3</v>
      </c>
      <c r="I965" s="169">
        <f t="shared" si="160"/>
        <v>48916.824769909334</v>
      </c>
      <c r="J965" s="169">
        <f t="shared" si="154"/>
        <v>2.3618488027818345E-2</v>
      </c>
      <c r="K965" s="169">
        <f t="shared" si="155"/>
        <v>1.6995359826701208</v>
      </c>
      <c r="L965" s="169">
        <f t="shared" si="161"/>
        <v>35.283796984189209</v>
      </c>
      <c r="M965" s="170">
        <f t="shared" si="162"/>
        <v>41.160155253088313</v>
      </c>
      <c r="N965" s="170">
        <f t="shared" si="163"/>
        <v>4.8942636797532346</v>
      </c>
      <c r="O965" s="169">
        <f t="shared" si="164"/>
        <v>0.4414018470195919</v>
      </c>
    </row>
    <row r="966" spans="1:15" x14ac:dyDescent="0.25">
      <c r="A966" s="157">
        <v>45694.659722222219</v>
      </c>
      <c r="B966" s="168">
        <v>0.50344966128459501</v>
      </c>
      <c r="C966" s="169">
        <f t="shared" si="156"/>
        <v>0.57186942922502815</v>
      </c>
      <c r="D966" s="168">
        <v>26.495767604999902</v>
      </c>
      <c r="E966" s="168">
        <v>7.1672914000000004E-2</v>
      </c>
      <c r="F966" s="169">
        <f t="shared" si="157"/>
        <v>0.97854933820159951</v>
      </c>
      <c r="G966" s="169">
        <f t="shared" si="158"/>
        <v>0.5531090497843798</v>
      </c>
      <c r="H966" s="169">
        <f t="shared" si="159"/>
        <v>1.1972057354640256E-3</v>
      </c>
      <c r="I966" s="169">
        <f t="shared" si="160"/>
        <v>49409.518685042429</v>
      </c>
      <c r="J966" s="169">
        <f t="shared" si="154"/>
        <v>2.3618185045001586E-2</v>
      </c>
      <c r="K966" s="169">
        <f t="shared" si="155"/>
        <v>1.6995553427064152</v>
      </c>
      <c r="L966" s="169">
        <f t="shared" si="161"/>
        <v>35.589138511696042</v>
      </c>
      <c r="M966" s="170">
        <f t="shared" si="162"/>
        <v>41.516774011628655</v>
      </c>
      <c r="N966" s="170">
        <f t="shared" si="163"/>
        <v>4.9457886309453825</v>
      </c>
      <c r="O966" s="169">
        <f t="shared" si="164"/>
        <v>0.4460487582021449</v>
      </c>
    </row>
    <row r="967" spans="1:15" x14ac:dyDescent="0.25">
      <c r="A967" s="157">
        <v>45694.660416666666</v>
      </c>
      <c r="B967" s="168">
        <v>0.5065383139009223</v>
      </c>
      <c r="C967" s="169">
        <f t="shared" si="156"/>
        <v>0.57537917988827547</v>
      </c>
      <c r="D967" s="168">
        <v>26.496198195000002</v>
      </c>
      <c r="E967" s="168">
        <v>7.1607646999999996E-2</v>
      </c>
      <c r="F967" s="169">
        <f t="shared" si="157"/>
        <v>0.97854845816071268</v>
      </c>
      <c r="G967" s="169">
        <f t="shared" si="158"/>
        <v>0.55650236165864309</v>
      </c>
      <c r="H967" s="169">
        <f t="shared" si="159"/>
        <v>1.2045505663606994E-3</v>
      </c>
      <c r="I967" s="169">
        <f t="shared" si="160"/>
        <v>49712.761142347001</v>
      </c>
      <c r="J967" s="169">
        <f t="shared" si="154"/>
        <v>2.3617882064596744E-2</v>
      </c>
      <c r="K967" s="169">
        <f t="shared" si="155"/>
        <v>1.6995747030539776</v>
      </c>
      <c r="L967" s="169">
        <f t="shared" si="161"/>
        <v>35.776829242612372</v>
      </c>
      <c r="M967" s="170">
        <f t="shared" si="162"/>
        <v>41.736152240154013</v>
      </c>
      <c r="N967" s="170">
        <f t="shared" si="163"/>
        <v>4.9700681948714056</v>
      </c>
      <c r="O967" s="169">
        <f t="shared" si="164"/>
        <v>0.44823847356343843</v>
      </c>
    </row>
    <row r="968" spans="1:15" x14ac:dyDescent="0.25">
      <c r="A968" s="157">
        <v>45694.661111111112</v>
      </c>
      <c r="B968" s="168">
        <v>0.51117127433213005</v>
      </c>
      <c r="C968" s="169">
        <f t="shared" si="156"/>
        <v>0.58064314852347898</v>
      </c>
      <c r="D968" s="168">
        <v>26.496632333333299</v>
      </c>
      <c r="E968" s="168">
        <v>7.1511106499999894E-2</v>
      </c>
      <c r="F968" s="169">
        <f t="shared" si="157"/>
        <v>0.97854757084803834</v>
      </c>
      <c r="G968" s="169">
        <f t="shared" si="158"/>
        <v>0.56159230915260994</v>
      </c>
      <c r="H968" s="169">
        <f t="shared" si="159"/>
        <v>1.215567768728593E-3</v>
      </c>
      <c r="I968" s="169">
        <f t="shared" si="160"/>
        <v>50167.568032428586</v>
      </c>
      <c r="J968" s="169">
        <f t="shared" si="154"/>
        <v>2.3617576592258608E-2</v>
      </c>
      <c r="K968" s="169">
        <f t="shared" si="155"/>
        <v>1.6995942231064114</v>
      </c>
      <c r="L968" s="169">
        <f t="shared" si="161"/>
        <v>36.058064269474784</v>
      </c>
      <c r="M968" s="170">
        <f t="shared" si="162"/>
        <v>42.064665507332428</v>
      </c>
      <c r="N968" s="170">
        <f t="shared" si="163"/>
        <v>5.0064350075755941</v>
      </c>
      <c r="O968" s="169">
        <f t="shared" si="164"/>
        <v>0.45151830876403265</v>
      </c>
    </row>
    <row r="969" spans="1:15" x14ac:dyDescent="0.25">
      <c r="A969" s="157">
        <v>45694.661805555559</v>
      </c>
      <c r="B969" s="168">
        <v>0.52313979141596356</v>
      </c>
      <c r="C969" s="169">
        <f t="shared" si="156"/>
        <v>0.59424011976699553</v>
      </c>
      <c r="D969" s="168">
        <v>26.4972048883333</v>
      </c>
      <c r="E969" s="168">
        <v>7.14217723333333E-2</v>
      </c>
      <c r="F969" s="169">
        <f t="shared" si="157"/>
        <v>0.9785464006025264</v>
      </c>
      <c r="G969" s="169">
        <f t="shared" si="158"/>
        <v>0.57474137969657657</v>
      </c>
      <c r="H969" s="169">
        <f t="shared" si="159"/>
        <v>1.2440289603822003E-3</v>
      </c>
      <c r="I969" s="169">
        <f t="shared" si="160"/>
        <v>51342.346347868413</v>
      </c>
      <c r="J969" s="169">
        <f t="shared" si="154"/>
        <v>2.3617173733329166E-2</v>
      </c>
      <c r="K969" s="169">
        <f t="shared" si="155"/>
        <v>1.6996199670033916</v>
      </c>
      <c r="L969" s="169">
        <f t="shared" si="161"/>
        <v>36.782948492357626</v>
      </c>
      <c r="M969" s="170">
        <f t="shared" si="162"/>
        <v>42.910884610576225</v>
      </c>
      <c r="N969" s="170">
        <f t="shared" si="163"/>
        <v>5.1111142389776614</v>
      </c>
      <c r="O969" s="169">
        <f t="shared" si="164"/>
        <v>0.46095907638687422</v>
      </c>
    </row>
    <row r="970" spans="1:15" x14ac:dyDescent="0.25">
      <c r="A970" s="157">
        <v>45694.662499999999</v>
      </c>
      <c r="B970" s="168">
        <v>0.51155736794524487</v>
      </c>
      <c r="C970" s="169">
        <f t="shared" si="156"/>
        <v>0.58108554935261336</v>
      </c>
      <c r="D970" s="168">
        <v>26.497848428333299</v>
      </c>
      <c r="E970" s="168">
        <v>7.1386804333333304E-2</v>
      </c>
      <c r="F970" s="169">
        <f t="shared" si="157"/>
        <v>0.97854508522967043</v>
      </c>
      <c r="G970" s="169">
        <f t="shared" si="158"/>
        <v>0.56201648636018375</v>
      </c>
      <c r="H970" s="169">
        <f t="shared" si="159"/>
        <v>1.2164859012125189E-3</v>
      </c>
      <c r="I970" s="169">
        <f t="shared" si="160"/>
        <v>50205.791464065791</v>
      </c>
      <c r="J970" s="169">
        <f t="shared" si="154"/>
        <v>2.3616720938249309E-2</v>
      </c>
      <c r="K970" s="169">
        <f t="shared" si="155"/>
        <v>1.6996489029527546</v>
      </c>
      <c r="L970" s="169">
        <f t="shared" si="161"/>
        <v>36.081485196498505</v>
      </c>
      <c r="M970" s="170">
        <f t="shared" si="162"/>
        <v>42.093201939794227</v>
      </c>
      <c r="N970" s="170">
        <f t="shared" si="163"/>
        <v>5.0014845922328028</v>
      </c>
      <c r="O970" s="169">
        <f t="shared" si="164"/>
        <v>0.45107184273383871</v>
      </c>
    </row>
    <row r="971" spans="1:15" x14ac:dyDescent="0.25">
      <c r="A971" s="157">
        <v>45694.663194444445</v>
      </c>
      <c r="B971" s="168">
        <v>0.51039912046329539</v>
      </c>
      <c r="C971" s="169">
        <f t="shared" si="156"/>
        <v>0.57977190348506047</v>
      </c>
      <c r="D971" s="168">
        <v>26.498491968333301</v>
      </c>
      <c r="E971" s="168">
        <v>7.1227858500000005E-2</v>
      </c>
      <c r="F971" s="169">
        <f t="shared" si="157"/>
        <v>0.97854376981335733</v>
      </c>
      <c r="G971" s="169">
        <f t="shared" si="158"/>
        <v>0.56074399138517161</v>
      </c>
      <c r="H971" s="169">
        <f t="shared" si="159"/>
        <v>1.2137315830847871E-3</v>
      </c>
      <c r="I971" s="169">
        <f t="shared" si="160"/>
        <v>50092.292461109224</v>
      </c>
      <c r="J971" s="169">
        <f t="shared" si="154"/>
        <v>2.3616268153795465E-2</v>
      </c>
      <c r="K971" s="169">
        <f t="shared" si="155"/>
        <v>1.6996778392626151</v>
      </c>
      <c r="L971" s="169">
        <f t="shared" si="161"/>
        <v>36.011217007094984</v>
      </c>
      <c r="M971" s="170">
        <f t="shared" si="162"/>
        <v>42.011867218482536</v>
      </c>
      <c r="N971" s="170">
        <f t="shared" si="163"/>
        <v>4.9797344741099234</v>
      </c>
      <c r="O971" s="169">
        <f t="shared" si="164"/>
        <v>0.4491102519940407</v>
      </c>
    </row>
    <row r="972" spans="1:15" x14ac:dyDescent="0.25">
      <c r="A972" s="157">
        <v>45694.663888888892</v>
      </c>
      <c r="B972" s="168">
        <v>0.51078518457982292</v>
      </c>
      <c r="C972" s="169">
        <f t="shared" si="156"/>
        <v>0.58021246700339202</v>
      </c>
      <c r="D972" s="168">
        <v>26.4991355083333</v>
      </c>
      <c r="E972" s="168">
        <v>7.13359415E-2</v>
      </c>
      <c r="F972" s="169">
        <f t="shared" si="157"/>
        <v>0.978542454353586</v>
      </c>
      <c r="G972" s="169">
        <f t="shared" si="158"/>
        <v>0.56116813618666694</v>
      </c>
      <c r="H972" s="169">
        <f t="shared" si="159"/>
        <v>1.2146496454256859E-3</v>
      </c>
      <c r="I972" s="169">
        <f t="shared" si="160"/>
        <v>50130.35714909307</v>
      </c>
      <c r="J972" s="169">
        <f t="shared" si="154"/>
        <v>2.361581537996724E-2</v>
      </c>
      <c r="K972" s="169">
        <f t="shared" si="155"/>
        <v>1.6997067759329827</v>
      </c>
      <c r="L972" s="169">
        <f t="shared" si="161"/>
        <v>36.034641099944665</v>
      </c>
      <c r="M972" s="170">
        <f t="shared" si="162"/>
        <v>42.039836163212883</v>
      </c>
      <c r="N972" s="170">
        <f t="shared" si="163"/>
        <v>4.9909577096225872</v>
      </c>
      <c r="O972" s="169">
        <f t="shared" si="164"/>
        <v>0.45012244855903571</v>
      </c>
    </row>
    <row r="973" spans="1:15" x14ac:dyDescent="0.25">
      <c r="A973" s="157">
        <v>45694.664583333331</v>
      </c>
      <c r="B973" s="168">
        <v>0.51310167220818204</v>
      </c>
      <c r="C973" s="169">
        <f t="shared" si="156"/>
        <v>0.58284579653508828</v>
      </c>
      <c r="D973" s="168">
        <v>26.499761166666602</v>
      </c>
      <c r="E973" s="168">
        <v>7.1164280166666594E-2</v>
      </c>
      <c r="F973" s="169">
        <f t="shared" si="157"/>
        <v>0.97854117540405516</v>
      </c>
      <c r="G973" s="169">
        <f t="shared" si="158"/>
        <v>0.56371311807758673</v>
      </c>
      <c r="H973" s="169">
        <f t="shared" si="159"/>
        <v>1.2201582642372007E-3</v>
      </c>
      <c r="I973" s="169">
        <f t="shared" si="160"/>
        <v>50357.876820631631</v>
      </c>
      <c r="J973" s="169">
        <f t="shared" si="154"/>
        <v>2.3615375197285193E-2</v>
      </c>
      <c r="K973" s="169">
        <f t="shared" si="155"/>
        <v>1.6997349089027616</v>
      </c>
      <c r="L973" s="169">
        <f t="shared" si="161"/>
        <v>36.175139923945608</v>
      </c>
      <c r="M973" s="170">
        <f t="shared" si="162"/>
        <v>42.20437544504744</v>
      </c>
      <c r="N973" s="170">
        <f t="shared" si="163"/>
        <v>5.0004297704931293</v>
      </c>
      <c r="O973" s="169">
        <f t="shared" si="164"/>
        <v>0.45097671090306002</v>
      </c>
    </row>
    <row r="974" spans="1:15" x14ac:dyDescent="0.25">
      <c r="A974" s="157">
        <v>45694.665277777778</v>
      </c>
      <c r="B974" s="168">
        <v>0.50113315890793952</v>
      </c>
      <c r="C974" s="169">
        <f t="shared" si="156"/>
        <v>0.56925022375750978</v>
      </c>
      <c r="D974" s="168">
        <v>26.499689579999998</v>
      </c>
      <c r="E974" s="168">
        <v>7.0998976166666602E-2</v>
      </c>
      <c r="F974" s="169">
        <f t="shared" si="157"/>
        <v>0.97854132174117048</v>
      </c>
      <c r="G974" s="169">
        <f t="shared" si="158"/>
        <v>0.55056405169041767</v>
      </c>
      <c r="H974" s="169">
        <f t="shared" si="159"/>
        <v>1.1916970815809907E-3</v>
      </c>
      <c r="I974" s="169">
        <f t="shared" si="160"/>
        <v>49183.219332648841</v>
      </c>
      <c r="J974" s="169">
        <f t="shared" si="154"/>
        <v>2.3615425561662809E-2</v>
      </c>
      <c r="K974" s="169">
        <f t="shared" si="155"/>
        <v>1.6997316899632515</v>
      </c>
      <c r="L974" s="169">
        <f t="shared" si="161"/>
        <v>35.44826390147788</v>
      </c>
      <c r="M974" s="170">
        <f t="shared" si="162"/>
        <v>41.356282289692132</v>
      </c>
      <c r="N974" s="170">
        <f t="shared" si="163"/>
        <v>4.8784698992756468</v>
      </c>
      <c r="O974" s="169">
        <f t="shared" si="164"/>
        <v>0.43997744401836641</v>
      </c>
    </row>
    <row r="975" spans="1:15" x14ac:dyDescent="0.25">
      <c r="A975" s="157">
        <v>45694.665972222225</v>
      </c>
      <c r="B975" s="168">
        <v>0.50731046784697098</v>
      </c>
      <c r="C975" s="169">
        <f t="shared" si="156"/>
        <v>0.57626584812561454</v>
      </c>
      <c r="D975" s="168">
        <v>26.499260424999999</v>
      </c>
      <c r="E975" s="168">
        <v>7.0919497833333303E-2</v>
      </c>
      <c r="F975" s="169">
        <f t="shared" si="157"/>
        <v>0.97854219900645745</v>
      </c>
      <c r="G975" s="169">
        <f t="shared" si="158"/>
        <v>0.55735067951091144</v>
      </c>
      <c r="H975" s="169">
        <f t="shared" si="159"/>
        <v>1.20638675218812E-3</v>
      </c>
      <c r="I975" s="169">
        <f t="shared" si="160"/>
        <v>49789.369278053098</v>
      </c>
      <c r="J975" s="169">
        <f t="shared" si="154"/>
        <v>2.361572749389193E-2</v>
      </c>
      <c r="K975" s="169">
        <f t="shared" si="155"/>
        <v>1.6997123928321554</v>
      </c>
      <c r="L975" s="169">
        <f t="shared" si="161"/>
        <v>35.823726298208761</v>
      </c>
      <c r="M975" s="170">
        <f t="shared" si="162"/>
        <v>41.793896098245924</v>
      </c>
      <c r="N975" s="170">
        <f t="shared" si="163"/>
        <v>4.9298507166192858</v>
      </c>
      <c r="O975" s="169">
        <f t="shared" si="164"/>
        <v>0.44461135611645791</v>
      </c>
    </row>
    <row r="976" spans="1:15" x14ac:dyDescent="0.25">
      <c r="A976" s="157">
        <v>45694.666666666664</v>
      </c>
      <c r="B976" s="168">
        <v>0.51194344310368911</v>
      </c>
      <c r="C976" s="169">
        <f t="shared" si="156"/>
        <v>0.58152719909953299</v>
      </c>
      <c r="D976" s="168">
        <v>26.498831271666599</v>
      </c>
      <c r="E976" s="168">
        <v>7.0706508500000001E-2</v>
      </c>
      <c r="F976" s="169">
        <f t="shared" si="157"/>
        <v>0.97854307624901071</v>
      </c>
      <c r="G976" s="169">
        <f t="shared" si="158"/>
        <v>0.5624406432927509</v>
      </c>
      <c r="H976" s="169">
        <f t="shared" si="159"/>
        <v>1.2174039898111492E-3</v>
      </c>
      <c r="I976" s="169">
        <f t="shared" si="160"/>
        <v>50243.95000219965</v>
      </c>
      <c r="J976" s="169">
        <f t="shared" ref="J976:J1039" si="165">KHprocess*EXP(delta*(1/(D976+273.15)-1/(Tnul+273.15)))</f>
        <v>2.36160294296737E-2</v>
      </c>
      <c r="K976" s="169">
        <f t="shared" ref="K976:K1039" si="166">1/(J976*constR*(D976+273.15)*10^3)</f>
        <v>1.6996930959363172</v>
      </c>
      <c r="L976" s="169">
        <f t="shared" si="161"/>
        <v>36.104902529601837</v>
      </c>
      <c r="M976" s="170">
        <f t="shared" si="162"/>
        <v>42.121502777114117</v>
      </c>
      <c r="N976" s="170">
        <f t="shared" si="163"/>
        <v>4.9575045917783287</v>
      </c>
      <c r="O976" s="169">
        <f t="shared" si="164"/>
        <v>0.44710539247640052</v>
      </c>
    </row>
    <row r="977" spans="1:15" x14ac:dyDescent="0.25">
      <c r="A977" s="157">
        <v>45694.667361111111</v>
      </c>
      <c r="B977" s="168">
        <v>0.49958883626754863</v>
      </c>
      <c r="C977" s="169">
        <f t="shared" ref="C977:C1040" si="167">IF($C$13="Normalised Q_A (Nm3/s)", B977*$C$8/F977*(D977+273.15)/($C$6+273.15), B977)</f>
        <v>0.56749202288172851</v>
      </c>
      <c r="D977" s="168">
        <v>26.498402118333299</v>
      </c>
      <c r="E977" s="168">
        <v>7.0337749000000005E-2</v>
      </c>
      <c r="F977" s="169">
        <f t="shared" ref="F977:F1040" si="168">$C$5-EXP(52.57-(6690.9/(D977+273.15))-4.681*LN(D977+273.15))/1000</f>
        <v>0.9785439534722371</v>
      </c>
      <c r="G977" s="169">
        <f t="shared" ref="G977:G1040" si="169">C977*((20+273.15)/(D977+273.15))*(F977/$C$9)</f>
        <v>0.54886739978284138</v>
      </c>
      <c r="H977" s="169">
        <f t="shared" ref="H977:H1040" si="170">G977/$C$2</f>
        <v>1.188024674854635E-3</v>
      </c>
      <c r="I977" s="169">
        <f t="shared" ref="I977:I1040" si="171">C977*(24*60*60)</f>
        <v>49031.310776981343</v>
      </c>
      <c r="J977" s="169">
        <f t="shared" si="165"/>
        <v>2.3616331370180599E-2</v>
      </c>
      <c r="K977" s="169">
        <f t="shared" si="166"/>
        <v>1.6996737992008053</v>
      </c>
      <c r="L977" s="169">
        <f t="shared" ref="L977:L1040" si="172">(($C$3/0.815)^(-0.49))*34500*(H977)^0.86</f>
        <v>35.35429760634004</v>
      </c>
      <c r="M977" s="170">
        <f t="shared" ref="M977:M1040" si="173">L977*(1.024)^(D977-20)</f>
        <v>41.245395602172607</v>
      </c>
      <c r="N977" s="170">
        <f t="shared" ref="N977:N1040" si="174">K977*E977*(1-EXP((-(M977/K977)*($C$4/I977))))*I977/1000</f>
        <v>4.8187413171282936</v>
      </c>
      <c r="O977" s="169">
        <f t="shared" ref="O977:O1040" si="175">N977*1000/24/$C$2</f>
        <v>0.43459066712917505</v>
      </c>
    </row>
    <row r="978" spans="1:15" x14ac:dyDescent="0.25">
      <c r="A978" s="157">
        <v>45694.668055555558</v>
      </c>
      <c r="B978" s="168">
        <v>0.51464599121941279</v>
      </c>
      <c r="C978" s="169">
        <f t="shared" si="167"/>
        <v>0.58459442512776627</v>
      </c>
      <c r="D978" s="168">
        <v>26.497994423333299</v>
      </c>
      <c r="E978" s="168">
        <v>7.0191517499999995E-2</v>
      </c>
      <c r="F978" s="169">
        <f t="shared" si="168"/>
        <v>0.97854478681503876</v>
      </c>
      <c r="G978" s="169">
        <f t="shared" si="169"/>
        <v>0.56540976599802895</v>
      </c>
      <c r="H978" s="169">
        <f t="shared" si="170"/>
        <v>1.223830662333396E-3</v>
      </c>
      <c r="I978" s="169">
        <f t="shared" si="171"/>
        <v>50508.958331039008</v>
      </c>
      <c r="J978" s="169">
        <f t="shared" si="165"/>
        <v>2.3616618217569916E-2</v>
      </c>
      <c r="K978" s="169">
        <f t="shared" si="166"/>
        <v>1.6996554674805406</v>
      </c>
      <c r="L978" s="169">
        <f t="shared" si="172"/>
        <v>36.268756090756234</v>
      </c>
      <c r="M978" s="170">
        <f t="shared" si="173"/>
        <v>42.311821478738928</v>
      </c>
      <c r="N978" s="170">
        <f t="shared" si="174"/>
        <v>4.9458891991963627</v>
      </c>
      <c r="O978" s="169">
        <f t="shared" si="175"/>
        <v>0.44605782821035017</v>
      </c>
    </row>
    <row r="979" spans="1:15" x14ac:dyDescent="0.25">
      <c r="A979" s="157">
        <v>45694.668749999997</v>
      </c>
      <c r="B979" s="168">
        <v>0.52043721395808051</v>
      </c>
      <c r="C979" s="169">
        <f t="shared" si="167"/>
        <v>0.59117414216936426</v>
      </c>
      <c r="D979" s="168">
        <v>26.498423575</v>
      </c>
      <c r="E979" s="168">
        <v>7.0236021666666607E-2</v>
      </c>
      <c r="F979" s="169">
        <f t="shared" si="168"/>
        <v>0.97854390961357884</v>
      </c>
      <c r="G979" s="169">
        <f t="shared" si="169"/>
        <v>0.57177222475488043</v>
      </c>
      <c r="H979" s="169">
        <f t="shared" si="170"/>
        <v>1.2376022180841568E-3</v>
      </c>
      <c r="I979" s="169">
        <f t="shared" si="171"/>
        <v>51077.445883433073</v>
      </c>
      <c r="J979" s="169">
        <f t="shared" si="165"/>
        <v>2.3616316273746565E-2</v>
      </c>
      <c r="K979" s="169">
        <f t="shared" si="166"/>
        <v>1.6996747639888112</v>
      </c>
      <c r="L979" s="169">
        <f t="shared" si="172"/>
        <v>36.619469211809992</v>
      </c>
      <c r="M979" s="170">
        <f t="shared" si="173"/>
        <v>42.721404899665451</v>
      </c>
      <c r="N979" s="170">
        <f t="shared" si="174"/>
        <v>5.0018327517724792</v>
      </c>
      <c r="O979" s="169">
        <f t="shared" si="175"/>
        <v>0.45110324240372285</v>
      </c>
    </row>
    <row r="980" spans="1:15" x14ac:dyDescent="0.25">
      <c r="A980" s="157">
        <v>45694.669444444444</v>
      </c>
      <c r="B980" s="168">
        <v>0.51155736794524487</v>
      </c>
      <c r="C980" s="169">
        <f t="shared" si="167"/>
        <v>0.58109006912979611</v>
      </c>
      <c r="D980" s="168">
        <v>26.499281884999998</v>
      </c>
      <c r="E980" s="168">
        <v>6.9797325833333299E-2</v>
      </c>
      <c r="F980" s="169">
        <f t="shared" si="168"/>
        <v>0.97854215513905285</v>
      </c>
      <c r="G980" s="169">
        <f t="shared" si="169"/>
        <v>0.56201648636018386</v>
      </c>
      <c r="H980" s="169">
        <f t="shared" si="170"/>
        <v>1.2164859012125191E-3</v>
      </c>
      <c r="I980" s="169">
        <f t="shared" si="171"/>
        <v>50206.181972814382</v>
      </c>
      <c r="J980" s="169">
        <f t="shared" si="165"/>
        <v>2.3615712395585235E-2</v>
      </c>
      <c r="K980" s="169">
        <f t="shared" si="166"/>
        <v>1.6997133577860757</v>
      </c>
      <c r="L980" s="169">
        <f t="shared" si="172"/>
        <v>36.081485196498534</v>
      </c>
      <c r="M980" s="170">
        <f t="shared" si="173"/>
        <v>42.094632990423861</v>
      </c>
      <c r="N980" s="170">
        <f t="shared" si="174"/>
        <v>4.8903249627103751</v>
      </c>
      <c r="O980" s="169">
        <f t="shared" si="175"/>
        <v>0.44104662362106561</v>
      </c>
    </row>
    <row r="981" spans="1:15" x14ac:dyDescent="0.25">
      <c r="A981" s="157">
        <v>45694.670138888891</v>
      </c>
      <c r="B981" s="168">
        <v>0.52391197107500853</v>
      </c>
      <c r="C981" s="169">
        <f t="shared" si="167"/>
        <v>0.59512672568593228</v>
      </c>
      <c r="D981" s="168">
        <v>26.50014019</v>
      </c>
      <c r="E981" s="168">
        <v>6.9514400833333295E-2</v>
      </c>
      <c r="F981" s="169">
        <f t="shared" si="168"/>
        <v>0.97854040059743985</v>
      </c>
      <c r="G981" s="169">
        <f t="shared" si="169"/>
        <v>0.57558972579812606</v>
      </c>
      <c r="H981" s="169">
        <f t="shared" si="170"/>
        <v>1.2458652073552513E-3</v>
      </c>
      <c r="I981" s="169">
        <f t="shared" si="171"/>
        <v>51418.949099264551</v>
      </c>
      <c r="J981" s="169">
        <f t="shared" si="165"/>
        <v>2.361510853984233E-2</v>
      </c>
      <c r="K981" s="169">
        <f t="shared" si="166"/>
        <v>1.6997519519997928</v>
      </c>
      <c r="L981" s="169">
        <f t="shared" si="172"/>
        <v>36.829636005623122</v>
      </c>
      <c r="M981" s="170">
        <f t="shared" si="173"/>
        <v>42.968341276531042</v>
      </c>
      <c r="N981" s="170">
        <f t="shared" si="174"/>
        <v>4.9819950143642151</v>
      </c>
      <c r="O981" s="169">
        <f t="shared" si="175"/>
        <v>0.44931412467209736</v>
      </c>
    </row>
    <row r="982" spans="1:15" x14ac:dyDescent="0.25">
      <c r="A982" s="157">
        <v>45694.67083333333</v>
      </c>
      <c r="B982" s="168">
        <v>0.54128561365523475</v>
      </c>
      <c r="C982" s="169">
        <f t="shared" si="167"/>
        <v>0.61486481131504289</v>
      </c>
      <c r="D982" s="168">
        <v>26.500998495000001</v>
      </c>
      <c r="E982" s="168">
        <v>6.9241008000000007E-2</v>
      </c>
      <c r="F982" s="169">
        <f t="shared" si="168"/>
        <v>0.97853864597851714</v>
      </c>
      <c r="G982" s="169">
        <f t="shared" si="169"/>
        <v>0.5946770739042363</v>
      </c>
      <c r="H982" s="169">
        <f t="shared" si="170"/>
        <v>1.2871798136455332E-3</v>
      </c>
      <c r="I982" s="169">
        <f t="shared" si="171"/>
        <v>53124.319697619707</v>
      </c>
      <c r="J982" s="169">
        <f t="shared" si="165"/>
        <v>2.3614504702999271E-2</v>
      </c>
      <c r="K982" s="169">
        <f t="shared" si="166"/>
        <v>1.6997905468547923</v>
      </c>
      <c r="L982" s="169">
        <f t="shared" si="172"/>
        <v>37.877564507001843</v>
      </c>
      <c r="M982" s="170">
        <f t="shared" si="173"/>
        <v>44.191836397633168</v>
      </c>
      <c r="N982" s="170">
        <f t="shared" si="174"/>
        <v>5.1182595707683536</v>
      </c>
      <c r="O982" s="169">
        <f t="shared" si="175"/>
        <v>0.4616034966421676</v>
      </c>
    </row>
    <row r="983" spans="1:15" x14ac:dyDescent="0.25">
      <c r="A983" s="157">
        <v>45694.671527777777</v>
      </c>
      <c r="B983" s="168">
        <v>0.53703871718612095</v>
      </c>
      <c r="C983" s="169">
        <f t="shared" si="167"/>
        <v>0.61004342750434748</v>
      </c>
      <c r="D983" s="168">
        <v>26.501847621666599</v>
      </c>
      <c r="E983" s="168">
        <v>6.8884962833333299E-2</v>
      </c>
      <c r="F983" s="169">
        <f t="shared" si="168"/>
        <v>0.97853691004663457</v>
      </c>
      <c r="G983" s="169">
        <f t="shared" si="169"/>
        <v>0.59001127104209805</v>
      </c>
      <c r="H983" s="169">
        <f t="shared" si="170"/>
        <v>1.2770806732512944E-3</v>
      </c>
      <c r="I983" s="169">
        <f t="shared" si="171"/>
        <v>52707.752136375624</v>
      </c>
      <c r="J983" s="169">
        <f t="shared" si="165"/>
        <v>2.3613907341916904E-2</v>
      </c>
      <c r="K983" s="169">
        <f t="shared" si="166"/>
        <v>1.6998287296245549</v>
      </c>
      <c r="L983" s="169">
        <f t="shared" si="172"/>
        <v>37.621844412136674</v>
      </c>
      <c r="M983" s="170">
        <f t="shared" si="173"/>
        <v>43.894371160772707</v>
      </c>
      <c r="N983" s="170">
        <f t="shared" si="174"/>
        <v>5.0542200442741239</v>
      </c>
      <c r="O983" s="169">
        <f t="shared" si="175"/>
        <v>0.45582792607089861</v>
      </c>
    </row>
    <row r="984" spans="1:15" x14ac:dyDescent="0.25">
      <c r="A984" s="157">
        <v>45694.672222222223</v>
      </c>
      <c r="B984" s="168">
        <v>0.51966507468311152</v>
      </c>
      <c r="C984" s="169">
        <f t="shared" si="167"/>
        <v>0.59030959546097428</v>
      </c>
      <c r="D984" s="168">
        <v>26.5023385683333</v>
      </c>
      <c r="E984" s="168">
        <v>6.8576606166666595E-2</v>
      </c>
      <c r="F984" s="169">
        <f t="shared" si="168"/>
        <v>0.97853590633385568</v>
      </c>
      <c r="G984" s="169">
        <f t="shared" si="169"/>
        <v>0.57092392302082129</v>
      </c>
      <c r="H984" s="169">
        <f t="shared" si="170"/>
        <v>1.2357660671446348E-3</v>
      </c>
      <c r="I984" s="169">
        <f t="shared" si="171"/>
        <v>51002.749047828176</v>
      </c>
      <c r="J984" s="169">
        <f t="shared" si="165"/>
        <v>2.3613561969102498E-2</v>
      </c>
      <c r="K984" s="169">
        <f t="shared" si="166"/>
        <v>1.6998508063622544</v>
      </c>
      <c r="L984" s="169">
        <f t="shared" si="172"/>
        <v>36.57274059531175</v>
      </c>
      <c r="M984" s="170">
        <f t="shared" si="173"/>
        <v>42.670851657516764</v>
      </c>
      <c r="N984" s="170">
        <f t="shared" si="174"/>
        <v>4.8773437394757089</v>
      </c>
      <c r="O984" s="169">
        <f t="shared" si="175"/>
        <v>0.43987587837984393</v>
      </c>
    </row>
    <row r="985" spans="1:15" x14ac:dyDescent="0.25">
      <c r="A985" s="157">
        <v>45694.67291666667</v>
      </c>
      <c r="B985" s="168">
        <v>0.51425994540312792</v>
      </c>
      <c r="C985" s="169">
        <f t="shared" si="167"/>
        <v>0.58417065395097567</v>
      </c>
      <c r="D985" s="168">
        <v>26.502645838333301</v>
      </c>
      <c r="E985" s="168">
        <v>6.8261887500000007E-2</v>
      </c>
      <c r="F985" s="169">
        <f t="shared" si="168"/>
        <v>0.97853527812479468</v>
      </c>
      <c r="G985" s="169">
        <f t="shared" si="169"/>
        <v>0.56498564130188</v>
      </c>
      <c r="H985" s="169">
        <f t="shared" si="170"/>
        <v>1.2229126435105628E-3</v>
      </c>
      <c r="I985" s="169">
        <f t="shared" si="171"/>
        <v>50472.3445013643</v>
      </c>
      <c r="J985" s="169">
        <f t="shared" si="165"/>
        <v>2.3613345812914018E-2</v>
      </c>
      <c r="K985" s="169">
        <f t="shared" si="166"/>
        <v>1.6998646236912331</v>
      </c>
      <c r="L985" s="169">
        <f t="shared" si="172"/>
        <v>36.245357797593421</v>
      </c>
      <c r="M985" s="170">
        <f t="shared" si="173"/>
        <v>42.289189476256055</v>
      </c>
      <c r="N985" s="170">
        <f t="shared" si="174"/>
        <v>4.8071479200397063</v>
      </c>
      <c r="O985" s="169">
        <f t="shared" si="175"/>
        <v>0.43354508658366758</v>
      </c>
    </row>
    <row r="986" spans="1:15" x14ac:dyDescent="0.25">
      <c r="A986" s="157">
        <v>45694.673611111109</v>
      </c>
      <c r="B986" s="168">
        <v>0.520051146135176</v>
      </c>
      <c r="C986" s="169">
        <f t="shared" si="167"/>
        <v>0.59075012044304775</v>
      </c>
      <c r="D986" s="168">
        <v>26.502953108333301</v>
      </c>
      <c r="E986" s="168">
        <v>6.8045714500000007E-2</v>
      </c>
      <c r="F986" s="169">
        <f t="shared" si="168"/>
        <v>0.97853464990582451</v>
      </c>
      <c r="G986" s="169">
        <f t="shared" si="169"/>
        <v>0.57134807588141778</v>
      </c>
      <c r="H986" s="169">
        <f t="shared" si="170"/>
        <v>1.2366841469294758E-3</v>
      </c>
      <c r="I986" s="169">
        <f t="shared" si="171"/>
        <v>51040.810406279328</v>
      </c>
      <c r="J986" s="169">
        <f t="shared" si="165"/>
        <v>2.3613129659147518E-2</v>
      </c>
      <c r="K986" s="169">
        <f t="shared" si="166"/>
        <v>1.6998784411024015</v>
      </c>
      <c r="L986" s="169">
        <f t="shared" si="172"/>
        <v>36.59610622752141</v>
      </c>
      <c r="M986" s="170">
        <f t="shared" si="173"/>
        <v>42.698735576584554</v>
      </c>
      <c r="N986" s="170">
        <f t="shared" si="174"/>
        <v>4.8430772429021021</v>
      </c>
      <c r="O986" s="169">
        <f t="shared" si="175"/>
        <v>0.43678546562969889</v>
      </c>
    </row>
    <row r="987" spans="1:15" x14ac:dyDescent="0.25">
      <c r="A987" s="157">
        <v>45694.674305555556</v>
      </c>
      <c r="B987" s="168">
        <v>0.5300892396299639</v>
      </c>
      <c r="C987" s="169">
        <f t="shared" si="167"/>
        <v>0.60215385859738646</v>
      </c>
      <c r="D987" s="168">
        <v>26.503260378333302</v>
      </c>
      <c r="E987" s="168">
        <v>6.7889730666666606E-2</v>
      </c>
      <c r="F987" s="169">
        <f t="shared" si="168"/>
        <v>0.97853402167694514</v>
      </c>
      <c r="G987" s="169">
        <f t="shared" si="169"/>
        <v>0.58237630925112971</v>
      </c>
      <c r="H987" s="169">
        <f t="shared" si="170"/>
        <v>1.2605547819288523E-3</v>
      </c>
      <c r="I987" s="169">
        <f t="shared" si="171"/>
        <v>52026.093382814193</v>
      </c>
      <c r="J987" s="169">
        <f t="shared" si="165"/>
        <v>2.3612913507802945E-2</v>
      </c>
      <c r="K987" s="169">
        <f t="shared" si="166"/>
        <v>1.6998922585957601</v>
      </c>
      <c r="L987" s="169">
        <f t="shared" si="172"/>
        <v>37.202780505433388</v>
      </c>
      <c r="M987" s="170">
        <f t="shared" si="173"/>
        <v>43.406892901806152</v>
      </c>
      <c r="N987" s="170">
        <f t="shared" si="174"/>
        <v>4.9203249457533653</v>
      </c>
      <c r="O987" s="169">
        <f t="shared" si="175"/>
        <v>0.44375224979738148</v>
      </c>
    </row>
    <row r="988" spans="1:15" x14ac:dyDescent="0.25">
      <c r="A988" s="157">
        <v>45694.675000000003</v>
      </c>
      <c r="B988" s="168">
        <v>0.53279181708784418</v>
      </c>
      <c r="C988" s="169">
        <f t="shared" si="167"/>
        <v>0.60522485546965532</v>
      </c>
      <c r="D988" s="168">
        <v>26.503567648333298</v>
      </c>
      <c r="E988" s="168">
        <v>6.7688959833333298E-2</v>
      </c>
      <c r="F988" s="169">
        <f t="shared" si="168"/>
        <v>0.97853339343815604</v>
      </c>
      <c r="G988" s="169">
        <f t="shared" si="169"/>
        <v>0.58534546419282263</v>
      </c>
      <c r="H988" s="169">
        <f t="shared" si="170"/>
        <v>1.2669815242268888E-3</v>
      </c>
      <c r="I988" s="169">
        <f t="shared" si="171"/>
        <v>52291.427512578222</v>
      </c>
      <c r="J988" s="169">
        <f t="shared" si="165"/>
        <v>2.361269735888032E-2</v>
      </c>
      <c r="K988" s="169">
        <f t="shared" si="166"/>
        <v>1.6999060761713065</v>
      </c>
      <c r="L988" s="169">
        <f t="shared" si="172"/>
        <v>37.365840825994056</v>
      </c>
      <c r="M988" s="170">
        <f t="shared" si="173"/>
        <v>43.597463645988704</v>
      </c>
      <c r="N988" s="170">
        <f t="shared" si="174"/>
        <v>4.9295048731378879</v>
      </c>
      <c r="O988" s="169">
        <f t="shared" si="175"/>
        <v>0.44458016532628852</v>
      </c>
    </row>
    <row r="989" spans="1:15" x14ac:dyDescent="0.25">
      <c r="A989" s="157">
        <v>45694.675694444442</v>
      </c>
      <c r="B989" s="168">
        <v>0.53279181708784418</v>
      </c>
      <c r="C989" s="169">
        <f t="shared" si="167"/>
        <v>0.60522586465150974</v>
      </c>
      <c r="D989" s="168">
        <v>26.503874918333299</v>
      </c>
      <c r="E989" s="168">
        <v>6.7328332000000005E-2</v>
      </c>
      <c r="F989" s="169">
        <f t="shared" si="168"/>
        <v>0.97853276518945753</v>
      </c>
      <c r="G989" s="169">
        <f t="shared" si="169"/>
        <v>0.58534546419282252</v>
      </c>
      <c r="H989" s="169">
        <f t="shared" si="170"/>
        <v>1.2669815242268886E-3</v>
      </c>
      <c r="I989" s="169">
        <f t="shared" si="171"/>
        <v>52291.51470589044</v>
      </c>
      <c r="J989" s="169">
        <f t="shared" si="165"/>
        <v>2.3612481212379528E-2</v>
      </c>
      <c r="K989" s="169">
        <f t="shared" si="166"/>
        <v>1.6999198938290463</v>
      </c>
      <c r="L989" s="169">
        <f t="shared" si="172"/>
        <v>37.365840825994056</v>
      </c>
      <c r="M989" s="170">
        <f t="shared" si="173"/>
        <v>43.597781358306008</v>
      </c>
      <c r="N989" s="170">
        <f t="shared" si="174"/>
        <v>4.9032852409198018</v>
      </c>
      <c r="O989" s="169">
        <f t="shared" si="175"/>
        <v>0.44221547988093451</v>
      </c>
    </row>
    <row r="990" spans="1:15" x14ac:dyDescent="0.25">
      <c r="A990" s="157">
        <v>45694.676388888889</v>
      </c>
      <c r="B990" s="168">
        <v>0.53279181708784418</v>
      </c>
      <c r="C990" s="169">
        <f t="shared" si="167"/>
        <v>0.60522684052070752</v>
      </c>
      <c r="D990" s="168">
        <v>26.504172043333298</v>
      </c>
      <c r="E990" s="168">
        <v>6.7149251166666604E-2</v>
      </c>
      <c r="F990" s="169">
        <f t="shared" si="168"/>
        <v>0.97853215767394863</v>
      </c>
      <c r="G990" s="169">
        <f t="shared" si="169"/>
        <v>0.58534546419282274</v>
      </c>
      <c r="H990" s="169">
        <f t="shared" si="170"/>
        <v>1.266981524226889E-3</v>
      </c>
      <c r="I990" s="169">
        <f t="shared" si="171"/>
        <v>52291.599020989132</v>
      </c>
      <c r="J990" s="169">
        <f t="shared" si="165"/>
        <v>2.3612272204596989E-2</v>
      </c>
      <c r="K990" s="169">
        <f t="shared" si="166"/>
        <v>1.6999332553533542</v>
      </c>
      <c r="L990" s="169">
        <f t="shared" si="172"/>
        <v>37.365840825994056</v>
      </c>
      <c r="M990" s="170">
        <f t="shared" si="173"/>
        <v>43.598088583055755</v>
      </c>
      <c r="N990" s="170">
        <f t="shared" si="174"/>
        <v>4.890285260902246</v>
      </c>
      <c r="O990" s="169">
        <f t="shared" si="175"/>
        <v>0.44104304301066427</v>
      </c>
    </row>
    <row r="991" spans="1:15" x14ac:dyDescent="0.25">
      <c r="A991" s="157">
        <v>45694.677083333336</v>
      </c>
      <c r="B991" s="168">
        <v>0.5308614046179293</v>
      </c>
      <c r="C991" s="169">
        <f t="shared" si="167"/>
        <v>0.60303382506629721</v>
      </c>
      <c r="D991" s="168">
        <v>26.5041242966666</v>
      </c>
      <c r="E991" s="168">
        <v>6.6825260666666594E-2</v>
      </c>
      <c r="F991" s="169">
        <f t="shared" si="168"/>
        <v>0.97853225529961552</v>
      </c>
      <c r="G991" s="169">
        <f t="shared" si="169"/>
        <v>0.58322463923446999</v>
      </c>
      <c r="H991" s="169">
        <f t="shared" si="170"/>
        <v>1.2623909940140043E-3</v>
      </c>
      <c r="I991" s="169">
        <f t="shared" si="171"/>
        <v>52102.122485728076</v>
      </c>
      <c r="J991" s="169">
        <f t="shared" si="165"/>
        <v>2.3612305791065848E-2</v>
      </c>
      <c r="K991" s="169">
        <f t="shared" si="166"/>
        <v>1.6999311082106103</v>
      </c>
      <c r="L991" s="169">
        <f t="shared" si="172"/>
        <v>37.249381019427076</v>
      </c>
      <c r="M991" s="170">
        <f t="shared" si="173"/>
        <v>43.462155232027285</v>
      </c>
      <c r="N991" s="170">
        <f t="shared" si="174"/>
        <v>4.8499800616080853</v>
      </c>
      <c r="O991" s="169">
        <f t="shared" si="175"/>
        <v>0.43740801421429343</v>
      </c>
    </row>
    <row r="992" spans="1:15" x14ac:dyDescent="0.25">
      <c r="A992" s="157">
        <v>45694.677777777775</v>
      </c>
      <c r="B992" s="168">
        <v>0.54553248433413537</v>
      </c>
      <c r="C992" s="169">
        <f t="shared" si="167"/>
        <v>0.61969876720842787</v>
      </c>
      <c r="D992" s="168">
        <v>26.503909913333299</v>
      </c>
      <c r="E992" s="168">
        <v>6.6492792166666606E-2</v>
      </c>
      <c r="F992" s="169">
        <f t="shared" si="168"/>
        <v>0.97853269363754436</v>
      </c>
      <c r="G992" s="169">
        <f t="shared" si="169"/>
        <v>0.59934284843226004</v>
      </c>
      <c r="H992" s="169">
        <f t="shared" si="170"/>
        <v>1.2972788927105197E-3</v>
      </c>
      <c r="I992" s="169">
        <f t="shared" si="171"/>
        <v>53541.973486808165</v>
      </c>
      <c r="J992" s="169">
        <f t="shared" si="165"/>
        <v>2.3612456595594321E-2</v>
      </c>
      <c r="K992" s="169">
        <f t="shared" si="166"/>
        <v>1.6999214675281851</v>
      </c>
      <c r="L992" s="169">
        <f t="shared" si="172"/>
        <v>38.133002311469205</v>
      </c>
      <c r="M992" s="170">
        <f t="shared" si="173"/>
        <v>44.492928310483734</v>
      </c>
      <c r="N992" s="170">
        <f t="shared" si="174"/>
        <v>4.9520402910043169</v>
      </c>
      <c r="O992" s="169">
        <f t="shared" si="175"/>
        <v>0.44661258035753221</v>
      </c>
    </row>
    <row r="993" spans="1:15" x14ac:dyDescent="0.25">
      <c r="A993" s="157">
        <v>45694.678472222222</v>
      </c>
      <c r="B993" s="168">
        <v>0.57564682358002328</v>
      </c>
      <c r="C993" s="169">
        <f t="shared" si="167"/>
        <v>0.65390645313090745</v>
      </c>
      <c r="D993" s="168">
        <v>26.503695525000001</v>
      </c>
      <c r="E993" s="168">
        <v>6.6275035333333301E-2</v>
      </c>
      <c r="F993" s="169">
        <f t="shared" si="168"/>
        <v>0.97853313198087255</v>
      </c>
      <c r="G993" s="169">
        <f t="shared" si="169"/>
        <v>0.63242761309905315</v>
      </c>
      <c r="H993" s="169">
        <f t="shared" si="170"/>
        <v>1.368890937443838E-3</v>
      </c>
      <c r="I993" s="169">
        <f t="shared" si="171"/>
        <v>56497.517550510405</v>
      </c>
      <c r="J993" s="169">
        <f t="shared" si="165"/>
        <v>2.3612607404818901E-2</v>
      </c>
      <c r="K993" s="169">
        <f t="shared" si="166"/>
        <v>1.6999118266609268</v>
      </c>
      <c r="L993" s="169">
        <f t="shared" si="172"/>
        <v>39.936456375052529</v>
      </c>
      <c r="M993" s="170">
        <f t="shared" si="173"/>
        <v>46.596930430495831</v>
      </c>
      <c r="N993" s="170">
        <f t="shared" si="174"/>
        <v>5.1933788511170622</v>
      </c>
      <c r="O993" s="169">
        <f t="shared" si="175"/>
        <v>0.46837832351344355</v>
      </c>
    </row>
    <row r="994" spans="1:15" x14ac:dyDescent="0.25">
      <c r="A994" s="157">
        <v>45694.679166666669</v>
      </c>
      <c r="B994" s="168">
        <v>0.57217209209887465</v>
      </c>
      <c r="C994" s="169">
        <f t="shared" si="167"/>
        <v>0.64995857306949323</v>
      </c>
      <c r="D994" s="168">
        <v>26.503481140000002</v>
      </c>
      <c r="E994" s="168">
        <v>6.6070524500000005E-2</v>
      </c>
      <c r="F994" s="169">
        <f t="shared" si="168"/>
        <v>0.9785335703125615</v>
      </c>
      <c r="G994" s="169">
        <f t="shared" si="169"/>
        <v>0.62861014022025519</v>
      </c>
      <c r="H994" s="169">
        <f t="shared" si="170"/>
        <v>1.3606280091347516E-3</v>
      </c>
      <c r="I994" s="169">
        <f t="shared" si="171"/>
        <v>56156.420713204214</v>
      </c>
      <c r="J994" s="169">
        <f t="shared" si="165"/>
        <v>2.3612758212877692E-2</v>
      </c>
      <c r="K994" s="169">
        <f t="shared" si="166"/>
        <v>1.6999021859835735</v>
      </c>
      <c r="L994" s="169">
        <f t="shared" si="172"/>
        <v>39.729052434987757</v>
      </c>
      <c r="M994" s="170">
        <f t="shared" si="173"/>
        <v>46.354700637205681</v>
      </c>
      <c r="N994" s="170">
        <f t="shared" si="174"/>
        <v>5.1477348238808673</v>
      </c>
      <c r="O994" s="169">
        <f t="shared" si="175"/>
        <v>0.46426179869055439</v>
      </c>
    </row>
    <row r="995" spans="1:15" x14ac:dyDescent="0.25">
      <c r="A995" s="157">
        <v>45694.679861111108</v>
      </c>
      <c r="B995" s="168">
        <v>0.56946951085740072</v>
      </c>
      <c r="C995" s="169">
        <f t="shared" si="167"/>
        <v>0.64688786874222237</v>
      </c>
      <c r="D995" s="168">
        <v>26.503279268333301</v>
      </c>
      <c r="E995" s="168">
        <v>6.5718188999999996E-2</v>
      </c>
      <c r="F995" s="169">
        <f t="shared" si="168"/>
        <v>0.97853398305507222</v>
      </c>
      <c r="G995" s="169">
        <f t="shared" si="169"/>
        <v>0.62564098112176147</v>
      </c>
      <c r="H995" s="169">
        <f t="shared" si="170"/>
        <v>1.3542012578393106E-3</v>
      </c>
      <c r="I995" s="169">
        <f t="shared" si="171"/>
        <v>55891.111859328012</v>
      </c>
      <c r="J995" s="169">
        <f t="shared" si="165"/>
        <v>2.3612900219572366E-2</v>
      </c>
      <c r="K995" s="169">
        <f t="shared" si="166"/>
        <v>1.6998931080547801</v>
      </c>
      <c r="L995" s="169">
        <f t="shared" si="172"/>
        <v>39.567615622845793</v>
      </c>
      <c r="M995" s="170">
        <f t="shared" si="173"/>
        <v>46.166119839408047</v>
      </c>
      <c r="N995" s="170">
        <f t="shared" si="174"/>
        <v>5.0973571001877289</v>
      </c>
      <c r="O995" s="169">
        <f t="shared" si="175"/>
        <v>0.45971835319153398</v>
      </c>
    </row>
    <row r="996" spans="1:15" x14ac:dyDescent="0.25">
      <c r="A996" s="157">
        <v>45694.680555555555</v>
      </c>
      <c r="B996" s="168">
        <v>0.56522261817188069</v>
      </c>
      <c r="C996" s="169">
        <f t="shared" si="167"/>
        <v>0.64206439761301004</v>
      </c>
      <c r="D996" s="168">
        <v>26.503502845</v>
      </c>
      <c r="E996" s="168">
        <v>6.5269689333333297E-2</v>
      </c>
      <c r="F996" s="169">
        <f t="shared" si="168"/>
        <v>0.97853352593472587</v>
      </c>
      <c r="G996" s="169">
        <f t="shared" si="169"/>
        <v>0.62097518241642413</v>
      </c>
      <c r="H996" s="169">
        <f t="shared" si="170"/>
        <v>1.3441021264424765E-3</v>
      </c>
      <c r="I996" s="169">
        <f t="shared" si="171"/>
        <v>55474.36395376407</v>
      </c>
      <c r="J996" s="169">
        <f t="shared" si="165"/>
        <v>2.3612742944550073E-2</v>
      </c>
      <c r="K996" s="169">
        <f t="shared" si="166"/>
        <v>1.6999031620337255</v>
      </c>
      <c r="L996" s="169">
        <f t="shared" si="172"/>
        <v>39.313713434910802</v>
      </c>
      <c r="M996" s="170">
        <f t="shared" si="173"/>
        <v>45.870118807732744</v>
      </c>
      <c r="N996" s="170">
        <f t="shared" si="174"/>
        <v>5.0268539651164881</v>
      </c>
      <c r="O996" s="169">
        <f t="shared" si="175"/>
        <v>0.45335984533878859</v>
      </c>
    </row>
    <row r="997" spans="1:15" x14ac:dyDescent="0.25">
      <c r="A997" s="157">
        <v>45694.681250000001</v>
      </c>
      <c r="B997" s="168">
        <v>0.53279181708784418</v>
      </c>
      <c r="C997" s="169">
        <f t="shared" si="167"/>
        <v>0.60522605212843106</v>
      </c>
      <c r="D997" s="168">
        <v>26.503931999999999</v>
      </c>
      <c r="E997" s="168">
        <v>6.4895100166666594E-2</v>
      </c>
      <c r="F997" s="169">
        <f t="shared" si="168"/>
        <v>0.97853264847836241</v>
      </c>
      <c r="G997" s="169">
        <f t="shared" si="169"/>
        <v>0.58534546419282274</v>
      </c>
      <c r="H997" s="169">
        <f t="shared" si="170"/>
        <v>1.266981524226889E-3</v>
      </c>
      <c r="I997" s="169">
        <f t="shared" si="171"/>
        <v>52291.530903896441</v>
      </c>
      <c r="J997" s="169">
        <f t="shared" si="165"/>
        <v>2.3612441059027236E-2</v>
      </c>
      <c r="K997" s="169">
        <f t="shared" si="166"/>
        <v>1.6999224607497212</v>
      </c>
      <c r="L997" s="169">
        <f t="shared" si="172"/>
        <v>37.365840825994056</v>
      </c>
      <c r="M997" s="170">
        <f t="shared" si="173"/>
        <v>43.597840380101033</v>
      </c>
      <c r="N997" s="170">
        <f t="shared" si="174"/>
        <v>4.7260893074061281</v>
      </c>
      <c r="O997" s="169">
        <f t="shared" si="175"/>
        <v>0.42623460564629578</v>
      </c>
    </row>
    <row r="998" spans="1:15" x14ac:dyDescent="0.25">
      <c r="A998" s="157">
        <v>45694.681944444441</v>
      </c>
      <c r="B998" s="168">
        <v>0.53279181708784418</v>
      </c>
      <c r="C998" s="169">
        <f t="shared" si="167"/>
        <v>0.60522746163201846</v>
      </c>
      <c r="D998" s="168">
        <v>26.504361153333299</v>
      </c>
      <c r="E998" s="168">
        <v>6.4437594500000001E-2</v>
      </c>
      <c r="F998" s="169">
        <f t="shared" si="168"/>
        <v>0.97853177100607591</v>
      </c>
      <c r="G998" s="169">
        <f t="shared" si="169"/>
        <v>0.58534546419282274</v>
      </c>
      <c r="H998" s="169">
        <f t="shared" si="170"/>
        <v>1.266981524226889E-3</v>
      </c>
      <c r="I998" s="169">
        <f t="shared" si="171"/>
        <v>52291.652685006396</v>
      </c>
      <c r="J998" s="169">
        <f t="shared" si="165"/>
        <v>2.3612139179401047E-2</v>
      </c>
      <c r="K998" s="169">
        <f t="shared" si="166"/>
        <v>1.6999417595510944</v>
      </c>
      <c r="L998" s="169">
        <f t="shared" si="172"/>
        <v>37.365840825994056</v>
      </c>
      <c r="M998" s="170">
        <f t="shared" si="173"/>
        <v>43.598284122331883</v>
      </c>
      <c r="N998" s="170">
        <f t="shared" si="174"/>
        <v>4.6928287267395872</v>
      </c>
      <c r="O998" s="169">
        <f t="shared" si="175"/>
        <v>0.42323491402774055</v>
      </c>
    </row>
    <row r="999" spans="1:15" x14ac:dyDescent="0.25">
      <c r="A999" s="157">
        <v>45694.682638888888</v>
      </c>
      <c r="B999" s="168">
        <v>0.54630464924488387</v>
      </c>
      <c r="C999" s="169">
        <f t="shared" si="167"/>
        <v>0.62057887444810789</v>
      </c>
      <c r="D999" s="168">
        <v>26.504790305</v>
      </c>
      <c r="E999" s="168">
        <v>6.4233612333333301E-2</v>
      </c>
      <c r="F999" s="169">
        <f t="shared" si="168"/>
        <v>0.97853089351786604</v>
      </c>
      <c r="G999" s="169">
        <f t="shared" si="169"/>
        <v>0.60019117833076707</v>
      </c>
      <c r="H999" s="169">
        <f t="shared" si="170"/>
        <v>1.2991151046120499E-3</v>
      </c>
      <c r="I999" s="169">
        <f t="shared" si="171"/>
        <v>53618.014752316521</v>
      </c>
      <c r="J999" s="169">
        <f t="shared" si="165"/>
        <v>2.3611837305671277E-2</v>
      </c>
      <c r="K999" s="169">
        <f t="shared" si="166"/>
        <v>1.6999610584378511</v>
      </c>
      <c r="L999" s="169">
        <f t="shared" si="172"/>
        <v>38.179415979101215</v>
      </c>
      <c r="M999" s="170">
        <f t="shared" si="173"/>
        <v>44.548013121370197</v>
      </c>
      <c r="N999" s="170">
        <f t="shared" si="174"/>
        <v>4.7903214561785887</v>
      </c>
      <c r="O999" s="169">
        <f t="shared" si="175"/>
        <v>0.43202754835665486</v>
      </c>
    </row>
    <row r="1000" spans="1:15" x14ac:dyDescent="0.25">
      <c r="A1000" s="157">
        <v>45694.683333333334</v>
      </c>
      <c r="B1000" s="168">
        <v>0.55750100134075198</v>
      </c>
      <c r="C1000" s="169">
        <f t="shared" si="167"/>
        <v>0.63329890104011621</v>
      </c>
      <c r="D1000" s="168">
        <v>26.505211116666601</v>
      </c>
      <c r="E1000" s="168">
        <v>6.3835711833333295E-2</v>
      </c>
      <c r="F1000" s="169">
        <f t="shared" si="168"/>
        <v>0.97853003306371789</v>
      </c>
      <c r="G1000" s="169">
        <f t="shared" si="169"/>
        <v>0.61249191889139343</v>
      </c>
      <c r="H1000" s="169">
        <f t="shared" si="170"/>
        <v>1.3257400841805052E-3</v>
      </c>
      <c r="I1000" s="169">
        <f t="shared" si="171"/>
        <v>54717.025049866039</v>
      </c>
      <c r="J1000" s="169">
        <f t="shared" si="165"/>
        <v>2.3611541303048971E-2</v>
      </c>
      <c r="K1000" s="169">
        <f t="shared" si="166"/>
        <v>1.6999799824317228</v>
      </c>
      <c r="L1000" s="169">
        <f t="shared" si="172"/>
        <v>38.851387226526086</v>
      </c>
      <c r="M1000" s="170">
        <f t="shared" si="173"/>
        <v>45.33252635978188</v>
      </c>
      <c r="N1000" s="170">
        <f t="shared" si="174"/>
        <v>4.8530417640370187</v>
      </c>
      <c r="O1000" s="169">
        <f t="shared" si="175"/>
        <v>0.4376841417782304</v>
      </c>
    </row>
    <row r="1001" spans="1:15" x14ac:dyDescent="0.25">
      <c r="A1001" s="157">
        <v>45694.684027777781</v>
      </c>
      <c r="B1001" s="168">
        <v>0.55441235605996741</v>
      </c>
      <c r="C1001" s="169">
        <f t="shared" si="167"/>
        <v>0.62979079174616415</v>
      </c>
      <c r="D1001" s="168">
        <v>26.505348210000001</v>
      </c>
      <c r="E1001" s="168">
        <v>6.3429333333333296E-2</v>
      </c>
      <c r="F1001" s="169">
        <f t="shared" si="168"/>
        <v>0.97852975273827547</v>
      </c>
      <c r="G1001" s="169">
        <f t="shared" si="169"/>
        <v>0.60909861507623775</v>
      </c>
      <c r="H1001" s="169">
        <f t="shared" si="170"/>
        <v>1.3183952707277874E-3</v>
      </c>
      <c r="I1001" s="169">
        <f t="shared" si="171"/>
        <v>54413.92440686858</v>
      </c>
      <c r="J1001" s="169">
        <f t="shared" si="165"/>
        <v>2.3611444871375023E-2</v>
      </c>
      <c r="K1001" s="169">
        <f t="shared" si="166"/>
        <v>1.6999861475825919</v>
      </c>
      <c r="L1001" s="169">
        <f t="shared" si="172"/>
        <v>38.66620636040939</v>
      </c>
      <c r="M1001" s="170">
        <f t="shared" si="173"/>
        <v>45.116600547355787</v>
      </c>
      <c r="N1001" s="170">
        <f t="shared" si="174"/>
        <v>4.7968676346863655</v>
      </c>
      <c r="O1001" s="169">
        <f t="shared" si="175"/>
        <v>0.43261793242120905</v>
      </c>
    </row>
    <row r="1002" spans="1:15" x14ac:dyDescent="0.25">
      <c r="A1002" s="157">
        <v>45694.68472222222</v>
      </c>
      <c r="B1002" s="168">
        <v>0.57294424612214012</v>
      </c>
      <c r="C1002" s="169">
        <f t="shared" si="167"/>
        <v>0.65084229535577398</v>
      </c>
      <c r="D1002" s="168">
        <v>26.505348210000001</v>
      </c>
      <c r="E1002" s="168">
        <v>6.2967058833333298E-2</v>
      </c>
      <c r="F1002" s="169">
        <f t="shared" si="168"/>
        <v>0.97852975273827547</v>
      </c>
      <c r="G1002" s="169">
        <f t="shared" si="169"/>
        <v>0.62945845815735713</v>
      </c>
      <c r="H1002" s="169">
        <f t="shared" si="170"/>
        <v>1.3624641951457946E-3</v>
      </c>
      <c r="I1002" s="169">
        <f t="shared" si="171"/>
        <v>56232.77431873887</v>
      </c>
      <c r="J1002" s="169">
        <f t="shared" si="165"/>
        <v>2.3611444871375023E-2</v>
      </c>
      <c r="K1002" s="169">
        <f t="shared" si="166"/>
        <v>1.6999861475825919</v>
      </c>
      <c r="L1002" s="169">
        <f t="shared" si="172"/>
        <v>39.775156892767797</v>
      </c>
      <c r="M1002" s="170">
        <f t="shared" si="173"/>
        <v>46.41054900790143</v>
      </c>
      <c r="N1002" s="170">
        <f t="shared" si="174"/>
        <v>4.9124659495058776</v>
      </c>
      <c r="O1002" s="169">
        <f t="shared" si="175"/>
        <v>0.4430434658645272</v>
      </c>
    </row>
    <row r="1003" spans="1:15" x14ac:dyDescent="0.25">
      <c r="A1003" s="157">
        <v>45694.685416666667</v>
      </c>
      <c r="B1003" s="168">
        <v>0.58375453024067303</v>
      </c>
      <c r="C1003" s="169">
        <f t="shared" si="167"/>
        <v>0.66312235607158421</v>
      </c>
      <c r="D1003" s="168">
        <v>26.505348210000001</v>
      </c>
      <c r="E1003" s="168">
        <v>6.2461869000000003E-2</v>
      </c>
      <c r="F1003" s="169">
        <f t="shared" si="168"/>
        <v>0.97852975273827547</v>
      </c>
      <c r="G1003" s="169">
        <f t="shared" si="169"/>
        <v>0.64133504967485711</v>
      </c>
      <c r="H1003" s="169">
        <f t="shared" si="170"/>
        <v>1.3881711031923313E-3</v>
      </c>
      <c r="I1003" s="169">
        <f t="shared" si="171"/>
        <v>57293.771564584873</v>
      </c>
      <c r="J1003" s="169">
        <f t="shared" si="165"/>
        <v>2.3611444871375023E-2</v>
      </c>
      <c r="K1003" s="169">
        <f t="shared" si="166"/>
        <v>1.6999861475825919</v>
      </c>
      <c r="L1003" s="169">
        <f t="shared" si="172"/>
        <v>40.419719636268688</v>
      </c>
      <c r="M1003" s="170">
        <f t="shared" si="173"/>
        <v>47.162639335956293</v>
      </c>
      <c r="N1003" s="170">
        <f t="shared" si="174"/>
        <v>4.9600352527638911</v>
      </c>
      <c r="O1003" s="169">
        <f t="shared" si="175"/>
        <v>0.44733362669227017</v>
      </c>
    </row>
    <row r="1004" spans="1:15" x14ac:dyDescent="0.25">
      <c r="A1004" s="157">
        <v>45694.686111111114</v>
      </c>
      <c r="B1004" s="168">
        <v>0.58375453024067303</v>
      </c>
      <c r="C1004" s="169">
        <f t="shared" si="167"/>
        <v>0.66312235607158421</v>
      </c>
      <c r="D1004" s="168">
        <v>26.505348210000001</v>
      </c>
      <c r="E1004" s="168">
        <v>6.20395983333333E-2</v>
      </c>
      <c r="F1004" s="169">
        <f t="shared" si="168"/>
        <v>0.97852975273827547</v>
      </c>
      <c r="G1004" s="169">
        <f t="shared" si="169"/>
        <v>0.64133504967485711</v>
      </c>
      <c r="H1004" s="169">
        <f t="shared" si="170"/>
        <v>1.3881711031923313E-3</v>
      </c>
      <c r="I1004" s="169">
        <f t="shared" si="171"/>
        <v>57293.771564584873</v>
      </c>
      <c r="J1004" s="169">
        <f t="shared" si="165"/>
        <v>2.3611444871375023E-2</v>
      </c>
      <c r="K1004" s="169">
        <f t="shared" si="166"/>
        <v>1.6999861475825919</v>
      </c>
      <c r="L1004" s="169">
        <f t="shared" si="172"/>
        <v>40.419719636268688</v>
      </c>
      <c r="M1004" s="170">
        <f t="shared" si="173"/>
        <v>47.162639335956293</v>
      </c>
      <c r="N1004" s="170">
        <f t="shared" si="174"/>
        <v>4.9265031566801989</v>
      </c>
      <c r="O1004" s="169">
        <f t="shared" si="175"/>
        <v>0.44430944775254322</v>
      </c>
    </row>
    <row r="1005" spans="1:15" x14ac:dyDescent="0.25">
      <c r="A1005" s="157">
        <v>45694.686805555553</v>
      </c>
      <c r="B1005" s="168">
        <v>0.56638087306658402</v>
      </c>
      <c r="C1005" s="169">
        <f t="shared" si="167"/>
        <v>0.64338655980442372</v>
      </c>
      <c r="D1005" s="168">
        <v>26.505348210000001</v>
      </c>
      <c r="E1005" s="168">
        <v>6.1517187499999897E-2</v>
      </c>
      <c r="F1005" s="169">
        <f t="shared" si="168"/>
        <v>0.97852975273827547</v>
      </c>
      <c r="G1005" s="169">
        <f t="shared" si="169"/>
        <v>0.62224768553537113</v>
      </c>
      <c r="H1005" s="169">
        <f t="shared" si="170"/>
        <v>1.3468564621977731E-3</v>
      </c>
      <c r="I1005" s="169">
        <f t="shared" si="171"/>
        <v>55588.598767102209</v>
      </c>
      <c r="J1005" s="169">
        <f t="shared" si="165"/>
        <v>2.3611444871375023E-2</v>
      </c>
      <c r="K1005" s="169">
        <f t="shared" si="166"/>
        <v>1.6999861475825919</v>
      </c>
      <c r="L1005" s="169">
        <f t="shared" si="172"/>
        <v>39.382986575548664</v>
      </c>
      <c r="M1005" s="170">
        <f t="shared" si="173"/>
        <v>45.952955848035046</v>
      </c>
      <c r="N1005" s="170">
        <f t="shared" si="174"/>
        <v>4.7472914767899894</v>
      </c>
      <c r="O1005" s="169">
        <f t="shared" si="175"/>
        <v>0.42814677820977537</v>
      </c>
    </row>
    <row r="1006" spans="1:15" x14ac:dyDescent="0.25">
      <c r="A1006" s="157">
        <v>45694.6875</v>
      </c>
      <c r="B1006" s="168">
        <v>0.55364019107199913</v>
      </c>
      <c r="C1006" s="169">
        <f t="shared" si="167"/>
        <v>0.62891364246582115</v>
      </c>
      <c r="D1006" s="168">
        <v>26.505348210000001</v>
      </c>
      <c r="E1006" s="168">
        <v>6.1092796499999998E-2</v>
      </c>
      <c r="F1006" s="169">
        <f t="shared" si="168"/>
        <v>0.97852975273827547</v>
      </c>
      <c r="G1006" s="169">
        <f t="shared" si="169"/>
        <v>0.60825028509289414</v>
      </c>
      <c r="H1006" s="169">
        <f t="shared" si="170"/>
        <v>1.316559058642628E-3</v>
      </c>
      <c r="I1006" s="169">
        <f t="shared" si="171"/>
        <v>54338.138709046951</v>
      </c>
      <c r="J1006" s="169">
        <f t="shared" si="165"/>
        <v>2.3611444871375023E-2</v>
      </c>
      <c r="K1006" s="169">
        <f t="shared" si="166"/>
        <v>1.6999861475825919</v>
      </c>
      <c r="L1006" s="169">
        <f t="shared" si="172"/>
        <v>38.619888383508666</v>
      </c>
      <c r="M1006" s="170">
        <f t="shared" si="173"/>
        <v>45.062555688583934</v>
      </c>
      <c r="N1006" s="170">
        <f t="shared" si="174"/>
        <v>4.6140731213842239</v>
      </c>
      <c r="O1006" s="169">
        <f t="shared" si="175"/>
        <v>0.41613213576697544</v>
      </c>
    </row>
    <row r="1007" spans="1:15" x14ac:dyDescent="0.25">
      <c r="A1007" s="157">
        <v>45694.688194444447</v>
      </c>
      <c r="B1007" s="168">
        <v>0.57371641111010829</v>
      </c>
      <c r="C1007" s="169">
        <f t="shared" si="167"/>
        <v>0.65171944463611664</v>
      </c>
      <c r="D1007" s="168">
        <v>26.505348210000001</v>
      </c>
      <c r="E1007" s="168">
        <v>6.0643887E-2</v>
      </c>
      <c r="F1007" s="169">
        <f t="shared" si="168"/>
        <v>0.97852975273827547</v>
      </c>
      <c r="G1007" s="169">
        <f t="shared" si="169"/>
        <v>0.6303067881407004</v>
      </c>
      <c r="H1007" s="169">
        <f t="shared" si="170"/>
        <v>1.3643004072309533E-3</v>
      </c>
      <c r="I1007" s="169">
        <f t="shared" si="171"/>
        <v>56308.560016560477</v>
      </c>
      <c r="J1007" s="169">
        <f t="shared" si="165"/>
        <v>2.3611444871375023E-2</v>
      </c>
      <c r="K1007" s="169">
        <f t="shared" si="166"/>
        <v>1.6999861475825919</v>
      </c>
      <c r="L1007" s="169">
        <f t="shared" si="172"/>
        <v>39.821253307006771</v>
      </c>
      <c r="M1007" s="170">
        <f t="shared" si="173"/>
        <v>46.464335342368798</v>
      </c>
      <c r="N1007" s="170">
        <f t="shared" si="174"/>
        <v>4.7372558109476364</v>
      </c>
      <c r="O1007" s="169">
        <f t="shared" si="175"/>
        <v>0.42724168569152571</v>
      </c>
    </row>
    <row r="1008" spans="1:15" x14ac:dyDescent="0.25">
      <c r="A1008" s="157">
        <v>45694.688888888886</v>
      </c>
      <c r="B1008" s="168">
        <v>0.59070397845467071</v>
      </c>
      <c r="C1008" s="169">
        <f t="shared" si="167"/>
        <v>0.67101665793021581</v>
      </c>
      <c r="D1008" s="168">
        <v>26.505348210000001</v>
      </c>
      <c r="E1008" s="168">
        <v>6.0286344166666603E-2</v>
      </c>
      <c r="F1008" s="169">
        <f t="shared" si="168"/>
        <v>0.97852975273827547</v>
      </c>
      <c r="G1008" s="169">
        <f t="shared" si="169"/>
        <v>0.64896997922940713</v>
      </c>
      <c r="H1008" s="169">
        <f t="shared" si="170"/>
        <v>1.4046969247389766E-3</v>
      </c>
      <c r="I1008" s="169">
        <f t="shared" si="171"/>
        <v>57975.839245170646</v>
      </c>
      <c r="J1008" s="169">
        <f t="shared" si="165"/>
        <v>2.3611444871375023E-2</v>
      </c>
      <c r="K1008" s="169">
        <f t="shared" si="166"/>
        <v>1.6999861475825919</v>
      </c>
      <c r="L1008" s="169">
        <f t="shared" si="172"/>
        <v>40.833196651813523</v>
      </c>
      <c r="M1008" s="170">
        <f t="shared" si="173"/>
        <v>47.64509363136785</v>
      </c>
      <c r="N1008" s="170">
        <f t="shared" si="174"/>
        <v>4.8411974825660078</v>
      </c>
      <c r="O1008" s="169">
        <f t="shared" si="175"/>
        <v>0.43661593457485642</v>
      </c>
    </row>
    <row r="1009" spans="1:15" x14ac:dyDescent="0.25">
      <c r="A1009" s="157">
        <v>45694.689583333333</v>
      </c>
      <c r="B1009" s="168">
        <v>0.61271059258523808</v>
      </c>
      <c r="C1009" s="169">
        <f t="shared" si="167"/>
        <v>0.69601531242528858</v>
      </c>
      <c r="D1009" s="168">
        <v>26.505348210000001</v>
      </c>
      <c r="E1009" s="168">
        <v>6.0018837999999998E-2</v>
      </c>
      <c r="F1009" s="169">
        <f t="shared" si="168"/>
        <v>0.97852975273827547</v>
      </c>
      <c r="G1009" s="169">
        <f t="shared" si="169"/>
        <v>0.67314728704538951</v>
      </c>
      <c r="H1009" s="169">
        <f t="shared" si="170"/>
        <v>1.4570287598385055E-3</v>
      </c>
      <c r="I1009" s="169">
        <f t="shared" si="171"/>
        <v>60135.722993544936</v>
      </c>
      <c r="J1009" s="169">
        <f t="shared" si="165"/>
        <v>2.3611444871375023E-2</v>
      </c>
      <c r="K1009" s="169">
        <f t="shared" si="166"/>
        <v>1.6999861475825919</v>
      </c>
      <c r="L1009" s="169">
        <f t="shared" si="172"/>
        <v>42.138095582689076</v>
      </c>
      <c r="M1009" s="170">
        <f t="shared" si="173"/>
        <v>49.167679097090293</v>
      </c>
      <c r="N1009" s="170">
        <f t="shared" si="174"/>
        <v>4.989443509268888</v>
      </c>
      <c r="O1009" s="169">
        <f t="shared" si="175"/>
        <v>0.4499858864780743</v>
      </c>
    </row>
    <row r="1010" spans="1:15" x14ac:dyDescent="0.25">
      <c r="A1010" s="157">
        <v>45694.69027777778</v>
      </c>
      <c r="B1010" s="168">
        <v>0.58993180242478849</v>
      </c>
      <c r="C1010" s="169">
        <f t="shared" si="167"/>
        <v>0.67013949610668977</v>
      </c>
      <c r="D1010" s="168">
        <v>26.505348210000001</v>
      </c>
      <c r="E1010" s="168">
        <v>5.9662790666666597E-2</v>
      </c>
      <c r="F1010" s="169">
        <f t="shared" si="168"/>
        <v>0.97852975273827547</v>
      </c>
      <c r="G1010" s="169">
        <f t="shared" si="169"/>
        <v>0.64812163711499471</v>
      </c>
      <c r="H1010" s="169">
        <f t="shared" si="170"/>
        <v>1.4028606863960924E-3</v>
      </c>
      <c r="I1010" s="169">
        <f t="shared" si="171"/>
        <v>57900.052463617998</v>
      </c>
      <c r="J1010" s="169">
        <f t="shared" si="165"/>
        <v>2.3611444871375023E-2</v>
      </c>
      <c r="K1010" s="169">
        <f t="shared" si="166"/>
        <v>1.6999861475825919</v>
      </c>
      <c r="L1010" s="169">
        <f t="shared" si="172"/>
        <v>40.787287633138291</v>
      </c>
      <c r="M1010" s="170">
        <f t="shared" si="173"/>
        <v>47.591525954265393</v>
      </c>
      <c r="N1010" s="170">
        <f t="shared" si="174"/>
        <v>4.785196864504635</v>
      </c>
      <c r="O1010" s="169">
        <f t="shared" si="175"/>
        <v>0.43156537378288556</v>
      </c>
    </row>
    <row r="1011" spans="1:15" x14ac:dyDescent="0.25">
      <c r="A1011" s="157">
        <v>45694.690972222219</v>
      </c>
      <c r="B1011" s="168">
        <v>0.55441235605996741</v>
      </c>
      <c r="C1011" s="169">
        <f t="shared" si="167"/>
        <v>0.62979079174616415</v>
      </c>
      <c r="D1011" s="168">
        <v>26.505348210000001</v>
      </c>
      <c r="E1011" s="168">
        <v>5.9285024666666603E-2</v>
      </c>
      <c r="F1011" s="169">
        <f t="shared" si="168"/>
        <v>0.97852975273827547</v>
      </c>
      <c r="G1011" s="169">
        <f t="shared" si="169"/>
        <v>0.60909861507623775</v>
      </c>
      <c r="H1011" s="169">
        <f t="shared" si="170"/>
        <v>1.3183952707277874E-3</v>
      </c>
      <c r="I1011" s="169">
        <f t="shared" si="171"/>
        <v>54413.92440686858</v>
      </c>
      <c r="J1011" s="169">
        <f t="shared" si="165"/>
        <v>2.3611444871375023E-2</v>
      </c>
      <c r="K1011" s="169">
        <f t="shared" si="166"/>
        <v>1.6999861475825919</v>
      </c>
      <c r="L1011" s="169">
        <f t="shared" si="172"/>
        <v>38.66620636040939</v>
      </c>
      <c r="M1011" s="170">
        <f t="shared" si="173"/>
        <v>45.116600547355787</v>
      </c>
      <c r="N1011" s="170">
        <f t="shared" si="174"/>
        <v>4.4834527039821133</v>
      </c>
      <c r="O1011" s="169">
        <f t="shared" si="175"/>
        <v>0.40435179509218194</v>
      </c>
    </row>
    <row r="1012" spans="1:15" x14ac:dyDescent="0.25">
      <c r="A1012" s="157">
        <v>45694.691666666666</v>
      </c>
      <c r="B1012" s="168">
        <v>0.56715302701263259</v>
      </c>
      <c r="C1012" s="169">
        <f t="shared" si="167"/>
        <v>0.644263696541577</v>
      </c>
      <c r="D1012" s="168">
        <v>26.505348210000001</v>
      </c>
      <c r="E1012" s="168">
        <v>5.8957593000000003E-2</v>
      </c>
      <c r="F1012" s="169">
        <f t="shared" si="168"/>
        <v>0.97852975273827547</v>
      </c>
      <c r="G1012" s="169">
        <f t="shared" si="169"/>
        <v>0.6230960033876396</v>
      </c>
      <c r="H1012" s="169">
        <f t="shared" si="170"/>
        <v>1.3486926480251939E-3</v>
      </c>
      <c r="I1012" s="169">
        <f t="shared" si="171"/>
        <v>55664.383381192252</v>
      </c>
      <c r="J1012" s="169">
        <f t="shared" si="165"/>
        <v>2.3611444871375023E-2</v>
      </c>
      <c r="K1012" s="169">
        <f t="shared" si="166"/>
        <v>1.6999861475825919</v>
      </c>
      <c r="L1012" s="169">
        <f t="shared" si="172"/>
        <v>39.429156694049126</v>
      </c>
      <c r="M1012" s="170">
        <f t="shared" si="173"/>
        <v>46.006828182294925</v>
      </c>
      <c r="N1012" s="170">
        <f t="shared" si="174"/>
        <v>4.5556388847673484</v>
      </c>
      <c r="O1012" s="169">
        <f t="shared" si="175"/>
        <v>0.41086209278204799</v>
      </c>
    </row>
    <row r="1013" spans="1:15" x14ac:dyDescent="0.25">
      <c r="A1013" s="157">
        <v>45694.692361111112</v>
      </c>
      <c r="B1013" s="168">
        <v>0.57564682358002328</v>
      </c>
      <c r="C1013" s="169">
        <f t="shared" si="167"/>
        <v>0.65391231783696735</v>
      </c>
      <c r="D1013" s="168">
        <v>26.505348210000001</v>
      </c>
      <c r="E1013" s="168">
        <v>5.8769506166666603E-2</v>
      </c>
      <c r="F1013" s="169">
        <f t="shared" si="168"/>
        <v>0.97852975273827547</v>
      </c>
      <c r="G1013" s="169">
        <f t="shared" si="169"/>
        <v>0.63242761309905315</v>
      </c>
      <c r="H1013" s="169">
        <f t="shared" si="170"/>
        <v>1.368890937443838E-3</v>
      </c>
      <c r="I1013" s="169">
        <f t="shared" si="171"/>
        <v>56498.024261113977</v>
      </c>
      <c r="J1013" s="169">
        <f t="shared" si="165"/>
        <v>2.3611444871375023E-2</v>
      </c>
      <c r="K1013" s="169">
        <f t="shared" si="166"/>
        <v>1.6999861475825919</v>
      </c>
      <c r="L1013" s="169">
        <f t="shared" si="172"/>
        <v>39.936456375052529</v>
      </c>
      <c r="M1013" s="170">
        <f t="shared" si="173"/>
        <v>46.598756877142691</v>
      </c>
      <c r="N1013" s="170">
        <f t="shared" si="174"/>
        <v>4.6054569104652154</v>
      </c>
      <c r="O1013" s="169">
        <f t="shared" si="175"/>
        <v>0.41535506046764209</v>
      </c>
    </row>
    <row r="1014" spans="1:15" x14ac:dyDescent="0.25">
      <c r="A1014" s="157">
        <v>45694.693055555559</v>
      </c>
      <c r="B1014" s="168">
        <v>0.58954573097272123</v>
      </c>
      <c r="C1014" s="169">
        <f t="shared" si="167"/>
        <v>0.66970095132130181</v>
      </c>
      <c r="D1014" s="168">
        <v>26.505352973333299</v>
      </c>
      <c r="E1014" s="168">
        <v>5.8497702833333297E-2</v>
      </c>
      <c r="F1014" s="169">
        <f t="shared" si="168"/>
        <v>0.97852974299828077</v>
      </c>
      <c r="G1014" s="169">
        <f t="shared" si="169"/>
        <v>0.647697484254395</v>
      </c>
      <c r="H1014" s="169">
        <f t="shared" si="170"/>
        <v>1.4019426066112445E-3</v>
      </c>
      <c r="I1014" s="169">
        <f t="shared" si="171"/>
        <v>57862.162194160475</v>
      </c>
      <c r="J1014" s="169">
        <f t="shared" si="165"/>
        <v>2.3611441520847307E-2</v>
      </c>
      <c r="K1014" s="169">
        <f t="shared" si="166"/>
        <v>1.6999863617921951</v>
      </c>
      <c r="L1014" s="169">
        <f t="shared" si="172"/>
        <v>40.764330954406624</v>
      </c>
      <c r="M1014" s="170">
        <f t="shared" si="173"/>
        <v>47.56474495779198</v>
      </c>
      <c r="N1014" s="170">
        <f t="shared" si="174"/>
        <v>4.6888469942880935</v>
      </c>
      <c r="O1014" s="169">
        <f t="shared" si="175"/>
        <v>0.42287581117316864</v>
      </c>
    </row>
    <row r="1015" spans="1:15" x14ac:dyDescent="0.25">
      <c r="A1015" s="157">
        <v>45694.693749999999</v>
      </c>
      <c r="B1015" s="168">
        <v>0.58800138632571086</v>
      </c>
      <c r="C1015" s="169">
        <f t="shared" si="167"/>
        <v>0.66794717569628514</v>
      </c>
      <c r="D1015" s="168">
        <v>26.505501848333299</v>
      </c>
      <c r="E1015" s="168">
        <v>5.8105099666666597E-2</v>
      </c>
      <c r="F1015" s="169">
        <f t="shared" si="168"/>
        <v>0.97852943857963581</v>
      </c>
      <c r="G1015" s="169">
        <f t="shared" si="169"/>
        <v>0.64600080816950523</v>
      </c>
      <c r="H1015" s="169">
        <f t="shared" si="170"/>
        <v>1.3982701475530417E-3</v>
      </c>
      <c r="I1015" s="169">
        <f t="shared" si="171"/>
        <v>57710.635980159037</v>
      </c>
      <c r="J1015" s="169">
        <f t="shared" si="165"/>
        <v>2.3611336802494099E-2</v>
      </c>
      <c r="K1015" s="169">
        <f t="shared" si="166"/>
        <v>1.6999930567892287</v>
      </c>
      <c r="L1015" s="169">
        <f t="shared" si="172"/>
        <v>40.672479675790235</v>
      </c>
      <c r="M1015" s="170">
        <f t="shared" si="173"/>
        <v>47.457738368208929</v>
      </c>
      <c r="N1015" s="170">
        <f t="shared" si="174"/>
        <v>4.6458513656084159</v>
      </c>
      <c r="O1015" s="169">
        <f t="shared" si="175"/>
        <v>0.41899813903394806</v>
      </c>
    </row>
    <row r="1016" spans="1:15" x14ac:dyDescent="0.25">
      <c r="A1016" s="157">
        <v>45694.694444444445</v>
      </c>
      <c r="B1016" s="168">
        <v>0.5609757179963899</v>
      </c>
      <c r="C1016" s="169">
        <f t="shared" si="167"/>
        <v>0.63724778738390098</v>
      </c>
      <c r="D1016" s="168">
        <v>26.505716234999898</v>
      </c>
      <c r="E1016" s="168">
        <v>5.7800979666666599E-2</v>
      </c>
      <c r="F1016" s="169">
        <f t="shared" si="168"/>
        <v>0.97852900019906819</v>
      </c>
      <c r="G1016" s="169">
        <f t="shared" si="169"/>
        <v>0.61630937548231834</v>
      </c>
      <c r="H1016" s="169">
        <f t="shared" si="170"/>
        <v>1.3340029772344554E-3</v>
      </c>
      <c r="I1016" s="169">
        <f t="shared" si="171"/>
        <v>55058.208829969044</v>
      </c>
      <c r="J1016" s="169">
        <f t="shared" si="165"/>
        <v>2.3611186004374993E-2</v>
      </c>
      <c r="K1016" s="169">
        <f t="shared" si="166"/>
        <v>1.7000026979186553</v>
      </c>
      <c r="L1016" s="169">
        <f t="shared" si="172"/>
        <v>39.059543572268993</v>
      </c>
      <c r="M1016" s="170">
        <f t="shared" si="173"/>
        <v>45.575953063875552</v>
      </c>
      <c r="N1016" s="170">
        <f t="shared" si="174"/>
        <v>4.4202478944872565</v>
      </c>
      <c r="O1016" s="169">
        <f t="shared" si="175"/>
        <v>0.39865150563557505</v>
      </c>
    </row>
    <row r="1017" spans="1:15" x14ac:dyDescent="0.25">
      <c r="A1017" s="157">
        <v>45694.695138888892</v>
      </c>
      <c r="B1017" s="168">
        <v>0.55943141018150666</v>
      </c>
      <c r="C1017" s="169">
        <f t="shared" si="167"/>
        <v>0.6354942498574877</v>
      </c>
      <c r="D1017" s="168">
        <v>26.5059306216666</v>
      </c>
      <c r="E1017" s="168">
        <v>5.7571036333333298E-2</v>
      </c>
      <c r="F1017" s="169">
        <f t="shared" si="168"/>
        <v>0.97852856181367576</v>
      </c>
      <c r="G1017" s="169">
        <f t="shared" si="169"/>
        <v>0.61461273986261178</v>
      </c>
      <c r="H1017" s="169">
        <f t="shared" si="170"/>
        <v>1.3303306057632289E-3</v>
      </c>
      <c r="I1017" s="169">
        <f t="shared" si="171"/>
        <v>54906.703187686937</v>
      </c>
      <c r="J1017" s="169">
        <f t="shared" si="165"/>
        <v>2.3611035207434669E-2</v>
      </c>
      <c r="K1017" s="169">
        <f t="shared" si="166"/>
        <v>1.7000123390880997</v>
      </c>
      <c r="L1017" s="169">
        <f t="shared" si="172"/>
        <v>38.967052632814514</v>
      </c>
      <c r="M1017" s="170">
        <f t="shared" si="173"/>
        <v>45.468262793491085</v>
      </c>
      <c r="N1017" s="170">
        <f t="shared" si="174"/>
        <v>4.391214729469719</v>
      </c>
      <c r="O1017" s="169">
        <f t="shared" si="175"/>
        <v>0.39603307444712471</v>
      </c>
    </row>
    <row r="1018" spans="1:15" x14ac:dyDescent="0.25">
      <c r="A1018" s="157">
        <v>45694.695833333331</v>
      </c>
      <c r="B1018" s="168">
        <v>0.58568492441034803</v>
      </c>
      <c r="C1018" s="169">
        <f t="shared" si="167"/>
        <v>0.66531808537525283</v>
      </c>
      <c r="D1018" s="168">
        <v>26.506145004999901</v>
      </c>
      <c r="E1018" s="168">
        <v>5.7171014666666603E-2</v>
      </c>
      <c r="F1018" s="169">
        <f t="shared" si="168"/>
        <v>0.9785281234302754</v>
      </c>
      <c r="G1018" s="169">
        <f t="shared" si="169"/>
        <v>0.64345585452786624</v>
      </c>
      <c r="H1018" s="169">
        <f t="shared" si="170"/>
        <v>1.3927615898871564E-3</v>
      </c>
      <c r="I1018" s="169">
        <f t="shared" si="171"/>
        <v>57483.482576421848</v>
      </c>
      <c r="J1018" s="169">
        <f t="shared" si="165"/>
        <v>2.3610884414017881E-2</v>
      </c>
      <c r="K1018" s="169">
        <f t="shared" si="166"/>
        <v>1.700021980147647</v>
      </c>
      <c r="L1018" s="169">
        <f t="shared" si="172"/>
        <v>40.534642665579433</v>
      </c>
      <c r="M1018" s="170">
        <f t="shared" si="173"/>
        <v>47.29762789997978</v>
      </c>
      <c r="N1018" s="170">
        <f t="shared" si="174"/>
        <v>4.5542051984045351</v>
      </c>
      <c r="O1018" s="169">
        <f t="shared" si="175"/>
        <v>0.41073279206390106</v>
      </c>
    </row>
    <row r="1019" spans="1:15" x14ac:dyDescent="0.25">
      <c r="A1019" s="157">
        <v>45694.696527777778</v>
      </c>
      <c r="B1019" s="168">
        <v>0.55750100504713174</v>
      </c>
      <c r="C1019" s="169">
        <f t="shared" si="167"/>
        <v>0.63330281889573981</v>
      </c>
      <c r="D1019" s="168">
        <v>26.506349851666599</v>
      </c>
      <c r="E1019" s="168">
        <v>5.6964912999999999E-2</v>
      </c>
      <c r="F1019" s="169">
        <f t="shared" si="168"/>
        <v>0.97852770454349336</v>
      </c>
      <c r="G1019" s="169">
        <f t="shared" si="169"/>
        <v>0.61249192296336397</v>
      </c>
      <c r="H1019" s="169">
        <f t="shared" si="170"/>
        <v>1.3257400929942943E-3</v>
      </c>
      <c r="I1019" s="169">
        <f t="shared" si="171"/>
        <v>54717.363552591916</v>
      </c>
      <c r="J1019" s="169">
        <f t="shared" si="165"/>
        <v>2.3610740329623764E-2</v>
      </c>
      <c r="K1019" s="169">
        <f t="shared" si="166"/>
        <v>1.7000311923699556</v>
      </c>
      <c r="L1019" s="169">
        <f t="shared" si="172"/>
        <v>38.851387448657107</v>
      </c>
      <c r="M1019" s="170">
        <f t="shared" si="173"/>
        <v>45.333750923745775</v>
      </c>
      <c r="N1019" s="170">
        <f t="shared" si="174"/>
        <v>4.3308385754021153</v>
      </c>
      <c r="O1019" s="169">
        <f t="shared" si="175"/>
        <v>0.39058789460697291</v>
      </c>
    </row>
    <row r="1020" spans="1:15" x14ac:dyDescent="0.25">
      <c r="A1020" s="157">
        <v>45694.697222222225</v>
      </c>
      <c r="B1020" s="168">
        <v>0.51619033957280291</v>
      </c>
      <c r="C1020" s="169">
        <f t="shared" si="167"/>
        <v>0.58637499372099799</v>
      </c>
      <c r="D1020" s="168">
        <v>26.506265975000002</v>
      </c>
      <c r="E1020" s="168">
        <v>5.6764108333333299E-2</v>
      </c>
      <c r="F1020" s="169">
        <f t="shared" si="168"/>
        <v>0.97852787606171532</v>
      </c>
      <c r="G1020" s="169">
        <f t="shared" si="169"/>
        <v>0.56710644615488925</v>
      </c>
      <c r="H1020" s="169">
        <f t="shared" si="170"/>
        <v>1.2275031302053879E-3</v>
      </c>
      <c r="I1020" s="169">
        <f t="shared" si="171"/>
        <v>50662.799457494228</v>
      </c>
      <c r="J1020" s="169">
        <f t="shared" si="165"/>
        <v>2.3610799326395437E-2</v>
      </c>
      <c r="K1020" s="169">
        <f t="shared" si="166"/>
        <v>1.7000274203222294</v>
      </c>
      <c r="L1020" s="169">
        <f t="shared" si="172"/>
        <v>36.362334714863167</v>
      </c>
      <c r="M1020" s="170">
        <f t="shared" si="173"/>
        <v>42.429314730860639</v>
      </c>
      <c r="N1020" s="170">
        <f t="shared" si="174"/>
        <v>4.0120834652129567</v>
      </c>
      <c r="O1020" s="169">
        <f t="shared" si="175"/>
        <v>0.36184013935903286</v>
      </c>
    </row>
    <row r="1021" spans="1:15" x14ac:dyDescent="0.25">
      <c r="A1021" s="157">
        <v>45694.697916666664</v>
      </c>
      <c r="B1021" s="168">
        <v>0.51889289131768956</v>
      </c>
      <c r="C1021" s="169">
        <f t="shared" si="167"/>
        <v>0.58944431420954668</v>
      </c>
      <c r="D1021" s="168">
        <v>26.506050875</v>
      </c>
      <c r="E1021" s="168">
        <v>5.6392171333333303E-2</v>
      </c>
      <c r="F1021" s="169">
        <f t="shared" si="168"/>
        <v>0.97852831591332035</v>
      </c>
      <c r="G1021" s="169">
        <f t="shared" si="169"/>
        <v>0.57007557284730426</v>
      </c>
      <c r="H1021" s="169">
        <f t="shared" si="170"/>
        <v>1.2339298113578014E-3</v>
      </c>
      <c r="I1021" s="169">
        <f t="shared" si="171"/>
        <v>50927.988747704832</v>
      </c>
      <c r="J1021" s="169">
        <f t="shared" si="165"/>
        <v>2.3610950623237412E-2</v>
      </c>
      <c r="K1021" s="169">
        <f t="shared" si="166"/>
        <v>1.7000177470107887</v>
      </c>
      <c r="L1021" s="169">
        <f t="shared" si="172"/>
        <v>36.525999588306696</v>
      </c>
      <c r="M1021" s="170">
        <f t="shared" si="173"/>
        <v>42.620069324840102</v>
      </c>
      <c r="N1021" s="170">
        <f t="shared" si="174"/>
        <v>4.0055376857427047</v>
      </c>
      <c r="O1021" s="169">
        <f t="shared" si="175"/>
        <v>0.36124979128271145</v>
      </c>
    </row>
    <row r="1022" spans="1:15" x14ac:dyDescent="0.25">
      <c r="A1022" s="157">
        <v>45694.698611111111</v>
      </c>
      <c r="B1022" s="168">
        <v>0.51889289131768956</v>
      </c>
      <c r="C1022" s="169">
        <f t="shared" si="167"/>
        <v>0.58944362613900281</v>
      </c>
      <c r="D1022" s="168">
        <v>26.505835774999898</v>
      </c>
      <c r="E1022" s="168">
        <v>5.6116129166666598E-2</v>
      </c>
      <c r="F1022" s="169">
        <f t="shared" si="168"/>
        <v>0.97852875576006915</v>
      </c>
      <c r="G1022" s="169">
        <f t="shared" si="169"/>
        <v>0.57007557284730426</v>
      </c>
      <c r="H1022" s="169">
        <f t="shared" si="170"/>
        <v>1.2339298113578014E-3</v>
      </c>
      <c r="I1022" s="169">
        <f t="shared" si="171"/>
        <v>50927.929298409843</v>
      </c>
      <c r="J1022" s="169">
        <f t="shared" si="165"/>
        <v>2.3611101921266184E-2</v>
      </c>
      <c r="K1022" s="169">
        <f t="shared" si="166"/>
        <v>1.7000080737396215</v>
      </c>
      <c r="L1022" s="169">
        <f t="shared" si="172"/>
        <v>36.525999588306696</v>
      </c>
      <c r="M1022" s="170">
        <f t="shared" si="173"/>
        <v>42.619851902312746</v>
      </c>
      <c r="N1022" s="170">
        <f t="shared" si="174"/>
        <v>3.9859056997012563</v>
      </c>
      <c r="O1022" s="169">
        <f t="shared" si="175"/>
        <v>0.35947922977103686</v>
      </c>
    </row>
    <row r="1023" spans="1:15" x14ac:dyDescent="0.25">
      <c r="A1023" s="157">
        <v>45694.699305555558</v>
      </c>
      <c r="B1023" s="168">
        <v>0.52468411034997742</v>
      </c>
      <c r="C1023" s="169">
        <f t="shared" si="167"/>
        <v>0.59602154650418415</v>
      </c>
      <c r="D1023" s="168">
        <v>26.5056206683333</v>
      </c>
      <c r="E1023" s="168">
        <v>5.58569805E-2</v>
      </c>
      <c r="F1023" s="169">
        <f t="shared" si="168"/>
        <v>0.97852919561559293</v>
      </c>
      <c r="G1023" s="169">
        <f t="shared" si="169"/>
        <v>0.5764380275321852</v>
      </c>
      <c r="H1023" s="169">
        <f t="shared" si="170"/>
        <v>1.2477013582947731E-3</v>
      </c>
      <c r="I1023" s="169">
        <f t="shared" si="171"/>
        <v>51496.261617961514</v>
      </c>
      <c r="J1023" s="169">
        <f t="shared" si="165"/>
        <v>2.3611253225170884E-2</v>
      </c>
      <c r="K1023" s="169">
        <f t="shared" si="166"/>
        <v>1.6999984002089326</v>
      </c>
      <c r="L1023" s="169">
        <f t="shared" si="172"/>
        <v>36.876311445328263</v>
      </c>
      <c r="M1023" s="170">
        <f t="shared" si="173"/>
        <v>43.028388881058142</v>
      </c>
      <c r="N1023" s="170">
        <f t="shared" si="174"/>
        <v>4.0094094182335089</v>
      </c>
      <c r="O1023" s="169">
        <f t="shared" si="175"/>
        <v>0.36159897350590808</v>
      </c>
    </row>
    <row r="1024" spans="1:15" x14ac:dyDescent="0.25">
      <c r="A1024" s="157">
        <v>45694.7</v>
      </c>
      <c r="B1024" s="168">
        <v>0.5308614046179293</v>
      </c>
      <c r="C1024" s="169">
        <f t="shared" si="167"/>
        <v>0.60303803565730685</v>
      </c>
      <c r="D1024" s="168">
        <v>26.505410943333299</v>
      </c>
      <c r="E1024" s="168">
        <v>5.5762339833333299E-2</v>
      </c>
      <c r="F1024" s="169">
        <f t="shared" si="168"/>
        <v>0.97852962446187319</v>
      </c>
      <c r="G1024" s="169">
        <f t="shared" si="169"/>
        <v>0.5832246392344701</v>
      </c>
      <c r="H1024" s="169">
        <f t="shared" si="170"/>
        <v>1.2623909940140045E-3</v>
      </c>
      <c r="I1024" s="169">
        <f t="shared" si="171"/>
        <v>52102.486280791309</v>
      </c>
      <c r="J1024" s="169">
        <f t="shared" si="165"/>
        <v>2.3611400744807037E-2</v>
      </c>
      <c r="K1024" s="169">
        <f t="shared" si="166"/>
        <v>1.6999889687351772</v>
      </c>
      <c r="L1024" s="169">
        <f t="shared" si="172"/>
        <v>37.249381019427112</v>
      </c>
      <c r="M1024" s="170">
        <f t="shared" si="173"/>
        <v>43.463481490798756</v>
      </c>
      <c r="N1024" s="170">
        <f t="shared" si="174"/>
        <v>4.0472159144700237</v>
      </c>
      <c r="O1024" s="169">
        <f t="shared" si="175"/>
        <v>0.36500865029491553</v>
      </c>
    </row>
    <row r="1025" spans="1:15" x14ac:dyDescent="0.25">
      <c r="A1025" s="157">
        <v>45694.700694444444</v>
      </c>
      <c r="B1025" s="168">
        <v>0.5300892396299639</v>
      </c>
      <c r="C1025" s="169">
        <f t="shared" si="167"/>
        <v>0.60216068107718557</v>
      </c>
      <c r="D1025" s="168">
        <v>26.505348210000001</v>
      </c>
      <c r="E1025" s="168">
        <v>5.5690679666666597E-2</v>
      </c>
      <c r="F1025" s="169">
        <f t="shared" si="168"/>
        <v>0.97852975273827547</v>
      </c>
      <c r="G1025" s="169">
        <f t="shared" si="169"/>
        <v>0.5823763092511296</v>
      </c>
      <c r="H1025" s="169">
        <f t="shared" si="170"/>
        <v>1.2605547819288518E-3</v>
      </c>
      <c r="I1025" s="169">
        <f t="shared" si="171"/>
        <v>52026.682845068834</v>
      </c>
      <c r="J1025" s="169">
        <f t="shared" si="165"/>
        <v>2.3611444871375023E-2</v>
      </c>
      <c r="K1025" s="169">
        <f t="shared" si="166"/>
        <v>1.6999861475825919</v>
      </c>
      <c r="L1025" s="169">
        <f t="shared" si="172"/>
        <v>37.202780505433353</v>
      </c>
      <c r="M1025" s="170">
        <f t="shared" si="173"/>
        <v>43.409042295734039</v>
      </c>
      <c r="N1025" s="170">
        <f t="shared" si="174"/>
        <v>4.0364384384275294</v>
      </c>
      <c r="O1025" s="169">
        <f t="shared" si="175"/>
        <v>0.36403665570233851</v>
      </c>
    </row>
    <row r="1026" spans="1:15" x14ac:dyDescent="0.25">
      <c r="A1026" s="157">
        <v>45694.701388888891</v>
      </c>
      <c r="B1026" s="168">
        <v>0.53858303619735171</v>
      </c>
      <c r="C1026" s="169">
        <f t="shared" si="167"/>
        <v>0.61180930237257281</v>
      </c>
      <c r="D1026" s="168">
        <v>26.505348210000001</v>
      </c>
      <c r="E1026" s="168">
        <v>5.57423371666666E-2</v>
      </c>
      <c r="F1026" s="169">
        <f t="shared" si="168"/>
        <v>0.97852975273827547</v>
      </c>
      <c r="G1026" s="169">
        <f t="shared" si="169"/>
        <v>0.59170791896254016</v>
      </c>
      <c r="H1026" s="169">
        <f t="shared" si="170"/>
        <v>1.2807530713474895E-3</v>
      </c>
      <c r="I1026" s="169">
        <f t="shared" si="171"/>
        <v>52860.323724990289</v>
      </c>
      <c r="J1026" s="169">
        <f t="shared" si="165"/>
        <v>2.3611444871375023E-2</v>
      </c>
      <c r="K1026" s="169">
        <f t="shared" si="166"/>
        <v>1.6999861475825919</v>
      </c>
      <c r="L1026" s="169">
        <f t="shared" si="172"/>
        <v>37.714865758554815</v>
      </c>
      <c r="M1026" s="170">
        <f t="shared" si="173"/>
        <v>44.00655490392537</v>
      </c>
      <c r="N1026" s="170">
        <f t="shared" si="174"/>
        <v>4.1014720859168765</v>
      </c>
      <c r="O1026" s="169">
        <f t="shared" si="175"/>
        <v>0.36990188365051196</v>
      </c>
    </row>
    <row r="1027" spans="1:15" x14ac:dyDescent="0.25">
      <c r="A1027" s="157">
        <v>45694.70208333333</v>
      </c>
      <c r="B1027" s="168">
        <v>0.54089952382571083</v>
      </c>
      <c r="C1027" s="169">
        <f t="shared" si="167"/>
        <v>0.61444074188070796</v>
      </c>
      <c r="D1027" s="168">
        <v>26.505348210000001</v>
      </c>
      <c r="E1027" s="168">
        <v>5.5718495166666597E-2</v>
      </c>
      <c r="F1027" s="169">
        <f t="shared" si="168"/>
        <v>0.97852975273827547</v>
      </c>
      <c r="G1027" s="169">
        <f t="shared" si="169"/>
        <v>0.59425290085345994</v>
      </c>
      <c r="H1027" s="169">
        <f t="shared" si="170"/>
        <v>1.2862616901590043E-3</v>
      </c>
      <c r="I1027" s="169">
        <f t="shared" si="171"/>
        <v>53087.680098493169</v>
      </c>
      <c r="J1027" s="169">
        <f t="shared" si="165"/>
        <v>2.3611444871375023E-2</v>
      </c>
      <c r="K1027" s="169">
        <f t="shared" si="166"/>
        <v>1.6999861475825919</v>
      </c>
      <c r="L1027" s="169">
        <f t="shared" si="172"/>
        <v>37.854328362732758</v>
      </c>
      <c r="M1027" s="170">
        <f t="shared" si="173"/>
        <v>44.169283011910458</v>
      </c>
      <c r="N1027" s="170">
        <f t="shared" si="174"/>
        <v>4.1164156425408143</v>
      </c>
      <c r="O1027" s="169">
        <f t="shared" si="175"/>
        <v>0.3712496070112567</v>
      </c>
    </row>
    <row r="1028" spans="1:15" x14ac:dyDescent="0.25">
      <c r="A1028" s="157">
        <v>45694.702777777777</v>
      </c>
      <c r="B1028" s="168">
        <v>0.53858303619735171</v>
      </c>
      <c r="C1028" s="169">
        <f t="shared" si="167"/>
        <v>0.61180930237257281</v>
      </c>
      <c r="D1028" s="168">
        <v>26.505348210000001</v>
      </c>
      <c r="E1028" s="168">
        <v>5.5642995666666598E-2</v>
      </c>
      <c r="F1028" s="169">
        <f t="shared" si="168"/>
        <v>0.97852975273827547</v>
      </c>
      <c r="G1028" s="169">
        <f t="shared" si="169"/>
        <v>0.59170791896254016</v>
      </c>
      <c r="H1028" s="169">
        <f t="shared" si="170"/>
        <v>1.2807530713474895E-3</v>
      </c>
      <c r="I1028" s="169">
        <f t="shared" si="171"/>
        <v>52860.323724990289</v>
      </c>
      <c r="J1028" s="169">
        <f t="shared" si="165"/>
        <v>2.3611444871375023E-2</v>
      </c>
      <c r="K1028" s="169">
        <f t="shared" si="166"/>
        <v>1.6999861475825919</v>
      </c>
      <c r="L1028" s="169">
        <f t="shared" si="172"/>
        <v>37.714865758554815</v>
      </c>
      <c r="M1028" s="170">
        <f t="shared" si="173"/>
        <v>44.00655490392537</v>
      </c>
      <c r="N1028" s="170">
        <f t="shared" si="174"/>
        <v>4.0941626258200587</v>
      </c>
      <c r="O1028" s="169">
        <f t="shared" si="175"/>
        <v>0.3692426610588076</v>
      </c>
    </row>
    <row r="1029" spans="1:15" x14ac:dyDescent="0.25">
      <c r="A1029" s="157">
        <v>45694.703472222223</v>
      </c>
      <c r="B1029" s="168">
        <v>0.53896911127857916</v>
      </c>
      <c r="C1029" s="169">
        <f t="shared" si="167"/>
        <v>0.61224786859214209</v>
      </c>
      <c r="D1029" s="168">
        <v>26.505348210000001</v>
      </c>
      <c r="E1029" s="168">
        <v>5.53449688333333E-2</v>
      </c>
      <c r="F1029" s="169">
        <f t="shared" si="168"/>
        <v>0.97852975273827547</v>
      </c>
      <c r="G1029" s="169">
        <f t="shared" si="169"/>
        <v>0.59213207581027405</v>
      </c>
      <c r="H1029" s="169">
        <f t="shared" si="170"/>
        <v>1.281671159762498E-3</v>
      </c>
      <c r="I1029" s="169">
        <f t="shared" si="171"/>
        <v>52898.215846361076</v>
      </c>
      <c r="J1029" s="169">
        <f t="shared" si="165"/>
        <v>2.3611444871375023E-2</v>
      </c>
      <c r="K1029" s="169">
        <f t="shared" si="166"/>
        <v>1.6999861475825919</v>
      </c>
      <c r="L1029" s="169">
        <f t="shared" si="172"/>
        <v>37.738114975597725</v>
      </c>
      <c r="M1029" s="170">
        <f t="shared" si="173"/>
        <v>44.033682614065505</v>
      </c>
      <c r="N1029" s="170">
        <f t="shared" si="174"/>
        <v>4.0749986484981306</v>
      </c>
      <c r="O1029" s="169">
        <f t="shared" si="175"/>
        <v>0.36751430812573327</v>
      </c>
    </row>
    <row r="1030" spans="1:15" x14ac:dyDescent="0.25">
      <c r="A1030" s="157">
        <v>45694.70416666667</v>
      </c>
      <c r="B1030" s="168">
        <v>0.53201965209987878</v>
      </c>
      <c r="C1030" s="169">
        <f t="shared" si="167"/>
        <v>0.60435355427803628</v>
      </c>
      <c r="D1030" s="168">
        <v>26.505348210000001</v>
      </c>
      <c r="E1030" s="168">
        <v>5.52376745E-2</v>
      </c>
      <c r="F1030" s="169">
        <f t="shared" si="168"/>
        <v>0.97852975273827547</v>
      </c>
      <c r="G1030" s="169">
        <f t="shared" si="169"/>
        <v>0.58449713420948235</v>
      </c>
      <c r="H1030" s="169">
        <f t="shared" si="170"/>
        <v>1.2651453121417368E-3</v>
      </c>
      <c r="I1030" s="169">
        <f t="shared" si="171"/>
        <v>52216.147089622333</v>
      </c>
      <c r="J1030" s="169">
        <f t="shared" si="165"/>
        <v>2.3611444871375023E-2</v>
      </c>
      <c r="K1030" s="169">
        <f t="shared" si="166"/>
        <v>1.6999861475825919</v>
      </c>
      <c r="L1030" s="169">
        <f t="shared" si="172"/>
        <v>37.319264004142326</v>
      </c>
      <c r="M1030" s="170">
        <f t="shared" si="173"/>
        <v>43.544957865847792</v>
      </c>
      <c r="N1030" s="170">
        <f t="shared" si="174"/>
        <v>4.017413370420682</v>
      </c>
      <c r="O1030" s="169">
        <f t="shared" si="175"/>
        <v>0.36232083066564591</v>
      </c>
    </row>
    <row r="1031" spans="1:15" x14ac:dyDescent="0.25">
      <c r="A1031" s="157">
        <v>45694.704861111109</v>
      </c>
      <c r="B1031" s="168">
        <v>0.54321600774769296</v>
      </c>
      <c r="C1031" s="169">
        <f t="shared" si="167"/>
        <v>0.61707221310492821</v>
      </c>
      <c r="D1031" s="168">
        <v>26.505358938333298</v>
      </c>
      <c r="E1031" s="168">
        <v>5.51502531666666E-2</v>
      </c>
      <c r="F1031" s="169">
        <f t="shared" si="168"/>
        <v>0.9785297308011317</v>
      </c>
      <c r="G1031" s="169">
        <f t="shared" si="169"/>
        <v>0.59679787867241219</v>
      </c>
      <c r="H1031" s="169">
        <f t="shared" si="170"/>
        <v>1.2917703001567363E-3</v>
      </c>
      <c r="I1031" s="169">
        <f t="shared" si="171"/>
        <v>53315.039212265794</v>
      </c>
      <c r="J1031" s="169">
        <f t="shared" si="165"/>
        <v>2.361143732506827E-2</v>
      </c>
      <c r="K1031" s="169">
        <f t="shared" si="166"/>
        <v>1.6999866300414115</v>
      </c>
      <c r="L1031" s="169">
        <f t="shared" si="172"/>
        <v>37.993707150872645</v>
      </c>
      <c r="M1031" s="170">
        <f t="shared" si="173"/>
        <v>44.331924601214716</v>
      </c>
      <c r="N1031" s="170">
        <f t="shared" si="174"/>
        <v>4.0909590306974257</v>
      </c>
      <c r="O1031" s="169">
        <f t="shared" si="175"/>
        <v>0.3689537365347606</v>
      </c>
    </row>
    <row r="1032" spans="1:15" x14ac:dyDescent="0.25">
      <c r="A1032" s="157">
        <v>45694.705555555556</v>
      </c>
      <c r="B1032" s="168">
        <v>0.53588046236863163</v>
      </c>
      <c r="C1032" s="169">
        <f t="shared" si="167"/>
        <v>0.60874032366226805</v>
      </c>
      <c r="D1032" s="168">
        <v>26.5056629183333</v>
      </c>
      <c r="E1032" s="168">
        <v>5.50588593333333E-2</v>
      </c>
      <c r="F1032" s="169">
        <f t="shared" si="168"/>
        <v>0.97852910922211322</v>
      </c>
      <c r="G1032" s="169">
        <f t="shared" si="169"/>
        <v>0.58873876800798131</v>
      </c>
      <c r="H1032" s="169">
        <f t="shared" si="170"/>
        <v>1.2743263376796131E-3</v>
      </c>
      <c r="I1032" s="169">
        <f t="shared" si="171"/>
        <v>52595.16396441996</v>
      </c>
      <c r="J1032" s="169">
        <f t="shared" si="165"/>
        <v>2.3611223506844508E-2</v>
      </c>
      <c r="K1032" s="169">
        <f t="shared" si="166"/>
        <v>1.7000003002243735</v>
      </c>
      <c r="L1032" s="169">
        <f t="shared" si="172"/>
        <v>37.552052890385831</v>
      </c>
      <c r="M1032" s="170">
        <f t="shared" si="173"/>
        <v>43.816908220862956</v>
      </c>
      <c r="N1032" s="170">
        <f t="shared" si="174"/>
        <v>4.0319632085073893</v>
      </c>
      <c r="O1032" s="169">
        <f t="shared" si="175"/>
        <v>0.36363304550030573</v>
      </c>
    </row>
    <row r="1033" spans="1:15" x14ac:dyDescent="0.25">
      <c r="A1033" s="157">
        <v>45694.706250000003</v>
      </c>
      <c r="B1033" s="168">
        <v>0.51812075204271779</v>
      </c>
      <c r="C1033" s="169">
        <f t="shared" si="167"/>
        <v>0.58856732237933318</v>
      </c>
      <c r="D1033" s="168">
        <v>26.5060920716666</v>
      </c>
      <c r="E1033" s="168">
        <v>5.5003228166666598E-2</v>
      </c>
      <c r="F1033" s="169">
        <f t="shared" si="168"/>
        <v>0.97852823167185576</v>
      </c>
      <c r="G1033" s="169">
        <f t="shared" si="169"/>
        <v>0.56922727111324178</v>
      </c>
      <c r="H1033" s="169">
        <f t="shared" si="170"/>
        <v>1.2320936604182722E-3</v>
      </c>
      <c r="I1033" s="169">
        <f t="shared" si="171"/>
        <v>50852.216653574389</v>
      </c>
      <c r="J1033" s="169">
        <f t="shared" si="165"/>
        <v>2.3610921646271751E-2</v>
      </c>
      <c r="K1033" s="169">
        <f t="shared" si="166"/>
        <v>1.7000195996724117</v>
      </c>
      <c r="L1033" s="169">
        <f t="shared" si="172"/>
        <v>36.479251511976699</v>
      </c>
      <c r="M1033" s="170">
        <f t="shared" si="173"/>
        <v>42.565563295665946</v>
      </c>
      <c r="N1033" s="170">
        <f t="shared" si="174"/>
        <v>3.9013776746298494</v>
      </c>
      <c r="O1033" s="169">
        <f t="shared" si="175"/>
        <v>0.35185585088653043</v>
      </c>
    </row>
    <row r="1034" spans="1:15" x14ac:dyDescent="0.25">
      <c r="A1034" s="157">
        <v>45694.706944444442</v>
      </c>
      <c r="B1034" s="168">
        <v>0.52159546877556984</v>
      </c>
      <c r="C1034" s="169">
        <f t="shared" si="167"/>
        <v>0.59251586082084429</v>
      </c>
      <c r="D1034" s="168">
        <v>26.506521225</v>
      </c>
      <c r="E1034" s="168">
        <v>5.4975410000000002E-2</v>
      </c>
      <c r="F1034" s="169">
        <f t="shared" si="168"/>
        <v>0.97852735410226566</v>
      </c>
      <c r="G1034" s="169">
        <f t="shared" si="169"/>
        <v>0.57304472778899729</v>
      </c>
      <c r="H1034" s="169">
        <f t="shared" si="170"/>
        <v>1.2403565536558384E-3</v>
      </c>
      <c r="I1034" s="169">
        <f t="shared" si="171"/>
        <v>51193.370374920945</v>
      </c>
      <c r="J1034" s="169">
        <f t="shared" si="165"/>
        <v>2.3610619790422699E-2</v>
      </c>
      <c r="K1034" s="169">
        <f t="shared" si="166"/>
        <v>1.7000388992807873</v>
      </c>
      <c r="L1034" s="169">
        <f t="shared" si="172"/>
        <v>36.689546721843797</v>
      </c>
      <c r="M1034" s="170">
        <f t="shared" si="173"/>
        <v>42.811380545574842</v>
      </c>
      <c r="N1034" s="170">
        <f t="shared" si="174"/>
        <v>3.9242230914298513</v>
      </c>
      <c r="O1034" s="169">
        <f t="shared" si="175"/>
        <v>0.35391622397455369</v>
      </c>
    </row>
    <row r="1035" spans="1:15" x14ac:dyDescent="0.25">
      <c r="A1035" s="157">
        <v>45694.707638888889</v>
      </c>
      <c r="B1035" s="168">
        <v>0.51310167220818204</v>
      </c>
      <c r="C1035" s="169">
        <f t="shared" si="167"/>
        <v>0.58286853560136087</v>
      </c>
      <c r="D1035" s="168">
        <v>26.5069503783333</v>
      </c>
      <c r="E1035" s="168">
        <v>5.5114489500000002E-2</v>
      </c>
      <c r="F1035" s="169">
        <f t="shared" si="168"/>
        <v>0.97852647651334279</v>
      </c>
      <c r="G1035" s="169">
        <f t="shared" si="169"/>
        <v>0.56371311807758662</v>
      </c>
      <c r="H1035" s="169">
        <f t="shared" si="170"/>
        <v>1.2201582642372005E-3</v>
      </c>
      <c r="I1035" s="169">
        <f t="shared" si="171"/>
        <v>50359.841475957583</v>
      </c>
      <c r="J1035" s="169">
        <f t="shared" si="165"/>
        <v>2.3610317939297427E-2</v>
      </c>
      <c r="K1035" s="169">
        <f t="shared" si="166"/>
        <v>1.7000581990494898</v>
      </c>
      <c r="L1035" s="169">
        <f t="shared" si="172"/>
        <v>36.175139923945608</v>
      </c>
      <c r="M1035" s="170">
        <f t="shared" si="173"/>
        <v>42.211572036657486</v>
      </c>
      <c r="N1035" s="170">
        <f t="shared" si="174"/>
        <v>3.8734774728844901</v>
      </c>
      <c r="O1035" s="169">
        <f t="shared" si="175"/>
        <v>0.34933959892536887</v>
      </c>
    </row>
    <row r="1036" spans="1:15" x14ac:dyDescent="0.25">
      <c r="A1036" s="157">
        <v>45694.708333333336</v>
      </c>
      <c r="B1036" s="168">
        <v>0.50885479048736471</v>
      </c>
      <c r="C1036" s="169">
        <f t="shared" si="167"/>
        <v>0.57804551443663765</v>
      </c>
      <c r="D1036" s="168">
        <v>26.507368801666601</v>
      </c>
      <c r="E1036" s="168">
        <v>5.5162173666666599E-2</v>
      </c>
      <c r="F1036" s="169">
        <f t="shared" si="168"/>
        <v>0.9785256208479145</v>
      </c>
      <c r="G1036" s="169">
        <f t="shared" si="169"/>
        <v>0.55904733141849072</v>
      </c>
      <c r="H1036" s="169">
        <f t="shared" si="170"/>
        <v>1.2100591589144821E-3</v>
      </c>
      <c r="I1036" s="169">
        <f t="shared" si="171"/>
        <v>49943.132447325494</v>
      </c>
      <c r="J1036" s="169">
        <f t="shared" si="165"/>
        <v>2.3610023639818782E-2</v>
      </c>
      <c r="K1036" s="169">
        <f t="shared" si="166"/>
        <v>1.7000770164258792</v>
      </c>
      <c r="L1036" s="169">
        <f t="shared" si="172"/>
        <v>35.917491345621158</v>
      </c>
      <c r="M1036" s="170">
        <f t="shared" si="173"/>
        <v>41.911346355545867</v>
      </c>
      <c r="N1036" s="170">
        <f t="shared" si="174"/>
        <v>3.8464650248256107</v>
      </c>
      <c r="O1036" s="169">
        <f t="shared" si="175"/>
        <v>0.34690341132987107</v>
      </c>
    </row>
    <row r="1037" spans="1:15" x14ac:dyDescent="0.25">
      <c r="A1037" s="157">
        <v>45694.709027777775</v>
      </c>
      <c r="B1037" s="168">
        <v>0.51425994540312792</v>
      </c>
      <c r="C1037" s="169">
        <f t="shared" si="167"/>
        <v>0.58418602356131855</v>
      </c>
      <c r="D1037" s="168">
        <v>26.507493969999999</v>
      </c>
      <c r="E1037" s="168">
        <v>5.4987330499999897E-2</v>
      </c>
      <c r="F1037" s="169">
        <f t="shared" si="168"/>
        <v>0.97852536487817932</v>
      </c>
      <c r="G1037" s="169">
        <f t="shared" si="169"/>
        <v>0.56498564130187989</v>
      </c>
      <c r="H1037" s="169">
        <f t="shared" si="170"/>
        <v>1.2229126435105626E-3</v>
      </c>
      <c r="I1037" s="169">
        <f t="shared" si="171"/>
        <v>50473.672435697925</v>
      </c>
      <c r="J1037" s="169">
        <f t="shared" si="165"/>
        <v>2.3609935603117107E-2</v>
      </c>
      <c r="K1037" s="169">
        <f t="shared" si="166"/>
        <v>1.7000826455384213</v>
      </c>
      <c r="L1037" s="169">
        <f t="shared" si="172"/>
        <v>36.245357797593421</v>
      </c>
      <c r="M1037" s="170">
        <f t="shared" si="173"/>
        <v>42.294052202496992</v>
      </c>
      <c r="N1037" s="170">
        <f t="shared" si="174"/>
        <v>3.8728662792224879</v>
      </c>
      <c r="O1037" s="169">
        <f t="shared" si="175"/>
        <v>0.34928447684185493</v>
      </c>
    </row>
    <row r="1038" spans="1:15" x14ac:dyDescent="0.25">
      <c r="A1038" s="157">
        <v>45694.709722222222</v>
      </c>
      <c r="B1038" s="168">
        <v>0.50267750726132965</v>
      </c>
      <c r="C1038" s="169">
        <f t="shared" si="167"/>
        <v>0.57102867280576253</v>
      </c>
      <c r="D1038" s="168">
        <v>26.507493969999999</v>
      </c>
      <c r="E1038" s="168">
        <v>5.4907856999999997E-2</v>
      </c>
      <c r="F1038" s="169">
        <f t="shared" si="168"/>
        <v>0.97852536487817932</v>
      </c>
      <c r="G1038" s="169">
        <f t="shared" si="169"/>
        <v>0.5522607318472782</v>
      </c>
      <c r="H1038" s="169">
        <f t="shared" si="170"/>
        <v>1.1953695494529831E-3</v>
      </c>
      <c r="I1038" s="169">
        <f t="shared" si="171"/>
        <v>49336.877330417883</v>
      </c>
      <c r="J1038" s="169">
        <f t="shared" si="165"/>
        <v>2.3609935603117107E-2</v>
      </c>
      <c r="K1038" s="169">
        <f t="shared" si="166"/>
        <v>1.7000826455384213</v>
      </c>
      <c r="L1038" s="169">
        <f t="shared" si="172"/>
        <v>35.542191228699131</v>
      </c>
      <c r="M1038" s="170">
        <f t="shared" si="173"/>
        <v>41.473539856117547</v>
      </c>
      <c r="N1038" s="170">
        <f t="shared" si="174"/>
        <v>3.7846881384966431</v>
      </c>
      <c r="O1038" s="169">
        <f t="shared" si="175"/>
        <v>0.34133190282256881</v>
      </c>
    </row>
    <row r="1039" spans="1:15" x14ac:dyDescent="0.25">
      <c r="A1039" s="157">
        <v>45694.710416666669</v>
      </c>
      <c r="B1039" s="168">
        <v>0.46329723588718419</v>
      </c>
      <c r="C1039" s="169">
        <f t="shared" si="167"/>
        <v>0.52629370103425155</v>
      </c>
      <c r="D1039" s="168">
        <v>26.507493969999999</v>
      </c>
      <c r="E1039" s="168">
        <v>5.4860173333333297E-2</v>
      </c>
      <c r="F1039" s="169">
        <f t="shared" si="168"/>
        <v>0.97852536487817932</v>
      </c>
      <c r="G1039" s="169">
        <f t="shared" si="169"/>
        <v>0.50899605981546658</v>
      </c>
      <c r="H1039" s="169">
        <f t="shared" si="170"/>
        <v>1.1017230731936506E-3</v>
      </c>
      <c r="I1039" s="169">
        <f t="shared" si="171"/>
        <v>45471.77576935933</v>
      </c>
      <c r="J1039" s="169">
        <f t="shared" si="165"/>
        <v>2.3609935603117107E-2</v>
      </c>
      <c r="K1039" s="169">
        <f t="shared" si="166"/>
        <v>1.7000826455384213</v>
      </c>
      <c r="L1039" s="169">
        <f t="shared" si="172"/>
        <v>33.134057353629487</v>
      </c>
      <c r="M1039" s="170">
        <f t="shared" si="173"/>
        <v>38.663532009276551</v>
      </c>
      <c r="N1039" s="170">
        <f t="shared" si="174"/>
        <v>3.4999894528292921</v>
      </c>
      <c r="O1039" s="169">
        <f t="shared" si="175"/>
        <v>0.31565561443265622</v>
      </c>
    </row>
    <row r="1040" spans="1:15" x14ac:dyDescent="0.25">
      <c r="A1040" s="157">
        <v>45694.711111111108</v>
      </c>
      <c r="B1040" s="168">
        <v>0.41542319006809009</v>
      </c>
      <c r="C1040" s="169">
        <f t="shared" si="167"/>
        <v>0.4719100207401829</v>
      </c>
      <c r="D1040" s="168">
        <v>26.507493969999999</v>
      </c>
      <c r="E1040" s="168">
        <v>5.4792621166666597E-2</v>
      </c>
      <c r="F1040" s="169">
        <f t="shared" si="168"/>
        <v>0.97852536487817932</v>
      </c>
      <c r="G1040" s="169">
        <f t="shared" si="169"/>
        <v>0.45639980237680217</v>
      </c>
      <c r="H1040" s="169">
        <f t="shared" si="170"/>
        <v>9.8787836012294837E-4</v>
      </c>
      <c r="I1040" s="169">
        <f t="shared" si="171"/>
        <v>40773.025791951804</v>
      </c>
      <c r="J1040" s="169">
        <f t="shared" ref="J1040:J1103" si="176">KHprocess*EXP(delta*(1/(D1040+273.15)-1/(Tnul+273.15)))</f>
        <v>2.3609935603117107E-2</v>
      </c>
      <c r="K1040" s="169">
        <f t="shared" ref="K1040:K1103" si="177">1/(J1040*constR*(D1040+273.15)*10^3)</f>
        <v>1.7000826455384213</v>
      </c>
      <c r="L1040" s="169">
        <f t="shared" si="172"/>
        <v>30.167359802106127</v>
      </c>
      <c r="M1040" s="170">
        <f t="shared" si="173"/>
        <v>35.201746314848123</v>
      </c>
      <c r="N1040" s="170">
        <f t="shared" si="174"/>
        <v>3.1520365410016429</v>
      </c>
      <c r="O1040" s="169">
        <f t="shared" si="175"/>
        <v>0.2842745798161655</v>
      </c>
    </row>
    <row r="1041" spans="1:15" x14ac:dyDescent="0.25">
      <c r="A1041" s="157">
        <v>45694.711805555555</v>
      </c>
      <c r="B1041" s="168">
        <v>0.38415062174087322</v>
      </c>
      <c r="C1041" s="169">
        <f t="shared" ref="C1041:C1104" si="178">IF($C$13="Normalised Q_A (Nm3/s)", B1041*$C$8/F1041*(D1041+273.15)/($C$6+273.15), B1041)</f>
        <v>0.4363851903486084</v>
      </c>
      <c r="D1041" s="168">
        <v>26.507493969999999</v>
      </c>
      <c r="E1041" s="168">
        <v>5.4545848000000001E-2</v>
      </c>
      <c r="F1041" s="169">
        <f t="shared" ref="F1041:F1104" si="179">$C$5-EXP(52.57-(6690.9/(D1041+273.15))-4.681*LN(D1041+273.15))/1000</f>
        <v>0.97852536487817932</v>
      </c>
      <c r="G1041" s="169">
        <f t="shared" ref="G1041:G1104" si="180">C1041*((20+273.15)/(D1041+273.15))*(F1041/$C$9)</f>
        <v>0.4220425629506222</v>
      </c>
      <c r="H1041" s="169">
        <f t="shared" ref="H1041:H1104" si="181">G1041/$C$2</f>
        <v>9.1351204101866275E-4</v>
      </c>
      <c r="I1041" s="169">
        <f t="shared" ref="I1041:I1104" si="182">C1041*(24*60*60)</f>
        <v>37703.680446119768</v>
      </c>
      <c r="J1041" s="169">
        <f t="shared" si="176"/>
        <v>2.3609935603117107E-2</v>
      </c>
      <c r="K1041" s="169">
        <f t="shared" si="177"/>
        <v>1.7000826455384213</v>
      </c>
      <c r="L1041" s="169">
        <f t="shared" ref="L1041:L1104" si="183">(($C$3/0.815)^(-0.49))*34500*(H1041)^0.86</f>
        <v>28.203732995576047</v>
      </c>
      <c r="M1041" s="170">
        <f t="shared" ref="M1041:M1104" si="184">L1041*(1.024)^(D1041-20)</f>
        <v>32.910425723522081</v>
      </c>
      <c r="N1041" s="170">
        <f t="shared" ref="N1041:N1104" si="185">K1041*E1041*(1-EXP((-(M1041/K1041)*($C$4/I1041))))*I1041/1000</f>
        <v>2.9131213539060545</v>
      </c>
      <c r="O1041" s="169">
        <f t="shared" ref="O1041:O1104" si="186">N1041*1000/24/$C$2</f>
        <v>0.26272739483279711</v>
      </c>
    </row>
    <row r="1042" spans="1:15" x14ac:dyDescent="0.25">
      <c r="A1042" s="157">
        <v>45694.712500000001</v>
      </c>
      <c r="B1042" s="168">
        <v>0.38028981147212043</v>
      </c>
      <c r="C1042" s="169">
        <f t="shared" si="178"/>
        <v>0.4319994095410844</v>
      </c>
      <c r="D1042" s="168">
        <v>26.507493969999999</v>
      </c>
      <c r="E1042" s="168">
        <v>5.4264887833333303E-2</v>
      </c>
      <c r="F1042" s="169">
        <f t="shared" si="179"/>
        <v>0.97852536487817932</v>
      </c>
      <c r="G1042" s="169">
        <f t="shared" si="180"/>
        <v>0.41780092915212319</v>
      </c>
      <c r="H1042" s="169">
        <f t="shared" si="181"/>
        <v>9.0433101548078611E-4</v>
      </c>
      <c r="I1042" s="169">
        <f t="shared" si="182"/>
        <v>37324.748984349695</v>
      </c>
      <c r="J1042" s="169">
        <f t="shared" si="176"/>
        <v>2.3609935603117107E-2</v>
      </c>
      <c r="K1042" s="169">
        <f t="shared" si="177"/>
        <v>1.7000826455384213</v>
      </c>
      <c r="L1042" s="169">
        <f t="shared" si="183"/>
        <v>27.959789881356464</v>
      </c>
      <c r="M1042" s="170">
        <f t="shared" si="184"/>
        <v>32.625772917365268</v>
      </c>
      <c r="N1042" s="170">
        <f t="shared" si="185"/>
        <v>2.8704432644872986</v>
      </c>
      <c r="O1042" s="169">
        <f t="shared" si="186"/>
        <v>0.25887836079430904</v>
      </c>
    </row>
    <row r="1043" spans="1:15" x14ac:dyDescent="0.25">
      <c r="A1043" s="157">
        <v>45694.713194444441</v>
      </c>
      <c r="B1043" s="168">
        <v>0.37449859606899261</v>
      </c>
      <c r="C1043" s="169">
        <f t="shared" si="178"/>
        <v>0.42542077960296631</v>
      </c>
      <c r="D1043" s="168">
        <v>26.507511846666599</v>
      </c>
      <c r="E1043" s="168">
        <v>5.4014573499999899E-2</v>
      </c>
      <c r="F1043" s="169">
        <f t="shared" si="179"/>
        <v>0.97852532832019135</v>
      </c>
      <c r="G1043" s="169">
        <f t="shared" si="180"/>
        <v>0.41143847845437614</v>
      </c>
      <c r="H1043" s="169">
        <f t="shared" si="181"/>
        <v>8.9055947717397435E-4</v>
      </c>
      <c r="I1043" s="169">
        <f t="shared" si="182"/>
        <v>36756.355357696288</v>
      </c>
      <c r="J1043" s="169">
        <f t="shared" si="176"/>
        <v>2.3609923029660074E-2</v>
      </c>
      <c r="K1043" s="169">
        <f t="shared" si="177"/>
        <v>1.7000834494950199</v>
      </c>
      <c r="L1043" s="169">
        <f t="shared" si="183"/>
        <v>27.593223368372662</v>
      </c>
      <c r="M1043" s="170">
        <f t="shared" si="184"/>
        <v>32.198046736979222</v>
      </c>
      <c r="N1043" s="170">
        <f t="shared" si="185"/>
        <v>2.8158552135051171</v>
      </c>
      <c r="O1043" s="169">
        <f t="shared" si="186"/>
        <v>0.25395519602318878</v>
      </c>
    </row>
    <row r="1044" spans="1:15" x14ac:dyDescent="0.25">
      <c r="A1044" s="157">
        <v>45694.713888888888</v>
      </c>
      <c r="B1044" s="168">
        <v>0.35712494985960624</v>
      </c>
      <c r="C1044" s="169">
        <f t="shared" si="178"/>
        <v>0.40568578735383626</v>
      </c>
      <c r="D1044" s="168">
        <v>26.507976628333299</v>
      </c>
      <c r="E1044" s="168">
        <v>5.3396261833333299E-2</v>
      </c>
      <c r="F1044" s="169">
        <f t="shared" si="179"/>
        <v>0.97852437782458579</v>
      </c>
      <c r="G1044" s="169">
        <f t="shared" si="180"/>
        <v>0.39235112636113179</v>
      </c>
      <c r="H1044" s="169">
        <f t="shared" si="181"/>
        <v>8.49244862253532E-4</v>
      </c>
      <c r="I1044" s="169">
        <f t="shared" si="182"/>
        <v>35051.252027371454</v>
      </c>
      <c r="J1044" s="169">
        <f t="shared" si="176"/>
        <v>2.3609596130858695E-2</v>
      </c>
      <c r="K1044" s="169">
        <f t="shared" si="177"/>
        <v>1.7001043519396215</v>
      </c>
      <c r="L1044" s="169">
        <f t="shared" si="183"/>
        <v>26.488699424137014</v>
      </c>
      <c r="M1044" s="170">
        <f t="shared" si="184"/>
        <v>30.909537899072621</v>
      </c>
      <c r="N1044" s="170">
        <f t="shared" si="185"/>
        <v>2.6608074226306022</v>
      </c>
      <c r="O1044" s="169">
        <f t="shared" si="186"/>
        <v>0.23997180940030682</v>
      </c>
    </row>
    <row r="1045" spans="1:15" x14ac:dyDescent="0.25">
      <c r="A1045" s="157">
        <v>45694.714583333334</v>
      </c>
      <c r="B1045" s="168">
        <v>0.38608103055074183</v>
      </c>
      <c r="C1045" s="169">
        <f t="shared" si="178"/>
        <v>0.43858076551620678</v>
      </c>
      <c r="D1045" s="168">
        <v>26.508620168333302</v>
      </c>
      <c r="E1045" s="168">
        <v>5.2509727833333297E-2</v>
      </c>
      <c r="F1045" s="169">
        <f t="shared" si="179"/>
        <v>0.97852306172417491</v>
      </c>
      <c r="G1045" s="169">
        <f t="shared" si="180"/>
        <v>0.42416338388790809</v>
      </c>
      <c r="H1045" s="169">
        <f t="shared" si="181"/>
        <v>9.1810256252793955E-4</v>
      </c>
      <c r="I1045" s="169">
        <f t="shared" si="182"/>
        <v>37893.378140600267</v>
      </c>
      <c r="J1045" s="169">
        <f t="shared" si="176"/>
        <v>2.3609143513600477E-2</v>
      </c>
      <c r="K1045" s="169">
        <f t="shared" si="177"/>
        <v>1.700133293923485</v>
      </c>
      <c r="L1045" s="169">
        <f t="shared" si="183"/>
        <v>28.325575914122545</v>
      </c>
      <c r="M1045" s="170">
        <f t="shared" si="184"/>
        <v>33.053484851273488</v>
      </c>
      <c r="N1045" s="170">
        <f t="shared" si="185"/>
        <v>2.8178534939074105</v>
      </c>
      <c r="O1045" s="169">
        <f t="shared" si="186"/>
        <v>0.2541354161171907</v>
      </c>
    </row>
    <row r="1046" spans="1:15" x14ac:dyDescent="0.25">
      <c r="A1046" s="157">
        <v>45694.715277777781</v>
      </c>
      <c r="B1046" s="168">
        <v>0.39032792516666576</v>
      </c>
      <c r="C1046" s="169">
        <f t="shared" si="178"/>
        <v>0.44340670629728768</v>
      </c>
      <c r="D1046" s="168">
        <v>26.509263704999999</v>
      </c>
      <c r="E1046" s="168">
        <v>5.1765452999999899E-2</v>
      </c>
      <c r="F1046" s="169">
        <f t="shared" si="179"/>
        <v>0.97852174558710403</v>
      </c>
      <c r="G1046" s="169">
        <f t="shared" si="180"/>
        <v>0.42882918471406084</v>
      </c>
      <c r="H1046" s="169">
        <f t="shared" si="181"/>
        <v>9.2820169851528318E-4</v>
      </c>
      <c r="I1046" s="169">
        <f t="shared" si="182"/>
        <v>38310.339424085658</v>
      </c>
      <c r="J1046" s="169">
        <f t="shared" si="176"/>
        <v>2.3608690909307641E-2</v>
      </c>
      <c r="K1046" s="169">
        <f t="shared" si="177"/>
        <v>1.7001622361179811</v>
      </c>
      <c r="L1046" s="169">
        <f t="shared" si="183"/>
        <v>28.593330597153415</v>
      </c>
      <c r="M1046" s="170">
        <f t="shared" si="184"/>
        <v>33.366440541312144</v>
      </c>
      <c r="N1046" s="170">
        <f t="shared" si="185"/>
        <v>2.8069780070507266</v>
      </c>
      <c r="O1046" s="169">
        <f t="shared" si="186"/>
        <v>0.2531545821654696</v>
      </c>
    </row>
    <row r="1047" spans="1:15" x14ac:dyDescent="0.25">
      <c r="A1047" s="157">
        <v>45694.71597222222</v>
      </c>
      <c r="B1047" s="168">
        <v>0.36986563366877256</v>
      </c>
      <c r="C1047" s="169">
        <f t="shared" si="178"/>
        <v>0.42016331556624315</v>
      </c>
      <c r="D1047" s="168">
        <v>26.509907245000001</v>
      </c>
      <c r="E1047" s="168">
        <v>5.1091117166666603E-2</v>
      </c>
      <c r="F1047" s="169">
        <f t="shared" si="179"/>
        <v>0.97852042939973771</v>
      </c>
      <c r="G1047" s="169">
        <f t="shared" si="180"/>
        <v>0.40634852879717703</v>
      </c>
      <c r="H1047" s="169">
        <f t="shared" si="181"/>
        <v>8.7954227012375982E-4</v>
      </c>
      <c r="I1047" s="169">
        <f t="shared" si="182"/>
        <v>36302.110464923411</v>
      </c>
      <c r="J1047" s="169">
        <f t="shared" si="176"/>
        <v>2.3608238313291254E-2</v>
      </c>
      <c r="K1047" s="169">
        <f t="shared" si="177"/>
        <v>1.7001911788229318</v>
      </c>
      <c r="L1047" s="169">
        <f t="shared" si="183"/>
        <v>27.299399430942362</v>
      </c>
      <c r="M1047" s="170">
        <f t="shared" si="184"/>
        <v>31.856998516892251</v>
      </c>
      <c r="N1047" s="170">
        <f t="shared" si="185"/>
        <v>2.6323200238829512</v>
      </c>
      <c r="O1047" s="169">
        <f t="shared" si="186"/>
        <v>0.23740259955654322</v>
      </c>
    </row>
    <row r="1048" spans="1:15" x14ac:dyDescent="0.25">
      <c r="A1048" s="157">
        <v>45694.716666666667</v>
      </c>
      <c r="B1048" s="168">
        <v>0.38106197646780804</v>
      </c>
      <c r="C1048" s="169">
        <f t="shared" si="178"/>
        <v>0.43288371849890861</v>
      </c>
      <c r="D1048" s="168">
        <v>26.510537169999999</v>
      </c>
      <c r="E1048" s="168">
        <v>5.0075041999999903E-2</v>
      </c>
      <c r="F1048" s="169">
        <f t="shared" si="179"/>
        <v>0.9785191410160694</v>
      </c>
      <c r="G1048" s="169">
        <f t="shared" si="180"/>
        <v>0.41864925914394752</v>
      </c>
      <c r="H1048" s="169">
        <f t="shared" si="181"/>
        <v>9.0616722758430203E-4</v>
      </c>
      <c r="I1048" s="169">
        <f t="shared" si="182"/>
        <v>37401.153278305705</v>
      </c>
      <c r="J1048" s="169">
        <f t="shared" si="176"/>
        <v>2.3607795302870337E-2</v>
      </c>
      <c r="K1048" s="169">
        <f t="shared" si="177"/>
        <v>1.7002195095531623</v>
      </c>
      <c r="L1048" s="169">
        <f t="shared" si="183"/>
        <v>28.008606319724045</v>
      </c>
      <c r="M1048" s="170">
        <f t="shared" si="184"/>
        <v>32.685094869310326</v>
      </c>
      <c r="N1048" s="170">
        <f t="shared" si="185"/>
        <v>2.6541558482884104</v>
      </c>
      <c r="O1048" s="169">
        <f t="shared" si="186"/>
        <v>0.23937191993943097</v>
      </c>
    </row>
    <row r="1049" spans="1:15" x14ac:dyDescent="0.25">
      <c r="A1049" s="157">
        <v>45694.717361111114</v>
      </c>
      <c r="B1049" s="168">
        <v>0.38916965743862819</v>
      </c>
      <c r="C1049" s="169">
        <f t="shared" si="178"/>
        <v>0.44209468167558302</v>
      </c>
      <c r="D1049" s="168">
        <v>26.510826725000001</v>
      </c>
      <c r="E1049" s="168">
        <v>4.8818557166666603E-2</v>
      </c>
      <c r="F1049" s="169">
        <f t="shared" si="179"/>
        <v>0.97851854877614075</v>
      </c>
      <c r="G1049" s="169">
        <f t="shared" si="180"/>
        <v>0.42755666749592225</v>
      </c>
      <c r="H1049" s="169">
        <f t="shared" si="181"/>
        <v>9.2544733224225598E-4</v>
      </c>
      <c r="I1049" s="169">
        <f t="shared" si="182"/>
        <v>38196.980496770375</v>
      </c>
      <c r="J1049" s="169">
        <f t="shared" si="176"/>
        <v>2.3607591669529783E-2</v>
      </c>
      <c r="K1049" s="169">
        <f t="shared" si="177"/>
        <v>1.7002325323377743</v>
      </c>
      <c r="L1049" s="169">
        <f t="shared" si="183"/>
        <v>28.520345727984608</v>
      </c>
      <c r="M1049" s="170">
        <f t="shared" si="184"/>
        <v>33.282505983278149</v>
      </c>
      <c r="N1049" s="170">
        <f t="shared" si="185"/>
        <v>2.639841598593339</v>
      </c>
      <c r="O1049" s="169">
        <f t="shared" si="186"/>
        <v>0.23808095225408898</v>
      </c>
    </row>
    <row r="1050" spans="1:15" x14ac:dyDescent="0.25">
      <c r="A1050" s="157">
        <v>45694.718055555553</v>
      </c>
      <c r="B1050" s="168">
        <v>0.39110006992398472</v>
      </c>
      <c r="C1050" s="169">
        <f t="shared" si="178"/>
        <v>0.44428799000244268</v>
      </c>
      <c r="D1050" s="168">
        <v>26.510980129999901</v>
      </c>
      <c r="E1050" s="168">
        <v>4.8418406999999997E-2</v>
      </c>
      <c r="F1050" s="169">
        <f t="shared" si="179"/>
        <v>0.97851823500639379</v>
      </c>
      <c r="G1050" s="169">
        <f t="shared" si="180"/>
        <v>0.4296774924712396</v>
      </c>
      <c r="H1050" s="169">
        <f t="shared" si="181"/>
        <v>9.3003786249186058E-4</v>
      </c>
      <c r="I1050" s="169">
        <f t="shared" si="182"/>
        <v>38386.482336211047</v>
      </c>
      <c r="J1050" s="169">
        <f t="shared" si="176"/>
        <v>2.3607483786328657E-2</v>
      </c>
      <c r="K1050" s="169">
        <f t="shared" si="177"/>
        <v>1.700239431782911</v>
      </c>
      <c r="L1050" s="169">
        <f t="shared" si="183"/>
        <v>28.641968204631976</v>
      </c>
      <c r="M1050" s="170">
        <f t="shared" si="184"/>
        <v>33.424557874736102</v>
      </c>
      <c r="N1050" s="170">
        <f t="shared" si="185"/>
        <v>2.6305474098234831</v>
      </c>
      <c r="O1050" s="169">
        <f t="shared" si="186"/>
        <v>0.23724273176618715</v>
      </c>
    </row>
    <row r="1051" spans="1:15" x14ac:dyDescent="0.25">
      <c r="A1051" s="157">
        <v>45694.71875</v>
      </c>
      <c r="B1051" s="168">
        <v>0.39380264741275389</v>
      </c>
      <c r="C1051" s="169">
        <f t="shared" si="178"/>
        <v>0.44735847882098323</v>
      </c>
      <c r="D1051" s="168">
        <v>26.511133534999999</v>
      </c>
      <c r="E1051" s="168">
        <v>4.8129119999999997E-2</v>
      </c>
      <c r="F1051" s="169">
        <f t="shared" si="179"/>
        <v>0.97851792123417558</v>
      </c>
      <c r="G1051" s="169">
        <f t="shared" si="180"/>
        <v>0.43264664744686837</v>
      </c>
      <c r="H1051" s="169">
        <f t="shared" si="181"/>
        <v>9.3646460486335149E-4</v>
      </c>
      <c r="I1051" s="169">
        <f t="shared" si="182"/>
        <v>38651.772570132955</v>
      </c>
      <c r="J1051" s="169">
        <f t="shared" si="176"/>
        <v>2.3607375903730854E-2</v>
      </c>
      <c r="K1051" s="169">
        <f t="shared" si="177"/>
        <v>1.7002463312485452</v>
      </c>
      <c r="L1051" s="169">
        <f t="shared" si="183"/>
        <v>28.81209863311437</v>
      </c>
      <c r="M1051" s="170">
        <f t="shared" si="184"/>
        <v>33.623218736764976</v>
      </c>
      <c r="N1051" s="170">
        <f t="shared" si="185"/>
        <v>2.6319981247304094</v>
      </c>
      <c r="O1051" s="169">
        <f t="shared" si="186"/>
        <v>0.23737356824769204</v>
      </c>
    </row>
    <row r="1052" spans="1:15" x14ac:dyDescent="0.25">
      <c r="A1052" s="157">
        <v>45694.719444444447</v>
      </c>
      <c r="B1052" s="168">
        <v>0.38994184081949462</v>
      </c>
      <c r="C1052" s="169">
        <f t="shared" si="178"/>
        <v>0.44297298437224109</v>
      </c>
      <c r="D1052" s="168">
        <v>26.511286940000002</v>
      </c>
      <c r="E1052" s="168">
        <v>4.7956659333333297E-2</v>
      </c>
      <c r="F1052" s="169">
        <f t="shared" si="179"/>
        <v>0.9785176074594869</v>
      </c>
      <c r="G1052" s="169">
        <f t="shared" si="180"/>
        <v>0.4284050176864071</v>
      </c>
      <c r="H1052" s="169">
        <f t="shared" si="181"/>
        <v>9.272835880658162E-4</v>
      </c>
      <c r="I1052" s="169">
        <f t="shared" si="182"/>
        <v>38272.865849761627</v>
      </c>
      <c r="J1052" s="169">
        <f t="shared" si="176"/>
        <v>2.3607268021736561E-2</v>
      </c>
      <c r="K1052" s="169">
        <f t="shared" si="177"/>
        <v>1.7002532307346643</v>
      </c>
      <c r="L1052" s="169">
        <f t="shared" si="183"/>
        <v>28.569005989231968</v>
      </c>
      <c r="M1052" s="170">
        <f t="shared" si="184"/>
        <v>33.339655140284385</v>
      </c>
      <c r="N1052" s="170">
        <f t="shared" si="185"/>
        <v>2.5981557993643958</v>
      </c>
      <c r="O1052" s="169">
        <f t="shared" si="186"/>
        <v>0.23432141047658694</v>
      </c>
    </row>
    <row r="1053" spans="1:15" x14ac:dyDescent="0.25">
      <c r="A1053" s="157">
        <v>45694.720138888886</v>
      </c>
      <c r="B1053" s="168">
        <v>0.38646710569374154</v>
      </c>
      <c r="C1053" s="169">
        <f t="shared" si="178"/>
        <v>0.43902605923641547</v>
      </c>
      <c r="D1053" s="168">
        <v>26.511440345</v>
      </c>
      <c r="E1053" s="168">
        <v>4.7539422666666602E-2</v>
      </c>
      <c r="F1053" s="169">
        <f t="shared" si="179"/>
        <v>0.97851729368232754</v>
      </c>
      <c r="G1053" s="169">
        <f t="shared" si="180"/>
        <v>0.42458754080350725</v>
      </c>
      <c r="H1053" s="169">
        <f t="shared" si="181"/>
        <v>9.1902065108984252E-4</v>
      </c>
      <c r="I1053" s="169">
        <f t="shared" si="182"/>
        <v>37931.851518026298</v>
      </c>
      <c r="J1053" s="169">
        <f t="shared" si="176"/>
        <v>2.3607160140345751E-2</v>
      </c>
      <c r="K1053" s="169">
        <f t="shared" si="177"/>
        <v>1.7002601302412692</v>
      </c>
      <c r="L1053" s="169">
        <f t="shared" si="183"/>
        <v>28.349933833430338</v>
      </c>
      <c r="M1053" s="170">
        <f t="shared" si="184"/>
        <v>33.084121176420808</v>
      </c>
      <c r="N1053" s="170">
        <f t="shared" si="185"/>
        <v>2.5537610870627305</v>
      </c>
      <c r="O1053" s="169">
        <f t="shared" si="186"/>
        <v>0.23031755835702836</v>
      </c>
    </row>
    <row r="1054" spans="1:15" x14ac:dyDescent="0.25">
      <c r="A1054" s="157">
        <v>45694.720833333333</v>
      </c>
      <c r="B1054" s="168">
        <v>0.4007520955881459</v>
      </c>
      <c r="C1054" s="169">
        <f t="shared" si="178"/>
        <v>0.4552541656255592</v>
      </c>
      <c r="D1054" s="168">
        <v>26.511593749999999</v>
      </c>
      <c r="E1054" s="168">
        <v>4.7380471E-2</v>
      </c>
      <c r="F1054" s="169">
        <f t="shared" si="179"/>
        <v>0.97851697990269704</v>
      </c>
      <c r="G1054" s="169">
        <f t="shared" si="180"/>
        <v>0.44028157695900488</v>
      </c>
      <c r="H1054" s="169">
        <f t="shared" si="181"/>
        <v>9.5299042631819236E-4</v>
      </c>
      <c r="I1054" s="169">
        <f t="shared" si="182"/>
        <v>39333.959910048317</v>
      </c>
      <c r="J1054" s="169">
        <f t="shared" si="176"/>
        <v>2.3607052259558396E-2</v>
      </c>
      <c r="K1054" s="169">
        <f t="shared" si="177"/>
        <v>1.7002670297683622</v>
      </c>
      <c r="L1054" s="169">
        <f t="shared" si="183"/>
        <v>29.248827389876006</v>
      </c>
      <c r="M1054" s="170">
        <f t="shared" si="184"/>
        <v>34.133246163566916</v>
      </c>
      <c r="N1054" s="170">
        <f t="shared" si="185"/>
        <v>2.6344899826178909</v>
      </c>
      <c r="O1054" s="169">
        <f t="shared" si="186"/>
        <v>0.23759830290565392</v>
      </c>
    </row>
    <row r="1055" spans="1:15" x14ac:dyDescent="0.25">
      <c r="A1055" s="157">
        <v>45694.72152777778</v>
      </c>
      <c r="B1055" s="168">
        <v>0.42082831561853001</v>
      </c>
      <c r="C1055" s="169">
        <f t="shared" si="178"/>
        <v>0.47806109675436864</v>
      </c>
      <c r="D1055" s="168">
        <v>26.5117309333333</v>
      </c>
      <c r="E1055" s="168">
        <v>4.7373318166666602E-2</v>
      </c>
      <c r="F1055" s="169">
        <f t="shared" si="179"/>
        <v>0.97851669930130436</v>
      </c>
      <c r="G1055" s="169">
        <f t="shared" si="180"/>
        <v>0.46233807999832399</v>
      </c>
      <c r="H1055" s="169">
        <f t="shared" si="181"/>
        <v>1.0007317748881471E-3</v>
      </c>
      <c r="I1055" s="169">
        <f t="shared" si="182"/>
        <v>41304.478759577454</v>
      </c>
      <c r="J1055" s="169">
        <f t="shared" si="176"/>
        <v>2.3606955787033975E-2</v>
      </c>
      <c r="K1055" s="169">
        <f t="shared" si="177"/>
        <v>1.7002731997288414</v>
      </c>
      <c r="L1055" s="169">
        <f t="shared" si="183"/>
        <v>30.504613733900847</v>
      </c>
      <c r="M1055" s="170">
        <f t="shared" si="184"/>
        <v>35.598858834815019</v>
      </c>
      <c r="N1055" s="170">
        <f t="shared" si="185"/>
        <v>2.7592098163656749</v>
      </c>
      <c r="O1055" s="169">
        <f t="shared" si="186"/>
        <v>0.24884648415996344</v>
      </c>
    </row>
    <row r="1056" spans="1:15" x14ac:dyDescent="0.25">
      <c r="A1056" s="157">
        <v>45694.722222222219</v>
      </c>
      <c r="B1056" s="168">
        <v>0.42623344482129966</v>
      </c>
      <c r="C1056" s="169">
        <f t="shared" si="178"/>
        <v>0.48420061993600294</v>
      </c>
      <c r="D1056" s="168">
        <v>26.511462564999999</v>
      </c>
      <c r="E1056" s="168">
        <v>4.77321466666666E-2</v>
      </c>
      <c r="F1056" s="169">
        <f t="shared" si="179"/>
        <v>0.97851724823296182</v>
      </c>
      <c r="G1056" s="169">
        <f t="shared" si="180"/>
        <v>0.46827636163243497</v>
      </c>
      <c r="H1056" s="169">
        <f t="shared" si="181"/>
        <v>1.0135851983386038E-3</v>
      </c>
      <c r="I1056" s="169">
        <f t="shared" si="182"/>
        <v>41834.933562470651</v>
      </c>
      <c r="J1056" s="169">
        <f t="shared" si="176"/>
        <v>2.360714451427862E-2</v>
      </c>
      <c r="K1056" s="169">
        <f t="shared" si="177"/>
        <v>1.7002611296043755</v>
      </c>
      <c r="L1056" s="169">
        <f t="shared" si="183"/>
        <v>30.841261982792979</v>
      </c>
      <c r="M1056" s="170">
        <f t="shared" si="184"/>
        <v>35.99149798289384</v>
      </c>
      <c r="N1056" s="170">
        <f t="shared" si="185"/>
        <v>2.8139636907175953</v>
      </c>
      <c r="O1056" s="169">
        <f t="shared" si="186"/>
        <v>0.25378460414119725</v>
      </c>
    </row>
    <row r="1057" spans="1:15" x14ac:dyDescent="0.25">
      <c r="A1057" s="157">
        <v>45694.722916666666</v>
      </c>
      <c r="B1057" s="168">
        <v>0.42623344482129966</v>
      </c>
      <c r="C1057" s="169">
        <f t="shared" si="178"/>
        <v>0.48419948836590526</v>
      </c>
      <c r="D1057" s="168">
        <v>26.511031974999899</v>
      </c>
      <c r="E1057" s="168">
        <v>4.7831091166666603E-2</v>
      </c>
      <c r="F1057" s="169">
        <f t="shared" si="179"/>
        <v>0.97851812896370793</v>
      </c>
      <c r="G1057" s="169">
        <f t="shared" si="180"/>
        <v>0.46827636163243497</v>
      </c>
      <c r="H1057" s="169">
        <f t="shared" si="181"/>
        <v>1.0135851983386038E-3</v>
      </c>
      <c r="I1057" s="169">
        <f t="shared" si="182"/>
        <v>41834.835794814215</v>
      </c>
      <c r="J1057" s="169">
        <f t="shared" si="176"/>
        <v>2.360744732608526E-2</v>
      </c>
      <c r="K1057" s="169">
        <f t="shared" si="177"/>
        <v>1.7002417635350973</v>
      </c>
      <c r="L1057" s="169">
        <f t="shared" si="183"/>
        <v>30.841261982792979</v>
      </c>
      <c r="M1057" s="170">
        <f t="shared" si="184"/>
        <v>35.991130436022857</v>
      </c>
      <c r="N1057" s="170">
        <f t="shared" si="185"/>
        <v>2.8197616934246379</v>
      </c>
      <c r="O1057" s="169">
        <f t="shared" si="186"/>
        <v>0.25430751203324659</v>
      </c>
    </row>
    <row r="1058" spans="1:15" x14ac:dyDescent="0.25">
      <c r="A1058" s="157">
        <v>45694.723611111112</v>
      </c>
      <c r="B1058" s="168">
        <v>0.42816385732982293</v>
      </c>
      <c r="C1058" s="169">
        <f t="shared" si="178"/>
        <v>0.4863912925837991</v>
      </c>
      <c r="D1058" s="168">
        <v>26.510601390000001</v>
      </c>
      <c r="E1058" s="168">
        <v>4.7448420999999998E-2</v>
      </c>
      <c r="F1058" s="169">
        <f t="shared" si="179"/>
        <v>0.97851900966476069</v>
      </c>
      <c r="G1058" s="169">
        <f t="shared" si="180"/>
        <v>0.47039718663320418</v>
      </c>
      <c r="H1058" s="169">
        <f t="shared" si="181"/>
        <v>1.0181757286432992E-3</v>
      </c>
      <c r="I1058" s="169">
        <f t="shared" si="182"/>
        <v>42024.207679240244</v>
      </c>
      <c r="J1058" s="169">
        <f t="shared" si="176"/>
        <v>2.3607750139129947E-2</v>
      </c>
      <c r="K1058" s="169">
        <f t="shared" si="177"/>
        <v>1.7002223978521156</v>
      </c>
      <c r="L1058" s="169">
        <f t="shared" si="183"/>
        <v>30.961348906860227</v>
      </c>
      <c r="M1058" s="170">
        <f t="shared" si="184"/>
        <v>36.130900483422757</v>
      </c>
      <c r="N1058" s="170">
        <f t="shared" si="185"/>
        <v>2.8091877142202946</v>
      </c>
      <c r="O1058" s="169">
        <f t="shared" si="186"/>
        <v>0.25335387033011314</v>
      </c>
    </row>
    <row r="1059" spans="1:15" x14ac:dyDescent="0.25">
      <c r="A1059" s="157">
        <v>45694.724305555559</v>
      </c>
      <c r="B1059" s="168">
        <v>0.42507521574769291</v>
      </c>
      <c r="C1059" s="169">
        <f t="shared" si="178"/>
        <v>0.4828814878288365</v>
      </c>
      <c r="D1059" s="168">
        <v>26.510170799999901</v>
      </c>
      <c r="E1059" s="168">
        <v>4.73908021666666E-2</v>
      </c>
      <c r="F1059" s="169">
        <f t="shared" si="179"/>
        <v>0.97851989035657461</v>
      </c>
      <c r="G1059" s="169">
        <f t="shared" si="180"/>
        <v>0.46700388688153222</v>
      </c>
      <c r="H1059" s="169">
        <f t="shared" si="181"/>
        <v>1.0108309239860004E-3</v>
      </c>
      <c r="I1059" s="169">
        <f t="shared" si="182"/>
        <v>41720.960548411473</v>
      </c>
      <c r="J1059" s="169">
        <f t="shared" si="176"/>
        <v>2.3608052960445523E-2</v>
      </c>
      <c r="K1059" s="169">
        <f t="shared" si="177"/>
        <v>1.7002030321056669</v>
      </c>
      <c r="L1059" s="169">
        <f t="shared" si="183"/>
        <v>30.769174440885301</v>
      </c>
      <c r="M1059" s="170">
        <f t="shared" si="184"/>
        <v>35.906272369097458</v>
      </c>
      <c r="N1059" s="170">
        <f t="shared" si="185"/>
        <v>2.7865313152700701</v>
      </c>
      <c r="O1059" s="169">
        <f t="shared" si="186"/>
        <v>0.25131054430646377</v>
      </c>
    </row>
    <row r="1060" spans="1:15" x14ac:dyDescent="0.25">
      <c r="A1060" s="157">
        <v>45694.724999999999</v>
      </c>
      <c r="B1060" s="168">
        <v>0.4092458958619134</v>
      </c>
      <c r="C1060" s="169">
        <f t="shared" si="178"/>
        <v>0.46489849045637621</v>
      </c>
      <c r="D1060" s="168">
        <v>26.5097596666666</v>
      </c>
      <c r="E1060" s="168">
        <v>4.7848378666666601E-2</v>
      </c>
      <c r="F1060" s="169">
        <f t="shared" si="179"/>
        <v>0.97852073123522676</v>
      </c>
      <c r="G1060" s="169">
        <f t="shared" si="180"/>
        <v>0.44961319074238587</v>
      </c>
      <c r="H1060" s="169">
        <f t="shared" si="181"/>
        <v>9.7318872455061877E-4</v>
      </c>
      <c r="I1060" s="169">
        <f t="shared" si="182"/>
        <v>40167.229575430902</v>
      </c>
      <c r="J1060" s="169">
        <f t="shared" si="176"/>
        <v>2.3608342102895391E-2</v>
      </c>
      <c r="K1060" s="169">
        <f t="shared" si="177"/>
        <v>1.7001845415716885</v>
      </c>
      <c r="L1060" s="169">
        <f t="shared" si="183"/>
        <v>29.781172762709478</v>
      </c>
      <c r="M1060" s="170">
        <f t="shared" si="184"/>
        <v>34.752979028343034</v>
      </c>
      <c r="N1060" s="170">
        <f t="shared" si="185"/>
        <v>2.7138683235541534</v>
      </c>
      <c r="O1060" s="169">
        <f t="shared" si="186"/>
        <v>0.24475724418778441</v>
      </c>
    </row>
    <row r="1061" spans="1:15" x14ac:dyDescent="0.25">
      <c r="A1061" s="157">
        <v>45694.725694444445</v>
      </c>
      <c r="B1061" s="168">
        <v>0.40615725058884822</v>
      </c>
      <c r="C1061" s="169">
        <f t="shared" si="178"/>
        <v>0.46138981969046683</v>
      </c>
      <c r="D1061" s="168">
        <v>26.509757143333299</v>
      </c>
      <c r="E1061" s="168">
        <v>4.7685431666666597E-2</v>
      </c>
      <c r="F1061" s="169">
        <f t="shared" si="179"/>
        <v>0.97852073639606973</v>
      </c>
      <c r="G1061" s="169">
        <f t="shared" si="180"/>
        <v>0.44621988693571119</v>
      </c>
      <c r="H1061" s="169">
        <f t="shared" si="181"/>
        <v>9.6584391111625794E-4</v>
      </c>
      <c r="I1061" s="169">
        <f t="shared" si="182"/>
        <v>39864.080421256331</v>
      </c>
      <c r="J1061" s="169">
        <f t="shared" si="176"/>
        <v>2.3608343877522305E-2</v>
      </c>
      <c r="K1061" s="169">
        <f t="shared" si="177"/>
        <v>1.7001844280863792</v>
      </c>
      <c r="L1061" s="169">
        <f t="shared" si="183"/>
        <v>29.587773868956589</v>
      </c>
      <c r="M1061" s="170">
        <f t="shared" si="184"/>
        <v>34.527291165465378</v>
      </c>
      <c r="N1061" s="170">
        <f t="shared" si="185"/>
        <v>2.6852445858338672</v>
      </c>
      <c r="O1061" s="169">
        <f t="shared" si="186"/>
        <v>0.24217573826063013</v>
      </c>
    </row>
    <row r="1062" spans="1:15" x14ac:dyDescent="0.25">
      <c r="A1062" s="157">
        <v>45694.726388888892</v>
      </c>
      <c r="B1062" s="168">
        <v>0.41117628993892724</v>
      </c>
      <c r="C1062" s="169">
        <f t="shared" si="178"/>
        <v>0.46709177706052296</v>
      </c>
      <c r="D1062" s="168">
        <v>26.509910274999999</v>
      </c>
      <c r="E1062" s="168">
        <v>4.7779831500000002E-2</v>
      </c>
      <c r="F1062" s="169">
        <f t="shared" si="179"/>
        <v>0.97852042320258781</v>
      </c>
      <c r="G1062" s="169">
        <f t="shared" si="180"/>
        <v>0.45173399549359405</v>
      </c>
      <c r="H1062" s="169">
        <f t="shared" si="181"/>
        <v>9.7777921102509542E-4</v>
      </c>
      <c r="I1062" s="169">
        <f t="shared" si="182"/>
        <v>40356.729538029183</v>
      </c>
      <c r="J1062" s="169">
        <f t="shared" si="176"/>
        <v>2.3608236182344061E-2</v>
      </c>
      <c r="K1062" s="169">
        <f t="shared" si="177"/>
        <v>1.7001913150956489</v>
      </c>
      <c r="L1062" s="169">
        <f t="shared" si="183"/>
        <v>29.90194266788777</v>
      </c>
      <c r="M1062" s="170">
        <f t="shared" si="184"/>
        <v>34.894035456225502</v>
      </c>
      <c r="N1062" s="170">
        <f t="shared" si="185"/>
        <v>2.7221252662675823</v>
      </c>
      <c r="O1062" s="169">
        <f t="shared" si="186"/>
        <v>0.24550191795342555</v>
      </c>
    </row>
    <row r="1063" spans="1:15" x14ac:dyDescent="0.25">
      <c r="A1063" s="157">
        <v>45694.727083333331</v>
      </c>
      <c r="B1063" s="168">
        <v>0.41079021478820521</v>
      </c>
      <c r="C1063" s="169">
        <f t="shared" si="178"/>
        <v>0.46665358773413901</v>
      </c>
      <c r="D1063" s="168">
        <v>26.5100634066666</v>
      </c>
      <c r="E1063" s="168">
        <v>4.7884736166666601E-2</v>
      </c>
      <c r="F1063" s="169">
        <f t="shared" si="179"/>
        <v>0.97852011000664441</v>
      </c>
      <c r="G1063" s="169">
        <f t="shared" si="180"/>
        <v>0.45130983856951079</v>
      </c>
      <c r="H1063" s="169">
        <f t="shared" si="181"/>
        <v>9.7686112244482846E-4</v>
      </c>
      <c r="I1063" s="169">
        <f t="shared" si="182"/>
        <v>40318.869980229611</v>
      </c>
      <c r="J1063" s="169">
        <f t="shared" si="176"/>
        <v>2.3608128487767277E-2</v>
      </c>
      <c r="K1063" s="169">
        <f t="shared" si="177"/>
        <v>1.7001982021253264</v>
      </c>
      <c r="L1063" s="169">
        <f t="shared" si="183"/>
        <v>29.87779527791967</v>
      </c>
      <c r="M1063" s="170">
        <f t="shared" si="184"/>
        <v>34.86598331335869</v>
      </c>
      <c r="N1063" s="170">
        <f t="shared" si="185"/>
        <v>2.725682360155032</v>
      </c>
      <c r="O1063" s="169">
        <f t="shared" si="186"/>
        <v>0.2458227236792056</v>
      </c>
    </row>
    <row r="1064" spans="1:15" x14ac:dyDescent="0.25">
      <c r="A1064" s="157">
        <v>45694.727777777778</v>
      </c>
      <c r="B1064" s="168">
        <v>0.42353089310729924</v>
      </c>
      <c r="C1064" s="169">
        <f t="shared" si="178"/>
        <v>0.4811272711280431</v>
      </c>
      <c r="D1064" s="168">
        <v>26.510216541666601</v>
      </c>
      <c r="E1064" s="168">
        <v>4.7906193499999999E-2</v>
      </c>
      <c r="F1064" s="169">
        <f t="shared" si="179"/>
        <v>0.97851979680142109</v>
      </c>
      <c r="G1064" s="169">
        <f t="shared" si="180"/>
        <v>0.46530723497395288</v>
      </c>
      <c r="H1064" s="169">
        <f t="shared" si="181"/>
        <v>1.0071585172596383E-3</v>
      </c>
      <c r="I1064" s="169">
        <f t="shared" si="182"/>
        <v>41569.396225462922</v>
      </c>
      <c r="J1064" s="169">
        <f t="shared" si="176"/>
        <v>2.3608020791447484E-2</v>
      </c>
      <c r="K1064" s="169">
        <f t="shared" si="177"/>
        <v>1.7002050893253404</v>
      </c>
      <c r="L1064" s="169">
        <f t="shared" si="183"/>
        <v>30.673013847281009</v>
      </c>
      <c r="M1064" s="170">
        <f t="shared" si="184"/>
        <v>35.794096019163462</v>
      </c>
      <c r="N1064" s="170">
        <f t="shared" si="185"/>
        <v>2.8071268231975086</v>
      </c>
      <c r="O1064" s="169">
        <f t="shared" si="186"/>
        <v>0.25316800353512886</v>
      </c>
    </row>
    <row r="1065" spans="1:15" x14ac:dyDescent="0.25">
      <c r="A1065" s="157">
        <v>45694.728472222225</v>
      </c>
      <c r="B1065" s="168">
        <v>0.42623344482129966</v>
      </c>
      <c r="C1065" s="169">
        <f t="shared" si="178"/>
        <v>0.48419774789131637</v>
      </c>
      <c r="D1065" s="168">
        <v>26.510369673333301</v>
      </c>
      <c r="E1065" s="168">
        <v>4.7703534833333297E-2</v>
      </c>
      <c r="F1065" s="169">
        <f t="shared" si="179"/>
        <v>0.97851948360055352</v>
      </c>
      <c r="G1065" s="169">
        <f t="shared" si="180"/>
        <v>0.46827636163243508</v>
      </c>
      <c r="H1065" s="169">
        <f t="shared" si="181"/>
        <v>1.013585198338604E-3</v>
      </c>
      <c r="I1065" s="169">
        <f t="shared" si="182"/>
        <v>41834.685417809735</v>
      </c>
      <c r="J1065" s="169">
        <f t="shared" si="176"/>
        <v>2.3607913098073287E-2</v>
      </c>
      <c r="K1065" s="169">
        <f t="shared" si="177"/>
        <v>1.7002119763958543</v>
      </c>
      <c r="L1065" s="169">
        <f t="shared" si="183"/>
        <v>30.841261982792979</v>
      </c>
      <c r="M1065" s="170">
        <f t="shared" si="184"/>
        <v>35.990565109957664</v>
      </c>
      <c r="N1065" s="170">
        <f t="shared" si="185"/>
        <v>2.8121880962060932</v>
      </c>
      <c r="O1065" s="169">
        <f t="shared" si="186"/>
        <v>0.25362446755105461</v>
      </c>
    </row>
    <row r="1066" spans="1:15" x14ac:dyDescent="0.25">
      <c r="A1066" s="157">
        <v>45694.729166666664</v>
      </c>
      <c r="B1066" s="168">
        <v>0.42430305074428309</v>
      </c>
      <c r="C1066" s="169">
        <f t="shared" si="178"/>
        <v>0.48200523642089471</v>
      </c>
      <c r="D1066" s="168">
        <v>26.5105228066666</v>
      </c>
      <c r="E1066" s="168">
        <v>4.7724992500000001E-2</v>
      </c>
      <c r="F1066" s="169">
        <f t="shared" si="179"/>
        <v>0.97851917039381531</v>
      </c>
      <c r="G1066" s="169">
        <f t="shared" si="180"/>
        <v>0.46615555688122384</v>
      </c>
      <c r="H1066" s="169">
        <f t="shared" si="181"/>
        <v>1.0089947118641209E-3</v>
      </c>
      <c r="I1066" s="169">
        <f t="shared" si="182"/>
        <v>41645.252426765306</v>
      </c>
      <c r="J1066" s="169">
        <f t="shared" si="176"/>
        <v>2.3607805404128386E-2</v>
      </c>
      <c r="K1066" s="169">
        <f t="shared" si="177"/>
        <v>1.7002188635617366</v>
      </c>
      <c r="L1066" s="169">
        <f t="shared" si="183"/>
        <v>30.721100039616204</v>
      </c>
      <c r="M1066" s="170">
        <f t="shared" si="184"/>
        <v>35.850470950595486</v>
      </c>
      <c r="N1066" s="170">
        <f t="shared" si="185"/>
        <v>2.8013721342203919</v>
      </c>
      <c r="O1066" s="169">
        <f t="shared" si="186"/>
        <v>0.25264900200400359</v>
      </c>
    </row>
    <row r="1067" spans="1:15" x14ac:dyDescent="0.25">
      <c r="A1067" s="157">
        <v>45694.729861111111</v>
      </c>
      <c r="B1067" s="168">
        <v>0.41773967402095841</v>
      </c>
      <c r="C1067" s="169">
        <f t="shared" si="178"/>
        <v>0.47454966857455094</v>
      </c>
      <c r="D1067" s="168">
        <v>26.510670834999999</v>
      </c>
      <c r="E1067" s="168">
        <v>4.7951492833333297E-2</v>
      </c>
      <c r="F1067" s="169">
        <f t="shared" si="179"/>
        <v>0.97851886762609752</v>
      </c>
      <c r="G1067" s="169">
        <f t="shared" si="180"/>
        <v>0.4589447802296871</v>
      </c>
      <c r="H1067" s="169">
        <f t="shared" si="181"/>
        <v>9.9338697019412791E-4</v>
      </c>
      <c r="I1067" s="169">
        <f t="shared" si="182"/>
        <v>41001.091364841202</v>
      </c>
      <c r="J1067" s="169">
        <f t="shared" si="176"/>
        <v>2.3607701300943876E-2</v>
      </c>
      <c r="K1067" s="169">
        <f t="shared" si="177"/>
        <v>1.700225521149848</v>
      </c>
      <c r="L1067" s="169">
        <f t="shared" si="183"/>
        <v>30.311972064056061</v>
      </c>
      <c r="M1067" s="170">
        <f t="shared" si="184"/>
        <v>35.373156808670416</v>
      </c>
      <c r="N1067" s="170">
        <f t="shared" si="185"/>
        <v>2.7733416350000928</v>
      </c>
      <c r="O1067" s="169">
        <f t="shared" si="186"/>
        <v>0.25012099882756972</v>
      </c>
    </row>
    <row r="1068" spans="1:15" x14ac:dyDescent="0.25">
      <c r="A1068" s="157">
        <v>45694.730555555558</v>
      </c>
      <c r="B1068" s="168">
        <v>0.41812573811431919</v>
      </c>
      <c r="C1068" s="169">
        <f t="shared" si="178"/>
        <v>0.47498834025049841</v>
      </c>
      <c r="D1068" s="168">
        <v>26.5107116699999</v>
      </c>
      <c r="E1068" s="168">
        <v>4.8034940333333297E-2</v>
      </c>
      <c r="F1068" s="169">
        <f t="shared" si="179"/>
        <v>0.97851878410438675</v>
      </c>
      <c r="G1068" s="169">
        <f t="shared" si="180"/>
        <v>0.45936892500573051</v>
      </c>
      <c r="H1068" s="169">
        <f t="shared" si="181"/>
        <v>9.9430503247993607E-4</v>
      </c>
      <c r="I1068" s="169">
        <f t="shared" si="182"/>
        <v>41038.99259764306</v>
      </c>
      <c r="J1068" s="169">
        <f t="shared" si="176"/>
        <v>2.3607672583205865E-2</v>
      </c>
      <c r="K1068" s="169">
        <f t="shared" si="177"/>
        <v>1.7002273577111395</v>
      </c>
      <c r="L1068" s="169">
        <f t="shared" si="183"/>
        <v>30.336062144173663</v>
      </c>
      <c r="M1068" s="170">
        <f t="shared" si="184"/>
        <v>35.401303490192234</v>
      </c>
      <c r="N1068" s="170">
        <f t="shared" si="185"/>
        <v>2.780608040290486</v>
      </c>
      <c r="O1068" s="169">
        <f t="shared" si="186"/>
        <v>0.2507763384100366</v>
      </c>
    </row>
    <row r="1069" spans="1:15" x14ac:dyDescent="0.25">
      <c r="A1069" s="157">
        <v>45694.731249999997</v>
      </c>
      <c r="B1069" s="168">
        <v>0.42623344482129966</v>
      </c>
      <c r="C1069" s="169">
        <f t="shared" si="178"/>
        <v>0.48419864662712608</v>
      </c>
      <c r="D1069" s="168">
        <v>26.5107116699999</v>
      </c>
      <c r="E1069" s="168">
        <v>4.80826266666666E-2</v>
      </c>
      <c r="F1069" s="169">
        <f t="shared" si="179"/>
        <v>0.97851878410438675</v>
      </c>
      <c r="G1069" s="169">
        <f t="shared" si="180"/>
        <v>0.46827636163243502</v>
      </c>
      <c r="H1069" s="169">
        <f t="shared" si="181"/>
        <v>1.013585198338604E-3</v>
      </c>
      <c r="I1069" s="169">
        <f t="shared" si="182"/>
        <v>41834.763068583692</v>
      </c>
      <c r="J1069" s="169">
        <f t="shared" si="176"/>
        <v>2.3607672583205865E-2</v>
      </c>
      <c r="K1069" s="169">
        <f t="shared" si="177"/>
        <v>1.7002273577111395</v>
      </c>
      <c r="L1069" s="169">
        <f t="shared" si="183"/>
        <v>30.841261982792979</v>
      </c>
      <c r="M1069" s="170">
        <f t="shared" si="184"/>
        <v>35.990857029645063</v>
      </c>
      <c r="N1069" s="170">
        <f t="shared" si="185"/>
        <v>2.8345640936512368</v>
      </c>
      <c r="O1069" s="169">
        <f t="shared" si="186"/>
        <v>0.25564250483867579</v>
      </c>
    </row>
    <row r="1070" spans="1:15" x14ac:dyDescent="0.25">
      <c r="A1070" s="157">
        <v>45694.731944444444</v>
      </c>
      <c r="B1070" s="168">
        <v>0.42623344482129966</v>
      </c>
      <c r="C1070" s="169">
        <f t="shared" si="178"/>
        <v>0.48419864662712608</v>
      </c>
      <c r="D1070" s="168">
        <v>26.5107116699999</v>
      </c>
      <c r="E1070" s="168">
        <v>4.8163690333333301E-2</v>
      </c>
      <c r="F1070" s="169">
        <f t="shared" si="179"/>
        <v>0.97851878410438675</v>
      </c>
      <c r="G1070" s="169">
        <f t="shared" si="180"/>
        <v>0.46827636163243502</v>
      </c>
      <c r="H1070" s="169">
        <f t="shared" si="181"/>
        <v>1.013585198338604E-3</v>
      </c>
      <c r="I1070" s="169">
        <f t="shared" si="182"/>
        <v>41834.763068583692</v>
      </c>
      <c r="J1070" s="169">
        <f t="shared" si="176"/>
        <v>2.3607672583205865E-2</v>
      </c>
      <c r="K1070" s="169">
        <f t="shared" si="177"/>
        <v>1.7002273577111395</v>
      </c>
      <c r="L1070" s="169">
        <f t="shared" si="183"/>
        <v>30.841261982792979</v>
      </c>
      <c r="M1070" s="170">
        <f t="shared" si="184"/>
        <v>35.990857029645063</v>
      </c>
      <c r="N1070" s="170">
        <f t="shared" si="185"/>
        <v>2.8393429540164599</v>
      </c>
      <c r="O1070" s="169">
        <f t="shared" si="186"/>
        <v>0.25607349873885821</v>
      </c>
    </row>
    <row r="1071" spans="1:15" x14ac:dyDescent="0.25">
      <c r="A1071" s="157">
        <v>45694.732638888891</v>
      </c>
      <c r="B1071" s="168">
        <v>0.42816385732982293</v>
      </c>
      <c r="C1071" s="169">
        <f t="shared" si="178"/>
        <v>0.48639158370284274</v>
      </c>
      <c r="D1071" s="168">
        <v>26.5107116699999</v>
      </c>
      <c r="E1071" s="168">
        <v>4.8418803166666601E-2</v>
      </c>
      <c r="F1071" s="169">
        <f t="shared" si="179"/>
        <v>0.97851878410438675</v>
      </c>
      <c r="G1071" s="169">
        <f t="shared" si="180"/>
        <v>0.47039718663320429</v>
      </c>
      <c r="H1071" s="169">
        <f t="shared" si="181"/>
        <v>1.0181757286432994E-3</v>
      </c>
      <c r="I1071" s="169">
        <f t="shared" si="182"/>
        <v>42024.232831925612</v>
      </c>
      <c r="J1071" s="169">
        <f t="shared" si="176"/>
        <v>2.3607672583205865E-2</v>
      </c>
      <c r="K1071" s="169">
        <f t="shared" si="177"/>
        <v>1.7002273577111395</v>
      </c>
      <c r="L1071" s="169">
        <f t="shared" si="183"/>
        <v>30.961348906860227</v>
      </c>
      <c r="M1071" s="170">
        <f t="shared" si="184"/>
        <v>36.130994982419033</v>
      </c>
      <c r="N1071" s="170">
        <f t="shared" si="185"/>
        <v>2.8666484079524226</v>
      </c>
      <c r="O1071" s="169">
        <f t="shared" si="186"/>
        <v>0.25853611182832092</v>
      </c>
    </row>
    <row r="1072" spans="1:15" x14ac:dyDescent="0.25">
      <c r="A1072" s="157">
        <v>45694.73333333333</v>
      </c>
      <c r="B1072" s="168">
        <v>0.42314480326233361</v>
      </c>
      <c r="C1072" s="169">
        <f t="shared" si="178"/>
        <v>0.48068996827037574</v>
      </c>
      <c r="D1072" s="168">
        <v>26.5107116699999</v>
      </c>
      <c r="E1072" s="168">
        <v>4.8208990166666597E-2</v>
      </c>
      <c r="F1072" s="169">
        <f t="shared" si="179"/>
        <v>0.97851878410438675</v>
      </c>
      <c r="G1072" s="169">
        <f t="shared" si="180"/>
        <v>0.4648830619062117</v>
      </c>
      <c r="H1072" s="169">
        <f t="shared" si="181"/>
        <v>1.006240393736389E-3</v>
      </c>
      <c r="I1072" s="169">
        <f t="shared" si="182"/>
        <v>41531.613258560465</v>
      </c>
      <c r="J1072" s="169">
        <f t="shared" si="176"/>
        <v>2.3607672583205865E-2</v>
      </c>
      <c r="K1072" s="169">
        <f t="shared" si="177"/>
        <v>1.7002273577111395</v>
      </c>
      <c r="L1072" s="169">
        <f t="shared" si="183"/>
        <v>30.648965462696786</v>
      </c>
      <c r="M1072" s="170">
        <f t="shared" si="184"/>
        <v>35.766452575445307</v>
      </c>
      <c r="N1072" s="170">
        <f t="shared" si="185"/>
        <v>2.8224660784607796</v>
      </c>
      <c r="O1072" s="169">
        <f t="shared" si="186"/>
        <v>0.25455141400259557</v>
      </c>
    </row>
    <row r="1073" spans="1:15" x14ac:dyDescent="0.25">
      <c r="A1073" s="157">
        <v>45694.734027777777</v>
      </c>
      <c r="B1073" s="168">
        <v>0.41426493153650157</v>
      </c>
      <c r="C1073" s="169">
        <f t="shared" si="178"/>
        <v>0.47060248704591906</v>
      </c>
      <c r="D1073" s="168">
        <v>26.5107116699999</v>
      </c>
      <c r="E1073" s="168">
        <v>4.8323431E-2</v>
      </c>
      <c r="F1073" s="169">
        <f t="shared" si="179"/>
        <v>0.97851878410438675</v>
      </c>
      <c r="G1073" s="169">
        <f t="shared" si="180"/>
        <v>0.455127295262234</v>
      </c>
      <c r="H1073" s="169">
        <f t="shared" si="181"/>
        <v>9.851240157191213E-4</v>
      </c>
      <c r="I1073" s="169">
        <f t="shared" si="182"/>
        <v>40660.054880767406</v>
      </c>
      <c r="J1073" s="169">
        <f t="shared" si="176"/>
        <v>2.3607672583205865E-2</v>
      </c>
      <c r="K1073" s="169">
        <f t="shared" si="177"/>
        <v>1.7002273577111395</v>
      </c>
      <c r="L1073" s="169">
        <f t="shared" si="183"/>
        <v>30.095010329668611</v>
      </c>
      <c r="M1073" s="170">
        <f t="shared" si="184"/>
        <v>35.120003023388115</v>
      </c>
      <c r="N1073" s="170">
        <f t="shared" si="185"/>
        <v>2.7727862607104585</v>
      </c>
      <c r="O1073" s="169">
        <f t="shared" si="186"/>
        <v>0.25007091095873546</v>
      </c>
    </row>
    <row r="1074" spans="1:15" x14ac:dyDescent="0.25">
      <c r="A1074" s="157">
        <v>45694.734722222223</v>
      </c>
      <c r="B1074" s="168">
        <v>0.42275872811161164</v>
      </c>
      <c r="C1074" s="169">
        <f t="shared" si="178"/>
        <v>0.48025133310544382</v>
      </c>
      <c r="D1074" s="168">
        <v>26.510690146666601</v>
      </c>
      <c r="E1074" s="168">
        <v>4.8533244000000003E-2</v>
      </c>
      <c r="F1074" s="169">
        <f t="shared" si="179"/>
        <v>0.97851882812707602</v>
      </c>
      <c r="G1074" s="169">
        <f t="shared" si="180"/>
        <v>0.4644589049821285</v>
      </c>
      <c r="H1074" s="169">
        <f t="shared" si="181"/>
        <v>1.0053223051561223E-3</v>
      </c>
      <c r="I1074" s="169">
        <f t="shared" si="182"/>
        <v>41493.715180310348</v>
      </c>
      <c r="J1074" s="169">
        <f t="shared" si="176"/>
        <v>2.3607687719761034E-2</v>
      </c>
      <c r="K1074" s="169">
        <f t="shared" si="177"/>
        <v>1.7002263896952641</v>
      </c>
      <c r="L1074" s="169">
        <f t="shared" si="183"/>
        <v>30.624914921407804</v>
      </c>
      <c r="M1074" s="170">
        <f t="shared" si="184"/>
        <v>35.738368049280709</v>
      </c>
      <c r="N1074" s="170">
        <f t="shared" si="185"/>
        <v>2.8389878029704416</v>
      </c>
      <c r="O1074" s="169">
        <f t="shared" si="186"/>
        <v>0.25604146852186521</v>
      </c>
    </row>
    <row r="1075" spans="1:15" x14ac:dyDescent="0.25">
      <c r="A1075" s="157">
        <v>45694.73541666667</v>
      </c>
      <c r="B1075" s="168">
        <v>0.43086643484175602</v>
      </c>
      <c r="C1075" s="169">
        <f t="shared" si="178"/>
        <v>0.48946038057771163</v>
      </c>
      <c r="D1075" s="168">
        <v>26.510216639999999</v>
      </c>
      <c r="E1075" s="168">
        <v>4.8344889499999898E-2</v>
      </c>
      <c r="F1075" s="169">
        <f t="shared" si="179"/>
        <v>0.97851979660030008</v>
      </c>
      <c r="G1075" s="169">
        <f t="shared" si="180"/>
        <v>0.47336634163428187</v>
      </c>
      <c r="H1075" s="169">
        <f t="shared" si="181"/>
        <v>1.0246024710698742E-3</v>
      </c>
      <c r="I1075" s="169">
        <f t="shared" si="182"/>
        <v>42289.376881914286</v>
      </c>
      <c r="J1075" s="169">
        <f t="shared" si="176"/>
        <v>2.3608020722292043E-2</v>
      </c>
      <c r="K1075" s="169">
        <f t="shared" si="177"/>
        <v>1.700205093747863</v>
      </c>
      <c r="L1075" s="169">
        <f t="shared" si="183"/>
        <v>31.129343384784917</v>
      </c>
      <c r="M1075" s="170">
        <f t="shared" si="184"/>
        <v>36.326613168005935</v>
      </c>
      <c r="N1075" s="170">
        <f t="shared" si="185"/>
        <v>2.8793718802283585</v>
      </c>
      <c r="O1075" s="169">
        <f t="shared" si="186"/>
        <v>0.25968361113170618</v>
      </c>
    </row>
    <row r="1076" spans="1:15" x14ac:dyDescent="0.25">
      <c r="A1076" s="157">
        <v>45694.736111111109</v>
      </c>
      <c r="B1076" s="168">
        <v>0.42121440915443092</v>
      </c>
      <c r="C1076" s="169">
        <f t="shared" si="178"/>
        <v>0.47849408971330054</v>
      </c>
      <c r="D1076" s="168">
        <v>26.509570948333302</v>
      </c>
      <c r="E1076" s="168">
        <v>4.84140348333333E-2</v>
      </c>
      <c r="F1076" s="169">
        <f t="shared" si="179"/>
        <v>0.97852111720922041</v>
      </c>
      <c r="G1076" s="169">
        <f t="shared" si="180"/>
        <v>0.46276225712106783</v>
      </c>
      <c r="H1076" s="169">
        <f t="shared" si="181"/>
        <v>1.0016499071884585E-3</v>
      </c>
      <c r="I1076" s="169">
        <f t="shared" si="182"/>
        <v>41341.889351229169</v>
      </c>
      <c r="J1076" s="169">
        <f t="shared" si="176"/>
        <v>2.3608474826451377E-2</v>
      </c>
      <c r="K1076" s="169">
        <f t="shared" si="177"/>
        <v>1.700176054100079</v>
      </c>
      <c r="L1076" s="169">
        <f t="shared" si="183"/>
        <v>30.528680829083008</v>
      </c>
      <c r="M1076" s="170">
        <f t="shared" si="184"/>
        <v>35.625120087911959</v>
      </c>
      <c r="N1076" s="170">
        <f t="shared" si="185"/>
        <v>2.8221042893305359</v>
      </c>
      <c r="O1076" s="169">
        <f t="shared" si="186"/>
        <v>0.25451878511278281</v>
      </c>
    </row>
    <row r="1077" spans="1:15" x14ac:dyDescent="0.25">
      <c r="A1077" s="157">
        <v>45694.736805555556</v>
      </c>
      <c r="B1077" s="168">
        <v>0.39997994164981954</v>
      </c>
      <c r="C1077" s="169">
        <f t="shared" si="178"/>
        <v>0.45437041858341187</v>
      </c>
      <c r="D1077" s="168">
        <v>26.508925254999902</v>
      </c>
      <c r="E1077" s="168">
        <v>4.8211373666666599E-2</v>
      </c>
      <c r="F1077" s="169">
        <f t="shared" si="179"/>
        <v>0.97852243777777914</v>
      </c>
      <c r="G1077" s="169">
        <f t="shared" si="180"/>
        <v>0.43943325911522041</v>
      </c>
      <c r="H1077" s="169">
        <f t="shared" si="181"/>
        <v>9.5115424050913513E-4</v>
      </c>
      <c r="I1077" s="169">
        <f t="shared" si="182"/>
        <v>39257.604165606783</v>
      </c>
      <c r="J1077" s="169">
        <f t="shared" si="176"/>
        <v>2.3608928942474714E-2</v>
      </c>
      <c r="K1077" s="169">
        <f t="shared" si="177"/>
        <v>1.7001470147403002</v>
      </c>
      <c r="L1077" s="169">
        <f t="shared" si="183"/>
        <v>29.200355091441054</v>
      </c>
      <c r="M1077" s="170">
        <f t="shared" si="184"/>
        <v>34.074522658383955</v>
      </c>
      <c r="N1077" s="170">
        <f t="shared" si="185"/>
        <v>2.675579678372737</v>
      </c>
      <c r="O1077" s="169">
        <f t="shared" si="186"/>
        <v>0.24130408354732477</v>
      </c>
    </row>
    <row r="1078" spans="1:15" x14ac:dyDescent="0.25">
      <c r="A1078" s="157">
        <v>45694.737500000003</v>
      </c>
      <c r="B1078" s="168">
        <v>0.38337845674518561</v>
      </c>
      <c r="C1078" s="169">
        <f t="shared" si="178"/>
        <v>0.43550988762946763</v>
      </c>
      <c r="D1078" s="168">
        <v>26.508279564999999</v>
      </c>
      <c r="E1078" s="168">
        <v>4.7830706333333299E-2</v>
      </c>
      <c r="F1078" s="169">
        <f t="shared" si="179"/>
        <v>0.97852375829575122</v>
      </c>
      <c r="G1078" s="169">
        <f t="shared" si="180"/>
        <v>0.42119423295879788</v>
      </c>
      <c r="H1078" s="169">
        <f t="shared" si="181"/>
        <v>9.1167582891514695E-4</v>
      </c>
      <c r="I1078" s="169">
        <f t="shared" si="182"/>
        <v>37628.054291186003</v>
      </c>
      <c r="J1078" s="169">
        <f t="shared" si="176"/>
        <v>2.3609383066845634E-2</v>
      </c>
      <c r="K1078" s="169">
        <f t="shared" si="177"/>
        <v>1.7001179758934015</v>
      </c>
      <c r="L1078" s="169">
        <f t="shared" si="183"/>
        <v>28.154971752927697</v>
      </c>
      <c r="M1078" s="170">
        <f t="shared" si="184"/>
        <v>32.854139230721863</v>
      </c>
      <c r="N1078" s="170">
        <f t="shared" si="185"/>
        <v>2.5496676464334782</v>
      </c>
      <c r="O1078" s="169">
        <f t="shared" si="186"/>
        <v>0.22994838081110011</v>
      </c>
    </row>
    <row r="1079" spans="1:15" x14ac:dyDescent="0.25">
      <c r="A1079" s="157">
        <v>45694.738194444442</v>
      </c>
      <c r="B1079" s="168">
        <v>0.37527077577436552</v>
      </c>
      <c r="C1079" s="169">
        <f t="shared" si="178"/>
        <v>0.42629831559873282</v>
      </c>
      <c r="D1079" s="168">
        <v>26.507667321666599</v>
      </c>
      <c r="E1079" s="168">
        <v>4.8075520333333302E-2</v>
      </c>
      <c r="F1079" s="169">
        <f t="shared" si="179"/>
        <v>0.97852501037062134</v>
      </c>
      <c r="G1079" s="169">
        <f t="shared" si="180"/>
        <v>0.4122868246068232</v>
      </c>
      <c r="H1079" s="169">
        <f t="shared" si="181"/>
        <v>8.923957242571931E-4</v>
      </c>
      <c r="I1079" s="169">
        <f t="shared" si="182"/>
        <v>36832.174467730518</v>
      </c>
      <c r="J1079" s="169">
        <f t="shared" si="176"/>
        <v>2.3609813677503148E-2</v>
      </c>
      <c r="K1079" s="169">
        <f t="shared" si="177"/>
        <v>1.700090441590616</v>
      </c>
      <c r="L1079" s="169">
        <f t="shared" si="183"/>
        <v>27.642145620165039</v>
      </c>
      <c r="M1079" s="170">
        <f t="shared" si="184"/>
        <v>32.255252187058034</v>
      </c>
      <c r="N1079" s="170">
        <f t="shared" si="185"/>
        <v>2.5111643759233737</v>
      </c>
      <c r="O1079" s="169">
        <f t="shared" si="186"/>
        <v>0.22647586362945293</v>
      </c>
    </row>
    <row r="1080" spans="1:15" x14ac:dyDescent="0.25">
      <c r="A1080" s="157">
        <v>45694.738888888889</v>
      </c>
      <c r="B1080" s="168">
        <v>0.37913158238307204</v>
      </c>
      <c r="C1080" s="169">
        <f t="shared" si="178"/>
        <v>0.43068408371790196</v>
      </c>
      <c r="D1080" s="168">
        <v>26.507661906666598</v>
      </c>
      <c r="E1080" s="168">
        <v>4.7919705E-2</v>
      </c>
      <c r="F1080" s="169">
        <f t="shared" si="179"/>
        <v>0.97852502144445008</v>
      </c>
      <c r="G1080" s="169">
        <f t="shared" si="180"/>
        <v>0.41652845438425551</v>
      </c>
      <c r="H1080" s="169">
        <f t="shared" si="181"/>
        <v>9.0157674109146214E-4</v>
      </c>
      <c r="I1080" s="169">
        <f t="shared" si="182"/>
        <v>37211.104833226731</v>
      </c>
      <c r="J1080" s="169">
        <f t="shared" si="176"/>
        <v>2.3609817486091696E-2</v>
      </c>
      <c r="K1080" s="169">
        <f t="shared" si="177"/>
        <v>1.7000901980643108</v>
      </c>
      <c r="L1080" s="169">
        <f t="shared" si="183"/>
        <v>27.886540355216582</v>
      </c>
      <c r="M1080" s="170">
        <f t="shared" si="184"/>
        <v>32.540428974849526</v>
      </c>
      <c r="N1080" s="170">
        <f t="shared" si="185"/>
        <v>2.5274813063381534</v>
      </c>
      <c r="O1080" s="169">
        <f t="shared" si="186"/>
        <v>0.22794744826282048</v>
      </c>
    </row>
    <row r="1081" spans="1:15" x14ac:dyDescent="0.25">
      <c r="A1081" s="157">
        <v>45694.739583333336</v>
      </c>
      <c r="B1081" s="168">
        <v>0.38646710569374154</v>
      </c>
      <c r="C1081" s="169">
        <f t="shared" si="178"/>
        <v>0.43901756724014357</v>
      </c>
      <c r="D1081" s="168">
        <v>26.507876294999999</v>
      </c>
      <c r="E1081" s="168">
        <v>4.8040903500000003E-2</v>
      </c>
      <c r="F1081" s="169">
        <f t="shared" si="179"/>
        <v>0.97852458301186229</v>
      </c>
      <c r="G1081" s="169">
        <f t="shared" si="180"/>
        <v>0.42458754080350725</v>
      </c>
      <c r="H1081" s="169">
        <f t="shared" si="181"/>
        <v>9.1902065108984252E-4</v>
      </c>
      <c r="I1081" s="169">
        <f t="shared" si="182"/>
        <v>37931.117809548407</v>
      </c>
      <c r="J1081" s="169">
        <f t="shared" si="176"/>
        <v>2.3609666698677534E-2</v>
      </c>
      <c r="K1081" s="169">
        <f t="shared" si="177"/>
        <v>1.700099839671843</v>
      </c>
      <c r="L1081" s="169">
        <f t="shared" si="183"/>
        <v>28.349933833430338</v>
      </c>
      <c r="M1081" s="170">
        <f t="shared" si="184"/>
        <v>33.081324796845173</v>
      </c>
      <c r="N1081" s="170">
        <f t="shared" si="185"/>
        <v>2.5804337782141369</v>
      </c>
      <c r="O1081" s="169">
        <f t="shared" si="186"/>
        <v>0.23272310409579156</v>
      </c>
    </row>
    <row r="1082" spans="1:15" x14ac:dyDescent="0.25">
      <c r="A1082" s="157">
        <v>45694.740277777775</v>
      </c>
      <c r="B1082" s="168">
        <v>0.38723926333072545</v>
      </c>
      <c r="C1082" s="169">
        <f t="shared" si="178"/>
        <v>0.43989523201557279</v>
      </c>
      <c r="D1082" s="168">
        <v>26.508090679999999</v>
      </c>
      <c r="E1082" s="168">
        <v>4.7982488166666601E-2</v>
      </c>
      <c r="F1082" s="169">
        <f t="shared" si="179"/>
        <v>0.97852414458126658</v>
      </c>
      <c r="G1082" s="169">
        <f t="shared" si="180"/>
        <v>0.42543586271077832</v>
      </c>
      <c r="H1082" s="169">
        <f t="shared" si="181"/>
        <v>9.2085684569432539E-4</v>
      </c>
      <c r="I1082" s="169">
        <f t="shared" si="182"/>
        <v>38006.948046145488</v>
      </c>
      <c r="J1082" s="169">
        <f t="shared" si="176"/>
        <v>2.3609515914786619E-2</v>
      </c>
      <c r="K1082" s="169">
        <f t="shared" si="177"/>
        <v>1.7001094811694768</v>
      </c>
      <c r="L1082" s="169">
        <f t="shared" si="183"/>
        <v>28.398639920303633</v>
      </c>
      <c r="M1082" s="170">
        <f t="shared" si="184"/>
        <v>33.138328054013826</v>
      </c>
      <c r="N1082" s="170">
        <f t="shared" si="185"/>
        <v>2.5822025145416045</v>
      </c>
      <c r="O1082" s="169">
        <f t="shared" si="186"/>
        <v>0.23288262216284314</v>
      </c>
    </row>
    <row r="1083" spans="1:15" x14ac:dyDescent="0.25">
      <c r="A1083" s="157">
        <v>45694.740972222222</v>
      </c>
      <c r="B1083" s="168">
        <v>0.38646710569374154</v>
      </c>
      <c r="C1083" s="169">
        <f t="shared" si="178"/>
        <v>0.43901858882416867</v>
      </c>
      <c r="D1083" s="168">
        <v>26.508305064999998</v>
      </c>
      <c r="E1083" s="168">
        <v>4.7836257666666597E-2</v>
      </c>
      <c r="F1083" s="169">
        <f t="shared" si="179"/>
        <v>0.97852370614584605</v>
      </c>
      <c r="G1083" s="169">
        <f t="shared" si="180"/>
        <v>0.42458754080350725</v>
      </c>
      <c r="H1083" s="169">
        <f t="shared" si="181"/>
        <v>9.1902065108984252E-4</v>
      </c>
      <c r="I1083" s="169">
        <f t="shared" si="182"/>
        <v>37931.206074408175</v>
      </c>
      <c r="J1083" s="169">
        <f t="shared" si="176"/>
        <v>2.3609365132074456E-2</v>
      </c>
      <c r="K1083" s="169">
        <f t="shared" si="177"/>
        <v>1.7001191227071222</v>
      </c>
      <c r="L1083" s="169">
        <f t="shared" si="183"/>
        <v>28.349933833430338</v>
      </c>
      <c r="M1083" s="170">
        <f t="shared" si="184"/>
        <v>33.081661200401072</v>
      </c>
      <c r="N1083" s="170">
        <f t="shared" si="185"/>
        <v>2.569473476908311</v>
      </c>
      <c r="O1083" s="169">
        <f t="shared" si="186"/>
        <v>0.23173462093328925</v>
      </c>
    </row>
    <row r="1084" spans="1:15" x14ac:dyDescent="0.25">
      <c r="A1084" s="157">
        <v>45694.741666666669</v>
      </c>
      <c r="B1084" s="168">
        <v>0.39110006992398472</v>
      </c>
      <c r="C1084" s="169">
        <f t="shared" si="178"/>
        <v>0.44428199635102444</v>
      </c>
      <c r="D1084" s="168">
        <v>26.508494426666601</v>
      </c>
      <c r="E1084" s="168">
        <v>4.7870431166666602E-2</v>
      </c>
      <c r="F1084" s="169">
        <f t="shared" si="179"/>
        <v>0.97852331888124133</v>
      </c>
      <c r="G1084" s="169">
        <f t="shared" si="180"/>
        <v>0.42967749247123965</v>
      </c>
      <c r="H1084" s="169">
        <f t="shared" si="181"/>
        <v>9.3003786249186069E-4</v>
      </c>
      <c r="I1084" s="169">
        <f t="shared" si="182"/>
        <v>38385.964484728509</v>
      </c>
      <c r="J1084" s="169">
        <f t="shared" si="176"/>
        <v>2.3609231949923221E-2</v>
      </c>
      <c r="K1084" s="169">
        <f t="shared" si="177"/>
        <v>1.7001276389035522</v>
      </c>
      <c r="L1084" s="169">
        <f t="shared" si="183"/>
        <v>28.641968204631976</v>
      </c>
      <c r="M1084" s="170">
        <f t="shared" si="184"/>
        <v>33.422587479948803</v>
      </c>
      <c r="N1084" s="170">
        <f t="shared" si="185"/>
        <v>2.6005890498876525</v>
      </c>
      <c r="O1084" s="169">
        <f t="shared" si="186"/>
        <v>0.23454085947760211</v>
      </c>
    </row>
    <row r="1085" spans="1:15" x14ac:dyDescent="0.25">
      <c r="A1085" s="157">
        <v>45694.742361111108</v>
      </c>
      <c r="B1085" s="168">
        <v>0.39380264741275389</v>
      </c>
      <c r="C1085" s="169">
        <f t="shared" si="178"/>
        <v>0.44735142865574201</v>
      </c>
      <c r="D1085" s="168">
        <v>26.508229733333302</v>
      </c>
      <c r="E1085" s="168">
        <v>4.7812416166666601E-2</v>
      </c>
      <c r="F1085" s="169">
        <f t="shared" si="179"/>
        <v>0.97852386020601301</v>
      </c>
      <c r="G1085" s="169">
        <f t="shared" si="180"/>
        <v>0.43264664744686832</v>
      </c>
      <c r="H1085" s="169">
        <f t="shared" si="181"/>
        <v>9.3646460486335138E-4</v>
      </c>
      <c r="I1085" s="169">
        <f t="shared" si="182"/>
        <v>38651.163435856113</v>
      </c>
      <c r="J1085" s="169">
        <f t="shared" si="176"/>
        <v>2.3609418114718884E-2</v>
      </c>
      <c r="K1085" s="169">
        <f t="shared" si="177"/>
        <v>1.7001157348111484</v>
      </c>
      <c r="L1085" s="169">
        <f t="shared" si="183"/>
        <v>28.81209863311437</v>
      </c>
      <c r="M1085" s="170">
        <f t="shared" si="184"/>
        <v>33.620903249659577</v>
      </c>
      <c r="N1085" s="170">
        <f t="shared" si="185"/>
        <v>2.6144590724499754</v>
      </c>
      <c r="O1085" s="169">
        <f t="shared" si="186"/>
        <v>0.23579176338834554</v>
      </c>
    </row>
    <row r="1086" spans="1:15" x14ac:dyDescent="0.25">
      <c r="A1086" s="157">
        <v>45694.743055555555</v>
      </c>
      <c r="B1086" s="168">
        <v>0.39187223491967516</v>
      </c>
      <c r="C1086" s="169">
        <f t="shared" si="178"/>
        <v>0.4451574843402098</v>
      </c>
      <c r="D1086" s="168">
        <v>26.507800579999898</v>
      </c>
      <c r="E1086" s="168">
        <v>4.7809237166666602E-2</v>
      </c>
      <c r="F1086" s="169">
        <f t="shared" si="179"/>
        <v>0.97852473785257144</v>
      </c>
      <c r="G1086" s="169">
        <f t="shared" si="180"/>
        <v>0.43052582246306709</v>
      </c>
      <c r="H1086" s="169">
        <f t="shared" si="181"/>
        <v>9.3187407459538333E-4</v>
      </c>
      <c r="I1086" s="169">
        <f t="shared" si="182"/>
        <v>38461.606646994129</v>
      </c>
      <c r="J1086" s="169">
        <f t="shared" si="176"/>
        <v>2.3609719951762854E-2</v>
      </c>
      <c r="K1086" s="169">
        <f t="shared" si="177"/>
        <v>1.7000964345644689</v>
      </c>
      <c r="L1086" s="169">
        <f t="shared" si="183"/>
        <v>28.690593644790788</v>
      </c>
      <c r="M1086" s="170">
        <f t="shared" si="184"/>
        <v>33.47877805355143</v>
      </c>
      <c r="N1086" s="170">
        <f t="shared" si="185"/>
        <v>2.6020818464322724</v>
      </c>
      <c r="O1086" s="169">
        <f t="shared" si="186"/>
        <v>0.23467549120060177</v>
      </c>
    </row>
    <row r="1087" spans="1:15" x14ac:dyDescent="0.25">
      <c r="A1087" s="157">
        <v>45694.743750000001</v>
      </c>
      <c r="B1087" s="168">
        <v>0.38916965743862819</v>
      </c>
      <c r="C1087" s="169">
        <f t="shared" si="178"/>
        <v>0.442086391334712</v>
      </c>
      <c r="D1087" s="168">
        <v>26.507371424999999</v>
      </c>
      <c r="E1087" s="168">
        <v>4.78600991666666E-2</v>
      </c>
      <c r="F1087" s="169">
        <f t="shared" si="179"/>
        <v>0.97852561548320438</v>
      </c>
      <c r="G1087" s="169">
        <f t="shared" si="180"/>
        <v>0.42755666749592225</v>
      </c>
      <c r="H1087" s="169">
        <f t="shared" si="181"/>
        <v>9.2544733224225598E-4</v>
      </c>
      <c r="I1087" s="169">
        <f t="shared" si="182"/>
        <v>38196.264211319118</v>
      </c>
      <c r="J1087" s="169">
        <f t="shared" si="176"/>
        <v>2.3610021794702483E-2</v>
      </c>
      <c r="K1087" s="169">
        <f t="shared" si="177"/>
        <v>1.700077134403172</v>
      </c>
      <c r="L1087" s="169">
        <f t="shared" si="183"/>
        <v>28.520345727984608</v>
      </c>
      <c r="M1087" s="170">
        <f t="shared" si="184"/>
        <v>33.279778669732707</v>
      </c>
      <c r="N1087" s="170">
        <f t="shared" si="185"/>
        <v>2.5877545721346666</v>
      </c>
      <c r="O1087" s="169">
        <f t="shared" si="186"/>
        <v>0.23338334885774409</v>
      </c>
    </row>
    <row r="1088" spans="1:15" x14ac:dyDescent="0.25">
      <c r="A1088" s="157">
        <v>45694.744444444441</v>
      </c>
      <c r="B1088" s="168">
        <v>0.38916965743862819</v>
      </c>
      <c r="C1088" s="169">
        <f t="shared" si="178"/>
        <v>0.44208536171009521</v>
      </c>
      <c r="D1088" s="168">
        <v>26.506942271666599</v>
      </c>
      <c r="E1088" s="168">
        <v>4.7725389999999999E-2</v>
      </c>
      <c r="F1088" s="169">
        <f t="shared" si="179"/>
        <v>0.9785264930910953</v>
      </c>
      <c r="G1088" s="169">
        <f t="shared" si="180"/>
        <v>0.42755666749592219</v>
      </c>
      <c r="H1088" s="169">
        <f t="shared" si="181"/>
        <v>9.2544733224225587E-4</v>
      </c>
      <c r="I1088" s="169">
        <f t="shared" si="182"/>
        <v>38196.175251752225</v>
      </c>
      <c r="J1088" s="169">
        <f t="shared" si="176"/>
        <v>2.3610323641193434E-2</v>
      </c>
      <c r="K1088" s="169">
        <f t="shared" si="177"/>
        <v>1.7000578344771615</v>
      </c>
      <c r="L1088" s="169">
        <f t="shared" si="183"/>
        <v>28.520345727984608</v>
      </c>
      <c r="M1088" s="170">
        <f t="shared" si="184"/>
        <v>33.27943994898876</v>
      </c>
      <c r="N1088" s="170">
        <f t="shared" si="185"/>
        <v>2.5804389067049791</v>
      </c>
      <c r="O1088" s="169">
        <f t="shared" si="186"/>
        <v>0.23272356662202193</v>
      </c>
    </row>
    <row r="1089" spans="1:15" x14ac:dyDescent="0.25">
      <c r="A1089" s="157">
        <v>45694.745138888888</v>
      </c>
      <c r="B1089" s="168">
        <v>0.39110006992398472</v>
      </c>
      <c r="C1089" s="169">
        <f t="shared" si="178"/>
        <v>0.44427719887627792</v>
      </c>
      <c r="D1089" s="168">
        <v>26.506504698333298</v>
      </c>
      <c r="E1089" s="168">
        <v>4.7641942999999999E-2</v>
      </c>
      <c r="F1089" s="169">
        <f t="shared" si="179"/>
        <v>0.97852738789777094</v>
      </c>
      <c r="G1089" s="169">
        <f t="shared" si="180"/>
        <v>0.42967749247123965</v>
      </c>
      <c r="H1089" s="169">
        <f t="shared" si="181"/>
        <v>9.3003786249186069E-4</v>
      </c>
      <c r="I1089" s="169">
        <f t="shared" si="182"/>
        <v>38385.549982910416</v>
      </c>
      <c r="J1089" s="169">
        <f t="shared" si="176"/>
        <v>2.36106314147842E-2</v>
      </c>
      <c r="K1089" s="169">
        <f t="shared" si="177"/>
        <v>1.7000381560511659</v>
      </c>
      <c r="L1089" s="169">
        <f t="shared" si="183"/>
        <v>28.641968204631976</v>
      </c>
      <c r="M1089" s="170">
        <f t="shared" si="184"/>
        <v>33.421010323808751</v>
      </c>
      <c r="N1089" s="170">
        <f t="shared" si="185"/>
        <v>2.5880272435777592</v>
      </c>
      <c r="O1089" s="169">
        <f t="shared" si="186"/>
        <v>0.23340794043810961</v>
      </c>
    </row>
    <row r="1090" spans="1:15" x14ac:dyDescent="0.25">
      <c r="A1090" s="157">
        <v>45694.745833333334</v>
      </c>
      <c r="B1090" s="168">
        <v>0.38994184081949462</v>
      </c>
      <c r="C1090" s="169">
        <f t="shared" si="178"/>
        <v>0.44296006842052255</v>
      </c>
      <c r="D1090" s="168">
        <v>26.505914344999901</v>
      </c>
      <c r="E1090" s="168">
        <v>4.75076335E-2</v>
      </c>
      <c r="F1090" s="169">
        <f t="shared" si="179"/>
        <v>0.97852859509694534</v>
      </c>
      <c r="G1090" s="169">
        <f t="shared" si="180"/>
        <v>0.42840501768640699</v>
      </c>
      <c r="H1090" s="169">
        <f t="shared" si="181"/>
        <v>9.2728358806581598E-4</v>
      </c>
      <c r="I1090" s="169">
        <f t="shared" si="182"/>
        <v>38271.749911533145</v>
      </c>
      <c r="J1090" s="169">
        <f t="shared" si="176"/>
        <v>2.3611046656200174E-2</v>
      </c>
      <c r="K1090" s="169">
        <f t="shared" si="177"/>
        <v>1.7000116071097302</v>
      </c>
      <c r="L1090" s="169">
        <f t="shared" si="183"/>
        <v>28.569005989231968</v>
      </c>
      <c r="M1090" s="170">
        <f t="shared" si="184"/>
        <v>33.33540729565452</v>
      </c>
      <c r="N1090" s="170">
        <f t="shared" si="185"/>
        <v>2.5734286164316682</v>
      </c>
      <c r="O1090" s="169">
        <f t="shared" si="186"/>
        <v>0.23209132543575653</v>
      </c>
    </row>
    <row r="1091" spans="1:15" x14ac:dyDescent="0.25">
      <c r="A1091" s="157">
        <v>45694.746527777781</v>
      </c>
      <c r="B1091" s="168">
        <v>0.38453671161672498</v>
      </c>
      <c r="C1091" s="169">
        <f t="shared" si="178"/>
        <v>0.4368185031511253</v>
      </c>
      <c r="D1091" s="168">
        <v>26.505268650000001</v>
      </c>
      <c r="E1091" s="168">
        <v>4.7546574833333299E-2</v>
      </c>
      <c r="F1091" s="169">
        <f t="shared" si="179"/>
        <v>0.97852991542105938</v>
      </c>
      <c r="G1091" s="169">
        <f t="shared" si="180"/>
        <v>0.42246673605229601</v>
      </c>
      <c r="H1091" s="169">
        <f t="shared" si="181"/>
        <v>9.1443016461535936E-4</v>
      </c>
      <c r="I1091" s="169">
        <f t="shared" si="182"/>
        <v>37741.118672257224</v>
      </c>
      <c r="J1091" s="169">
        <f t="shared" si="176"/>
        <v>2.3611500833949878E-2</v>
      </c>
      <c r="K1091" s="169">
        <f t="shared" si="177"/>
        <v>1.6999825697304511</v>
      </c>
      <c r="L1091" s="169">
        <f t="shared" si="183"/>
        <v>28.228108935759</v>
      </c>
      <c r="M1091" s="170">
        <f t="shared" si="184"/>
        <v>32.937131202803442</v>
      </c>
      <c r="N1091" s="170">
        <f t="shared" si="185"/>
        <v>2.5415724882513366</v>
      </c>
      <c r="O1091" s="169">
        <f t="shared" si="186"/>
        <v>0.22921829800246543</v>
      </c>
    </row>
    <row r="1092" spans="1:15" x14ac:dyDescent="0.25">
      <c r="A1092" s="157">
        <v>45694.74722222222</v>
      </c>
      <c r="B1092" s="168">
        <v>0.38453671161672498</v>
      </c>
      <c r="C1092" s="169">
        <f t="shared" si="178"/>
        <v>0.43681697253484192</v>
      </c>
      <c r="D1092" s="168">
        <v>26.504622959999999</v>
      </c>
      <c r="E1092" s="168">
        <v>4.7280732333333297E-2</v>
      </c>
      <c r="F1092" s="169">
        <f t="shared" si="179"/>
        <v>0.97853123569118761</v>
      </c>
      <c r="G1092" s="169">
        <f t="shared" si="180"/>
        <v>0.42246673605229612</v>
      </c>
      <c r="H1092" s="169">
        <f t="shared" si="181"/>
        <v>9.1443016461535958E-4</v>
      </c>
      <c r="I1092" s="169">
        <f t="shared" si="182"/>
        <v>37740.986427010343</v>
      </c>
      <c r="J1092" s="169">
        <f t="shared" si="176"/>
        <v>2.3611955018876411E-2</v>
      </c>
      <c r="K1092" s="169">
        <f t="shared" si="177"/>
        <v>1.6999535329389674</v>
      </c>
      <c r="L1092" s="169">
        <f t="shared" si="183"/>
        <v>28.228108935759</v>
      </c>
      <c r="M1092" s="170">
        <f t="shared" si="184"/>
        <v>32.936626823113841</v>
      </c>
      <c r="N1092" s="170">
        <f t="shared" si="185"/>
        <v>2.5273147959390463</v>
      </c>
      <c r="O1092" s="169">
        <f t="shared" si="186"/>
        <v>0.22793243109118383</v>
      </c>
    </row>
    <row r="1093" spans="1:15" x14ac:dyDescent="0.25">
      <c r="A1093" s="157">
        <v>45694.747916666667</v>
      </c>
      <c r="B1093" s="168">
        <v>0.38067590502346571</v>
      </c>
      <c r="C1093" s="169">
        <f t="shared" si="178"/>
        <v>0.43242974901007764</v>
      </c>
      <c r="D1093" s="168">
        <v>26.503977269999901</v>
      </c>
      <c r="E1093" s="168">
        <v>4.7242186999999998E-2</v>
      </c>
      <c r="F1093" s="169">
        <f t="shared" si="179"/>
        <v>0.97853255591755528</v>
      </c>
      <c r="G1093" s="169">
        <f t="shared" si="180"/>
        <v>0.41822510629183474</v>
      </c>
      <c r="H1093" s="169">
        <f t="shared" si="181"/>
        <v>9.0524914781782407E-4</v>
      </c>
      <c r="I1093" s="169">
        <f t="shared" si="182"/>
        <v>37361.930314470708</v>
      </c>
      <c r="J1093" s="169">
        <f t="shared" si="176"/>
        <v>2.3612409214497011E-2</v>
      </c>
      <c r="K1093" s="169">
        <f t="shared" si="177"/>
        <v>1.6999244965104197</v>
      </c>
      <c r="L1093" s="169">
        <f t="shared" si="183"/>
        <v>27.984200532186929</v>
      </c>
      <c r="M1093" s="170">
        <f t="shared" si="184"/>
        <v>32.651533885006444</v>
      </c>
      <c r="N1093" s="170">
        <f t="shared" si="185"/>
        <v>2.5011194684942564</v>
      </c>
      <c r="O1093" s="169">
        <f t="shared" si="186"/>
        <v>0.22556993763476338</v>
      </c>
    </row>
    <row r="1094" spans="1:15" x14ac:dyDescent="0.25">
      <c r="A1094" s="157">
        <v>45694.748611111114</v>
      </c>
      <c r="B1094" s="168">
        <v>0.38106197646780804</v>
      </c>
      <c r="C1094" s="169">
        <f t="shared" si="178"/>
        <v>0.43286685849772571</v>
      </c>
      <c r="D1094" s="168">
        <v>26.5033602733333</v>
      </c>
      <c r="E1094" s="168">
        <v>4.7328812499999998E-2</v>
      </c>
      <c r="F1094" s="169">
        <f t="shared" si="179"/>
        <v>0.97853381743448786</v>
      </c>
      <c r="G1094" s="169">
        <f t="shared" si="180"/>
        <v>0.41864925914394757</v>
      </c>
      <c r="H1094" s="169">
        <f t="shared" si="181"/>
        <v>9.0616722758430214E-4</v>
      </c>
      <c r="I1094" s="169">
        <f t="shared" si="182"/>
        <v>37399.696574203503</v>
      </c>
      <c r="J1094" s="169">
        <f t="shared" si="176"/>
        <v>2.3612843236451145E-2</v>
      </c>
      <c r="K1094" s="169">
        <f t="shared" si="177"/>
        <v>1.6998967507490412</v>
      </c>
      <c r="L1094" s="169">
        <f t="shared" si="183"/>
        <v>28.008606319724045</v>
      </c>
      <c r="M1094" s="170">
        <f t="shared" si="184"/>
        <v>32.679531978085677</v>
      </c>
      <c r="N1094" s="170">
        <f t="shared" si="185"/>
        <v>2.5080746051942859</v>
      </c>
      <c r="O1094" s="169">
        <f t="shared" si="186"/>
        <v>0.22619720465316431</v>
      </c>
    </row>
    <row r="1095" spans="1:15" x14ac:dyDescent="0.25">
      <c r="A1095" s="157">
        <v>45694.749305555553</v>
      </c>
      <c r="B1095" s="168">
        <v>0.38916965743862819</v>
      </c>
      <c r="C1095" s="169">
        <f t="shared" si="178"/>
        <v>0.44207638955434864</v>
      </c>
      <c r="D1095" s="168">
        <v>26.503202439999999</v>
      </c>
      <c r="E1095" s="168">
        <v>4.72112803333333E-2</v>
      </c>
      <c r="F1095" s="169">
        <f t="shared" si="179"/>
        <v>0.97853414013552276</v>
      </c>
      <c r="G1095" s="169">
        <f t="shared" si="180"/>
        <v>0.42755666749592225</v>
      </c>
      <c r="H1095" s="169">
        <f t="shared" si="181"/>
        <v>9.2544733224225598E-4</v>
      </c>
      <c r="I1095" s="169">
        <f t="shared" si="182"/>
        <v>38195.400057495724</v>
      </c>
      <c r="J1095" s="169">
        <f t="shared" si="176"/>
        <v>2.3612954264764976E-2</v>
      </c>
      <c r="K1095" s="169">
        <f t="shared" si="177"/>
        <v>1.6998896531853118</v>
      </c>
      <c r="L1095" s="169">
        <f t="shared" si="183"/>
        <v>28.520345727984608</v>
      </c>
      <c r="M1095" s="170">
        <f t="shared" si="184"/>
        <v>33.276488332764302</v>
      </c>
      <c r="N1095" s="170">
        <f t="shared" si="185"/>
        <v>2.5523654553814072</v>
      </c>
      <c r="O1095" s="169">
        <f t="shared" si="186"/>
        <v>0.23019168969890036</v>
      </c>
    </row>
    <row r="1096" spans="1:15" x14ac:dyDescent="0.25">
      <c r="A1096" s="157">
        <v>45694.75</v>
      </c>
      <c r="B1096" s="168">
        <v>0.38723926333072545</v>
      </c>
      <c r="C1096" s="169">
        <f t="shared" si="178"/>
        <v>0.43988356274648466</v>
      </c>
      <c r="D1096" s="168">
        <v>26.503202439999999</v>
      </c>
      <c r="E1096" s="168">
        <v>4.7236913499999998E-2</v>
      </c>
      <c r="F1096" s="169">
        <f t="shared" si="179"/>
        <v>0.97853414013552276</v>
      </c>
      <c r="G1096" s="169">
        <f t="shared" si="180"/>
        <v>0.42543586271077821</v>
      </c>
      <c r="H1096" s="169">
        <f t="shared" si="181"/>
        <v>9.2085684569432518E-4</v>
      </c>
      <c r="I1096" s="169">
        <f t="shared" si="182"/>
        <v>38005.939821296277</v>
      </c>
      <c r="J1096" s="169">
        <f t="shared" si="176"/>
        <v>2.3612954264764976E-2</v>
      </c>
      <c r="K1096" s="169">
        <f t="shared" si="177"/>
        <v>1.6998896531853118</v>
      </c>
      <c r="L1096" s="169">
        <f t="shared" si="183"/>
        <v>28.398639920303633</v>
      </c>
      <c r="M1096" s="170">
        <f t="shared" si="184"/>
        <v>33.134486481596284</v>
      </c>
      <c r="N1096" s="170">
        <f t="shared" si="185"/>
        <v>2.5417193183231026</v>
      </c>
      <c r="O1096" s="169">
        <f t="shared" si="186"/>
        <v>0.22923154025280504</v>
      </c>
    </row>
    <row r="1097" spans="1:15" x14ac:dyDescent="0.25">
      <c r="A1097" s="157">
        <v>45694.750694444447</v>
      </c>
      <c r="B1097" s="168">
        <v>0.38453671161672498</v>
      </c>
      <c r="C1097" s="169">
        <f t="shared" si="178"/>
        <v>0.43681360525757734</v>
      </c>
      <c r="D1097" s="168">
        <v>26.503202439999999</v>
      </c>
      <c r="E1097" s="168">
        <v>4.7322851499999999E-2</v>
      </c>
      <c r="F1097" s="169">
        <f t="shared" si="179"/>
        <v>0.97853414013552276</v>
      </c>
      <c r="G1097" s="169">
        <f t="shared" si="180"/>
        <v>0.42246673605229607</v>
      </c>
      <c r="H1097" s="169">
        <f t="shared" si="181"/>
        <v>9.1443016461535947E-4</v>
      </c>
      <c r="I1097" s="169">
        <f t="shared" si="182"/>
        <v>37740.69549425468</v>
      </c>
      <c r="J1097" s="169">
        <f t="shared" si="176"/>
        <v>2.3612954264764976E-2</v>
      </c>
      <c r="K1097" s="169">
        <f t="shared" si="177"/>
        <v>1.6998896531853118</v>
      </c>
      <c r="L1097" s="169">
        <f t="shared" si="183"/>
        <v>28.228108935759</v>
      </c>
      <c r="M1097" s="170">
        <f t="shared" si="184"/>
        <v>32.93551721342201</v>
      </c>
      <c r="N1097" s="170">
        <f t="shared" si="185"/>
        <v>2.5294621734819773</v>
      </c>
      <c r="O1097" s="169">
        <f t="shared" si="186"/>
        <v>0.22812609789700372</v>
      </c>
    </row>
    <row r="1098" spans="1:15" x14ac:dyDescent="0.25">
      <c r="A1098" s="157">
        <v>45694.751388888886</v>
      </c>
      <c r="B1098" s="168">
        <v>0.38646710569374154</v>
      </c>
      <c r="C1098" s="169">
        <f t="shared" si="178"/>
        <v>0.43900643203035616</v>
      </c>
      <c r="D1098" s="168">
        <v>26.503202439999999</v>
      </c>
      <c r="E1098" s="168">
        <v>4.7146418999999898E-2</v>
      </c>
      <c r="F1098" s="169">
        <f t="shared" si="179"/>
        <v>0.97853414013552276</v>
      </c>
      <c r="G1098" s="169">
        <f t="shared" si="180"/>
        <v>0.42458754080350725</v>
      </c>
      <c r="H1098" s="169">
        <f t="shared" si="181"/>
        <v>9.1902065108984252E-4</v>
      </c>
      <c r="I1098" s="169">
        <f t="shared" si="182"/>
        <v>37930.155727422774</v>
      </c>
      <c r="J1098" s="169">
        <f t="shared" si="176"/>
        <v>2.3612954264764976E-2</v>
      </c>
      <c r="K1098" s="169">
        <f t="shared" si="177"/>
        <v>1.6998896531853118</v>
      </c>
      <c r="L1098" s="169">
        <f t="shared" si="183"/>
        <v>28.349933833430338</v>
      </c>
      <c r="M1098" s="170">
        <f t="shared" si="184"/>
        <v>33.077658014401948</v>
      </c>
      <c r="N1098" s="170">
        <f t="shared" si="185"/>
        <v>2.5320454615480168</v>
      </c>
      <c r="O1098" s="169">
        <f t="shared" si="186"/>
        <v>0.22835907842244016</v>
      </c>
    </row>
    <row r="1099" spans="1:15" x14ac:dyDescent="0.25">
      <c r="A1099" s="157">
        <v>45694.752083333333</v>
      </c>
      <c r="B1099" s="168">
        <v>0.39110006992398472</v>
      </c>
      <c r="C1099" s="169">
        <f t="shared" si="178"/>
        <v>0.44426923723803946</v>
      </c>
      <c r="D1099" s="168">
        <v>26.503202439999999</v>
      </c>
      <c r="E1099" s="168">
        <v>4.70017778333333E-2</v>
      </c>
      <c r="F1099" s="169">
        <f t="shared" si="179"/>
        <v>0.97853414013552276</v>
      </c>
      <c r="G1099" s="169">
        <f t="shared" si="180"/>
        <v>0.42967749247123965</v>
      </c>
      <c r="H1099" s="169">
        <f t="shared" si="181"/>
        <v>9.3003786249186069E-4</v>
      </c>
      <c r="I1099" s="169">
        <f t="shared" si="182"/>
        <v>38384.862097366611</v>
      </c>
      <c r="J1099" s="169">
        <f t="shared" si="176"/>
        <v>2.3612954264764976E-2</v>
      </c>
      <c r="K1099" s="169">
        <f t="shared" si="177"/>
        <v>1.6998896531853118</v>
      </c>
      <c r="L1099" s="169">
        <f t="shared" si="183"/>
        <v>28.641968204631976</v>
      </c>
      <c r="M1099" s="170">
        <f t="shared" si="184"/>
        <v>33.418392956353308</v>
      </c>
      <c r="N1099" s="170">
        <f t="shared" si="185"/>
        <v>2.5530078645507466</v>
      </c>
      <c r="O1099" s="169">
        <f t="shared" si="186"/>
        <v>0.23024962703379748</v>
      </c>
    </row>
    <row r="1100" spans="1:15" x14ac:dyDescent="0.25">
      <c r="A1100" s="157">
        <v>45694.75277777778</v>
      </c>
      <c r="B1100" s="168">
        <v>0.39380264741275389</v>
      </c>
      <c r="C1100" s="169">
        <f t="shared" si="178"/>
        <v>0.44733922400573689</v>
      </c>
      <c r="D1100" s="168">
        <v>26.503202439999999</v>
      </c>
      <c r="E1100" s="168">
        <v>4.6935815333333297E-2</v>
      </c>
      <c r="F1100" s="169">
        <f t="shared" si="179"/>
        <v>0.97853414013552276</v>
      </c>
      <c r="G1100" s="169">
        <f t="shared" si="180"/>
        <v>0.43264664744686837</v>
      </c>
      <c r="H1100" s="169">
        <f t="shared" si="181"/>
        <v>9.3646460486335149E-4</v>
      </c>
      <c r="I1100" s="169">
        <f t="shared" si="182"/>
        <v>38650.108954095667</v>
      </c>
      <c r="J1100" s="169">
        <f t="shared" si="176"/>
        <v>2.3612954264764976E-2</v>
      </c>
      <c r="K1100" s="169">
        <f t="shared" si="177"/>
        <v>1.6998896531853118</v>
      </c>
      <c r="L1100" s="169">
        <f t="shared" si="183"/>
        <v>28.81209863311437</v>
      </c>
      <c r="M1100" s="170">
        <f t="shared" si="184"/>
        <v>33.616894870475882</v>
      </c>
      <c r="N1100" s="170">
        <f t="shared" si="185"/>
        <v>2.5661517471433934</v>
      </c>
      <c r="O1100" s="169">
        <f t="shared" si="186"/>
        <v>0.23143504213053692</v>
      </c>
    </row>
    <row r="1101" spans="1:15" x14ac:dyDescent="0.25">
      <c r="A1101" s="157">
        <v>45694.753472222219</v>
      </c>
      <c r="B1101" s="168">
        <v>0.39959386649909473</v>
      </c>
      <c r="C1101" s="169">
        <f t="shared" si="178"/>
        <v>0.45391765222164254</v>
      </c>
      <c r="D1101" s="168">
        <v>26.5031642916666</v>
      </c>
      <c r="E1101" s="168">
        <v>4.6846805333333297E-2</v>
      </c>
      <c r="F1101" s="169">
        <f t="shared" si="179"/>
        <v>0.9785342181320047</v>
      </c>
      <c r="G1101" s="169">
        <f t="shared" si="180"/>
        <v>0.43900910219113409</v>
      </c>
      <c r="H1101" s="169">
        <f t="shared" si="181"/>
        <v>9.5023615192886166E-4</v>
      </c>
      <c r="I1101" s="169">
        <f t="shared" si="182"/>
        <v>39218.485151949913</v>
      </c>
      <c r="J1101" s="169">
        <f t="shared" si="176"/>
        <v>2.3612981100416052E-2</v>
      </c>
      <c r="K1101" s="169">
        <f t="shared" si="177"/>
        <v>1.6998879377066634</v>
      </c>
      <c r="L1101" s="169">
        <f t="shared" si="183"/>
        <v>29.176114144862236</v>
      </c>
      <c r="M1101" s="170">
        <f t="shared" si="184"/>
        <v>34.041583955490047</v>
      </c>
      <c r="N1101" s="170">
        <f t="shared" si="185"/>
        <v>2.5970347378359935</v>
      </c>
      <c r="O1101" s="169">
        <f t="shared" si="186"/>
        <v>0.23422030463888829</v>
      </c>
    </row>
    <row r="1102" spans="1:15" x14ac:dyDescent="0.25">
      <c r="A1102" s="157">
        <v>45694.754166666666</v>
      </c>
      <c r="B1102" s="168">
        <v>0.40191035413517606</v>
      </c>
      <c r="C1102" s="169">
        <f t="shared" si="178"/>
        <v>0.45654745390469198</v>
      </c>
      <c r="D1102" s="168">
        <v>26.502515793333298</v>
      </c>
      <c r="E1102" s="168">
        <v>4.6773687833333299E-2</v>
      </c>
      <c r="F1102" s="169">
        <f t="shared" si="179"/>
        <v>0.97853554400112142</v>
      </c>
      <c r="G1102" s="169">
        <f t="shared" si="180"/>
        <v>0.44155408409053776</v>
      </c>
      <c r="H1102" s="169">
        <f t="shared" si="181"/>
        <v>9.5574477075873973E-4</v>
      </c>
      <c r="I1102" s="169">
        <f t="shared" si="182"/>
        <v>39445.700017365387</v>
      </c>
      <c r="J1102" s="169">
        <f t="shared" si="176"/>
        <v>2.3613437295781504E-2</v>
      </c>
      <c r="K1102" s="169">
        <f t="shared" si="177"/>
        <v>1.6998587758127257</v>
      </c>
      <c r="L1102" s="169">
        <f t="shared" si="183"/>
        <v>29.321513067848691</v>
      </c>
      <c r="M1102" s="170">
        <f t="shared" si="184"/>
        <v>34.210703737897461</v>
      </c>
      <c r="N1102" s="170">
        <f t="shared" si="185"/>
        <v>2.6072024616469309</v>
      </c>
      <c r="O1102" s="169">
        <f t="shared" si="186"/>
        <v>0.23513730714708972</v>
      </c>
    </row>
    <row r="1103" spans="1:15" x14ac:dyDescent="0.25">
      <c r="A1103" s="157">
        <v>45694.754861111112</v>
      </c>
      <c r="B1103" s="168">
        <v>0.39959386649909473</v>
      </c>
      <c r="C1103" s="169">
        <f t="shared" si="178"/>
        <v>0.45391394067906804</v>
      </c>
      <c r="D1103" s="168">
        <v>26.501657484999999</v>
      </c>
      <c r="E1103" s="168">
        <v>4.6826936499999999E-2</v>
      </c>
      <c r="F1103" s="169">
        <f t="shared" si="179"/>
        <v>0.97853729876353324</v>
      </c>
      <c r="G1103" s="169">
        <f t="shared" si="180"/>
        <v>0.43900910219113415</v>
      </c>
      <c r="H1103" s="169">
        <f t="shared" si="181"/>
        <v>9.5023615192886177E-4</v>
      </c>
      <c r="I1103" s="169">
        <f t="shared" si="182"/>
        <v>39218.164474671481</v>
      </c>
      <c r="J1103" s="169">
        <f t="shared" si="176"/>
        <v>2.3614041101560457E-2</v>
      </c>
      <c r="K1103" s="169">
        <f t="shared" si="177"/>
        <v>1.6998201796741665</v>
      </c>
      <c r="L1103" s="169">
        <f t="shared" si="183"/>
        <v>29.176114144862236</v>
      </c>
      <c r="M1103" s="170">
        <f t="shared" si="184"/>
        <v>34.040367459679125</v>
      </c>
      <c r="N1103" s="170">
        <f t="shared" si="185"/>
        <v>2.5958200958761353</v>
      </c>
      <c r="O1103" s="169">
        <f t="shared" si="186"/>
        <v>0.23411075900758796</v>
      </c>
    </row>
    <row r="1104" spans="1:15" x14ac:dyDescent="0.25">
      <c r="A1104" s="157">
        <v>45694.755555555559</v>
      </c>
      <c r="B1104" s="168">
        <v>0.40577116072071584</v>
      </c>
      <c r="C1104" s="169">
        <f t="shared" si="178"/>
        <v>0.4609288184185677</v>
      </c>
      <c r="D1104" s="168">
        <v>26.500799178333299</v>
      </c>
      <c r="E1104" s="168">
        <v>4.6720439333333301E-2</v>
      </c>
      <c r="F1104" s="169">
        <f t="shared" si="179"/>
        <v>0.97853905344522263</v>
      </c>
      <c r="G1104" s="169">
        <f t="shared" si="180"/>
        <v>0.4457957138425182</v>
      </c>
      <c r="H1104" s="169">
        <f t="shared" si="181"/>
        <v>9.6492578753791817E-4</v>
      </c>
      <c r="I1104" s="169">
        <f t="shared" si="182"/>
        <v>39824.249911364248</v>
      </c>
      <c r="J1104" s="169">
        <f t="shared" ref="J1104:J1167" si="187">KHprocess*EXP(delta*(1/(D1104+273.15)-1/(Tnul+273.15)))</f>
        <v>2.3614644925065664E-2</v>
      </c>
      <c r="K1104" s="169">
        <f t="shared" ref="K1104:K1167" si="188">1/(J1104*constR*(D1104+273.15)*10^3)</f>
        <v>1.6997815842518493</v>
      </c>
      <c r="L1104" s="169">
        <f t="shared" si="183"/>
        <v>29.563583981682076</v>
      </c>
      <c r="M1104" s="170">
        <f t="shared" si="184"/>
        <v>34.491734298561219</v>
      </c>
      <c r="N1104" s="170">
        <f t="shared" si="185"/>
        <v>2.6278489289679374</v>
      </c>
      <c r="O1104" s="169">
        <f t="shared" si="186"/>
        <v>0.23699936228065813</v>
      </c>
    </row>
    <row r="1105" spans="1:15" x14ac:dyDescent="0.25">
      <c r="A1105" s="157">
        <v>45694.756249999999</v>
      </c>
      <c r="B1105" s="168">
        <v>0.40499899571730597</v>
      </c>
      <c r="C1105" s="169">
        <f t="shared" ref="C1105:C1168" si="189">IF($C$13="Normalised Q_A (Nm3/s)", B1105*$C$8/F1105*(D1105+273.15)/($C$6+273.15), B1105)</f>
        <v>0.46004954811740423</v>
      </c>
      <c r="D1105" s="168">
        <v>26.499940873333301</v>
      </c>
      <c r="E1105" s="168">
        <v>4.6194321000000003E-2</v>
      </c>
      <c r="F1105" s="169">
        <f t="shared" ref="F1105:F1168" si="190">$C$5-EXP(52.57-(6690.9/(D1105+273.15))-4.681*LN(D1105+273.15))/1000</f>
        <v>0.97854080804619203</v>
      </c>
      <c r="G1105" s="169">
        <f t="shared" ref="G1105:G1168" si="191">C1105*((20+273.15)/(D1105+273.15))*(F1105/$C$9)</f>
        <v>0.44494738384220978</v>
      </c>
      <c r="H1105" s="169">
        <f t="shared" ref="H1105:H1168" si="192">G1105/$C$2</f>
        <v>9.6308957541603847E-4</v>
      </c>
      <c r="I1105" s="169">
        <f t="shared" ref="I1105:I1168" si="193">C1105*(24*60*60)</f>
        <v>39748.280957343726</v>
      </c>
      <c r="J1105" s="169">
        <f t="shared" si="187"/>
        <v>2.3615248766297614E-2</v>
      </c>
      <c r="K1105" s="169">
        <f t="shared" si="188"/>
        <v>1.6997429895457694</v>
      </c>
      <c r="L1105" s="169">
        <f t="shared" ref="L1105:L1168" si="194">(($C$3/0.815)^(-0.49))*34500*(H1105)^0.86</f>
        <v>29.515195459391496</v>
      </c>
      <c r="M1105" s="170">
        <f t="shared" ref="M1105:M1168" si="195">L1105*(1.024)^(D1105-20)</f>
        <v>34.434578613984343</v>
      </c>
      <c r="N1105" s="170">
        <f t="shared" ref="N1105:N1168" si="196">K1105*E1105*(1-EXP((-(M1105/K1105)*($C$4/I1105))))*I1105/1000</f>
        <v>2.5934980858930965</v>
      </c>
      <c r="O1105" s="169">
        <f t="shared" ref="O1105:O1168" si="197">N1105*1000/24/$C$2</f>
        <v>0.23390134252282618</v>
      </c>
    </row>
    <row r="1106" spans="1:15" x14ac:dyDescent="0.25">
      <c r="A1106" s="157">
        <v>45694.756944444445</v>
      </c>
      <c r="B1106" s="168">
        <v>0.40384076663597984</v>
      </c>
      <c r="C1106" s="169">
        <f t="shared" si="189"/>
        <v>0.45873184216200069</v>
      </c>
      <c r="D1106" s="168">
        <v>26.49912071</v>
      </c>
      <c r="E1106" s="168">
        <v>4.6206246333333298E-2</v>
      </c>
      <c r="F1106" s="169">
        <f t="shared" si="190"/>
        <v>0.97854248460333948</v>
      </c>
      <c r="G1106" s="169">
        <f t="shared" si="191"/>
        <v>0.44367490908282614</v>
      </c>
      <c r="H1106" s="169">
        <f t="shared" si="192"/>
        <v>9.6033530104507818E-4</v>
      </c>
      <c r="I1106" s="169">
        <f t="shared" si="193"/>
        <v>39634.431162796856</v>
      </c>
      <c r="J1106" s="169">
        <f t="shared" si="187"/>
        <v>2.3615825791474258E-2</v>
      </c>
      <c r="K1106" s="169">
        <f t="shared" si="188"/>
        <v>1.6997061105243052</v>
      </c>
      <c r="L1106" s="169">
        <f t="shared" si="194"/>
        <v>29.442589601665212</v>
      </c>
      <c r="M1106" s="170">
        <f t="shared" si="195"/>
        <v>34.349203180092204</v>
      </c>
      <c r="N1106" s="170">
        <f t="shared" si="196"/>
        <v>2.5870622960923892</v>
      </c>
      <c r="O1106" s="169">
        <f t="shared" si="197"/>
        <v>0.23332091414974651</v>
      </c>
    </row>
    <row r="1107" spans="1:15" x14ac:dyDescent="0.25">
      <c r="A1107" s="157">
        <v>45694.757638888892</v>
      </c>
      <c r="B1107" s="168">
        <v>0.40036603149478511</v>
      </c>
      <c r="C1107" s="169">
        <f t="shared" si="189"/>
        <v>0.45478429432744844</v>
      </c>
      <c r="D1107" s="168">
        <v>26.498910899999998</v>
      </c>
      <c r="E1107" s="168">
        <v>4.62030675E-2</v>
      </c>
      <c r="F1107" s="169">
        <f t="shared" si="190"/>
        <v>0.97854291348029754</v>
      </c>
      <c r="G1107" s="169">
        <f t="shared" si="191"/>
        <v>0.43985743218296153</v>
      </c>
      <c r="H1107" s="169">
        <f t="shared" si="192"/>
        <v>9.520723640323843E-4</v>
      </c>
      <c r="I1107" s="169">
        <f t="shared" si="193"/>
        <v>39293.363029891545</v>
      </c>
      <c r="J1107" s="169">
        <f t="shared" si="187"/>
        <v>2.3615973405883457E-2</v>
      </c>
      <c r="K1107" s="169">
        <f t="shared" si="188"/>
        <v>1.6996966764152226</v>
      </c>
      <c r="L1107" s="169">
        <f t="shared" si="194"/>
        <v>29.224593684924201</v>
      </c>
      <c r="M1107" s="170">
        <f t="shared" si="195"/>
        <v>34.094708544764181</v>
      </c>
      <c r="N1107" s="170">
        <f t="shared" si="196"/>
        <v>2.5657314236203526</v>
      </c>
      <c r="O1107" s="169">
        <f t="shared" si="197"/>
        <v>0.23139713416489469</v>
      </c>
    </row>
    <row r="1108" spans="1:15" x14ac:dyDescent="0.25">
      <c r="A1108" s="157">
        <v>45694.758333333331</v>
      </c>
      <c r="B1108" s="168">
        <v>0.39920777663868739</v>
      </c>
      <c r="C1108" s="169">
        <f t="shared" si="189"/>
        <v>0.45346860799058553</v>
      </c>
      <c r="D1108" s="168">
        <v>26.498910899999998</v>
      </c>
      <c r="E1108" s="168">
        <v>4.6015505333333297E-2</v>
      </c>
      <c r="F1108" s="169">
        <f t="shared" si="190"/>
        <v>0.97854291348029754</v>
      </c>
      <c r="G1108" s="169">
        <f t="shared" si="191"/>
        <v>0.4385849291064281</v>
      </c>
      <c r="H1108" s="169">
        <f t="shared" si="192"/>
        <v>9.4931802836889197E-4</v>
      </c>
      <c r="I1108" s="169">
        <f t="shared" si="193"/>
        <v>39179.687730386591</v>
      </c>
      <c r="J1108" s="169">
        <f t="shared" si="187"/>
        <v>2.3615973405883457E-2</v>
      </c>
      <c r="K1108" s="169">
        <f t="shared" si="188"/>
        <v>1.6996966764152226</v>
      </c>
      <c r="L1108" s="169">
        <f t="shared" si="194"/>
        <v>29.15186899536118</v>
      </c>
      <c r="M1108" s="170">
        <f t="shared" si="195"/>
        <v>34.009864692993581</v>
      </c>
      <c r="N1108" s="170">
        <f t="shared" si="196"/>
        <v>2.548296211588633</v>
      </c>
      <c r="O1108" s="169">
        <f t="shared" si="197"/>
        <v>0.22982469440734427</v>
      </c>
    </row>
    <row r="1109" spans="1:15" x14ac:dyDescent="0.25">
      <c r="A1109" s="157">
        <v>45694.759027777778</v>
      </c>
      <c r="B1109" s="168">
        <v>0.39766345400601599</v>
      </c>
      <c r="C1109" s="169">
        <f t="shared" si="189"/>
        <v>0.4517143790514041</v>
      </c>
      <c r="D1109" s="168">
        <v>26.498910899999998</v>
      </c>
      <c r="E1109" s="168">
        <v>4.5731783999999998E-2</v>
      </c>
      <c r="F1109" s="169">
        <f t="shared" si="190"/>
        <v>0.97854291348029754</v>
      </c>
      <c r="G1109" s="169">
        <f t="shared" si="191"/>
        <v>0.43688827720733286</v>
      </c>
      <c r="H1109" s="169">
        <f t="shared" si="192"/>
        <v>9.4564562166089361E-4</v>
      </c>
      <c r="I1109" s="169">
        <f t="shared" si="193"/>
        <v>39028.122350041318</v>
      </c>
      <c r="J1109" s="169">
        <f t="shared" si="187"/>
        <v>2.3615973405883457E-2</v>
      </c>
      <c r="K1109" s="169">
        <f t="shared" si="188"/>
        <v>1.6996966764152226</v>
      </c>
      <c r="L1109" s="169">
        <f t="shared" si="194"/>
        <v>29.05485784390785</v>
      </c>
      <c r="M1109" s="170">
        <f t="shared" si="195"/>
        <v>33.896687176479489</v>
      </c>
      <c r="N1109" s="170">
        <f t="shared" si="196"/>
        <v>2.5232804989307009</v>
      </c>
      <c r="O1109" s="169">
        <f t="shared" si="197"/>
        <v>0.22756858756590018</v>
      </c>
    </row>
    <row r="1110" spans="1:15" x14ac:dyDescent="0.25">
      <c r="A1110" s="157">
        <v>45694.759722222225</v>
      </c>
      <c r="B1110" s="168">
        <v>0.40499899571730597</v>
      </c>
      <c r="C1110" s="169">
        <f t="shared" si="189"/>
        <v>0.46004697696992158</v>
      </c>
      <c r="D1110" s="168">
        <v>26.498910899999998</v>
      </c>
      <c r="E1110" s="168">
        <v>4.5854079666666603E-2</v>
      </c>
      <c r="F1110" s="169">
        <f t="shared" si="190"/>
        <v>0.97854291348029754</v>
      </c>
      <c r="G1110" s="169">
        <f t="shared" si="191"/>
        <v>0.44494738384220983</v>
      </c>
      <c r="H1110" s="169">
        <f t="shared" si="192"/>
        <v>9.6308957541603858E-4</v>
      </c>
      <c r="I1110" s="169">
        <f t="shared" si="193"/>
        <v>39748.058810201226</v>
      </c>
      <c r="J1110" s="169">
        <f t="shared" si="187"/>
        <v>2.3615973405883457E-2</v>
      </c>
      <c r="K1110" s="169">
        <f t="shared" si="188"/>
        <v>1.6996966764152226</v>
      </c>
      <c r="L1110" s="169">
        <f t="shared" si="194"/>
        <v>29.515195459391496</v>
      </c>
      <c r="M1110" s="170">
        <f t="shared" si="195"/>
        <v>34.433737477377356</v>
      </c>
      <c r="N1110" s="170">
        <f t="shared" si="196"/>
        <v>2.5743191353789037</v>
      </c>
      <c r="O1110" s="169">
        <f t="shared" si="197"/>
        <v>0.23217163919362407</v>
      </c>
    </row>
    <row r="1111" spans="1:15" x14ac:dyDescent="0.25">
      <c r="A1111" s="157">
        <v>45694.760416666664</v>
      </c>
      <c r="B1111" s="168">
        <v>0.40770157322924189</v>
      </c>
      <c r="C1111" s="169">
        <f t="shared" si="189"/>
        <v>0.4631168922722817</v>
      </c>
      <c r="D1111" s="168">
        <v>26.498910899999998</v>
      </c>
      <c r="E1111" s="168">
        <v>4.59035471666666E-2</v>
      </c>
      <c r="F1111" s="169">
        <f t="shared" si="190"/>
        <v>0.97854291348029754</v>
      </c>
      <c r="G1111" s="169">
        <f t="shared" si="191"/>
        <v>0.44791653884329052</v>
      </c>
      <c r="H1111" s="169">
        <f t="shared" si="192"/>
        <v>9.6951631784262019E-4</v>
      </c>
      <c r="I1111" s="169">
        <f t="shared" si="193"/>
        <v>40013.299492325139</v>
      </c>
      <c r="J1111" s="169">
        <f t="shared" si="187"/>
        <v>2.3615973405883457E-2</v>
      </c>
      <c r="K1111" s="169">
        <f t="shared" si="188"/>
        <v>1.6996966764152226</v>
      </c>
      <c r="L1111" s="169">
        <f t="shared" si="194"/>
        <v>29.684498956119679</v>
      </c>
      <c r="M1111" s="170">
        <f t="shared" si="195"/>
        <v>34.63125445361969</v>
      </c>
      <c r="N1111" s="170">
        <f t="shared" si="196"/>
        <v>2.5934196712221529</v>
      </c>
      <c r="O1111" s="169">
        <f t="shared" si="197"/>
        <v>0.23389427049261838</v>
      </c>
    </row>
    <row r="1112" spans="1:15" x14ac:dyDescent="0.25">
      <c r="A1112" s="157">
        <v>45694.761111111111</v>
      </c>
      <c r="B1112" s="168">
        <v>0.41156237979933724</v>
      </c>
      <c r="C1112" s="169">
        <f t="shared" si="189"/>
        <v>0.46750246460707767</v>
      </c>
      <c r="D1112" s="168">
        <v>26.498910899999998</v>
      </c>
      <c r="E1112" s="168">
        <v>4.6201476666666602E-2</v>
      </c>
      <c r="F1112" s="169">
        <f t="shared" si="190"/>
        <v>0.97854291348029754</v>
      </c>
      <c r="G1112" s="169">
        <f t="shared" si="191"/>
        <v>0.45215816857830304</v>
      </c>
      <c r="H1112" s="169">
        <f t="shared" si="192"/>
        <v>9.7869733458507161E-4</v>
      </c>
      <c r="I1112" s="169">
        <f t="shared" si="193"/>
        <v>40392.212942051512</v>
      </c>
      <c r="J1112" s="169">
        <f t="shared" si="187"/>
        <v>2.3615973405883457E-2</v>
      </c>
      <c r="K1112" s="169">
        <f t="shared" si="188"/>
        <v>1.6996966764152226</v>
      </c>
      <c r="L1112" s="169">
        <f t="shared" si="194"/>
        <v>29.926087803655786</v>
      </c>
      <c r="M1112" s="170">
        <f t="shared" si="195"/>
        <v>34.913102729534579</v>
      </c>
      <c r="N1112" s="170">
        <f t="shared" si="196"/>
        <v>2.63371098448604</v>
      </c>
      <c r="O1112" s="169">
        <f t="shared" si="197"/>
        <v>0.23752804694138169</v>
      </c>
    </row>
    <row r="1113" spans="1:15" x14ac:dyDescent="0.25">
      <c r="A1113" s="157">
        <v>45694.761805555558</v>
      </c>
      <c r="B1113" s="168">
        <v>0.41310670243200875</v>
      </c>
      <c r="C1113" s="169">
        <f t="shared" si="189"/>
        <v>0.46925663499062087</v>
      </c>
      <c r="D1113" s="168">
        <v>26.498887903333301</v>
      </c>
      <c r="E1113" s="168">
        <v>4.61180255E-2</v>
      </c>
      <c r="F1113" s="169">
        <f t="shared" si="190"/>
        <v>0.9785429604879784</v>
      </c>
      <c r="G1113" s="169">
        <f t="shared" si="191"/>
        <v>0.45385482047739845</v>
      </c>
      <c r="H1113" s="169">
        <f t="shared" si="192"/>
        <v>9.8236974129307019E-4</v>
      </c>
      <c r="I1113" s="169">
        <f t="shared" si="193"/>
        <v>40543.773263189643</v>
      </c>
      <c r="J1113" s="169">
        <f t="shared" si="187"/>
        <v>2.3615989585540193E-2</v>
      </c>
      <c r="K1113" s="169">
        <f t="shared" si="188"/>
        <v>1.6996956423721681</v>
      </c>
      <c r="L1113" s="169">
        <f t="shared" si="194"/>
        <v>30.022634371026374</v>
      </c>
      <c r="M1113" s="170">
        <f t="shared" si="195"/>
        <v>35.025719138561051</v>
      </c>
      <c r="N1113" s="170">
        <f t="shared" si="196"/>
        <v>2.6383151626123436</v>
      </c>
      <c r="O1113" s="169">
        <f t="shared" si="197"/>
        <v>0.23794328667138739</v>
      </c>
    </row>
    <row r="1114" spans="1:15" x14ac:dyDescent="0.25">
      <c r="A1114" s="157">
        <v>45694.762499999997</v>
      </c>
      <c r="B1114" s="168">
        <v>0.40963196730625573</v>
      </c>
      <c r="C1114" s="169">
        <f t="shared" si="189"/>
        <v>0.4653087196086747</v>
      </c>
      <c r="D1114" s="168">
        <v>26.4985352833333</v>
      </c>
      <c r="E1114" s="168">
        <v>4.5957092166666602E-2</v>
      </c>
      <c r="F1114" s="169">
        <f t="shared" si="190"/>
        <v>0.97854368127455305</v>
      </c>
      <c r="G1114" s="169">
        <f t="shared" si="191"/>
        <v>0.45003734359449871</v>
      </c>
      <c r="H1114" s="169">
        <f t="shared" si="192"/>
        <v>9.7410680431709673E-4</v>
      </c>
      <c r="I1114" s="169">
        <f t="shared" si="193"/>
        <v>40202.673374189493</v>
      </c>
      <c r="J1114" s="169">
        <f t="shared" si="187"/>
        <v>2.361623767843574E-2</v>
      </c>
      <c r="K1114" s="169">
        <f t="shared" si="188"/>
        <v>1.699679786903157</v>
      </c>
      <c r="L1114" s="169">
        <f t="shared" si="194"/>
        <v>29.80533265117494</v>
      </c>
      <c r="M1114" s="170">
        <f t="shared" si="195"/>
        <v>34.771914646389035</v>
      </c>
      <c r="N1114" s="170">
        <f t="shared" si="196"/>
        <v>2.6080855772645024</v>
      </c>
      <c r="O1114" s="169">
        <f t="shared" si="197"/>
        <v>0.23521695321649552</v>
      </c>
    </row>
    <row r="1115" spans="1:15" x14ac:dyDescent="0.25">
      <c r="A1115" s="157">
        <v>45694.763194444444</v>
      </c>
      <c r="B1115" s="168">
        <v>0.41426493153650157</v>
      </c>
      <c r="C1115" s="169">
        <f t="shared" si="189"/>
        <v>0.47057021712873121</v>
      </c>
      <c r="D1115" s="168">
        <v>26.49807534</v>
      </c>
      <c r="E1115" s="168">
        <v>4.6123985333333298E-2</v>
      </c>
      <c r="F1115" s="169">
        <f t="shared" si="190"/>
        <v>0.9785446214199367</v>
      </c>
      <c r="G1115" s="169">
        <f t="shared" si="191"/>
        <v>0.45512729526223394</v>
      </c>
      <c r="H1115" s="169">
        <f t="shared" si="192"/>
        <v>9.8512401571912108E-4</v>
      </c>
      <c r="I1115" s="169">
        <f t="shared" si="193"/>
        <v>40657.266759922379</v>
      </c>
      <c r="J1115" s="169">
        <f t="shared" si="187"/>
        <v>2.3616561285616129E-2</v>
      </c>
      <c r="K1115" s="169">
        <f t="shared" si="188"/>
        <v>1.6996591058303054</v>
      </c>
      <c r="L1115" s="169">
        <f t="shared" si="194"/>
        <v>30.095010329668611</v>
      </c>
      <c r="M1115" s="170">
        <f t="shared" si="195"/>
        <v>35.109479491688269</v>
      </c>
      <c r="N1115" s="170">
        <f t="shared" si="196"/>
        <v>2.6456157018581288</v>
      </c>
      <c r="O1115" s="169">
        <f t="shared" si="197"/>
        <v>0.23860170471303471</v>
      </c>
    </row>
    <row r="1116" spans="1:15" x14ac:dyDescent="0.25">
      <c r="A1116" s="157">
        <v>45694.763888888891</v>
      </c>
      <c r="B1116" s="168">
        <v>0.41310670243200875</v>
      </c>
      <c r="C1116" s="169">
        <f t="shared" si="189"/>
        <v>0.46925339489997542</v>
      </c>
      <c r="D1116" s="168">
        <v>26.4976153966666</v>
      </c>
      <c r="E1116" s="168">
        <v>4.6064380666666599E-2</v>
      </c>
      <c r="F1116" s="169">
        <f t="shared" si="190"/>
        <v>0.97854556154312211</v>
      </c>
      <c r="G1116" s="169">
        <f t="shared" si="191"/>
        <v>0.45385482047739839</v>
      </c>
      <c r="H1116" s="169">
        <f t="shared" si="192"/>
        <v>9.8236974129307019E-4</v>
      </c>
      <c r="I1116" s="169">
        <f t="shared" si="193"/>
        <v>40543.493319357876</v>
      </c>
      <c r="J1116" s="169">
        <f t="shared" si="187"/>
        <v>2.3616884898224381E-2</v>
      </c>
      <c r="K1116" s="169">
        <f t="shared" si="188"/>
        <v>1.6996384249415948</v>
      </c>
      <c r="L1116" s="169">
        <f t="shared" si="194"/>
        <v>30.022634371026374</v>
      </c>
      <c r="M1116" s="170">
        <f t="shared" si="195"/>
        <v>35.024662097984326</v>
      </c>
      <c r="N1116" s="170">
        <f t="shared" si="196"/>
        <v>2.6351492784057062</v>
      </c>
      <c r="O1116" s="169">
        <f t="shared" si="197"/>
        <v>0.23765776320397783</v>
      </c>
    </row>
    <row r="1117" spans="1:15" x14ac:dyDescent="0.25">
      <c r="A1117" s="157">
        <v>45694.76458333333</v>
      </c>
      <c r="B1117" s="168">
        <v>0.41542318639259929</v>
      </c>
      <c r="C1117" s="169">
        <f t="shared" si="189"/>
        <v>0.47188354216217515</v>
      </c>
      <c r="D1117" s="168">
        <v>26.497155453333299</v>
      </c>
      <c r="E1117" s="168">
        <v>4.6088222333333297E-2</v>
      </c>
      <c r="F1117" s="169">
        <f t="shared" si="190"/>
        <v>0.97854650164410961</v>
      </c>
      <c r="G1117" s="169">
        <f t="shared" si="191"/>
        <v>0.45639979833876743</v>
      </c>
      <c r="H1117" s="169">
        <f t="shared" si="192"/>
        <v>9.8787835138261352E-4</v>
      </c>
      <c r="I1117" s="169">
        <f t="shared" si="193"/>
        <v>40770.738042811936</v>
      </c>
      <c r="J1117" s="169">
        <f t="shared" si="187"/>
        <v>2.3617208516260459E-2</v>
      </c>
      <c r="K1117" s="169">
        <f t="shared" si="188"/>
        <v>1.6996177442370337</v>
      </c>
      <c r="L1117" s="169">
        <f t="shared" si="194"/>
        <v>30.167359572565086</v>
      </c>
      <c r="M1117" s="170">
        <f t="shared" si="195"/>
        <v>35.193115858517316</v>
      </c>
      <c r="N1117" s="170">
        <f t="shared" si="196"/>
        <v>2.6505090172986758</v>
      </c>
      <c r="O1117" s="169">
        <f t="shared" si="197"/>
        <v>0.23904302104064534</v>
      </c>
    </row>
    <row r="1118" spans="1:15" x14ac:dyDescent="0.25">
      <c r="A1118" s="157">
        <v>45694.765277777777</v>
      </c>
      <c r="B1118" s="168">
        <v>0.42237263825120153</v>
      </c>
      <c r="C1118" s="169">
        <f t="shared" si="189"/>
        <v>0.47977629985965659</v>
      </c>
      <c r="D1118" s="168">
        <v>26.496695509999999</v>
      </c>
      <c r="E1118" s="168">
        <v>4.5951131666666603E-2</v>
      </c>
      <c r="F1118" s="169">
        <f t="shared" si="190"/>
        <v>0.97854744172289942</v>
      </c>
      <c r="G1118" s="169">
        <f t="shared" si="191"/>
        <v>0.46403473189741956</v>
      </c>
      <c r="H1118" s="169">
        <f t="shared" si="192"/>
        <v>1.0044041815961463E-3</v>
      </c>
      <c r="I1118" s="169">
        <f t="shared" si="193"/>
        <v>41452.672307874331</v>
      </c>
      <c r="J1118" s="169">
        <f t="shared" si="187"/>
        <v>2.3617532139724465E-2</v>
      </c>
      <c r="K1118" s="169">
        <f t="shared" si="188"/>
        <v>1.699597063716622</v>
      </c>
      <c r="L1118" s="169">
        <f t="shared" si="194"/>
        <v>30.600860388498159</v>
      </c>
      <c r="M1118" s="170">
        <f t="shared" si="195"/>
        <v>35.698446692383868</v>
      </c>
      <c r="N1118" s="170">
        <f t="shared" si="196"/>
        <v>2.6845292150055871</v>
      </c>
      <c r="O1118" s="169">
        <f t="shared" si="197"/>
        <v>0.24211122068953705</v>
      </c>
    </row>
    <row r="1119" spans="1:15" x14ac:dyDescent="0.25">
      <c r="A1119" s="157">
        <v>45694.765972222223</v>
      </c>
      <c r="B1119" s="168">
        <v>0.42082831561853001</v>
      </c>
      <c r="C1119" s="169">
        <f t="shared" si="189"/>
        <v>0.47802089904419931</v>
      </c>
      <c r="D1119" s="168">
        <v>26.496235564999999</v>
      </c>
      <c r="E1119" s="168">
        <v>4.60763015E-2</v>
      </c>
      <c r="F1119" s="169">
        <f t="shared" si="190"/>
        <v>0.97854838178289838</v>
      </c>
      <c r="G1119" s="169">
        <f t="shared" si="191"/>
        <v>0.46233807999832399</v>
      </c>
      <c r="H1119" s="169">
        <f t="shared" si="192"/>
        <v>1.0007317748881471E-3</v>
      </c>
      <c r="I1119" s="169">
        <f t="shared" si="193"/>
        <v>41301.00567741882</v>
      </c>
      <c r="J1119" s="169">
        <f t="shared" si="187"/>
        <v>2.3617855769789312E-2</v>
      </c>
      <c r="K1119" s="169">
        <f t="shared" si="188"/>
        <v>1.6995763833054152</v>
      </c>
      <c r="L1119" s="169">
        <f t="shared" si="194"/>
        <v>30.504613733900847</v>
      </c>
      <c r="M1119" s="170">
        <f t="shared" si="195"/>
        <v>35.585778788937979</v>
      </c>
      <c r="N1119" s="170">
        <f t="shared" si="196"/>
        <v>2.6824644732206591</v>
      </c>
      <c r="O1119" s="169">
        <f t="shared" si="197"/>
        <v>0.24192500660359478</v>
      </c>
    </row>
    <row r="1120" spans="1:15" x14ac:dyDescent="0.25">
      <c r="A1120" s="157">
        <v>45694.76666666667</v>
      </c>
      <c r="B1120" s="168">
        <v>0.42623344482129966</v>
      </c>
      <c r="C1120" s="169">
        <f t="shared" si="189"/>
        <v>0.4841594230713242</v>
      </c>
      <c r="D1120" s="168">
        <v>26.495783291666601</v>
      </c>
      <c r="E1120" s="168">
        <v>4.5963052833333302E-2</v>
      </c>
      <c r="F1120" s="169">
        <f t="shared" si="190"/>
        <v>0.9785493061414936</v>
      </c>
      <c r="G1120" s="169">
        <f t="shared" si="191"/>
        <v>0.46827636163243502</v>
      </c>
      <c r="H1120" s="169">
        <f t="shared" si="192"/>
        <v>1.013585198338604E-3</v>
      </c>
      <c r="I1120" s="169">
        <f t="shared" si="193"/>
        <v>41831.374153362412</v>
      </c>
      <c r="J1120" s="169">
        <f t="shared" si="187"/>
        <v>2.3618174007149849E-2</v>
      </c>
      <c r="K1120" s="169">
        <f t="shared" si="188"/>
        <v>1.6995560480133183</v>
      </c>
      <c r="L1120" s="169">
        <f t="shared" si="194"/>
        <v>30.841261982792979</v>
      </c>
      <c r="M1120" s="170">
        <f t="shared" si="195"/>
        <v>35.978116748028597</v>
      </c>
      <c r="N1120" s="170">
        <f t="shared" si="196"/>
        <v>2.7084421703010064</v>
      </c>
      <c r="O1120" s="169">
        <f t="shared" si="197"/>
        <v>0.24426787250189452</v>
      </c>
    </row>
    <row r="1121" spans="1:15" x14ac:dyDescent="0.25">
      <c r="A1121" s="157">
        <v>45694.767361111109</v>
      </c>
      <c r="B1121" s="168">
        <v>0.42816385732982293</v>
      </c>
      <c r="C1121" s="169">
        <f t="shared" si="189"/>
        <v>0.48635127913588722</v>
      </c>
      <c r="D1121" s="168">
        <v>26.49544096</v>
      </c>
      <c r="E1121" s="168">
        <v>4.5933250500000002E-2</v>
      </c>
      <c r="F1121" s="169">
        <f t="shared" si="190"/>
        <v>0.97855000578646678</v>
      </c>
      <c r="G1121" s="169">
        <f t="shared" si="191"/>
        <v>0.47039718663320434</v>
      </c>
      <c r="H1121" s="169">
        <f t="shared" si="192"/>
        <v>1.0181757286432994E-3</v>
      </c>
      <c r="I1121" s="169">
        <f t="shared" si="193"/>
        <v>42020.750517340653</v>
      </c>
      <c r="J1121" s="169">
        <f t="shared" si="187"/>
        <v>2.3618414888706168E-2</v>
      </c>
      <c r="K1121" s="169">
        <f t="shared" si="188"/>
        <v>1.69954065608022</v>
      </c>
      <c r="L1121" s="169">
        <f t="shared" si="194"/>
        <v>30.961348906860227</v>
      </c>
      <c r="M1121" s="170">
        <f t="shared" si="195"/>
        <v>36.117911854285097</v>
      </c>
      <c r="N1121" s="170">
        <f t="shared" si="196"/>
        <v>2.7182905795571317</v>
      </c>
      <c r="O1121" s="169">
        <f t="shared" si="197"/>
        <v>0.24515607679988563</v>
      </c>
    </row>
    <row r="1122" spans="1:15" x14ac:dyDescent="0.25">
      <c r="A1122" s="157">
        <v>45694.768055555556</v>
      </c>
      <c r="B1122" s="168">
        <v>0.4289360223332328</v>
      </c>
      <c r="C1122" s="169">
        <f t="shared" si="189"/>
        <v>0.48722757092212698</v>
      </c>
      <c r="D1122" s="168">
        <v>26.495134425</v>
      </c>
      <c r="E1122" s="168">
        <v>4.5873645166666602E-2</v>
      </c>
      <c r="F1122" s="169">
        <f t="shared" si="190"/>
        <v>0.97855063226108419</v>
      </c>
      <c r="G1122" s="169">
        <f t="shared" si="191"/>
        <v>0.47124551663351266</v>
      </c>
      <c r="H1122" s="169">
        <f t="shared" si="192"/>
        <v>1.020011940765179E-3</v>
      </c>
      <c r="I1122" s="169">
        <f t="shared" si="193"/>
        <v>42096.462127671773</v>
      </c>
      <c r="J1122" s="169">
        <f t="shared" si="187"/>
        <v>2.361863058450258E-2</v>
      </c>
      <c r="K1122" s="169">
        <f t="shared" si="188"/>
        <v>1.6995268737251594</v>
      </c>
      <c r="L1122" s="169">
        <f t="shared" si="194"/>
        <v>31.009362437578265</v>
      </c>
      <c r="M1122" s="170">
        <f t="shared" si="195"/>
        <v>36.173658979966653</v>
      </c>
      <c r="N1122" s="170">
        <f t="shared" si="196"/>
        <v>2.7193847184866824</v>
      </c>
      <c r="O1122" s="169">
        <f t="shared" si="197"/>
        <v>0.2452547545532722</v>
      </c>
    </row>
    <row r="1123" spans="1:15" x14ac:dyDescent="0.25">
      <c r="A1123" s="157">
        <v>45694.768750000003</v>
      </c>
      <c r="B1123" s="168">
        <v>0.42623344482129966</v>
      </c>
      <c r="C1123" s="169">
        <f t="shared" si="189"/>
        <v>0.4841569132661247</v>
      </c>
      <c r="D1123" s="168">
        <v>26.494827884999999</v>
      </c>
      <c r="E1123" s="168">
        <v>4.5706748833333297E-2</v>
      </c>
      <c r="F1123" s="169">
        <f t="shared" si="190"/>
        <v>0.97855125873606119</v>
      </c>
      <c r="G1123" s="169">
        <f t="shared" si="191"/>
        <v>0.46827636163243508</v>
      </c>
      <c r="H1123" s="169">
        <f t="shared" si="192"/>
        <v>1.013585198338604E-3</v>
      </c>
      <c r="I1123" s="169">
        <f t="shared" si="193"/>
        <v>41831.157306193178</v>
      </c>
      <c r="J1123" s="169">
        <f t="shared" si="187"/>
        <v>2.3618846286228484E-2</v>
      </c>
      <c r="K1123" s="169">
        <f t="shared" si="188"/>
        <v>1.6995130912270848</v>
      </c>
      <c r="L1123" s="169">
        <f t="shared" si="194"/>
        <v>30.841261982792979</v>
      </c>
      <c r="M1123" s="170">
        <f t="shared" si="195"/>
        <v>35.977301531720627</v>
      </c>
      <c r="N1123" s="170">
        <f t="shared" si="196"/>
        <v>2.6932646922118755</v>
      </c>
      <c r="O1123" s="169">
        <f t="shared" si="197"/>
        <v>0.24289905232791087</v>
      </c>
    </row>
    <row r="1124" spans="1:15" x14ac:dyDescent="0.25">
      <c r="A1124" s="157">
        <v>45694.769444444442</v>
      </c>
      <c r="B1124" s="168">
        <v>0.42430305074428309</v>
      </c>
      <c r="C1124" s="169">
        <f t="shared" si="189"/>
        <v>0.48196338453117632</v>
      </c>
      <c r="D1124" s="168">
        <v>26.494521344999999</v>
      </c>
      <c r="E1124" s="168">
        <v>4.5569654999999903E-2</v>
      </c>
      <c r="F1124" s="169">
        <f t="shared" si="190"/>
        <v>0.97855188520117931</v>
      </c>
      <c r="G1124" s="169">
        <f t="shared" si="191"/>
        <v>0.4661555568812239</v>
      </c>
      <c r="H1124" s="169">
        <f t="shared" si="192"/>
        <v>1.0089947118641211E-3</v>
      </c>
      <c r="I1124" s="169">
        <f t="shared" si="193"/>
        <v>41641.636423493634</v>
      </c>
      <c r="J1124" s="169">
        <f t="shared" si="187"/>
        <v>2.3619061990365696E-2</v>
      </c>
      <c r="K1124" s="169">
        <f t="shared" si="188"/>
        <v>1.6994993088108006</v>
      </c>
      <c r="L1124" s="169">
        <f t="shared" si="194"/>
        <v>30.721100039616204</v>
      </c>
      <c r="M1124" s="170">
        <f t="shared" si="195"/>
        <v>35.836868310696737</v>
      </c>
      <c r="N1124" s="170">
        <f t="shared" si="196"/>
        <v>2.6736206933234983</v>
      </c>
      <c r="O1124" s="169">
        <f t="shared" si="197"/>
        <v>0.24112740740652042</v>
      </c>
    </row>
    <row r="1125" spans="1:15" x14ac:dyDescent="0.25">
      <c r="A1125" s="157">
        <v>45694.770138888889</v>
      </c>
      <c r="B1125" s="168">
        <v>0.42353089310729924</v>
      </c>
      <c r="C1125" s="169">
        <f t="shared" si="189"/>
        <v>0.48108549499000525</v>
      </c>
      <c r="D1125" s="168">
        <v>26.494214804999999</v>
      </c>
      <c r="E1125" s="168">
        <v>4.5516010500000002E-2</v>
      </c>
      <c r="F1125" s="169">
        <f t="shared" si="190"/>
        <v>0.97855251165643875</v>
      </c>
      <c r="G1125" s="169">
        <f t="shared" si="191"/>
        <v>0.46530723497395288</v>
      </c>
      <c r="H1125" s="169">
        <f t="shared" si="192"/>
        <v>1.0071585172596383E-3</v>
      </c>
      <c r="I1125" s="169">
        <f t="shared" si="193"/>
        <v>41565.786767136451</v>
      </c>
      <c r="J1125" s="169">
        <f t="shared" si="187"/>
        <v>2.3619277696914211E-2</v>
      </c>
      <c r="K1125" s="169">
        <f t="shared" si="188"/>
        <v>1.6994855264763089</v>
      </c>
      <c r="L1125" s="169">
        <f t="shared" si="194"/>
        <v>30.673013847281009</v>
      </c>
      <c r="M1125" s="170">
        <f t="shared" si="195"/>
        <v>35.780514536078826</v>
      </c>
      <c r="N1125" s="170">
        <f t="shared" si="196"/>
        <v>2.6658374634041908</v>
      </c>
      <c r="O1125" s="169">
        <f t="shared" si="197"/>
        <v>0.24042545665622211</v>
      </c>
    </row>
    <row r="1126" spans="1:15" x14ac:dyDescent="0.25">
      <c r="A1126" s="157">
        <v>45694.770833333336</v>
      </c>
      <c r="B1126" s="168">
        <v>0.42623344482129966</v>
      </c>
      <c r="C1126" s="169">
        <f t="shared" si="189"/>
        <v>0.48415449752491124</v>
      </c>
      <c r="D1126" s="168">
        <v>26.493908265000002</v>
      </c>
      <c r="E1126" s="168">
        <v>4.5486208E-2</v>
      </c>
      <c r="F1126" s="169">
        <f t="shared" si="190"/>
        <v>0.97855313810183941</v>
      </c>
      <c r="G1126" s="169">
        <f t="shared" si="191"/>
        <v>0.46827636163243508</v>
      </c>
      <c r="H1126" s="169">
        <f t="shared" si="192"/>
        <v>1.013585198338604E-3</v>
      </c>
      <c r="I1126" s="169">
        <f t="shared" si="193"/>
        <v>41830.948586152328</v>
      </c>
      <c r="J1126" s="169">
        <f t="shared" si="187"/>
        <v>2.3619493405874062E-2</v>
      </c>
      <c r="K1126" s="169">
        <f t="shared" si="188"/>
        <v>1.6994717442236107</v>
      </c>
      <c r="L1126" s="169">
        <f t="shared" si="194"/>
        <v>30.841261982792979</v>
      </c>
      <c r="M1126" s="170">
        <f t="shared" si="195"/>
        <v>35.976516868415963</v>
      </c>
      <c r="N1126" s="170">
        <f t="shared" si="196"/>
        <v>2.6801981046913728</v>
      </c>
      <c r="O1126" s="169">
        <f t="shared" si="197"/>
        <v>0.24172060828746147</v>
      </c>
    </row>
    <row r="1127" spans="1:15" x14ac:dyDescent="0.25">
      <c r="A1127" s="157">
        <v>45694.771527777775</v>
      </c>
      <c r="B1127" s="168">
        <v>0.41658141916486069</v>
      </c>
      <c r="C1127" s="169">
        <f t="shared" si="189"/>
        <v>0.47319002328885734</v>
      </c>
      <c r="D1127" s="168">
        <v>26.493584776666601</v>
      </c>
      <c r="E1127" s="168">
        <v>4.5366998999999998E-2</v>
      </c>
      <c r="F1127" s="169">
        <f t="shared" si="190"/>
        <v>0.97855379917217766</v>
      </c>
      <c r="G1127" s="169">
        <f t="shared" si="191"/>
        <v>0.45767227715315362</v>
      </c>
      <c r="H1127" s="169">
        <f t="shared" si="192"/>
        <v>9.9063263453063547E-4</v>
      </c>
      <c r="I1127" s="169">
        <f t="shared" si="193"/>
        <v>40883.618012157276</v>
      </c>
      <c r="J1127" s="169">
        <f t="shared" si="187"/>
        <v>2.3619721043812152E-2</v>
      </c>
      <c r="K1127" s="169">
        <f t="shared" si="188"/>
        <v>1.6994572000506933</v>
      </c>
      <c r="L1127" s="169">
        <f t="shared" si="194"/>
        <v>30.239679201597561</v>
      </c>
      <c r="M1127" s="170">
        <f t="shared" si="195"/>
        <v>35.274496322489341</v>
      </c>
      <c r="N1127" s="170">
        <f t="shared" si="196"/>
        <v>2.6156656801935538</v>
      </c>
      <c r="O1127" s="169">
        <f t="shared" si="197"/>
        <v>0.23590058443304057</v>
      </c>
    </row>
    <row r="1128" spans="1:15" x14ac:dyDescent="0.25">
      <c r="A1128" s="157">
        <v>45694.772222222222</v>
      </c>
      <c r="B1128" s="168">
        <v>0.40306858320878275</v>
      </c>
      <c r="C1128" s="169">
        <f t="shared" si="189"/>
        <v>0.45783954160460538</v>
      </c>
      <c r="D1128" s="168">
        <v>26.493018216666599</v>
      </c>
      <c r="E1128" s="168">
        <v>4.5456405666666602E-2</v>
      </c>
      <c r="F1128" s="169">
        <f t="shared" si="190"/>
        <v>0.97855495694949146</v>
      </c>
      <c r="G1128" s="169">
        <f t="shared" si="191"/>
        <v>0.44282655884144068</v>
      </c>
      <c r="H1128" s="169">
        <f t="shared" si="192"/>
        <v>9.5849904511134351E-4</v>
      </c>
      <c r="I1128" s="169">
        <f t="shared" si="193"/>
        <v>39557.336394637903</v>
      </c>
      <c r="J1128" s="169">
        <f t="shared" si="187"/>
        <v>2.362011973714959E-2</v>
      </c>
      <c r="K1128" s="169">
        <f t="shared" si="188"/>
        <v>1.6994317274918342</v>
      </c>
      <c r="L1128" s="169">
        <f t="shared" si="194"/>
        <v>29.394167577203113</v>
      </c>
      <c r="M1128" s="170">
        <f t="shared" si="195"/>
        <v>34.287748792208262</v>
      </c>
      <c r="N1128" s="170">
        <f t="shared" si="196"/>
        <v>2.54001016700958</v>
      </c>
      <c r="O1128" s="169">
        <f t="shared" si="197"/>
        <v>0.22907739601457253</v>
      </c>
    </row>
    <row r="1129" spans="1:15" x14ac:dyDescent="0.25">
      <c r="A1129" s="157">
        <v>45694.772916666669</v>
      </c>
      <c r="B1129" s="168">
        <v>0.4127206088961079</v>
      </c>
      <c r="C1129" s="169">
        <f t="shared" si="189"/>
        <v>0.46880149009607647</v>
      </c>
      <c r="D1129" s="168">
        <v>26.492372524999901</v>
      </c>
      <c r="E1129" s="168">
        <v>4.5337802499999899E-2</v>
      </c>
      <c r="F1129" s="169">
        <f t="shared" si="190"/>
        <v>0.97855627639297749</v>
      </c>
      <c r="G1129" s="169">
        <f t="shared" si="191"/>
        <v>0.45343064335465477</v>
      </c>
      <c r="H1129" s="169">
        <f t="shared" si="192"/>
        <v>9.8145160899275915E-4</v>
      </c>
      <c r="I1129" s="169">
        <f t="shared" si="193"/>
        <v>40504.448744301008</v>
      </c>
      <c r="J1129" s="169">
        <f t="shared" si="187"/>
        <v>2.3620574126192097E-2</v>
      </c>
      <c r="K1129" s="169">
        <f t="shared" si="188"/>
        <v>1.6994026975109313</v>
      </c>
      <c r="L1129" s="169">
        <f t="shared" si="194"/>
        <v>29.998501668490267</v>
      </c>
      <c r="M1129" s="170">
        <f t="shared" si="195"/>
        <v>34.992157390713821</v>
      </c>
      <c r="N1129" s="170">
        <f t="shared" si="196"/>
        <v>2.5908909616879963</v>
      </c>
      <c r="O1129" s="169">
        <f t="shared" si="197"/>
        <v>0.23366621227344844</v>
      </c>
    </row>
    <row r="1130" spans="1:15" x14ac:dyDescent="0.25">
      <c r="A1130" s="157">
        <v>45694.773611111108</v>
      </c>
      <c r="B1130" s="168">
        <v>0.42816385732982293</v>
      </c>
      <c r="C1130" s="169">
        <f t="shared" si="189"/>
        <v>0.48634147853180576</v>
      </c>
      <c r="D1130" s="168">
        <v>26.491726834999898</v>
      </c>
      <c r="E1130" s="168">
        <v>4.5504716000000001E-2</v>
      </c>
      <c r="F1130" s="169">
        <f t="shared" si="190"/>
        <v>0.97855759578931967</v>
      </c>
      <c r="G1130" s="169">
        <f t="shared" si="191"/>
        <v>0.47039718663320429</v>
      </c>
      <c r="H1130" s="169">
        <f t="shared" si="192"/>
        <v>1.0181757286432994E-3</v>
      </c>
      <c r="I1130" s="169">
        <f t="shared" si="193"/>
        <v>42019.903745148018</v>
      </c>
      <c r="J1130" s="169">
        <f t="shared" si="187"/>
        <v>2.3621028524761271E-2</v>
      </c>
      <c r="K1130" s="169">
        <f t="shared" si="188"/>
        <v>1.6993736679678564</v>
      </c>
      <c r="L1130" s="169">
        <f t="shared" si="194"/>
        <v>30.961348906860227</v>
      </c>
      <c r="M1130" s="170">
        <f t="shared" si="195"/>
        <v>36.114730506803554</v>
      </c>
      <c r="N1130" s="170">
        <f t="shared" si="196"/>
        <v>2.6926412034969256</v>
      </c>
      <c r="O1130" s="169">
        <f t="shared" si="197"/>
        <v>0.24284282138320037</v>
      </c>
    </row>
    <row r="1131" spans="1:15" x14ac:dyDescent="0.25">
      <c r="A1131" s="157">
        <v>45694.774305555555</v>
      </c>
      <c r="B1131" s="168">
        <v>0.4289360223332328</v>
      </c>
      <c r="C1131" s="169">
        <f t="shared" si="189"/>
        <v>0.48721685620133559</v>
      </c>
      <c r="D1131" s="168">
        <v>26.491081141666601</v>
      </c>
      <c r="E1131" s="168">
        <v>4.54440873333333E-2</v>
      </c>
      <c r="F1131" s="169">
        <f t="shared" si="190"/>
        <v>0.97855891514873661</v>
      </c>
      <c r="G1131" s="169">
        <f t="shared" si="191"/>
        <v>0.47124551663351272</v>
      </c>
      <c r="H1131" s="169">
        <f t="shared" si="192"/>
        <v>1.020011940765179E-3</v>
      </c>
      <c r="I1131" s="169">
        <f t="shared" si="193"/>
        <v>42095.536375795396</v>
      </c>
      <c r="J1131" s="169">
        <f t="shared" si="187"/>
        <v>2.3621482936376167E-2</v>
      </c>
      <c r="K1131" s="169">
        <f t="shared" si="188"/>
        <v>1.699344638637813</v>
      </c>
      <c r="L1131" s="169">
        <f t="shared" si="194"/>
        <v>31.009362437578265</v>
      </c>
      <c r="M1131" s="170">
        <f t="shared" si="195"/>
        <v>36.170181780422908</v>
      </c>
      <c r="N1131" s="170">
        <f t="shared" si="196"/>
        <v>2.6936050044202138</v>
      </c>
      <c r="O1131" s="169">
        <f t="shared" si="197"/>
        <v>0.24292974426589231</v>
      </c>
    </row>
    <row r="1132" spans="1:15" x14ac:dyDescent="0.25">
      <c r="A1132" s="157">
        <v>45694.775000000001</v>
      </c>
      <c r="B1132" s="168">
        <v>0.42430305074428309</v>
      </c>
      <c r="C1132" s="169">
        <f t="shared" si="189"/>
        <v>0.481952794224904</v>
      </c>
      <c r="D1132" s="168">
        <v>26.490471323333299</v>
      </c>
      <c r="E1132" s="168">
        <v>4.5467134666666603E-2</v>
      </c>
      <c r="F1132" s="169">
        <f t="shared" si="190"/>
        <v>0.97856016116381694</v>
      </c>
      <c r="G1132" s="169">
        <f t="shared" si="191"/>
        <v>0.4661555568812239</v>
      </c>
      <c r="H1132" s="169">
        <f t="shared" si="192"/>
        <v>1.0089947118641211E-3</v>
      </c>
      <c r="I1132" s="169">
        <f t="shared" si="193"/>
        <v>41640.721421031703</v>
      </c>
      <c r="J1132" s="169">
        <f t="shared" si="187"/>
        <v>2.3621912110510835E-2</v>
      </c>
      <c r="K1132" s="169">
        <f t="shared" si="188"/>
        <v>1.6993172225230702</v>
      </c>
      <c r="L1132" s="169">
        <f t="shared" si="194"/>
        <v>30.721100039616204</v>
      </c>
      <c r="M1132" s="170">
        <f t="shared" si="195"/>
        <v>35.833426257126376</v>
      </c>
      <c r="N1132" s="170">
        <f t="shared" si="196"/>
        <v>2.6672934210972499</v>
      </c>
      <c r="O1132" s="169">
        <f t="shared" si="197"/>
        <v>0.2405567659719742</v>
      </c>
    </row>
    <row r="1133" spans="1:15" x14ac:dyDescent="0.25">
      <c r="A1133" s="157">
        <v>45694.775694444441</v>
      </c>
      <c r="B1133" s="168">
        <v>0.42353089310729924</v>
      </c>
      <c r="C1133" s="169">
        <f t="shared" si="189"/>
        <v>0.48107534960800136</v>
      </c>
      <c r="D1133" s="168">
        <v>26.490327839999999</v>
      </c>
      <c r="E1133" s="168">
        <v>4.5293088000000002E-2</v>
      </c>
      <c r="F1133" s="169">
        <f t="shared" si="190"/>
        <v>0.97856045433135586</v>
      </c>
      <c r="G1133" s="169">
        <f t="shared" si="191"/>
        <v>0.46530723497395282</v>
      </c>
      <c r="H1133" s="169">
        <f t="shared" si="192"/>
        <v>1.0071585172596381E-3</v>
      </c>
      <c r="I1133" s="169">
        <f t="shared" si="193"/>
        <v>41564.910206131317</v>
      </c>
      <c r="J1133" s="169">
        <f t="shared" si="187"/>
        <v>2.3622013091701248E-2</v>
      </c>
      <c r="K1133" s="169">
        <f t="shared" si="188"/>
        <v>1.6993107718694449</v>
      </c>
      <c r="L1133" s="169">
        <f t="shared" si="194"/>
        <v>30.673013847281009</v>
      </c>
      <c r="M1133" s="170">
        <f t="shared" si="195"/>
        <v>35.777216250323406</v>
      </c>
      <c r="N1133" s="170">
        <f t="shared" si="196"/>
        <v>2.6524830004429756</v>
      </c>
      <c r="O1133" s="169">
        <f t="shared" si="197"/>
        <v>0.23922104982350068</v>
      </c>
    </row>
    <row r="1134" spans="1:15" x14ac:dyDescent="0.25">
      <c r="A1134" s="157">
        <v>45694.776388888888</v>
      </c>
      <c r="B1134" s="168">
        <v>0.42623344482129966</v>
      </c>
      <c r="C1134" s="169">
        <f t="shared" si="189"/>
        <v>0.48414509264636119</v>
      </c>
      <c r="D1134" s="168">
        <v>26.490327839999999</v>
      </c>
      <c r="E1134" s="168">
        <v>4.5235863000000001E-2</v>
      </c>
      <c r="F1134" s="169">
        <f t="shared" si="190"/>
        <v>0.97856045433135586</v>
      </c>
      <c r="G1134" s="169">
        <f t="shared" si="191"/>
        <v>0.46827636163243508</v>
      </c>
      <c r="H1134" s="169">
        <f t="shared" si="192"/>
        <v>1.013585198338604E-3</v>
      </c>
      <c r="I1134" s="169">
        <f t="shared" si="193"/>
        <v>41830.136004645603</v>
      </c>
      <c r="J1134" s="169">
        <f t="shared" si="187"/>
        <v>2.3622013091701248E-2</v>
      </c>
      <c r="K1134" s="169">
        <f t="shared" si="188"/>
        <v>1.6993107718694449</v>
      </c>
      <c r="L1134" s="169">
        <f t="shared" si="194"/>
        <v>30.841261982792979</v>
      </c>
      <c r="M1134" s="170">
        <f t="shared" si="195"/>
        <v>35.973462043380977</v>
      </c>
      <c r="N1134" s="170">
        <f t="shared" si="196"/>
        <v>2.6651711056245926</v>
      </c>
      <c r="O1134" s="169">
        <f t="shared" si="197"/>
        <v>0.24036535945387738</v>
      </c>
    </row>
    <row r="1135" spans="1:15" x14ac:dyDescent="0.25">
      <c r="A1135" s="157">
        <v>45694.777083333334</v>
      </c>
      <c r="B1135" s="168">
        <v>0.42623344482129966</v>
      </c>
      <c r="C1135" s="169">
        <f t="shared" si="189"/>
        <v>0.48414509264636119</v>
      </c>
      <c r="D1135" s="168">
        <v>26.490327839999999</v>
      </c>
      <c r="E1135" s="168">
        <v>4.5240635000000001E-2</v>
      </c>
      <c r="F1135" s="169">
        <f t="shared" si="190"/>
        <v>0.97856045433135586</v>
      </c>
      <c r="G1135" s="169">
        <f t="shared" si="191"/>
        <v>0.46827636163243508</v>
      </c>
      <c r="H1135" s="169">
        <f t="shared" si="192"/>
        <v>1.013585198338604E-3</v>
      </c>
      <c r="I1135" s="169">
        <f t="shared" si="193"/>
        <v>41830.136004645603</v>
      </c>
      <c r="J1135" s="169">
        <f t="shared" si="187"/>
        <v>2.3622013091701248E-2</v>
      </c>
      <c r="K1135" s="169">
        <f t="shared" si="188"/>
        <v>1.6993107718694449</v>
      </c>
      <c r="L1135" s="169">
        <f t="shared" si="194"/>
        <v>30.841261982792979</v>
      </c>
      <c r="M1135" s="170">
        <f t="shared" si="195"/>
        <v>35.973462043380977</v>
      </c>
      <c r="N1135" s="170">
        <f t="shared" si="196"/>
        <v>2.6654522585787443</v>
      </c>
      <c r="O1135" s="169">
        <f t="shared" si="197"/>
        <v>0.24039071596128647</v>
      </c>
    </row>
    <row r="1136" spans="1:15" x14ac:dyDescent="0.25">
      <c r="A1136" s="157">
        <v>45694.777777777781</v>
      </c>
      <c r="B1136" s="168">
        <v>0.42623344482129966</v>
      </c>
      <c r="C1136" s="169">
        <f t="shared" si="189"/>
        <v>0.48414509264636119</v>
      </c>
      <c r="D1136" s="168">
        <v>26.490327839999999</v>
      </c>
      <c r="E1136" s="168">
        <v>4.5096784500000001E-2</v>
      </c>
      <c r="F1136" s="169">
        <f t="shared" si="190"/>
        <v>0.97856045433135586</v>
      </c>
      <c r="G1136" s="169">
        <f t="shared" si="191"/>
        <v>0.46827636163243508</v>
      </c>
      <c r="H1136" s="169">
        <f t="shared" si="192"/>
        <v>1.013585198338604E-3</v>
      </c>
      <c r="I1136" s="169">
        <f t="shared" si="193"/>
        <v>41830.136004645603</v>
      </c>
      <c r="J1136" s="169">
        <f t="shared" si="187"/>
        <v>2.3622013091701248E-2</v>
      </c>
      <c r="K1136" s="169">
        <f t="shared" si="188"/>
        <v>1.6993107718694449</v>
      </c>
      <c r="L1136" s="169">
        <f t="shared" si="194"/>
        <v>30.841261982792979</v>
      </c>
      <c r="M1136" s="170">
        <f t="shared" si="195"/>
        <v>35.973462043380977</v>
      </c>
      <c r="N1136" s="170">
        <f t="shared" si="196"/>
        <v>2.6569769876166398</v>
      </c>
      <c r="O1136" s="169">
        <f t="shared" si="197"/>
        <v>0.2396263516970274</v>
      </c>
    </row>
    <row r="1137" spans="1:15" x14ac:dyDescent="0.25">
      <c r="A1137" s="157">
        <v>45694.77847222222</v>
      </c>
      <c r="B1137" s="168">
        <v>0.42623344482129966</v>
      </c>
      <c r="C1137" s="169">
        <f t="shared" si="189"/>
        <v>0.48414509264636119</v>
      </c>
      <c r="D1137" s="168">
        <v>26.490327839999999</v>
      </c>
      <c r="E1137" s="168">
        <v>4.50514841666666E-2</v>
      </c>
      <c r="F1137" s="169">
        <f t="shared" si="190"/>
        <v>0.97856045433135586</v>
      </c>
      <c r="G1137" s="169">
        <f t="shared" si="191"/>
        <v>0.46827636163243508</v>
      </c>
      <c r="H1137" s="169">
        <f t="shared" si="192"/>
        <v>1.013585198338604E-3</v>
      </c>
      <c r="I1137" s="169">
        <f t="shared" si="193"/>
        <v>41830.136004645603</v>
      </c>
      <c r="J1137" s="169">
        <f t="shared" si="187"/>
        <v>2.3622013091701248E-2</v>
      </c>
      <c r="K1137" s="169">
        <f t="shared" si="188"/>
        <v>1.6993107718694449</v>
      </c>
      <c r="L1137" s="169">
        <f t="shared" si="194"/>
        <v>30.841261982792979</v>
      </c>
      <c r="M1137" s="170">
        <f t="shared" si="195"/>
        <v>35.973462043380977</v>
      </c>
      <c r="N1137" s="170">
        <f t="shared" si="196"/>
        <v>2.6543080180984648</v>
      </c>
      <c r="O1137" s="169">
        <f t="shared" si="197"/>
        <v>0.23938564376789906</v>
      </c>
    </row>
    <row r="1138" spans="1:15" x14ac:dyDescent="0.25">
      <c r="A1138" s="157">
        <v>45694.779166666667</v>
      </c>
      <c r="B1138" s="168">
        <v>0.42237263825120153</v>
      </c>
      <c r="C1138" s="169">
        <f t="shared" si="189"/>
        <v>0.47975972454050192</v>
      </c>
      <c r="D1138" s="168">
        <v>26.490327839999999</v>
      </c>
      <c r="E1138" s="168">
        <v>4.5104730833333301E-2</v>
      </c>
      <c r="F1138" s="169">
        <f t="shared" si="190"/>
        <v>0.97856045433135586</v>
      </c>
      <c r="G1138" s="169">
        <f t="shared" si="191"/>
        <v>0.46403473189741939</v>
      </c>
      <c r="H1138" s="169">
        <f t="shared" si="192"/>
        <v>1.0044041815961459E-3</v>
      </c>
      <c r="I1138" s="169">
        <f t="shared" si="193"/>
        <v>41451.240200299369</v>
      </c>
      <c r="J1138" s="169">
        <f t="shared" si="187"/>
        <v>2.3622013091701248E-2</v>
      </c>
      <c r="K1138" s="169">
        <f t="shared" si="188"/>
        <v>1.6993107718694449</v>
      </c>
      <c r="L1138" s="169">
        <f t="shared" si="194"/>
        <v>30.600860388498134</v>
      </c>
      <c r="M1138" s="170">
        <f t="shared" si="195"/>
        <v>35.693055955187866</v>
      </c>
      <c r="N1138" s="170">
        <f t="shared" si="196"/>
        <v>2.6345962597665933</v>
      </c>
      <c r="O1138" s="169">
        <f t="shared" si="197"/>
        <v>0.23760788778558745</v>
      </c>
    </row>
    <row r="1139" spans="1:15" x14ac:dyDescent="0.25">
      <c r="A1139" s="157">
        <v>45694.779861111114</v>
      </c>
      <c r="B1139" s="168">
        <v>0.41503709653218918</v>
      </c>
      <c r="C1139" s="169">
        <f t="shared" si="189"/>
        <v>0.47142748412752183</v>
      </c>
      <c r="D1139" s="168">
        <v>26.490315906666599</v>
      </c>
      <c r="E1139" s="168">
        <v>4.5031615333333302E-2</v>
      </c>
      <c r="F1139" s="169">
        <f t="shared" si="190"/>
        <v>0.97856047871364449</v>
      </c>
      <c r="G1139" s="169">
        <f t="shared" si="191"/>
        <v>0.45597562525405844</v>
      </c>
      <c r="H1139" s="169">
        <f t="shared" si="192"/>
        <v>9.8696022782263733E-4</v>
      </c>
      <c r="I1139" s="169">
        <f t="shared" si="193"/>
        <v>40731.334628617886</v>
      </c>
      <c r="J1139" s="169">
        <f t="shared" si="187"/>
        <v>2.3622021490207212E-2</v>
      </c>
      <c r="K1139" s="169">
        <f t="shared" si="188"/>
        <v>1.6993102353772753</v>
      </c>
      <c r="L1139" s="169">
        <f t="shared" si="194"/>
        <v>30.143245993370648</v>
      </c>
      <c r="M1139" s="170">
        <f t="shared" si="195"/>
        <v>35.159281397763991</v>
      </c>
      <c r="N1139" s="170">
        <f t="shared" si="196"/>
        <v>2.586947790358777</v>
      </c>
      <c r="O1139" s="169">
        <f t="shared" si="197"/>
        <v>0.23331058715356937</v>
      </c>
    </row>
    <row r="1140" spans="1:15" x14ac:dyDescent="0.25">
      <c r="A1140" s="157">
        <v>45694.780555555553</v>
      </c>
      <c r="B1140" s="168">
        <v>0.41426493153650157</v>
      </c>
      <c r="C1140" s="169">
        <f t="shared" si="189"/>
        <v>0.47054997993613562</v>
      </c>
      <c r="D1140" s="168">
        <v>26.490148861666601</v>
      </c>
      <c r="E1140" s="168">
        <v>4.4968034833333302E-2</v>
      </c>
      <c r="F1140" s="169">
        <f t="shared" si="190"/>
        <v>0.97856082001984379</v>
      </c>
      <c r="G1140" s="169">
        <f t="shared" si="191"/>
        <v>0.45512729526223406</v>
      </c>
      <c r="H1140" s="169">
        <f t="shared" si="192"/>
        <v>9.851240157191213E-4</v>
      </c>
      <c r="I1140" s="169">
        <f t="shared" si="193"/>
        <v>40655.518266482119</v>
      </c>
      <c r="J1140" s="169">
        <f t="shared" si="187"/>
        <v>2.3622139054424739E-2</v>
      </c>
      <c r="K1140" s="169">
        <f t="shared" si="188"/>
        <v>1.6993027254740549</v>
      </c>
      <c r="L1140" s="169">
        <f t="shared" si="194"/>
        <v>30.095010329668611</v>
      </c>
      <c r="M1140" s="170">
        <f t="shared" si="195"/>
        <v>35.10287993243611</v>
      </c>
      <c r="N1140" s="170">
        <f t="shared" si="196"/>
        <v>2.5787206180736661</v>
      </c>
      <c r="O1140" s="169">
        <f t="shared" si="197"/>
        <v>0.23256859831111709</v>
      </c>
    </row>
    <row r="1141" spans="1:15" x14ac:dyDescent="0.25">
      <c r="A1141" s="157">
        <v>45694.78125</v>
      </c>
      <c r="B1141" s="168">
        <v>0.42082831561853001</v>
      </c>
      <c r="C1141" s="169">
        <f t="shared" si="189"/>
        <v>0.47800455618781723</v>
      </c>
      <c r="D1141" s="168">
        <v>26.489934094999999</v>
      </c>
      <c r="E1141" s="168">
        <v>4.5083272833333299E-2</v>
      </c>
      <c r="F1141" s="169">
        <f t="shared" si="190"/>
        <v>0.97856125882661016</v>
      </c>
      <c r="G1141" s="169">
        <f t="shared" si="191"/>
        <v>0.46233807999832399</v>
      </c>
      <c r="H1141" s="169">
        <f t="shared" si="192"/>
        <v>1.0007317748881471E-3</v>
      </c>
      <c r="I1141" s="169">
        <f t="shared" si="193"/>
        <v>41299.59365462741</v>
      </c>
      <c r="J1141" s="169">
        <f t="shared" si="187"/>
        <v>2.3622290205616934E-2</v>
      </c>
      <c r="K1141" s="169">
        <f t="shared" si="188"/>
        <v>1.6992930701660822</v>
      </c>
      <c r="L1141" s="169">
        <f t="shared" si="194"/>
        <v>30.504613733900847</v>
      </c>
      <c r="M1141" s="170">
        <f t="shared" si="195"/>
        <v>35.580460927944834</v>
      </c>
      <c r="N1141" s="170">
        <f t="shared" si="196"/>
        <v>2.6241743269142987</v>
      </c>
      <c r="O1141" s="169">
        <f t="shared" si="197"/>
        <v>0.23666795877654212</v>
      </c>
    </row>
    <row r="1142" spans="1:15" x14ac:dyDescent="0.25">
      <c r="A1142" s="157">
        <v>45694.781944444447</v>
      </c>
      <c r="B1142" s="168">
        <v>0.42237263825120153</v>
      </c>
      <c r="C1142" s="169">
        <f t="shared" si="189"/>
        <v>0.47975814068634165</v>
      </c>
      <c r="D1142" s="168">
        <v>26.489719326666599</v>
      </c>
      <c r="E1142" s="168">
        <v>4.5156387833333297E-2</v>
      </c>
      <c r="F1142" s="169">
        <f t="shared" si="190"/>
        <v>0.97856169763194389</v>
      </c>
      <c r="G1142" s="169">
        <f t="shared" si="191"/>
        <v>0.46403473189741945</v>
      </c>
      <c r="H1142" s="169">
        <f t="shared" si="192"/>
        <v>1.0044041815961461E-3</v>
      </c>
      <c r="I1142" s="169">
        <f t="shared" si="193"/>
        <v>41451.103355299922</v>
      </c>
      <c r="J1142" s="169">
        <f t="shared" si="187"/>
        <v>2.3622441359166087E-2</v>
      </c>
      <c r="K1142" s="169">
        <f t="shared" si="188"/>
        <v>1.6992834148233213</v>
      </c>
      <c r="L1142" s="169">
        <f t="shared" si="194"/>
        <v>30.600860388498134</v>
      </c>
      <c r="M1142" s="170">
        <f t="shared" si="195"/>
        <v>35.692540843050828</v>
      </c>
      <c r="N1142" s="170">
        <f t="shared" si="196"/>
        <v>2.6375671777572087</v>
      </c>
      <c r="O1142" s="169">
        <f t="shared" si="197"/>
        <v>0.23787582771980598</v>
      </c>
    </row>
    <row r="1143" spans="1:15" x14ac:dyDescent="0.25">
      <c r="A1143" s="157">
        <v>45694.782638888886</v>
      </c>
      <c r="B1143" s="168">
        <v>0.41117628993892724</v>
      </c>
      <c r="C1143" s="169">
        <f t="shared" si="189"/>
        <v>0.46704006047077468</v>
      </c>
      <c r="D1143" s="168">
        <v>26.48950456</v>
      </c>
      <c r="E1143" s="168">
        <v>4.48933296666666E-2</v>
      </c>
      <c r="F1143" s="169">
        <f t="shared" si="190"/>
        <v>0.97856213642903378</v>
      </c>
      <c r="G1143" s="169">
        <f t="shared" si="191"/>
        <v>0.45173399549359405</v>
      </c>
      <c r="H1143" s="169">
        <f t="shared" si="192"/>
        <v>9.7777921102509542E-4</v>
      </c>
      <c r="I1143" s="169">
        <f t="shared" si="193"/>
        <v>40352.261224674934</v>
      </c>
      <c r="J1143" s="169">
        <f t="shared" si="187"/>
        <v>2.3622592512725991E-2</v>
      </c>
      <c r="K1143" s="169">
        <f t="shared" si="188"/>
        <v>1.6992737595956431</v>
      </c>
      <c r="L1143" s="169">
        <f t="shared" si="194"/>
        <v>29.90194266788777</v>
      </c>
      <c r="M1143" s="170">
        <f t="shared" si="195"/>
        <v>34.877152479758152</v>
      </c>
      <c r="N1143" s="170">
        <f t="shared" si="196"/>
        <v>2.5561657058775347</v>
      </c>
      <c r="O1143" s="169">
        <f t="shared" si="197"/>
        <v>0.23053442513325528</v>
      </c>
    </row>
    <row r="1144" spans="1:15" x14ac:dyDescent="0.25">
      <c r="A1144" s="157">
        <v>45694.783333333333</v>
      </c>
      <c r="B1144" s="168">
        <v>0.40306858320878275</v>
      </c>
      <c r="C1144" s="169">
        <f t="shared" si="189"/>
        <v>0.45783022127914452</v>
      </c>
      <c r="D1144" s="168">
        <v>26.489265971666601</v>
      </c>
      <c r="E1144" s="168">
        <v>4.49100191666666E-2</v>
      </c>
      <c r="F1144" s="169">
        <f t="shared" si="190"/>
        <v>0.9785626238913091</v>
      </c>
      <c r="G1144" s="169">
        <f t="shared" si="191"/>
        <v>0.44282655884144068</v>
      </c>
      <c r="H1144" s="169">
        <f t="shared" si="192"/>
        <v>9.5849904511134351E-4</v>
      </c>
      <c r="I1144" s="169">
        <f t="shared" si="193"/>
        <v>39556.531118518084</v>
      </c>
      <c r="J1144" s="169">
        <f t="shared" si="187"/>
        <v>2.3622760433449613E-2</v>
      </c>
      <c r="K1144" s="169">
        <f t="shared" si="188"/>
        <v>1.6992630334685084</v>
      </c>
      <c r="L1144" s="169">
        <f t="shared" si="194"/>
        <v>29.394167577203113</v>
      </c>
      <c r="M1144" s="170">
        <f t="shared" si="195"/>
        <v>34.284697653716968</v>
      </c>
      <c r="N1144" s="170">
        <f t="shared" si="196"/>
        <v>2.5092068048324156</v>
      </c>
      <c r="O1144" s="169">
        <f t="shared" si="197"/>
        <v>0.22629931501013853</v>
      </c>
    </row>
    <row r="1145" spans="1:15" x14ac:dyDescent="0.25">
      <c r="A1145" s="157">
        <v>45694.78402777778</v>
      </c>
      <c r="B1145" s="168">
        <v>0.40499899571730597</v>
      </c>
      <c r="C1145" s="169">
        <f t="shared" si="189"/>
        <v>0.46002153489219416</v>
      </c>
      <c r="D1145" s="168">
        <v>26.4887177149999</v>
      </c>
      <c r="E1145" s="168">
        <v>4.5039562333333297E-2</v>
      </c>
      <c r="F1145" s="169">
        <f t="shared" si="190"/>
        <v>0.97856374401751323</v>
      </c>
      <c r="G1145" s="169">
        <f t="shared" si="191"/>
        <v>0.44494738384220989</v>
      </c>
      <c r="H1145" s="169">
        <f t="shared" si="192"/>
        <v>9.6308957541603869E-4</v>
      </c>
      <c r="I1145" s="169">
        <f t="shared" si="193"/>
        <v>39745.860614685575</v>
      </c>
      <c r="J1145" s="169">
        <f t="shared" si="187"/>
        <v>2.3623146307208836E-2</v>
      </c>
      <c r="K1145" s="169">
        <f t="shared" si="188"/>
        <v>1.6992383858848052</v>
      </c>
      <c r="L1145" s="169">
        <f t="shared" si="194"/>
        <v>29.515195459391496</v>
      </c>
      <c r="M1145" s="170">
        <f t="shared" si="195"/>
        <v>34.425414232693413</v>
      </c>
      <c r="N1145" s="170">
        <f t="shared" si="196"/>
        <v>2.5278453445503564</v>
      </c>
      <c r="O1145" s="169">
        <f t="shared" si="197"/>
        <v>0.22798027999191528</v>
      </c>
    </row>
    <row r="1146" spans="1:15" x14ac:dyDescent="0.25">
      <c r="A1146" s="157">
        <v>45694.784722222219</v>
      </c>
      <c r="B1146" s="168">
        <v>0.41156237979933724</v>
      </c>
      <c r="C1146" s="169">
        <f t="shared" si="189"/>
        <v>0.46747497812874717</v>
      </c>
      <c r="D1146" s="168">
        <v>26.488074174999898</v>
      </c>
      <c r="E1146" s="168">
        <v>4.4948165999999998E-2</v>
      </c>
      <c r="F1146" s="169">
        <f t="shared" si="190"/>
        <v>0.97856505877391853</v>
      </c>
      <c r="G1146" s="169">
        <f t="shared" si="191"/>
        <v>0.45215816857830304</v>
      </c>
      <c r="H1146" s="169">
        <f t="shared" si="192"/>
        <v>9.7869733458507161E-4</v>
      </c>
      <c r="I1146" s="169">
        <f t="shared" si="193"/>
        <v>40389.838110323755</v>
      </c>
      <c r="J1146" s="169">
        <f t="shared" si="187"/>
        <v>2.3623599253083716E-2</v>
      </c>
      <c r="K1146" s="169">
        <f t="shared" si="188"/>
        <v>1.69920945505007</v>
      </c>
      <c r="L1146" s="169">
        <f t="shared" si="194"/>
        <v>29.926087803655786</v>
      </c>
      <c r="M1146" s="170">
        <f t="shared" si="195"/>
        <v>34.904130884238796</v>
      </c>
      <c r="N1146" s="170">
        <f t="shared" si="196"/>
        <v>2.5614631920122699</v>
      </c>
      <c r="O1146" s="169">
        <f t="shared" si="197"/>
        <v>0.2310121926417992</v>
      </c>
    </row>
    <row r="1147" spans="1:15" x14ac:dyDescent="0.25">
      <c r="A1147" s="157">
        <v>45694.785416666666</v>
      </c>
      <c r="B1147" s="168">
        <v>0.41310670243200875</v>
      </c>
      <c r="C1147" s="169">
        <f t="shared" si="189"/>
        <v>0.46922746574219865</v>
      </c>
      <c r="D1147" s="168">
        <v>26.487430634999999</v>
      </c>
      <c r="E1147" s="168">
        <v>4.4851208166666601E-2</v>
      </c>
      <c r="F1147" s="169">
        <f t="shared" si="190"/>
        <v>0.97856637348688469</v>
      </c>
      <c r="G1147" s="169">
        <f t="shared" si="191"/>
        <v>0.45385482047739834</v>
      </c>
      <c r="H1147" s="169">
        <f t="shared" si="192"/>
        <v>9.8236974129306998E-4</v>
      </c>
      <c r="I1147" s="169">
        <f t="shared" si="193"/>
        <v>40541.253040125965</v>
      </c>
      <c r="J1147" s="169">
        <f t="shared" si="187"/>
        <v>2.3624052209588887E-2</v>
      </c>
      <c r="K1147" s="169">
        <f t="shared" si="188"/>
        <v>1.6991805245758025</v>
      </c>
      <c r="L1147" s="169">
        <f t="shared" si="194"/>
        <v>30.022634371026374</v>
      </c>
      <c r="M1147" s="170">
        <f t="shared" si="195"/>
        <v>35.01620301160915</v>
      </c>
      <c r="N1147" s="170">
        <f t="shared" si="196"/>
        <v>2.5649931731347269</v>
      </c>
      <c r="O1147" s="169">
        <f t="shared" si="197"/>
        <v>0.23133055313264131</v>
      </c>
    </row>
    <row r="1148" spans="1:15" x14ac:dyDescent="0.25">
      <c r="A1148" s="157">
        <v>45694.786111111112</v>
      </c>
      <c r="B1148" s="168">
        <v>0.39997994164981954</v>
      </c>
      <c r="C1148" s="169">
        <f t="shared" si="189"/>
        <v>0.45431584148350829</v>
      </c>
      <c r="D1148" s="168">
        <v>26.4867870966666</v>
      </c>
      <c r="E1148" s="168">
        <v>4.4647028166666602E-2</v>
      </c>
      <c r="F1148" s="169">
        <f t="shared" si="190"/>
        <v>0.97856768815300887</v>
      </c>
      <c r="G1148" s="169">
        <f t="shared" si="191"/>
        <v>0.43943325911522035</v>
      </c>
      <c r="H1148" s="169">
        <f t="shared" si="192"/>
        <v>9.5115424050913491E-4</v>
      </c>
      <c r="I1148" s="169">
        <f t="shared" si="193"/>
        <v>39252.888704175115</v>
      </c>
      <c r="J1148" s="169">
        <f t="shared" si="187"/>
        <v>2.3624505175551733E-2</v>
      </c>
      <c r="K1148" s="169">
        <f t="shared" si="188"/>
        <v>1.6991515945369109</v>
      </c>
      <c r="L1148" s="169">
        <f t="shared" si="194"/>
        <v>29.200355091441025</v>
      </c>
      <c r="M1148" s="170">
        <f t="shared" si="195"/>
        <v>34.056636859257125</v>
      </c>
      <c r="N1148" s="170">
        <f t="shared" si="196"/>
        <v>2.4761830475673623</v>
      </c>
      <c r="O1148" s="169">
        <f t="shared" si="197"/>
        <v>0.22332098192346342</v>
      </c>
    </row>
    <row r="1149" spans="1:15" x14ac:dyDescent="0.25">
      <c r="A1149" s="157">
        <v>45694.786805555559</v>
      </c>
      <c r="B1149" s="168">
        <v>0.39303048241706628</v>
      </c>
      <c r="C1149" s="169">
        <f t="shared" si="189"/>
        <v>0.44642079223563091</v>
      </c>
      <c r="D1149" s="168">
        <v>26.486155388333302</v>
      </c>
      <c r="E1149" s="168">
        <v>4.4902563166666597E-2</v>
      </c>
      <c r="F1149" s="169">
        <f t="shared" si="190"/>
        <v>0.97856897860971714</v>
      </c>
      <c r="G1149" s="169">
        <f t="shared" si="191"/>
        <v>0.43179831745504405</v>
      </c>
      <c r="H1149" s="169">
        <f t="shared" si="192"/>
        <v>9.3462839275983557E-4</v>
      </c>
      <c r="I1149" s="169">
        <f t="shared" si="193"/>
        <v>38570.756449158514</v>
      </c>
      <c r="J1149" s="169">
        <f t="shared" si="187"/>
        <v>2.3624949825097011E-2</v>
      </c>
      <c r="K1149" s="169">
        <f t="shared" si="188"/>
        <v>1.6991231966620832</v>
      </c>
      <c r="L1149" s="169">
        <f t="shared" si="194"/>
        <v>28.763506666937168</v>
      </c>
      <c r="M1149" s="170">
        <f t="shared" si="195"/>
        <v>33.54663401442167</v>
      </c>
      <c r="N1149" s="170">
        <f t="shared" si="196"/>
        <v>2.4492063319116246</v>
      </c>
      <c r="O1149" s="169">
        <f t="shared" si="197"/>
        <v>0.22088801694729659</v>
      </c>
    </row>
    <row r="1150" spans="1:15" x14ac:dyDescent="0.25">
      <c r="A1150" s="157">
        <v>45694.787499999999</v>
      </c>
      <c r="B1150" s="168">
        <v>0.39071400580745996</v>
      </c>
      <c r="C1150" s="169">
        <f t="shared" si="189"/>
        <v>0.4437884886856574</v>
      </c>
      <c r="D1150" s="168">
        <v>26.485677474999999</v>
      </c>
      <c r="E1150" s="168">
        <v>4.4919557499999999E-2</v>
      </c>
      <c r="F1150" s="169">
        <f t="shared" si="190"/>
        <v>0.97856995486547826</v>
      </c>
      <c r="G1150" s="169">
        <f t="shared" si="191"/>
        <v>0.42925334766974743</v>
      </c>
      <c r="H1150" s="169">
        <f t="shared" si="192"/>
        <v>9.2911980015096844E-4</v>
      </c>
      <c r="I1150" s="169">
        <f t="shared" si="193"/>
        <v>38343.325422440801</v>
      </c>
      <c r="J1150" s="169">
        <f t="shared" si="187"/>
        <v>2.3625286227570874E-2</v>
      </c>
      <c r="K1150" s="169">
        <f t="shared" si="188"/>
        <v>1.6991017127326846</v>
      </c>
      <c r="L1150" s="169">
        <f t="shared" si="194"/>
        <v>28.617651603420111</v>
      </c>
      <c r="M1150" s="170">
        <f t="shared" si="195"/>
        <v>33.376146187955293</v>
      </c>
      <c r="N1150" s="170">
        <f t="shared" si="196"/>
        <v>2.4363838024224544</v>
      </c>
      <c r="O1150" s="169">
        <f t="shared" si="197"/>
        <v>0.21973158391255904</v>
      </c>
    </row>
    <row r="1151" spans="1:15" x14ac:dyDescent="0.25">
      <c r="A1151" s="157">
        <v>45694.788194444445</v>
      </c>
      <c r="B1151" s="168">
        <v>0.37604291502617332</v>
      </c>
      <c r="C1151" s="169">
        <f t="shared" si="189"/>
        <v>0.42712348327965954</v>
      </c>
      <c r="D1151" s="168">
        <v>26.485246889999999</v>
      </c>
      <c r="E1151" s="168">
        <v>4.4569076833333297E-2</v>
      </c>
      <c r="F1151" s="169">
        <f t="shared" si="190"/>
        <v>0.97857083442094184</v>
      </c>
      <c r="G1151" s="169">
        <f t="shared" si="191"/>
        <v>0.41313512631543686</v>
      </c>
      <c r="H1151" s="169">
        <f t="shared" si="192"/>
        <v>8.9423187514163819E-4</v>
      </c>
      <c r="I1151" s="169">
        <f t="shared" si="193"/>
        <v>36903.468955362587</v>
      </c>
      <c r="J1151" s="169">
        <f t="shared" si="187"/>
        <v>2.3625589320723412E-2</v>
      </c>
      <c r="K1151" s="169">
        <f t="shared" si="188"/>
        <v>1.6990823565529403</v>
      </c>
      <c r="L1151" s="169">
        <f t="shared" si="194"/>
        <v>27.691051218954104</v>
      </c>
      <c r="M1151" s="170">
        <f t="shared" si="195"/>
        <v>32.295142463650926</v>
      </c>
      <c r="N1151" s="170">
        <f t="shared" si="196"/>
        <v>2.331045655923242</v>
      </c>
      <c r="O1151" s="169">
        <f t="shared" si="197"/>
        <v>0.21023139032496771</v>
      </c>
    </row>
    <row r="1152" spans="1:15" x14ac:dyDescent="0.25">
      <c r="A1152" s="157">
        <v>45694.788888888892</v>
      </c>
      <c r="B1152" s="168">
        <v>0.36870738250360735</v>
      </c>
      <c r="C1152" s="169">
        <f t="shared" si="189"/>
        <v>0.41879053526792354</v>
      </c>
      <c r="D1152" s="168">
        <v>26.484816299999999</v>
      </c>
      <c r="E1152" s="168">
        <v>4.4431586333333301E-2</v>
      </c>
      <c r="F1152" s="169">
        <f t="shared" si="190"/>
        <v>0.97857171396717413</v>
      </c>
      <c r="G1152" s="169">
        <f t="shared" si="191"/>
        <v>0.40507602977564333</v>
      </c>
      <c r="H1152" s="169">
        <f t="shared" si="192"/>
        <v>8.7678794323732317E-4</v>
      </c>
      <c r="I1152" s="169">
        <f t="shared" si="193"/>
        <v>36183.502247148594</v>
      </c>
      <c r="J1152" s="169">
        <f t="shared" si="187"/>
        <v>2.3625892422155171E-2</v>
      </c>
      <c r="K1152" s="169">
        <f t="shared" si="188"/>
        <v>1.699063000309798</v>
      </c>
      <c r="L1152" s="169">
        <f t="shared" si="194"/>
        <v>27.22586248089744</v>
      </c>
      <c r="M1152" s="170">
        <f t="shared" si="195"/>
        <v>31.752284212247218</v>
      </c>
      <c r="N1152" s="170">
        <f t="shared" si="196"/>
        <v>2.2807368881203662</v>
      </c>
      <c r="O1152" s="169">
        <f t="shared" si="197"/>
        <v>0.20569416379151931</v>
      </c>
    </row>
    <row r="1153" spans="1:15" x14ac:dyDescent="0.25">
      <c r="A1153" s="157">
        <v>45694.789583333331</v>
      </c>
      <c r="B1153" s="168">
        <v>0.3737264402697541</v>
      </c>
      <c r="C1153" s="169">
        <f t="shared" si="189"/>
        <v>0.42449036228422493</v>
      </c>
      <c r="D1153" s="168">
        <v>26.484385709999898</v>
      </c>
      <c r="E1153" s="168">
        <v>4.48436578333333E-2</v>
      </c>
      <c r="F1153" s="169">
        <f t="shared" si="190"/>
        <v>0.9785725934939622</v>
      </c>
      <c r="G1153" s="169">
        <f t="shared" si="191"/>
        <v>0.41059015856612235</v>
      </c>
      <c r="H1153" s="169">
        <f t="shared" si="192"/>
        <v>8.8872328693965878E-4</v>
      </c>
      <c r="I1153" s="169">
        <f t="shared" si="193"/>
        <v>36675.967301357035</v>
      </c>
      <c r="J1153" s="169">
        <f t="shared" si="187"/>
        <v>2.3626195528346716E-2</v>
      </c>
      <c r="K1153" s="169">
        <f t="shared" si="188"/>
        <v>1.6990436442280241</v>
      </c>
      <c r="L1153" s="169">
        <f t="shared" si="194"/>
        <v>27.544288507575505</v>
      </c>
      <c r="M1153" s="170">
        <f t="shared" si="195"/>
        <v>32.123321945611096</v>
      </c>
      <c r="N1153" s="170">
        <f t="shared" si="196"/>
        <v>2.3316206984953487</v>
      </c>
      <c r="O1153" s="169">
        <f t="shared" si="197"/>
        <v>0.2102832520288013</v>
      </c>
    </row>
    <row r="1154" spans="1:15" x14ac:dyDescent="0.25">
      <c r="A1154" s="157">
        <v>45694.790277777778</v>
      </c>
      <c r="B1154" s="168">
        <v>0.38067590502346571</v>
      </c>
      <c r="C1154" s="169">
        <f t="shared" si="189"/>
        <v>0.43238268304728955</v>
      </c>
      <c r="D1154" s="168">
        <v>26.48391586</v>
      </c>
      <c r="E1154" s="168">
        <v>4.4761006999999998E-2</v>
      </c>
      <c r="F1154" s="169">
        <f t="shared" si="190"/>
        <v>0.97857355319137507</v>
      </c>
      <c r="G1154" s="169">
        <f t="shared" si="191"/>
        <v>0.41822510629183474</v>
      </c>
      <c r="H1154" s="169">
        <f t="shared" si="192"/>
        <v>9.0524914781782407E-4</v>
      </c>
      <c r="I1154" s="169">
        <f t="shared" si="193"/>
        <v>37357.863815285818</v>
      </c>
      <c r="J1154" s="169">
        <f t="shared" si="187"/>
        <v>2.3626526276349268E-2</v>
      </c>
      <c r="K1154" s="169">
        <f t="shared" si="188"/>
        <v>1.6990225234966039</v>
      </c>
      <c r="L1154" s="169">
        <f t="shared" si="194"/>
        <v>27.984200532186929</v>
      </c>
      <c r="M1154" s="170">
        <f t="shared" si="195"/>
        <v>32.636002405952027</v>
      </c>
      <c r="N1154" s="170">
        <f t="shared" si="196"/>
        <v>2.3683832919331063</v>
      </c>
      <c r="O1154" s="169">
        <f t="shared" si="197"/>
        <v>0.21359878173999874</v>
      </c>
    </row>
    <row r="1155" spans="1:15" x14ac:dyDescent="0.25">
      <c r="A1155" s="157">
        <v>45694.790972222225</v>
      </c>
      <c r="B1155" s="168">
        <v>0.37140995998465431</v>
      </c>
      <c r="C1155" s="169">
        <f t="shared" si="189"/>
        <v>0.42185601001676337</v>
      </c>
      <c r="D1155" s="168">
        <v>26.482978464999999</v>
      </c>
      <c r="E1155" s="168">
        <v>4.47045815E-2</v>
      </c>
      <c r="F1155" s="169">
        <f t="shared" si="190"/>
        <v>0.9785754678089289</v>
      </c>
      <c r="G1155" s="169">
        <f t="shared" si="191"/>
        <v>0.40804518474278817</v>
      </c>
      <c r="H1155" s="169">
        <f t="shared" si="192"/>
        <v>8.8321468559045063E-4</v>
      </c>
      <c r="I1155" s="169">
        <f t="shared" si="193"/>
        <v>36448.359265448358</v>
      </c>
      <c r="J1155" s="169">
        <f t="shared" si="187"/>
        <v>2.3627186166697251E-2</v>
      </c>
      <c r="K1155" s="169">
        <f t="shared" si="188"/>
        <v>1.698980386222334</v>
      </c>
      <c r="L1155" s="169">
        <f t="shared" si="194"/>
        <v>27.397398033875362</v>
      </c>
      <c r="M1155" s="170">
        <f t="shared" si="195"/>
        <v>31.950945641933846</v>
      </c>
      <c r="N1155" s="170">
        <f t="shared" si="196"/>
        <v>2.3106053290965276</v>
      </c>
      <c r="O1155" s="169">
        <f t="shared" si="197"/>
        <v>0.20838792650581955</v>
      </c>
    </row>
    <row r="1156" spans="1:15" x14ac:dyDescent="0.25">
      <c r="A1156" s="157">
        <v>45694.791666666664</v>
      </c>
      <c r="B1156" s="168">
        <v>0.37565683436221242</v>
      </c>
      <c r="C1156" s="169">
        <f t="shared" si="189"/>
        <v>0.42667722449000833</v>
      </c>
      <c r="D1156" s="168">
        <v>26.481905448333301</v>
      </c>
      <c r="E1156" s="168">
        <v>4.4672394499999997E-2</v>
      </c>
      <c r="F1156" s="169">
        <f t="shared" si="190"/>
        <v>0.97857765931893159</v>
      </c>
      <c r="G1156" s="169">
        <f t="shared" si="191"/>
        <v>0.41271096333429846</v>
      </c>
      <c r="H1156" s="169">
        <f t="shared" si="192"/>
        <v>8.9331377345086246E-4</v>
      </c>
      <c r="I1156" s="169">
        <f t="shared" si="193"/>
        <v>36864.912195936718</v>
      </c>
      <c r="J1156" s="169">
        <f t="shared" si="187"/>
        <v>2.3627941557220786E-2</v>
      </c>
      <c r="K1156" s="169">
        <f t="shared" si="188"/>
        <v>1.6989321534948276</v>
      </c>
      <c r="L1156" s="169">
        <f t="shared" si="194"/>
        <v>27.666599479575925</v>
      </c>
      <c r="M1156" s="170">
        <f t="shared" si="195"/>
        <v>32.264068277204935</v>
      </c>
      <c r="N1156" s="170">
        <f t="shared" si="196"/>
        <v>2.3339445470498466</v>
      </c>
      <c r="O1156" s="169">
        <f t="shared" si="197"/>
        <v>0.21049283432989238</v>
      </c>
    </row>
    <row r="1157" spans="1:15" x14ac:dyDescent="0.25">
      <c r="A1157" s="157">
        <v>45694.792361111111</v>
      </c>
      <c r="B1157" s="168">
        <v>0.37565682516576321</v>
      </c>
      <c r="C1157" s="169">
        <f t="shared" si="189"/>
        <v>0.42667473057711364</v>
      </c>
      <c r="D1157" s="168">
        <v>26.480832428333301</v>
      </c>
      <c r="E1157" s="168">
        <v>4.4529340333333299E-2</v>
      </c>
      <c r="F1157" s="169">
        <f t="shared" si="190"/>
        <v>0.97857985071500919</v>
      </c>
      <c r="G1157" s="169">
        <f t="shared" si="191"/>
        <v>0.41271095323072776</v>
      </c>
      <c r="H1157" s="169">
        <f t="shared" si="192"/>
        <v>8.9331375158166178E-4</v>
      </c>
      <c r="I1157" s="169">
        <f t="shared" si="193"/>
        <v>36864.696721862616</v>
      </c>
      <c r="J1157" s="169">
        <f t="shared" si="187"/>
        <v>2.3628696979652433E-2</v>
      </c>
      <c r="K1157" s="169">
        <f t="shared" si="188"/>
        <v>1.6988839216195513</v>
      </c>
      <c r="L1157" s="169">
        <f t="shared" si="194"/>
        <v>27.66659889709312</v>
      </c>
      <c r="M1157" s="170">
        <f t="shared" si="195"/>
        <v>32.263246542466014</v>
      </c>
      <c r="N1157" s="170">
        <f t="shared" si="196"/>
        <v>2.3263982074778404</v>
      </c>
      <c r="O1157" s="169">
        <f t="shared" si="197"/>
        <v>0.20981224814915589</v>
      </c>
    </row>
    <row r="1158" spans="1:15" x14ac:dyDescent="0.25">
      <c r="A1158" s="157">
        <v>45694.793055555558</v>
      </c>
      <c r="B1158" s="168">
        <v>0.34708683432731552</v>
      </c>
      <c r="C1158" s="169">
        <f t="shared" si="189"/>
        <v>0.39422235840227338</v>
      </c>
      <c r="D1158" s="168">
        <v>26.479759408333301</v>
      </c>
      <c r="E1158" s="168">
        <v>4.4481655666666599E-2</v>
      </c>
      <c r="F1158" s="169">
        <f t="shared" si="190"/>
        <v>0.97858204199035925</v>
      </c>
      <c r="G1158" s="169">
        <f t="shared" si="191"/>
        <v>0.38132286878017652</v>
      </c>
      <c r="H1158" s="169">
        <f t="shared" si="192"/>
        <v>8.2537417484886697E-4</v>
      </c>
      <c r="I1158" s="169">
        <f t="shared" si="193"/>
        <v>34060.811765956423</v>
      </c>
      <c r="J1158" s="169">
        <f t="shared" si="187"/>
        <v>2.3629452431646953E-2</v>
      </c>
      <c r="K1158" s="169">
        <f t="shared" si="188"/>
        <v>1.6988356907463313</v>
      </c>
      <c r="L1158" s="169">
        <f t="shared" si="194"/>
        <v>25.847114726133391</v>
      </c>
      <c r="M1158" s="170">
        <f t="shared" si="195"/>
        <v>30.140698412105028</v>
      </c>
      <c r="N1158" s="170">
        <f t="shared" si="196"/>
        <v>2.1555539546316544</v>
      </c>
      <c r="O1158" s="169">
        <f t="shared" si="197"/>
        <v>0.19440421668755903</v>
      </c>
    </row>
    <row r="1159" spans="1:15" x14ac:dyDescent="0.25">
      <c r="A1159" s="157">
        <v>45694.793749999997</v>
      </c>
      <c r="B1159" s="168">
        <v>0.34129562076193309</v>
      </c>
      <c r="C1159" s="169">
        <f t="shared" si="189"/>
        <v>0.3876424229578842</v>
      </c>
      <c r="D1159" s="168">
        <v>26.478686388333301</v>
      </c>
      <c r="E1159" s="168">
        <v>4.4325091333333302E-2</v>
      </c>
      <c r="F1159" s="169">
        <f t="shared" si="190"/>
        <v>0.97858423314498699</v>
      </c>
      <c r="G1159" s="169">
        <f t="shared" si="191"/>
        <v>0.37496042010144692</v>
      </c>
      <c r="H1159" s="169">
        <f t="shared" si="192"/>
        <v>8.1160264091222273E-4</v>
      </c>
      <c r="I1159" s="169">
        <f t="shared" si="193"/>
        <v>33492.305343561195</v>
      </c>
      <c r="J1159" s="169">
        <f t="shared" si="187"/>
        <v>2.3630207913205668E-2</v>
      </c>
      <c r="K1159" s="169">
        <f t="shared" si="188"/>
        <v>1.698787460875157</v>
      </c>
      <c r="L1159" s="169">
        <f t="shared" si="194"/>
        <v>25.475791471835571</v>
      </c>
      <c r="M1159" s="170">
        <f t="shared" si="195"/>
        <v>29.706936934991624</v>
      </c>
      <c r="N1159" s="170">
        <f t="shared" si="196"/>
        <v>2.1138145306581482</v>
      </c>
      <c r="O1159" s="169">
        <f t="shared" si="197"/>
        <v>0.19063983862357037</v>
      </c>
    </row>
    <row r="1160" spans="1:15" x14ac:dyDescent="0.25">
      <c r="A1160" s="157">
        <v>45694.794444444444</v>
      </c>
      <c r="B1160" s="168">
        <v>0.35210589210890403</v>
      </c>
      <c r="C1160" s="169">
        <f t="shared" si="189"/>
        <v>0.39991836535395819</v>
      </c>
      <c r="D1160" s="168">
        <v>26.477613368333301</v>
      </c>
      <c r="E1160" s="168">
        <v>4.4253168499999898E-2</v>
      </c>
      <c r="F1160" s="169">
        <f t="shared" si="190"/>
        <v>0.97858642417889818</v>
      </c>
      <c r="G1160" s="169">
        <f t="shared" si="191"/>
        <v>0.38683699758762058</v>
      </c>
      <c r="H1160" s="169">
        <f t="shared" si="192"/>
        <v>8.3730951858792331E-4</v>
      </c>
      <c r="I1160" s="169">
        <f t="shared" si="193"/>
        <v>34552.94676658199</v>
      </c>
      <c r="J1160" s="169">
        <f t="shared" si="187"/>
        <v>2.3630963424329975E-2</v>
      </c>
      <c r="K1160" s="169">
        <f t="shared" si="188"/>
        <v>1.6987392320060146</v>
      </c>
      <c r="L1160" s="169">
        <f t="shared" si="194"/>
        <v>26.168227176758197</v>
      </c>
      <c r="M1160" s="170">
        <f t="shared" si="195"/>
        <v>30.513599257573585</v>
      </c>
      <c r="N1160" s="170">
        <f t="shared" si="196"/>
        <v>2.1738135734992143</v>
      </c>
      <c r="O1160" s="169">
        <f t="shared" si="197"/>
        <v>0.19605100771096809</v>
      </c>
    </row>
    <row r="1161" spans="1:15" x14ac:dyDescent="0.25">
      <c r="A1161" s="157">
        <v>45694.795138888891</v>
      </c>
      <c r="B1161" s="168">
        <v>0.35210589210890403</v>
      </c>
      <c r="C1161" s="169">
        <f t="shared" si="189"/>
        <v>0.39991626541543224</v>
      </c>
      <c r="D1161" s="168">
        <v>26.4766452733333</v>
      </c>
      <c r="E1161" s="168">
        <v>4.4309596499999999E-2</v>
      </c>
      <c r="F1161" s="169">
        <f t="shared" si="190"/>
        <v>0.97858840085950838</v>
      </c>
      <c r="G1161" s="169">
        <f t="shared" si="191"/>
        <v>0.38683699758762058</v>
      </c>
      <c r="H1161" s="169">
        <f t="shared" si="192"/>
        <v>8.3730951858792331E-4</v>
      </c>
      <c r="I1161" s="169">
        <f t="shared" si="193"/>
        <v>34552.765331893344</v>
      </c>
      <c r="J1161" s="169">
        <f t="shared" si="187"/>
        <v>2.363164508335398E-2</v>
      </c>
      <c r="K1161" s="169">
        <f t="shared" si="188"/>
        <v>1.6986957200449633</v>
      </c>
      <c r="L1161" s="169">
        <f t="shared" si="194"/>
        <v>26.168227176758197</v>
      </c>
      <c r="M1161" s="170">
        <f t="shared" si="195"/>
        <v>30.512898677928803</v>
      </c>
      <c r="N1161" s="170">
        <f t="shared" si="196"/>
        <v>2.1765243426218426</v>
      </c>
      <c r="O1161" s="169">
        <f t="shared" si="197"/>
        <v>0.19629548544569286</v>
      </c>
    </row>
    <row r="1162" spans="1:15" x14ac:dyDescent="0.25">
      <c r="A1162" s="157">
        <v>45694.79583333333</v>
      </c>
      <c r="B1162" s="168">
        <v>0.35982751446871064</v>
      </c>
      <c r="C1162" s="169">
        <f t="shared" si="189"/>
        <v>0.40868698503844408</v>
      </c>
      <c r="D1162" s="168">
        <v>26.476926729999999</v>
      </c>
      <c r="E1162" s="168">
        <v>4.4103759333333298E-2</v>
      </c>
      <c r="F1162" s="169">
        <f t="shared" si="190"/>
        <v>0.97858782618436968</v>
      </c>
      <c r="G1162" s="169">
        <f t="shared" si="191"/>
        <v>0.39532026718666835</v>
      </c>
      <c r="H1162" s="169">
        <f t="shared" si="192"/>
        <v>8.5567157399711765E-4</v>
      </c>
      <c r="I1162" s="169">
        <f t="shared" si="193"/>
        <v>35310.555507321566</v>
      </c>
      <c r="J1162" s="169">
        <f t="shared" si="187"/>
        <v>2.3631446900449399E-2</v>
      </c>
      <c r="K1162" s="169">
        <f t="shared" si="188"/>
        <v>1.6987083703015042</v>
      </c>
      <c r="L1162" s="169">
        <f t="shared" si="194"/>
        <v>26.660999520039148</v>
      </c>
      <c r="M1162" s="170">
        <f t="shared" si="195"/>
        <v>31.087692789201114</v>
      </c>
      <c r="N1162" s="170">
        <f t="shared" si="196"/>
        <v>2.2115613509909728</v>
      </c>
      <c r="O1162" s="169">
        <f t="shared" si="197"/>
        <v>0.19945538879788716</v>
      </c>
    </row>
    <row r="1163" spans="1:15" x14ac:dyDescent="0.25">
      <c r="A1163" s="157">
        <v>45694.796527777777</v>
      </c>
      <c r="B1163" s="168">
        <v>0.37063778580023976</v>
      </c>
      <c r="C1163" s="169">
        <f t="shared" si="189"/>
        <v>0.42096660809436576</v>
      </c>
      <c r="D1163" s="168">
        <v>26.477570650000001</v>
      </c>
      <c r="E1163" s="168">
        <v>4.4050512166666597E-2</v>
      </c>
      <c r="F1163" s="169">
        <f t="shared" si="190"/>
        <v>0.97858651140433306</v>
      </c>
      <c r="G1163" s="169">
        <f t="shared" si="191"/>
        <v>0.40719684465587702</v>
      </c>
      <c r="H1163" s="169">
        <f t="shared" si="192"/>
        <v>8.8137845163609749E-4</v>
      </c>
      <c r="I1163" s="169">
        <f t="shared" si="193"/>
        <v>36371.514939353205</v>
      </c>
      <c r="J1163" s="169">
        <f t="shared" si="187"/>
        <v>2.363099350283053E-2</v>
      </c>
      <c r="K1163" s="169">
        <f t="shared" si="188"/>
        <v>1.69873731197223</v>
      </c>
      <c r="L1163" s="169">
        <f t="shared" si="194"/>
        <v>27.34840517844691</v>
      </c>
      <c r="M1163" s="170">
        <f t="shared" si="195"/>
        <v>31.889719729842298</v>
      </c>
      <c r="N1163" s="170">
        <f t="shared" si="196"/>
        <v>2.27194549984074</v>
      </c>
      <c r="O1163" s="169">
        <f t="shared" si="197"/>
        <v>0.20490128966817642</v>
      </c>
    </row>
    <row r="1164" spans="1:15" x14ac:dyDescent="0.25">
      <c r="A1164" s="157">
        <v>45694.797222222223</v>
      </c>
      <c r="B1164" s="168">
        <v>0.38415061806538253</v>
      </c>
      <c r="C1164" s="169">
        <f t="shared" si="189"/>
        <v>0.43631586874067413</v>
      </c>
      <c r="D1164" s="168">
        <v>26.478214569999999</v>
      </c>
      <c r="E1164" s="168">
        <v>4.4150648666666598E-2</v>
      </c>
      <c r="F1164" s="169">
        <f t="shared" si="190"/>
        <v>0.9785851965808261</v>
      </c>
      <c r="G1164" s="169">
        <f t="shared" si="191"/>
        <v>0.42204255891258763</v>
      </c>
      <c r="H1164" s="169">
        <f t="shared" si="192"/>
        <v>9.1351203227832824E-4</v>
      </c>
      <c r="I1164" s="169">
        <f t="shared" si="193"/>
        <v>37697.691059194243</v>
      </c>
      <c r="J1164" s="169">
        <f t="shared" si="187"/>
        <v>2.3630540115859397E-2</v>
      </c>
      <c r="K1164" s="169">
        <f t="shared" si="188"/>
        <v>1.6987662540038004</v>
      </c>
      <c r="L1164" s="169">
        <f t="shared" si="194"/>
        <v>28.203732763506146</v>
      </c>
      <c r="M1164" s="170">
        <f t="shared" si="195"/>
        <v>32.887580199560546</v>
      </c>
      <c r="N1164" s="170">
        <f t="shared" si="196"/>
        <v>2.3559484562166451</v>
      </c>
      <c r="O1164" s="169">
        <f t="shared" si="197"/>
        <v>0.21247731387235255</v>
      </c>
    </row>
    <row r="1165" spans="1:15" x14ac:dyDescent="0.25">
      <c r="A1165" s="157">
        <v>45694.79791666667</v>
      </c>
      <c r="B1165" s="168">
        <v>0.40306858320878275</v>
      </c>
      <c r="C1165" s="169">
        <f t="shared" si="189"/>
        <v>0.45780437417095154</v>
      </c>
      <c r="D1165" s="168">
        <v>26.478858489999901</v>
      </c>
      <c r="E1165" s="168">
        <v>4.4312317666666601E-2</v>
      </c>
      <c r="F1165" s="169">
        <f t="shared" si="190"/>
        <v>0.97858388171384747</v>
      </c>
      <c r="G1165" s="169">
        <f t="shared" si="191"/>
        <v>0.44282655884144068</v>
      </c>
      <c r="H1165" s="169">
        <f t="shared" si="192"/>
        <v>9.5849904511134351E-4</v>
      </c>
      <c r="I1165" s="169">
        <f t="shared" si="193"/>
        <v>39554.297928370215</v>
      </c>
      <c r="J1165" s="169">
        <f t="shared" si="187"/>
        <v>2.3630086739535691E-2</v>
      </c>
      <c r="K1165" s="169">
        <f t="shared" si="188"/>
        <v>1.6987951963962198</v>
      </c>
      <c r="L1165" s="169">
        <f t="shared" si="194"/>
        <v>29.394167577203113</v>
      </c>
      <c r="M1165" s="170">
        <f t="shared" si="195"/>
        <v>34.276236229553675</v>
      </c>
      <c r="N1165" s="170">
        <f t="shared" si="196"/>
        <v>2.4750667171361926</v>
      </c>
      <c r="O1165" s="169">
        <f t="shared" si="197"/>
        <v>0.22322030277202312</v>
      </c>
    </row>
    <row r="1166" spans="1:15" x14ac:dyDescent="0.25">
      <c r="A1166" s="157">
        <v>45694.798611111109</v>
      </c>
      <c r="B1166" s="168">
        <v>0.42044224047553036</v>
      </c>
      <c r="C1166" s="169">
        <f t="shared" si="189"/>
        <v>0.47753872988563201</v>
      </c>
      <c r="D1166" s="168">
        <v>26.479397263333301</v>
      </c>
      <c r="E1166" s="168">
        <v>4.41656731666666E-2</v>
      </c>
      <c r="F1166" s="169">
        <f t="shared" si="190"/>
        <v>0.97858278152007361</v>
      </c>
      <c r="G1166" s="169">
        <f t="shared" si="191"/>
        <v>0.46191392308272494</v>
      </c>
      <c r="H1166" s="169">
        <f t="shared" si="192"/>
        <v>9.9981368632624454E-4</v>
      </c>
      <c r="I1166" s="169">
        <f t="shared" si="193"/>
        <v>41259.346262118604</v>
      </c>
      <c r="J1166" s="169">
        <f t="shared" si="187"/>
        <v>2.3629707403895816E-2</v>
      </c>
      <c r="K1166" s="169">
        <f t="shared" si="188"/>
        <v>1.6988194130190739</v>
      </c>
      <c r="L1166" s="169">
        <f t="shared" si="194"/>
        <v>30.480544693973261</v>
      </c>
      <c r="M1166" s="170">
        <f t="shared" si="195"/>
        <v>35.543503568322045</v>
      </c>
      <c r="N1166" s="170">
        <f t="shared" si="196"/>
        <v>2.5677425656892807</v>
      </c>
      <c r="O1166" s="169">
        <f t="shared" si="197"/>
        <v>0.23157851422161621</v>
      </c>
    </row>
    <row r="1167" spans="1:15" x14ac:dyDescent="0.25">
      <c r="A1167" s="157">
        <v>45694.799305555556</v>
      </c>
      <c r="B1167" s="168">
        <v>0.44283494812655405</v>
      </c>
      <c r="C1167" s="169">
        <f t="shared" si="189"/>
        <v>0.50297044392636925</v>
      </c>
      <c r="D1167" s="168">
        <v>26.478683834999998</v>
      </c>
      <c r="E1167" s="168">
        <v>4.40175253333333E-2</v>
      </c>
      <c r="F1167" s="169">
        <f t="shared" si="190"/>
        <v>0.97858423835886332</v>
      </c>
      <c r="G1167" s="169">
        <f t="shared" si="191"/>
        <v>0.48651540800448284</v>
      </c>
      <c r="H1167" s="169">
        <f t="shared" si="192"/>
        <v>1.0530636536893569E-3</v>
      </c>
      <c r="I1167" s="169">
        <f t="shared" si="193"/>
        <v>43456.646355238307</v>
      </c>
      <c r="J1167" s="169">
        <f t="shared" si="187"/>
        <v>2.3630209710967222E-2</v>
      </c>
      <c r="K1167" s="169">
        <f t="shared" si="188"/>
        <v>1.6987873461096752</v>
      </c>
      <c r="L1167" s="169">
        <f t="shared" si="194"/>
        <v>31.87155794765858</v>
      </c>
      <c r="M1167" s="170">
        <f t="shared" si="195"/>
        <v>37.164941693087847</v>
      </c>
      <c r="N1167" s="170">
        <f t="shared" si="196"/>
        <v>2.688232161142893</v>
      </c>
      <c r="O1167" s="169">
        <f t="shared" si="197"/>
        <v>0.24244518047825514</v>
      </c>
    </row>
    <row r="1168" spans="1:15" x14ac:dyDescent="0.25">
      <c r="A1168" s="157">
        <v>45694.8</v>
      </c>
      <c r="B1168" s="168">
        <v>0.43627156404452283</v>
      </c>
      <c r="C1168" s="169">
        <f t="shared" si="189"/>
        <v>0.49551288061075255</v>
      </c>
      <c r="D1168" s="168">
        <v>26.477607171666602</v>
      </c>
      <c r="E1168" s="168">
        <v>4.4055676166666599E-2</v>
      </c>
      <c r="F1168" s="169">
        <f t="shared" si="190"/>
        <v>0.97858643683172009</v>
      </c>
      <c r="G1168" s="169">
        <f t="shared" si="191"/>
        <v>0.47930462326838968</v>
      </c>
      <c r="H1168" s="169">
        <f t="shared" si="192"/>
        <v>1.037455894520324E-3</v>
      </c>
      <c r="I1168" s="169">
        <f t="shared" si="193"/>
        <v>42812.312884769017</v>
      </c>
      <c r="J1168" s="169">
        <f t="shared" ref="J1168:J1231" si="198">KHprocess*EXP(delta*(1/(D1168+273.15)-1/(Tnul+273.15)))</f>
        <v>2.3630967787475844E-2</v>
      </c>
      <c r="K1168" s="169">
        <f t="shared" ref="K1168:K1231" si="199">1/(J1168*constR*(D1168+273.15)*10^3)</f>
        <v>1.698738953488274</v>
      </c>
      <c r="L1168" s="169">
        <f t="shared" si="194"/>
        <v>31.464889409854766</v>
      </c>
      <c r="M1168" s="170">
        <f t="shared" si="195"/>
        <v>36.689794786263676</v>
      </c>
      <c r="N1168" s="170">
        <f t="shared" si="196"/>
        <v>2.6526321047364729</v>
      </c>
      <c r="O1168" s="169">
        <f t="shared" si="197"/>
        <v>0.23923449718041784</v>
      </c>
    </row>
    <row r="1169" spans="1:15" x14ac:dyDescent="0.25">
      <c r="A1169" s="157">
        <v>45694.800694444442</v>
      </c>
      <c r="B1169" s="168">
        <v>0.4289360223332328</v>
      </c>
      <c r="C1169" s="169">
        <f t="shared" ref="C1169:C1232" si="200">IF($C$13="Normalised Q_A (Nm3/s)", B1169*$C$8/F1169*(D1169+273.15)/($C$6+273.15), B1169)</f>
        <v>0.48717840064380391</v>
      </c>
      <c r="D1169" s="168">
        <v>26.476530508333301</v>
      </c>
      <c r="E1169" s="168">
        <v>4.3993682499999999E-2</v>
      </c>
      <c r="F1169" s="169">
        <f t="shared" ref="F1169:F1232" si="201">$C$5-EXP(52.57-(6690.9/(D1169+273.15))-4.681*LN(D1169+273.15))/1000</f>
        <v>0.97858863518304451</v>
      </c>
      <c r="G1169" s="169">
        <f t="shared" ref="G1169:G1232" si="202">C1169*((20+273.15)/(D1169+273.15))*(F1169/$C$9)</f>
        <v>0.47124551663351266</v>
      </c>
      <c r="H1169" s="169">
        <f t="shared" ref="H1169:H1232" si="203">G1169/$C$2</f>
        <v>1.020011940765179E-3</v>
      </c>
      <c r="I1169" s="169">
        <f t="shared" ref="I1169:I1232" si="204">C1169*(24*60*60)</f>
        <v>42092.213815624658</v>
      </c>
      <c r="J1169" s="169">
        <f t="shared" si="198"/>
        <v>2.3631725893752432E-2</v>
      </c>
      <c r="K1169" s="169">
        <f t="shared" si="199"/>
        <v>1.6986905618757149</v>
      </c>
      <c r="L1169" s="169">
        <f t="shared" ref="L1169:L1232" si="205">(($C$3/0.815)^(-0.49))*34500*(H1169)^0.86</f>
        <v>31.009362437578265</v>
      </c>
      <c r="M1169" s="170">
        <f t="shared" ref="M1169:M1232" si="206">L1169*(1.024)^(D1169-20)</f>
        <v>36.157701948390702</v>
      </c>
      <c r="N1169" s="170">
        <f t="shared" ref="N1169:N1232" si="207">K1169*E1169*(1-EXP((-(M1169/K1169)*($C$4/I1169))))*I1169/1000</f>
        <v>2.6065388034457309</v>
      </c>
      <c r="O1169" s="169">
        <f t="shared" ref="O1169:O1232" si="208">N1169*1000/24/$C$2</f>
        <v>0.23507745341321529</v>
      </c>
    </row>
    <row r="1170" spans="1:15" x14ac:dyDescent="0.25">
      <c r="A1170" s="157">
        <v>45694.801388888889</v>
      </c>
      <c r="B1170" s="168">
        <v>0.41658141916486069</v>
      </c>
      <c r="C1170" s="169">
        <f t="shared" si="200"/>
        <v>0.47314348482014451</v>
      </c>
      <c r="D1170" s="168">
        <v>26.4754538466666</v>
      </c>
      <c r="E1170" s="168">
        <v>4.3955534666666601E-2</v>
      </c>
      <c r="F1170" s="169">
        <f t="shared" si="201"/>
        <v>0.97859083340943998</v>
      </c>
      <c r="G1170" s="169">
        <f t="shared" si="202"/>
        <v>0.45767227715315378</v>
      </c>
      <c r="H1170" s="169">
        <f t="shared" si="203"/>
        <v>9.906326345306359E-4</v>
      </c>
      <c r="I1170" s="169">
        <f t="shared" si="204"/>
        <v>40879.597088460483</v>
      </c>
      <c r="J1170" s="169">
        <f t="shared" si="198"/>
        <v>2.3632484028624921E-2</v>
      </c>
      <c r="K1170" s="169">
        <f t="shared" si="199"/>
        <v>1.6986421713468824</v>
      </c>
      <c r="L1170" s="169">
        <f t="shared" si="205"/>
        <v>30.239679201597561</v>
      </c>
      <c r="M1170" s="170">
        <f t="shared" si="206"/>
        <v>35.259331455096479</v>
      </c>
      <c r="N1170" s="170">
        <f t="shared" si="207"/>
        <v>2.5329583807134375</v>
      </c>
      <c r="O1170" s="169">
        <f t="shared" si="208"/>
        <v>0.22844141240200555</v>
      </c>
    </row>
    <row r="1171" spans="1:15" x14ac:dyDescent="0.25">
      <c r="A1171" s="157">
        <v>45694.802083333336</v>
      </c>
      <c r="B1171" s="168">
        <v>0.39534697004542541</v>
      </c>
      <c r="C1171" s="169">
        <f t="shared" si="200"/>
        <v>0.44902333970296376</v>
      </c>
      <c r="D1171" s="168">
        <v>26.474406056666599</v>
      </c>
      <c r="E1171" s="168">
        <v>4.3812483499999999E-2</v>
      </c>
      <c r="F1171" s="169">
        <f t="shared" si="201"/>
        <v>0.97859297257170919</v>
      </c>
      <c r="G1171" s="169">
        <f t="shared" si="202"/>
        <v>0.43434329934596377</v>
      </c>
      <c r="H1171" s="169">
        <f t="shared" si="203"/>
        <v>9.4013701157135018E-4</v>
      </c>
      <c r="I1171" s="169">
        <f t="shared" si="204"/>
        <v>38795.616550336068</v>
      </c>
      <c r="J1171" s="169">
        <f t="shared" si="198"/>
        <v>2.3633221862001667E-2</v>
      </c>
      <c r="K1171" s="169">
        <f t="shared" si="199"/>
        <v>1.698595079422911</v>
      </c>
      <c r="L1171" s="169">
        <f t="shared" si="205"/>
        <v>28.909242120855495</v>
      </c>
      <c r="M1171" s="170">
        <f t="shared" si="206"/>
        <v>33.707210103665076</v>
      </c>
      <c r="N1171" s="170">
        <f t="shared" si="207"/>
        <v>2.4023041648615511</v>
      </c>
      <c r="O1171" s="169">
        <f t="shared" si="208"/>
        <v>0.21665802352647467</v>
      </c>
    </row>
    <row r="1172" spans="1:15" x14ac:dyDescent="0.25">
      <c r="A1172" s="157">
        <v>45694.802777777775</v>
      </c>
      <c r="B1172" s="168">
        <v>0.37874549252266193</v>
      </c>
      <c r="C1172" s="169">
        <f t="shared" si="200"/>
        <v>0.43016617135581908</v>
      </c>
      <c r="D1172" s="168">
        <v>26.473675891666598</v>
      </c>
      <c r="E1172" s="168">
        <v>4.3793409999999998E-2</v>
      </c>
      <c r="F1172" s="169">
        <f t="shared" si="201"/>
        <v>0.97859446320449217</v>
      </c>
      <c r="G1172" s="169">
        <f t="shared" si="202"/>
        <v>0.41610428129954646</v>
      </c>
      <c r="H1172" s="169">
        <f t="shared" si="203"/>
        <v>9.0065861753148584E-4</v>
      </c>
      <c r="I1172" s="169">
        <f t="shared" si="204"/>
        <v>37166.357205142769</v>
      </c>
      <c r="J1172" s="169">
        <f t="shared" si="198"/>
        <v>2.3633736046690591E-2</v>
      </c>
      <c r="K1172" s="169">
        <f t="shared" si="199"/>
        <v>1.6985622634170396</v>
      </c>
      <c r="L1172" s="169">
        <f t="shared" si="205"/>
        <v>27.862116034626073</v>
      </c>
      <c r="M1172" s="170">
        <f t="shared" si="206"/>
        <v>32.485733524742336</v>
      </c>
      <c r="N1172" s="170">
        <f t="shared" si="207"/>
        <v>2.3053389487664515</v>
      </c>
      <c r="O1172" s="169">
        <f t="shared" si="208"/>
        <v>0.20791296435483872</v>
      </c>
    </row>
    <row r="1173" spans="1:15" x14ac:dyDescent="0.25">
      <c r="A1173" s="157">
        <v>45694.803472222222</v>
      </c>
      <c r="B1173" s="168">
        <v>0.38222022397292416</v>
      </c>
      <c r="C1173" s="169">
        <f t="shared" si="200"/>
        <v>0.43411113727069528</v>
      </c>
      <c r="D1173" s="168">
        <v>26.473032355000001</v>
      </c>
      <c r="E1173" s="168">
        <v>4.3750494166666598E-2</v>
      </c>
      <c r="F1173" s="169">
        <f t="shared" si="201"/>
        <v>0.97859577693908795</v>
      </c>
      <c r="G1173" s="169">
        <f t="shared" si="202"/>
        <v>0.41992175414441146</v>
      </c>
      <c r="H1173" s="169">
        <f t="shared" si="203"/>
        <v>9.0892154576712434E-4</v>
      </c>
      <c r="I1173" s="169">
        <f t="shared" si="204"/>
        <v>37507.202260188074</v>
      </c>
      <c r="J1173" s="169">
        <f t="shared" si="198"/>
        <v>2.3634189238763679E-2</v>
      </c>
      <c r="K1173" s="169">
        <f t="shared" si="199"/>
        <v>1.6985333411567805</v>
      </c>
      <c r="L1173" s="169">
        <f t="shared" si="205"/>
        <v>28.081805025361408</v>
      </c>
      <c r="M1173" s="170">
        <f t="shared" si="206"/>
        <v>32.741379392127719</v>
      </c>
      <c r="N1173" s="170">
        <f t="shared" si="207"/>
        <v>2.323102448730634</v>
      </c>
      <c r="O1173" s="169">
        <f t="shared" si="208"/>
        <v>0.20951501160990568</v>
      </c>
    </row>
    <row r="1174" spans="1:15" x14ac:dyDescent="0.25">
      <c r="A1174" s="157">
        <v>45694.804166666669</v>
      </c>
      <c r="B1174" s="168">
        <v>0.41580927625300657</v>
      </c>
      <c r="C1174" s="169">
        <f t="shared" si="200"/>
        <v>0.47225865211395668</v>
      </c>
      <c r="D1174" s="168">
        <v>26.472388814999999</v>
      </c>
      <c r="E1174" s="168">
        <v>4.3578830666666603E-2</v>
      </c>
      <c r="F1174" s="169">
        <f t="shared" si="201"/>
        <v>0.97859709063707812</v>
      </c>
      <c r="G1174" s="169">
        <f t="shared" si="202"/>
        <v>0.45682397142347331</v>
      </c>
      <c r="H1174" s="169">
        <f t="shared" si="203"/>
        <v>9.8879647494258299E-4</v>
      </c>
      <c r="I1174" s="169">
        <f t="shared" si="204"/>
        <v>40803.147542645856</v>
      </c>
      <c r="J1174" s="169">
        <f t="shared" si="198"/>
        <v>2.3634642443821321E-2</v>
      </c>
      <c r="K1174" s="169">
        <f t="shared" si="199"/>
        <v>1.6985044191071157</v>
      </c>
      <c r="L1174" s="169">
        <f t="shared" si="205"/>
        <v>30.191470014436586</v>
      </c>
      <c r="M1174" s="170">
        <f t="shared" si="206"/>
        <v>35.200560868447539</v>
      </c>
      <c r="N1174" s="170">
        <f t="shared" si="207"/>
        <v>2.5066101746677791</v>
      </c>
      <c r="O1174" s="169">
        <f t="shared" si="208"/>
        <v>0.22606513119298152</v>
      </c>
    </row>
    <row r="1175" spans="1:15" x14ac:dyDescent="0.25">
      <c r="A1175" s="157">
        <v>45694.804861111108</v>
      </c>
      <c r="B1175" s="168">
        <v>0.42661953837264222</v>
      </c>
      <c r="C1175" s="169">
        <f t="shared" si="200"/>
        <v>0.48453480110423258</v>
      </c>
      <c r="D1175" s="168">
        <v>26.471745275</v>
      </c>
      <c r="E1175" s="168">
        <v>4.37218836666666E-2</v>
      </c>
      <c r="F1175" s="169">
        <f t="shared" si="201"/>
        <v>0.9785984042916589</v>
      </c>
      <c r="G1175" s="169">
        <f t="shared" si="202"/>
        <v>0.46870053877214368</v>
      </c>
      <c r="H1175" s="169">
        <f t="shared" si="203"/>
        <v>1.0145033306756357E-3</v>
      </c>
      <c r="I1175" s="169">
        <f t="shared" si="204"/>
        <v>41863.806815405696</v>
      </c>
      <c r="J1175" s="169">
        <f t="shared" si="198"/>
        <v>2.3635095659516457E-2</v>
      </c>
      <c r="K1175" s="169">
        <f t="shared" si="199"/>
        <v>1.6984754974178518</v>
      </c>
      <c r="L1175" s="169">
        <f t="shared" si="205"/>
        <v>30.865286135876659</v>
      </c>
      <c r="M1175" s="170">
        <f t="shared" si="206"/>
        <v>35.985621123715823</v>
      </c>
      <c r="N1175" s="170">
        <f t="shared" si="207"/>
        <v>2.5768014253179605</v>
      </c>
      <c r="O1175" s="169">
        <f t="shared" si="208"/>
        <v>0.23239551094137451</v>
      </c>
    </row>
    <row r="1176" spans="1:15" x14ac:dyDescent="0.25">
      <c r="A1176" s="157">
        <v>45694.805555555555</v>
      </c>
      <c r="B1176" s="168">
        <v>0.40384076663597984</v>
      </c>
      <c r="C1176" s="169">
        <f t="shared" si="200"/>
        <v>0.45866205040297142</v>
      </c>
      <c r="D1176" s="168">
        <v>26.471073100000002</v>
      </c>
      <c r="E1176" s="168">
        <v>4.35144565E-2</v>
      </c>
      <c r="F1176" s="169">
        <f t="shared" si="201"/>
        <v>0.97859977635235551</v>
      </c>
      <c r="G1176" s="169">
        <f t="shared" si="202"/>
        <v>0.4436749090828262</v>
      </c>
      <c r="H1176" s="169">
        <f t="shared" si="203"/>
        <v>9.6033530104507839E-4</v>
      </c>
      <c r="I1176" s="169">
        <f t="shared" si="204"/>
        <v>39628.401154816733</v>
      </c>
      <c r="J1176" s="169">
        <f t="shared" si="198"/>
        <v>2.3635569052886544E-2</v>
      </c>
      <c r="K1176" s="169">
        <f t="shared" si="199"/>
        <v>1.6984452892119297</v>
      </c>
      <c r="L1176" s="169">
        <f t="shared" si="205"/>
        <v>29.442589601665212</v>
      </c>
      <c r="M1176" s="170">
        <f t="shared" si="206"/>
        <v>34.326361966476419</v>
      </c>
      <c r="N1176" s="170">
        <f t="shared" si="207"/>
        <v>2.4343742775152979</v>
      </c>
      <c r="O1176" s="169">
        <f t="shared" si="208"/>
        <v>0.21955034970376061</v>
      </c>
    </row>
    <row r="1177" spans="1:15" x14ac:dyDescent="0.25">
      <c r="A1177" s="157">
        <v>45694.806250000001</v>
      </c>
      <c r="B1177" s="168">
        <v>0.38685319923736466</v>
      </c>
      <c r="C1177" s="169">
        <f t="shared" si="200"/>
        <v>0.43936607269677624</v>
      </c>
      <c r="D1177" s="168">
        <v>26.470085933333301</v>
      </c>
      <c r="E1177" s="168">
        <v>4.3364249666666597E-2</v>
      </c>
      <c r="F1177" s="169">
        <f t="shared" si="201"/>
        <v>0.97860179129620684</v>
      </c>
      <c r="G1177" s="169">
        <f t="shared" si="202"/>
        <v>0.42501171793473497</v>
      </c>
      <c r="H1177" s="169">
        <f t="shared" si="203"/>
        <v>9.1993878340851723E-4</v>
      </c>
      <c r="I1177" s="169">
        <f t="shared" si="204"/>
        <v>37961.22868100147</v>
      </c>
      <c r="J1177" s="169">
        <f t="shared" si="198"/>
        <v>2.3636264306796009E-2</v>
      </c>
      <c r="K1177" s="169">
        <f t="shared" si="199"/>
        <v>1.6984009256832839</v>
      </c>
      <c r="L1177" s="169">
        <f t="shared" si="205"/>
        <v>28.374289506998416</v>
      </c>
      <c r="M1177" s="170">
        <f t="shared" si="206"/>
        <v>33.08008373173454</v>
      </c>
      <c r="N1177" s="170">
        <f t="shared" si="207"/>
        <v>2.3288960384203152</v>
      </c>
      <c r="O1177" s="169">
        <f t="shared" si="208"/>
        <v>0.21003752150255367</v>
      </c>
    </row>
    <row r="1178" spans="1:15" x14ac:dyDescent="0.25">
      <c r="A1178" s="157">
        <v>45694.806944444441</v>
      </c>
      <c r="B1178" s="168">
        <v>0.38028981147212043</v>
      </c>
      <c r="C1178" s="169">
        <f t="shared" si="200"/>
        <v>0.4319092330669928</v>
      </c>
      <c r="D1178" s="168">
        <v>26.469012858333301</v>
      </c>
      <c r="E1178" s="168">
        <v>4.3299876833333299E-2</v>
      </c>
      <c r="F1178" s="169">
        <f t="shared" si="201"/>
        <v>0.97860398147500804</v>
      </c>
      <c r="G1178" s="169">
        <f t="shared" si="202"/>
        <v>0.41780092915212325</v>
      </c>
      <c r="H1178" s="169">
        <f t="shared" si="203"/>
        <v>9.0433101548078622E-4</v>
      </c>
      <c r="I1178" s="169">
        <f t="shared" si="204"/>
        <v>37316.957736988181</v>
      </c>
      <c r="J1178" s="169">
        <f t="shared" si="198"/>
        <v>2.3637020093680849E-2</v>
      </c>
      <c r="K1178" s="169">
        <f t="shared" si="199"/>
        <v>1.6983527023735667</v>
      </c>
      <c r="L1178" s="169">
        <f t="shared" si="205"/>
        <v>27.959789881356464</v>
      </c>
      <c r="M1178" s="170">
        <f t="shared" si="206"/>
        <v>32.596010970148988</v>
      </c>
      <c r="N1178" s="170">
        <f t="shared" si="207"/>
        <v>2.2878773843316815</v>
      </c>
      <c r="O1178" s="169">
        <f t="shared" si="208"/>
        <v>0.2063381479375615</v>
      </c>
    </row>
    <row r="1179" spans="1:15" x14ac:dyDescent="0.25">
      <c r="A1179" s="157">
        <v>45694.807638888888</v>
      </c>
      <c r="B1179" s="168">
        <v>0.38608103424939649</v>
      </c>
      <c r="C1179" s="169">
        <f t="shared" si="200"/>
        <v>0.43848398768599223</v>
      </c>
      <c r="D1179" s="168">
        <v>26.467939784999999</v>
      </c>
      <c r="E1179" s="168">
        <v>4.3411936166666602E-2</v>
      </c>
      <c r="F1179" s="169">
        <f t="shared" si="201"/>
        <v>0.9786061715297294</v>
      </c>
      <c r="G1179" s="169">
        <f t="shared" si="202"/>
        <v>0.42416338795139152</v>
      </c>
      <c r="H1179" s="169">
        <f t="shared" si="203"/>
        <v>9.1810257132335826E-4</v>
      </c>
      <c r="I1179" s="169">
        <f t="shared" si="204"/>
        <v>37885.016536069728</v>
      </c>
      <c r="J1179" s="169">
        <f t="shared" si="198"/>
        <v>2.3637775908972536E-2</v>
      </c>
      <c r="K1179" s="169">
        <f t="shared" si="199"/>
        <v>1.6983044801407763</v>
      </c>
      <c r="L1179" s="169">
        <f t="shared" si="205"/>
        <v>28.325576147491194</v>
      </c>
      <c r="M1179" s="170">
        <f t="shared" si="206"/>
        <v>33.021610585988263</v>
      </c>
      <c r="N1179" s="170">
        <f t="shared" si="207"/>
        <v>2.3268923639889771</v>
      </c>
      <c r="O1179" s="169">
        <f t="shared" si="208"/>
        <v>0.2098568149340708</v>
      </c>
    </row>
    <row r="1180" spans="1:15" x14ac:dyDescent="0.25">
      <c r="A1180" s="157">
        <v>45694.808333333334</v>
      </c>
      <c r="B1180" s="168">
        <v>0.40615724689791294</v>
      </c>
      <c r="C1180" s="169">
        <f t="shared" si="200"/>
        <v>0.46128246941313533</v>
      </c>
      <c r="D1180" s="168">
        <v>26.466866710000001</v>
      </c>
      <c r="E1180" s="168">
        <v>4.3497767333333298E-2</v>
      </c>
      <c r="F1180" s="169">
        <f t="shared" si="201"/>
        <v>0.97860836146717933</v>
      </c>
      <c r="G1180" s="169">
        <f t="shared" si="202"/>
        <v>0.44621988288070857</v>
      </c>
      <c r="H1180" s="169">
        <f t="shared" si="203"/>
        <v>9.6584390233919607E-4</v>
      </c>
      <c r="I1180" s="169">
        <f t="shared" si="204"/>
        <v>39854.805357294892</v>
      </c>
      <c r="J1180" s="169">
        <f t="shared" si="198"/>
        <v>2.363853175502028E-2</v>
      </c>
      <c r="K1180" s="169">
        <f t="shared" si="199"/>
        <v>1.6982562588351033</v>
      </c>
      <c r="L1180" s="169">
        <f t="shared" si="205"/>
        <v>29.587773637721906</v>
      </c>
      <c r="M1180" s="170">
        <f t="shared" si="206"/>
        <v>34.49218717440958</v>
      </c>
      <c r="N1180" s="170">
        <f t="shared" si="207"/>
        <v>2.4463930933252409</v>
      </c>
      <c r="O1180" s="169">
        <f t="shared" si="208"/>
        <v>0.22063429773856791</v>
      </c>
    </row>
    <row r="1181" spans="1:15" x14ac:dyDescent="0.25">
      <c r="A1181" s="157">
        <v>45694.809027777781</v>
      </c>
      <c r="B1181" s="168">
        <v>0.44746791235679723</v>
      </c>
      <c r="C1181" s="169">
        <f t="shared" si="200"/>
        <v>0.50819733570412318</v>
      </c>
      <c r="D1181" s="168">
        <v>26.465908243333299</v>
      </c>
      <c r="E1181" s="168">
        <v>4.3529125499999897E-2</v>
      </c>
      <c r="F1181" s="169">
        <f t="shared" si="201"/>
        <v>0.97861031740927884</v>
      </c>
      <c r="G1181" s="169">
        <f t="shared" si="202"/>
        <v>0.49160535967221525</v>
      </c>
      <c r="H1181" s="169">
        <f t="shared" si="203"/>
        <v>1.0640808650913751E-3</v>
      </c>
      <c r="I1181" s="169">
        <f t="shared" si="204"/>
        <v>43908.249804836239</v>
      </c>
      <c r="J1181" s="169">
        <f t="shared" si="198"/>
        <v>2.3639206898959354E-2</v>
      </c>
      <c r="K1181" s="169">
        <f t="shared" si="199"/>
        <v>1.6982131885883776</v>
      </c>
      <c r="L1181" s="169">
        <f t="shared" si="205"/>
        <v>32.158108924178158</v>
      </c>
      <c r="M1181" s="170">
        <f t="shared" si="206"/>
        <v>37.487724226752732</v>
      </c>
      <c r="N1181" s="170">
        <f t="shared" si="207"/>
        <v>2.6837906398267655</v>
      </c>
      <c r="O1181" s="169">
        <f t="shared" si="208"/>
        <v>0.24204461037398681</v>
      </c>
    </row>
    <row r="1182" spans="1:15" x14ac:dyDescent="0.25">
      <c r="A1182" s="157">
        <v>45694.80972222222</v>
      </c>
      <c r="B1182" s="168">
        <v>0.41967009020497242</v>
      </c>
      <c r="C1182" s="169">
        <f t="shared" si="200"/>
        <v>0.47662763160295296</v>
      </c>
      <c r="D1182" s="168">
        <v>26.466210489999899</v>
      </c>
      <c r="E1182" s="168">
        <v>4.359172E-2</v>
      </c>
      <c r="F1182" s="169">
        <f t="shared" si="201"/>
        <v>0.97860970062515895</v>
      </c>
      <c r="G1182" s="169">
        <f t="shared" si="202"/>
        <v>0.46106560926849111</v>
      </c>
      <c r="H1182" s="169">
        <f t="shared" si="203"/>
        <v>9.9797750923915816E-4</v>
      </c>
      <c r="I1182" s="169">
        <f t="shared" si="204"/>
        <v>41180.627370495138</v>
      </c>
      <c r="J1182" s="169">
        <f t="shared" si="198"/>
        <v>2.3638993993853472E-2</v>
      </c>
      <c r="K1182" s="169">
        <f t="shared" si="199"/>
        <v>1.6982267704439034</v>
      </c>
      <c r="L1182" s="169">
        <f t="shared" si="205"/>
        <v>30.432397328556693</v>
      </c>
      <c r="M1182" s="170">
        <f t="shared" si="206"/>
        <v>35.476261964182335</v>
      </c>
      <c r="N1182" s="170">
        <f t="shared" si="207"/>
        <v>2.5289914253206551</v>
      </c>
      <c r="O1182" s="169">
        <f t="shared" si="208"/>
        <v>0.22808364225474886</v>
      </c>
    </row>
    <row r="1183" spans="1:15" x14ac:dyDescent="0.25">
      <c r="A1183" s="157">
        <v>45694.810416666667</v>
      </c>
      <c r="B1183" s="168">
        <v>0.394188737273164</v>
      </c>
      <c r="C1183" s="169">
        <f t="shared" si="200"/>
        <v>0.44768952302999571</v>
      </c>
      <c r="D1183" s="168">
        <v>26.466856563333302</v>
      </c>
      <c r="E1183" s="168">
        <v>4.33829256666666E-2</v>
      </c>
      <c r="F1183" s="169">
        <f t="shared" si="201"/>
        <v>0.9786083821739775</v>
      </c>
      <c r="G1183" s="169">
        <f t="shared" si="202"/>
        <v>0.43307082053157747</v>
      </c>
      <c r="H1183" s="169">
        <f t="shared" si="203"/>
        <v>9.373827284233279E-4</v>
      </c>
      <c r="I1183" s="169">
        <f t="shared" si="204"/>
        <v>38680.374789791626</v>
      </c>
      <c r="J1183" s="169">
        <f t="shared" si="198"/>
        <v>2.3638538902208885E-2</v>
      </c>
      <c r="K1183" s="169">
        <f t="shared" si="199"/>
        <v>1.6982558028740722</v>
      </c>
      <c r="L1183" s="169">
        <f t="shared" si="205"/>
        <v>28.83639007608603</v>
      </c>
      <c r="M1183" s="170">
        <f t="shared" si="206"/>
        <v>33.616247601648965</v>
      </c>
      <c r="N1183" s="170">
        <f t="shared" si="207"/>
        <v>2.3716144053998431</v>
      </c>
      <c r="O1183" s="169">
        <f t="shared" si="208"/>
        <v>0.21389018807718646</v>
      </c>
    </row>
    <row r="1184" spans="1:15" x14ac:dyDescent="0.25">
      <c r="A1184" s="157">
        <v>45694.811111111114</v>
      </c>
      <c r="B1184" s="168">
        <v>0.42314481797202169</v>
      </c>
      <c r="C1184" s="169">
        <f t="shared" si="200"/>
        <v>0.48057731625614741</v>
      </c>
      <c r="D1184" s="168">
        <v>26.467502639999999</v>
      </c>
      <c r="E1184" s="168">
        <v>4.3328486333333298E-2</v>
      </c>
      <c r="F1184" s="169">
        <f t="shared" si="201"/>
        <v>0.97860706367225159</v>
      </c>
      <c r="G1184" s="169">
        <f t="shared" si="202"/>
        <v>0.4648830780668376</v>
      </c>
      <c r="H1184" s="169">
        <f t="shared" si="203"/>
        <v>1.0062404287160987E-3</v>
      </c>
      <c r="I1184" s="169">
        <f t="shared" si="204"/>
        <v>41521.880124531133</v>
      </c>
      <c r="J1184" s="169">
        <f t="shared" si="198"/>
        <v>2.363808381894026E-2</v>
      </c>
      <c r="K1184" s="169">
        <f t="shared" si="199"/>
        <v>1.6982848358172591</v>
      </c>
      <c r="L1184" s="169">
        <f t="shared" si="205"/>
        <v>30.648966378977899</v>
      </c>
      <c r="M1184" s="170">
        <f t="shared" si="206"/>
        <v>35.729820097263726</v>
      </c>
      <c r="N1184" s="170">
        <f t="shared" si="207"/>
        <v>2.533563172350227</v>
      </c>
      <c r="O1184" s="169">
        <f t="shared" si="208"/>
        <v>0.2284959571022932</v>
      </c>
    </row>
    <row r="1185" spans="1:15" x14ac:dyDescent="0.25">
      <c r="A1185" s="157">
        <v>45694.811805555553</v>
      </c>
      <c r="B1185" s="168">
        <v>0.44476536061191341</v>
      </c>
      <c r="C1185" s="169">
        <f t="shared" si="200"/>
        <v>0.50513413654271133</v>
      </c>
      <c r="D1185" s="168">
        <v>26.468148711666601</v>
      </c>
      <c r="E1185" s="168">
        <v>4.3359877999999998E-2</v>
      </c>
      <c r="F1185" s="169">
        <f t="shared" si="201"/>
        <v>0.97860574513698739</v>
      </c>
      <c r="G1185" s="169">
        <f t="shared" si="202"/>
        <v>0.48863623297980335</v>
      </c>
      <c r="H1185" s="169">
        <f t="shared" si="203"/>
        <v>1.0576541839389683E-3</v>
      </c>
      <c r="I1185" s="169">
        <f t="shared" si="204"/>
        <v>43643.589397290256</v>
      </c>
      <c r="J1185" s="169">
        <f t="shared" si="198"/>
        <v>2.3637628749917278E-2</v>
      </c>
      <c r="K1185" s="169">
        <f t="shared" si="199"/>
        <v>1.6983138688989752</v>
      </c>
      <c r="L1185" s="169">
        <f t="shared" si="205"/>
        <v>31.991005608860167</v>
      </c>
      <c r="M1185" s="170">
        <f t="shared" si="206"/>
        <v>37.294908263571592</v>
      </c>
      <c r="N1185" s="170">
        <f t="shared" si="207"/>
        <v>2.6582088548674294</v>
      </c>
      <c r="O1185" s="169">
        <f t="shared" si="208"/>
        <v>0.23973745083580716</v>
      </c>
    </row>
    <row r="1186" spans="1:15" x14ac:dyDescent="0.25">
      <c r="A1186" s="157">
        <v>45694.8125</v>
      </c>
      <c r="B1186" s="168">
        <v>0.41967009020497242</v>
      </c>
      <c r="C1186" s="169">
        <f t="shared" si="200"/>
        <v>0.47663407062347923</v>
      </c>
      <c r="D1186" s="168">
        <v>26.468701623333299</v>
      </c>
      <c r="E1186" s="168">
        <v>4.3334049499999999E-2</v>
      </c>
      <c r="F1186" s="169">
        <f t="shared" si="201"/>
        <v>0.97860461669255805</v>
      </c>
      <c r="G1186" s="169">
        <f t="shared" si="202"/>
        <v>0.46106560926849116</v>
      </c>
      <c r="H1186" s="169">
        <f t="shared" si="203"/>
        <v>9.9797750923915837E-4</v>
      </c>
      <c r="I1186" s="169">
        <f t="shared" si="204"/>
        <v>41181.183701868606</v>
      </c>
      <c r="J1186" s="169">
        <f t="shared" si="198"/>
        <v>2.3637239307873231E-2</v>
      </c>
      <c r="K1186" s="169">
        <f t="shared" si="199"/>
        <v>1.6983387158575816</v>
      </c>
      <c r="L1186" s="169">
        <f t="shared" si="205"/>
        <v>30.432397328556693</v>
      </c>
      <c r="M1186" s="170">
        <f t="shared" si="206"/>
        <v>35.478358000197424</v>
      </c>
      <c r="N1186" s="170">
        <f t="shared" si="207"/>
        <v>2.514223660142378</v>
      </c>
      <c r="O1186" s="169">
        <f t="shared" si="208"/>
        <v>0.22675177310086381</v>
      </c>
    </row>
    <row r="1187" spans="1:15" x14ac:dyDescent="0.25">
      <c r="A1187" s="157">
        <v>45694.813194444447</v>
      </c>
      <c r="B1187" s="168">
        <v>0.39225832478008238</v>
      </c>
      <c r="C1187" s="169">
        <f t="shared" si="200"/>
        <v>0.44550059823817739</v>
      </c>
      <c r="D1187" s="168">
        <v>26.468301369999999</v>
      </c>
      <c r="E1187" s="168">
        <v>4.31985481666666E-2</v>
      </c>
      <c r="F1187" s="169">
        <f t="shared" si="201"/>
        <v>0.97860543357786134</v>
      </c>
      <c r="G1187" s="169">
        <f t="shared" si="202"/>
        <v>0.43094999554777297</v>
      </c>
      <c r="H1187" s="169">
        <f t="shared" si="203"/>
        <v>9.3279219815535269E-4</v>
      </c>
      <c r="I1187" s="169">
        <f t="shared" si="204"/>
        <v>38491.251687778524</v>
      </c>
      <c r="J1187" s="169">
        <f t="shared" si="198"/>
        <v>2.3637521224591E-2</v>
      </c>
      <c r="K1187" s="169">
        <f t="shared" si="199"/>
        <v>1.6983207290916984</v>
      </c>
      <c r="L1187" s="169">
        <f t="shared" si="205"/>
        <v>28.714901796955022</v>
      </c>
      <c r="M1187" s="170">
        <f t="shared" si="206"/>
        <v>33.47576874285776</v>
      </c>
      <c r="N1187" s="170">
        <f t="shared" si="207"/>
        <v>2.3506496165972952</v>
      </c>
      <c r="O1187" s="169">
        <f t="shared" si="208"/>
        <v>0.21199942429629287</v>
      </c>
    </row>
    <row r="1188" spans="1:15" x14ac:dyDescent="0.25">
      <c r="A1188" s="157">
        <v>45694.813888888886</v>
      </c>
      <c r="B1188" s="168">
        <v>0.40306858320878275</v>
      </c>
      <c r="C1188" s="169">
        <f t="shared" si="200"/>
        <v>0.45777656343678108</v>
      </c>
      <c r="D1188" s="168">
        <v>26.467657448333298</v>
      </c>
      <c r="E1188" s="168">
        <v>4.3239476833333297E-2</v>
      </c>
      <c r="F1188" s="169">
        <f t="shared" si="201"/>
        <v>0.9786067477356728</v>
      </c>
      <c r="G1188" s="169">
        <f t="shared" si="202"/>
        <v>0.44282655884144068</v>
      </c>
      <c r="H1188" s="169">
        <f t="shared" si="203"/>
        <v>9.5849904511134351E-4</v>
      </c>
      <c r="I1188" s="169">
        <f t="shared" si="204"/>
        <v>39551.895080937888</v>
      </c>
      <c r="J1188" s="169">
        <f t="shared" si="198"/>
        <v>2.3637974776690364E-2</v>
      </c>
      <c r="K1188" s="169">
        <f t="shared" si="199"/>
        <v>1.6982917925402423</v>
      </c>
      <c r="L1188" s="169">
        <f t="shared" si="205"/>
        <v>29.394167577203113</v>
      </c>
      <c r="M1188" s="170">
        <f t="shared" si="206"/>
        <v>34.26713196348441</v>
      </c>
      <c r="N1188" s="170">
        <f t="shared" si="207"/>
        <v>2.4143605601463518</v>
      </c>
      <c r="O1188" s="169">
        <f t="shared" si="208"/>
        <v>0.21774536076355988</v>
      </c>
    </row>
    <row r="1189" spans="1:15" x14ac:dyDescent="0.25">
      <c r="A1189" s="157">
        <v>45694.814583333333</v>
      </c>
      <c r="B1189" s="168">
        <v>0.38183412858383353</v>
      </c>
      <c r="C1189" s="169">
        <f t="shared" si="200"/>
        <v>0.43365846925639312</v>
      </c>
      <c r="D1189" s="168">
        <v>26.467013519999998</v>
      </c>
      <c r="E1189" s="168">
        <v>4.33586865E-2</v>
      </c>
      <c r="F1189" s="169">
        <f t="shared" si="201"/>
        <v>0.97860806186363714</v>
      </c>
      <c r="G1189" s="169">
        <f t="shared" si="202"/>
        <v>0.41949757498568258</v>
      </c>
      <c r="H1189" s="169">
        <f t="shared" si="203"/>
        <v>9.0800340905991897E-4</v>
      </c>
      <c r="I1189" s="169">
        <f t="shared" si="204"/>
        <v>37468.091743752368</v>
      </c>
      <c r="J1189" s="169">
        <f t="shared" si="198"/>
        <v>2.3638428344137773E-2</v>
      </c>
      <c r="K1189" s="169">
        <f t="shared" si="199"/>
        <v>1.6982628560500217</v>
      </c>
      <c r="L1189" s="169">
        <f t="shared" si="205"/>
        <v>28.057408097449255</v>
      </c>
      <c r="M1189" s="170">
        <f t="shared" si="206"/>
        <v>32.708265013631483</v>
      </c>
      <c r="N1189" s="170">
        <f t="shared" si="207"/>
        <v>2.299687932306715</v>
      </c>
      <c r="O1189" s="169">
        <f t="shared" si="208"/>
        <v>0.20740331279822466</v>
      </c>
    </row>
    <row r="1190" spans="1:15" x14ac:dyDescent="0.25">
      <c r="A1190" s="157">
        <v>45694.81527777778</v>
      </c>
      <c r="B1190" s="168">
        <v>0.3540362953823698</v>
      </c>
      <c r="C1190" s="169">
        <f t="shared" si="200"/>
        <v>0.40208637810085501</v>
      </c>
      <c r="D1190" s="168">
        <v>26.466369599999901</v>
      </c>
      <c r="E1190" s="168">
        <v>4.33547153333333E-2</v>
      </c>
      <c r="F1190" s="169">
        <f t="shared" si="201"/>
        <v>0.97860937593114394</v>
      </c>
      <c r="G1190" s="169">
        <f t="shared" si="202"/>
        <v>0.38895781244240246</v>
      </c>
      <c r="H1190" s="169">
        <f t="shared" si="203"/>
        <v>8.4190002693160704E-4</v>
      </c>
      <c r="I1190" s="169">
        <f t="shared" si="204"/>
        <v>34740.263067913875</v>
      </c>
      <c r="J1190" s="169">
        <f t="shared" si="198"/>
        <v>2.3638881916368048E-2</v>
      </c>
      <c r="K1190" s="169">
        <f t="shared" si="199"/>
        <v>1.6982339202950811</v>
      </c>
      <c r="L1190" s="169">
        <f t="shared" si="205"/>
        <v>26.291560703364297</v>
      </c>
      <c r="M1190" s="170">
        <f t="shared" si="206"/>
        <v>30.649238854670156</v>
      </c>
      <c r="N1190" s="170">
        <f t="shared" si="207"/>
        <v>2.1400781587580466</v>
      </c>
      <c r="O1190" s="169">
        <f t="shared" si="208"/>
        <v>0.19300849195148329</v>
      </c>
    </row>
    <row r="1191" spans="1:15" x14ac:dyDescent="0.25">
      <c r="A1191" s="157">
        <v>45694.815972222219</v>
      </c>
      <c r="B1191" s="168">
        <v>0.36059967577346574</v>
      </c>
      <c r="C1191" s="169">
        <f t="shared" si="200"/>
        <v>0.40953916965680365</v>
      </c>
      <c r="D1191" s="168">
        <v>26.465750048333302</v>
      </c>
      <c r="E1191" s="168">
        <v>4.3146494000000001E-2</v>
      </c>
      <c r="F1191" s="169">
        <f t="shared" si="201"/>
        <v>0.97861064022842303</v>
      </c>
      <c r="G1191" s="169">
        <f t="shared" si="202"/>
        <v>0.39616859312349295</v>
      </c>
      <c r="H1191" s="169">
        <f t="shared" si="203"/>
        <v>8.5750777732357777E-4</v>
      </c>
      <c r="I1191" s="169">
        <f t="shared" si="204"/>
        <v>35384.184258347836</v>
      </c>
      <c r="J1191" s="169">
        <f t="shared" si="198"/>
        <v>2.3639318333789749E-2</v>
      </c>
      <c r="K1191" s="169">
        <f t="shared" si="199"/>
        <v>1.6982060799175707</v>
      </c>
      <c r="L1191" s="169">
        <f t="shared" si="205"/>
        <v>26.710194790712503</v>
      </c>
      <c r="M1191" s="170">
        <f t="shared" si="206"/>
        <v>31.136801669373359</v>
      </c>
      <c r="N1191" s="170">
        <f t="shared" si="207"/>
        <v>2.1672695315866024</v>
      </c>
      <c r="O1191" s="169">
        <f t="shared" si="208"/>
        <v>0.19546081634078308</v>
      </c>
    </row>
    <row r="1192" spans="1:15" x14ac:dyDescent="0.25">
      <c r="A1192" s="157">
        <v>45694.816666666666</v>
      </c>
      <c r="B1192" s="168">
        <v>0.37179602777667253</v>
      </c>
      <c r="C1192" s="169">
        <f t="shared" si="200"/>
        <v>0.42225420874889463</v>
      </c>
      <c r="D1192" s="168">
        <v>26.465379785</v>
      </c>
      <c r="E1192" s="168">
        <v>4.3279610500000003E-2</v>
      </c>
      <c r="F1192" s="169">
        <f t="shared" si="201"/>
        <v>0.97861139579257306</v>
      </c>
      <c r="G1192" s="169">
        <f t="shared" si="202"/>
        <v>0.40846933358231796</v>
      </c>
      <c r="H1192" s="169">
        <f t="shared" si="203"/>
        <v>8.841327566716839E-4</v>
      </c>
      <c r="I1192" s="169">
        <f t="shared" si="204"/>
        <v>36482.763635904499</v>
      </c>
      <c r="J1192" s="169">
        <f t="shared" si="198"/>
        <v>2.3639579155114072E-2</v>
      </c>
      <c r="K1192" s="169">
        <f t="shared" si="199"/>
        <v>1.6981894418020711</v>
      </c>
      <c r="L1192" s="169">
        <f t="shared" si="205"/>
        <v>27.421887888515201</v>
      </c>
      <c r="M1192" s="170">
        <f t="shared" si="206"/>
        <v>31.966160992825454</v>
      </c>
      <c r="N1192" s="170">
        <f t="shared" si="207"/>
        <v>2.2380218911763934</v>
      </c>
      <c r="O1192" s="169">
        <f t="shared" si="208"/>
        <v>0.2018418011522721</v>
      </c>
    </row>
    <row r="1193" spans="1:15" x14ac:dyDescent="0.25">
      <c r="A1193" s="157">
        <v>45694.817361111112</v>
      </c>
      <c r="B1193" s="168">
        <v>0.38183413410479194</v>
      </c>
      <c r="C1193" s="169">
        <f t="shared" si="200"/>
        <v>0.43365391265576986</v>
      </c>
      <c r="D1193" s="168">
        <v>26.465073244999999</v>
      </c>
      <c r="E1193" s="168">
        <v>4.3229940000000001E-2</v>
      </c>
      <c r="F1193" s="169">
        <f t="shared" si="201"/>
        <v>0.9786120213111944</v>
      </c>
      <c r="G1193" s="169">
        <f t="shared" si="202"/>
        <v>0.41949758105121859</v>
      </c>
      <c r="H1193" s="169">
        <f t="shared" si="203"/>
        <v>9.080034221887848E-4</v>
      </c>
      <c r="I1193" s="169">
        <f t="shared" si="204"/>
        <v>37467.698053458516</v>
      </c>
      <c r="J1193" s="169">
        <f t="shared" si="198"/>
        <v>2.3639795091039667E-2</v>
      </c>
      <c r="K1193" s="169">
        <f t="shared" si="199"/>
        <v>1.6981756672420651</v>
      </c>
      <c r="L1193" s="169">
        <f t="shared" si="205"/>
        <v>28.057408446337007</v>
      </c>
      <c r="M1193" s="170">
        <f t="shared" si="206"/>
        <v>32.70676033234858</v>
      </c>
      <c r="N1193" s="170">
        <f t="shared" si="207"/>
        <v>2.2927305880370672</v>
      </c>
      <c r="O1193" s="169">
        <f t="shared" si="208"/>
        <v>0.20677584668443968</v>
      </c>
    </row>
    <row r="1194" spans="1:15" x14ac:dyDescent="0.25">
      <c r="A1194" s="157">
        <v>45694.818055555559</v>
      </c>
      <c r="B1194" s="168">
        <v>0.39804954385870378</v>
      </c>
      <c r="C1194" s="169">
        <f t="shared" si="200"/>
        <v>0.45206920955936924</v>
      </c>
      <c r="D1194" s="168">
        <v>26.464766704999999</v>
      </c>
      <c r="E1194" s="168">
        <v>4.3236297833333298E-2</v>
      </c>
      <c r="F1194" s="169">
        <f t="shared" si="201"/>
        <v>0.97861264681996962</v>
      </c>
      <c r="G1194" s="169">
        <f t="shared" si="202"/>
        <v>0.43731245028355786</v>
      </c>
      <c r="H1194" s="169">
        <f t="shared" si="203"/>
        <v>9.4656374520250624E-4</v>
      </c>
      <c r="I1194" s="169">
        <f t="shared" si="204"/>
        <v>39058.779705929504</v>
      </c>
      <c r="J1194" s="169">
        <f t="shared" si="198"/>
        <v>2.3640011029379591E-2</v>
      </c>
      <c r="K1194" s="169">
        <f t="shared" si="199"/>
        <v>1.6981618927638258</v>
      </c>
      <c r="L1194" s="169">
        <f t="shared" si="205"/>
        <v>29.079116146407308</v>
      </c>
      <c r="M1194" s="170">
        <f t="shared" si="206"/>
        <v>33.897527274550022</v>
      </c>
      <c r="N1194" s="170">
        <f t="shared" si="207"/>
        <v>2.3854314844559439</v>
      </c>
      <c r="O1194" s="169">
        <f t="shared" si="208"/>
        <v>0.21513631714068759</v>
      </c>
    </row>
    <row r="1195" spans="1:15" x14ac:dyDescent="0.25">
      <c r="A1195" s="157">
        <v>45694.818749999999</v>
      </c>
      <c r="B1195" s="168">
        <v>0.40731548335338735</v>
      </c>
      <c r="C1195" s="169">
        <f t="shared" si="200"/>
        <v>0.46259186917273348</v>
      </c>
      <c r="D1195" s="168">
        <v>26.464460164999998</v>
      </c>
      <c r="E1195" s="168">
        <v>4.3307823166666599E-2</v>
      </c>
      <c r="F1195" s="169">
        <f t="shared" si="201"/>
        <v>0.97861327231889861</v>
      </c>
      <c r="G1195" s="169">
        <f t="shared" si="202"/>
        <v>0.44749236574161355</v>
      </c>
      <c r="H1195" s="169">
        <f t="shared" si="203"/>
        <v>9.6859819424591675E-4</v>
      </c>
      <c r="I1195" s="169">
        <f t="shared" si="204"/>
        <v>39967.937496524173</v>
      </c>
      <c r="J1195" s="169">
        <f t="shared" si="198"/>
        <v>2.3640226970133887E-2</v>
      </c>
      <c r="K1195" s="169">
        <f t="shared" si="199"/>
        <v>1.6981481183673521</v>
      </c>
      <c r="L1195" s="169">
        <f t="shared" si="205"/>
        <v>29.660321923360645</v>
      </c>
      <c r="M1195" s="170">
        <f t="shared" si="206"/>
        <v>34.574787518543538</v>
      </c>
      <c r="N1195" s="170">
        <f t="shared" si="207"/>
        <v>2.4421339545745462</v>
      </c>
      <c r="O1195" s="169">
        <f t="shared" si="208"/>
        <v>0.22025017627836815</v>
      </c>
    </row>
    <row r="1196" spans="1:15" x14ac:dyDescent="0.25">
      <c r="A1196" s="157">
        <v>45694.819444444445</v>
      </c>
      <c r="B1196" s="168">
        <v>0.38222021845196308</v>
      </c>
      <c r="C1196" s="169">
        <f t="shared" si="200"/>
        <v>0.43409022885744186</v>
      </c>
      <c r="D1196" s="168">
        <v>26.464153631666601</v>
      </c>
      <c r="E1196" s="168">
        <v>4.3316565000000001E-2</v>
      </c>
      <c r="F1196" s="169">
        <f t="shared" si="201"/>
        <v>0.9786138977943788</v>
      </c>
      <c r="G1196" s="169">
        <f t="shared" si="202"/>
        <v>0.41992174807887256</v>
      </c>
      <c r="H1196" s="169">
        <f t="shared" si="203"/>
        <v>9.0892153263825233E-4</v>
      </c>
      <c r="I1196" s="169">
        <f t="shared" si="204"/>
        <v>37505.39577328298</v>
      </c>
      <c r="J1196" s="169">
        <f t="shared" si="198"/>
        <v>2.364044290860623E-2</v>
      </c>
      <c r="K1196" s="169">
        <f t="shared" si="199"/>
        <v>1.698134344352207</v>
      </c>
      <c r="L1196" s="169">
        <f t="shared" si="205"/>
        <v>28.081804676522864</v>
      </c>
      <c r="M1196" s="170">
        <f t="shared" si="206"/>
        <v>32.734485277930148</v>
      </c>
      <c r="N1196" s="170">
        <f t="shared" si="207"/>
        <v>2.2994699561377603</v>
      </c>
      <c r="O1196" s="169">
        <f t="shared" si="208"/>
        <v>0.2073836540528283</v>
      </c>
    </row>
    <row r="1197" spans="1:15" x14ac:dyDescent="0.25">
      <c r="A1197" s="157">
        <v>45694.820138888892</v>
      </c>
      <c r="B1197" s="168">
        <v>0.36214400208935021</v>
      </c>
      <c r="C1197" s="169">
        <f t="shared" si="200"/>
        <v>0.41128884304665669</v>
      </c>
      <c r="D1197" s="168">
        <v>26.463847094999998</v>
      </c>
      <c r="E1197" s="168">
        <v>4.3278815666666602E-2</v>
      </c>
      <c r="F1197" s="169">
        <f t="shared" si="201"/>
        <v>0.97861452326681453</v>
      </c>
      <c r="G1197" s="169">
        <f t="shared" si="202"/>
        <v>0.39786524906910709</v>
      </c>
      <c r="H1197" s="169">
        <f t="shared" si="203"/>
        <v>8.6118019279027508E-4</v>
      </c>
      <c r="I1197" s="169">
        <f t="shared" si="204"/>
        <v>35535.356039231141</v>
      </c>
      <c r="J1197" s="169">
        <f t="shared" si="198"/>
        <v>2.3640658851840995E-2</v>
      </c>
      <c r="K1197" s="169">
        <f t="shared" si="199"/>
        <v>1.6981205702690503</v>
      </c>
      <c r="L1197" s="169">
        <f t="shared" si="205"/>
        <v>26.808541366430759</v>
      </c>
      <c r="M1197" s="170">
        <f t="shared" si="206"/>
        <v>31.25003656062632</v>
      </c>
      <c r="N1197" s="170">
        <f t="shared" si="207"/>
        <v>2.1826423685393523</v>
      </c>
      <c r="O1197" s="169">
        <f t="shared" si="208"/>
        <v>0.19684725545989831</v>
      </c>
    </row>
    <row r="1198" spans="1:15" x14ac:dyDescent="0.25">
      <c r="A1198" s="157">
        <v>45694.820833333331</v>
      </c>
      <c r="B1198" s="168">
        <v>0.35673885998375454</v>
      </c>
      <c r="C1198" s="169">
        <f t="shared" si="200"/>
        <v>0.40514946752380732</v>
      </c>
      <c r="D1198" s="168">
        <v>26.46351606</v>
      </c>
      <c r="E1198" s="168">
        <v>4.31153575E-2</v>
      </c>
      <c r="F1198" s="169">
        <f t="shared" si="201"/>
        <v>0.97861519871579317</v>
      </c>
      <c r="G1198" s="169">
        <f t="shared" si="202"/>
        <v>0.39192695325945792</v>
      </c>
      <c r="H1198" s="169">
        <f t="shared" si="203"/>
        <v>8.4832673865683529E-4</v>
      </c>
      <c r="I1198" s="169">
        <f t="shared" si="204"/>
        <v>35004.913994056951</v>
      </c>
      <c r="J1198" s="169">
        <f t="shared" si="198"/>
        <v>2.3640892055916414E-2</v>
      </c>
      <c r="K1198" s="169">
        <f t="shared" si="199"/>
        <v>1.6981056954564526</v>
      </c>
      <c r="L1198" s="169">
        <f t="shared" si="205"/>
        <v>26.464069663780649</v>
      </c>
      <c r="M1198" s="170">
        <f t="shared" si="206"/>
        <v>30.848252445212765</v>
      </c>
      <c r="N1198" s="170">
        <f t="shared" si="207"/>
        <v>2.1435239923923102</v>
      </c>
      <c r="O1198" s="169">
        <f t="shared" si="208"/>
        <v>0.19331926338314484</v>
      </c>
    </row>
    <row r="1199" spans="1:15" x14ac:dyDescent="0.25">
      <c r="A1199" s="157">
        <v>45694.821527777778</v>
      </c>
      <c r="B1199" s="168">
        <v>0.36446049156317417</v>
      </c>
      <c r="C1199" s="169">
        <f t="shared" si="200"/>
        <v>0.41391764380198515</v>
      </c>
      <c r="D1199" s="168">
        <v>26.462934430000001</v>
      </c>
      <c r="E1199" s="168">
        <v>4.3141589000000001E-2</v>
      </c>
      <c r="F1199" s="169">
        <f t="shared" si="201"/>
        <v>0.97861638545490981</v>
      </c>
      <c r="G1199" s="169">
        <f t="shared" si="202"/>
        <v>0.40041023298752498</v>
      </c>
      <c r="H1199" s="169">
        <f t="shared" si="203"/>
        <v>8.6668881599031385E-4</v>
      </c>
      <c r="I1199" s="169">
        <f t="shared" si="204"/>
        <v>35762.484424491515</v>
      </c>
      <c r="J1199" s="169">
        <f t="shared" si="198"/>
        <v>2.3641301803357103E-2</v>
      </c>
      <c r="K1199" s="169">
        <f t="shared" si="199"/>
        <v>1.6980795605740444</v>
      </c>
      <c r="L1199" s="169">
        <f t="shared" si="205"/>
        <v>26.955951261767478</v>
      </c>
      <c r="M1199" s="170">
        <f t="shared" si="206"/>
        <v>31.421188409311615</v>
      </c>
      <c r="N1199" s="170">
        <f t="shared" si="207"/>
        <v>2.1888869114870269</v>
      </c>
      <c r="O1199" s="169">
        <f t="shared" si="208"/>
        <v>0.19741043574017197</v>
      </c>
    </row>
    <row r="1200" spans="1:15" x14ac:dyDescent="0.25">
      <c r="A1200" s="157">
        <v>45694.822222222225</v>
      </c>
      <c r="B1200" s="168">
        <v>0.36754914419494589</v>
      </c>
      <c r="C1200" s="169">
        <f t="shared" si="200"/>
        <v>0.41742396392203435</v>
      </c>
      <c r="D1200" s="168">
        <v>26.462288740000002</v>
      </c>
      <c r="E1200" s="168">
        <v>4.30741676666666E-2</v>
      </c>
      <c r="F1200" s="169">
        <f t="shared" si="201"/>
        <v>0.97861770285847183</v>
      </c>
      <c r="G1200" s="169">
        <f t="shared" si="202"/>
        <v>0.40380354487875614</v>
      </c>
      <c r="H1200" s="169">
        <f t="shared" si="203"/>
        <v>8.7403364692371455E-4</v>
      </c>
      <c r="I1200" s="169">
        <f t="shared" si="204"/>
        <v>36065.430482863769</v>
      </c>
      <c r="J1200" s="169">
        <f t="shared" si="198"/>
        <v>2.3641756690049462E-2</v>
      </c>
      <c r="K1200" s="169">
        <f t="shared" si="199"/>
        <v>1.69805054757319</v>
      </c>
      <c r="L1200" s="169">
        <f t="shared" si="205"/>
        <v>27.152293999393482</v>
      </c>
      <c r="M1200" s="170">
        <f t="shared" si="206"/>
        <v>31.649570533409204</v>
      </c>
      <c r="N1200" s="170">
        <f t="shared" si="207"/>
        <v>2.2030200706745058</v>
      </c>
      <c r="O1200" s="169">
        <f t="shared" si="208"/>
        <v>0.19868507130902829</v>
      </c>
    </row>
    <row r="1201" spans="1:15" x14ac:dyDescent="0.25">
      <c r="A1201" s="157">
        <v>45694.822916666664</v>
      </c>
      <c r="B1201" s="168">
        <v>0.37411251725049932</v>
      </c>
      <c r="C1201" s="169">
        <f t="shared" si="200"/>
        <v>0.42487647054075761</v>
      </c>
      <c r="D1201" s="168">
        <v>26.461643044999999</v>
      </c>
      <c r="E1201" s="168">
        <v>4.3181460833333303E-2</v>
      </c>
      <c r="F1201" s="169">
        <f t="shared" si="201"/>
        <v>0.97861902022855385</v>
      </c>
      <c r="G1201" s="169">
        <f t="shared" si="202"/>
        <v>0.41101431750073919</v>
      </c>
      <c r="H1201" s="169">
        <f t="shared" si="203"/>
        <v>8.8964137987172982E-4</v>
      </c>
      <c r="I1201" s="169">
        <f t="shared" si="204"/>
        <v>36709.327054721456</v>
      </c>
      <c r="J1201" s="169">
        <f t="shared" si="198"/>
        <v>2.3642211590977666E-2</v>
      </c>
      <c r="K1201" s="169">
        <f t="shared" si="199"/>
        <v>1.6980215347104504</v>
      </c>
      <c r="L1201" s="169">
        <f t="shared" si="205"/>
        <v>27.568757647240108</v>
      </c>
      <c r="M1201" s="170">
        <f t="shared" si="206"/>
        <v>32.134521600308936</v>
      </c>
      <c r="N1201" s="170">
        <f t="shared" si="207"/>
        <v>2.2459190024702274</v>
      </c>
      <c r="O1201" s="169">
        <f t="shared" si="208"/>
        <v>0.20255402258930622</v>
      </c>
    </row>
    <row r="1202" spans="1:15" x14ac:dyDescent="0.25">
      <c r="A1202" s="157">
        <v>45694.823611111111</v>
      </c>
      <c r="B1202" s="168">
        <v>0.40615725058884822</v>
      </c>
      <c r="C1202" s="169">
        <f t="shared" si="200"/>
        <v>0.46126779236277071</v>
      </c>
      <c r="D1202" s="168">
        <v>26.460997355</v>
      </c>
      <c r="E1202" s="168">
        <v>4.3105962499999997E-2</v>
      </c>
      <c r="F1202" s="169">
        <f t="shared" si="201"/>
        <v>0.97862033754475475</v>
      </c>
      <c r="G1202" s="169">
        <f t="shared" si="202"/>
        <v>0.44621988693571124</v>
      </c>
      <c r="H1202" s="169">
        <f t="shared" si="203"/>
        <v>9.6584391111625804E-4</v>
      </c>
      <c r="I1202" s="169">
        <f t="shared" si="204"/>
        <v>39853.537260143392</v>
      </c>
      <c r="J1202" s="169">
        <f t="shared" si="198"/>
        <v>2.3642666499096934E-2</v>
      </c>
      <c r="K1202" s="169">
        <f t="shared" si="199"/>
        <v>1.6979925224351458</v>
      </c>
      <c r="L1202" s="169">
        <f t="shared" si="205"/>
        <v>29.587773868956589</v>
      </c>
      <c r="M1202" s="170">
        <f t="shared" si="206"/>
        <v>34.487386441010038</v>
      </c>
      <c r="N1202" s="170">
        <f t="shared" si="207"/>
        <v>2.4239456739108936</v>
      </c>
      <c r="O1202" s="169">
        <f t="shared" si="208"/>
        <v>0.2186098190756578</v>
      </c>
    </row>
    <row r="1203" spans="1:15" x14ac:dyDescent="0.25">
      <c r="A1203" s="157">
        <v>45694.824305555558</v>
      </c>
      <c r="B1203" s="168">
        <v>0.4053850708525864</v>
      </c>
      <c r="C1203" s="169">
        <f t="shared" si="200"/>
        <v>0.46038922578914621</v>
      </c>
      <c r="D1203" s="168">
        <v>26.4603518033333</v>
      </c>
      <c r="E1203" s="168">
        <v>4.3173514333333302E-2</v>
      </c>
      <c r="F1203" s="169">
        <f t="shared" si="201"/>
        <v>0.97862165453506778</v>
      </c>
      <c r="G1203" s="169">
        <f t="shared" si="202"/>
        <v>0.44537154074932839</v>
      </c>
      <c r="H1203" s="169">
        <f t="shared" si="203"/>
        <v>9.6400766395958524E-4</v>
      </c>
      <c r="I1203" s="169">
        <f t="shared" si="204"/>
        <v>39777.629108182235</v>
      </c>
      <c r="J1203" s="169">
        <f t="shared" si="198"/>
        <v>2.3643121320466601E-2</v>
      </c>
      <c r="K1203" s="169">
        <f t="shared" si="199"/>
        <v>1.6979635167381157</v>
      </c>
      <c r="L1203" s="169">
        <f t="shared" si="205"/>
        <v>29.539390871869315</v>
      </c>
      <c r="M1203" s="170">
        <f t="shared" si="206"/>
        <v>34.430464277560588</v>
      </c>
      <c r="N1203" s="170">
        <f t="shared" si="207"/>
        <v>2.4233168359667299</v>
      </c>
      <c r="O1203" s="169">
        <f t="shared" si="208"/>
        <v>0.21855310569685513</v>
      </c>
    </row>
    <row r="1204" spans="1:15" x14ac:dyDescent="0.25">
      <c r="A1204" s="157">
        <v>45694.824999999997</v>
      </c>
      <c r="B1204" s="168">
        <v>0.38723926333072545</v>
      </c>
      <c r="C1204" s="169">
        <f t="shared" si="200"/>
        <v>0.4397797913301395</v>
      </c>
      <c r="D1204" s="168">
        <v>26.4597075683333</v>
      </c>
      <c r="E1204" s="168">
        <v>4.3185434000000002E-2</v>
      </c>
      <c r="F1204" s="169">
        <f t="shared" si="201"/>
        <v>0.97862296879572341</v>
      </c>
      <c r="G1204" s="169">
        <f t="shared" si="202"/>
        <v>0.42543586271077827</v>
      </c>
      <c r="H1204" s="169">
        <f t="shared" si="203"/>
        <v>9.2085684569432529E-4</v>
      </c>
      <c r="I1204" s="169">
        <f t="shared" si="204"/>
        <v>37996.973970924053</v>
      </c>
      <c r="J1204" s="169">
        <f t="shared" si="198"/>
        <v>2.3643575224859721E-2</v>
      </c>
      <c r="K1204" s="169">
        <f t="shared" si="199"/>
        <v>1.6979345705625897</v>
      </c>
      <c r="L1204" s="169">
        <f t="shared" si="205"/>
        <v>28.398639920303633</v>
      </c>
      <c r="M1204" s="170">
        <f t="shared" si="206"/>
        <v>33.100324315113269</v>
      </c>
      <c r="N1204" s="170">
        <f t="shared" si="207"/>
        <v>2.3207934235013847</v>
      </c>
      <c r="O1204" s="169">
        <f t="shared" si="208"/>
        <v>0.20930676618879734</v>
      </c>
    </row>
    <row r="1205" spans="1:15" x14ac:dyDescent="0.25">
      <c r="A1205" s="157">
        <v>45694.825694444444</v>
      </c>
      <c r="B1205" s="168">
        <v>0.39032793069534638</v>
      </c>
      <c r="C1205" s="169">
        <f t="shared" si="200"/>
        <v>0.44328598058251395</v>
      </c>
      <c r="D1205" s="168">
        <v>26.45906364</v>
      </c>
      <c r="E1205" s="168">
        <v>4.3046350999999997E-2</v>
      </c>
      <c r="F1205" s="169">
        <f t="shared" si="201"/>
        <v>0.97862428238732058</v>
      </c>
      <c r="G1205" s="169">
        <f t="shared" si="202"/>
        <v>0.42882919078808091</v>
      </c>
      <c r="H1205" s="169">
        <f t="shared" si="203"/>
        <v>9.282017116625128E-4</v>
      </c>
      <c r="I1205" s="169">
        <f t="shared" si="204"/>
        <v>38299.908722329208</v>
      </c>
      <c r="J1205" s="169">
        <f t="shared" si="198"/>
        <v>2.3644028923845338E-2</v>
      </c>
      <c r="K1205" s="169">
        <f t="shared" si="199"/>
        <v>1.6979056385268012</v>
      </c>
      <c r="L1205" s="169">
        <f t="shared" si="205"/>
        <v>28.593330945454699</v>
      </c>
      <c r="M1205" s="170">
        <f t="shared" si="206"/>
        <v>33.326739463269902</v>
      </c>
      <c r="N1205" s="170">
        <f t="shared" si="207"/>
        <v>2.3307958607521111</v>
      </c>
      <c r="O1205" s="169">
        <f t="shared" si="208"/>
        <v>0.21020886190044288</v>
      </c>
    </row>
    <row r="1206" spans="1:15" x14ac:dyDescent="0.25">
      <c r="A1206" s="157">
        <v>45694.826388888891</v>
      </c>
      <c r="B1206" s="168">
        <v>0.39650522490152307</v>
      </c>
      <c r="C1206" s="169">
        <f t="shared" si="200"/>
        <v>0.45029981186234891</v>
      </c>
      <c r="D1206" s="168">
        <v>26.458419719999998</v>
      </c>
      <c r="E1206" s="168">
        <v>4.3070193499999999E-2</v>
      </c>
      <c r="F1206" s="169">
        <f t="shared" si="201"/>
        <v>0.97862559591848175</v>
      </c>
      <c r="G1206" s="169">
        <f t="shared" si="202"/>
        <v>0.43561580242249714</v>
      </c>
      <c r="H1206" s="169">
        <f t="shared" si="203"/>
        <v>9.4289134723484229E-4</v>
      </c>
      <c r="I1206" s="169">
        <f t="shared" si="204"/>
        <v>38905.903744906944</v>
      </c>
      <c r="J1206" s="169">
        <f t="shared" si="198"/>
        <v>2.36444826276156E-2</v>
      </c>
      <c r="K1206" s="169">
        <f t="shared" si="199"/>
        <v>1.6978767072262131</v>
      </c>
      <c r="L1206" s="169">
        <f t="shared" si="205"/>
        <v>28.982065679454834</v>
      </c>
      <c r="M1206" s="170">
        <f t="shared" si="206"/>
        <v>33.779310410366499</v>
      </c>
      <c r="N1206" s="170">
        <f t="shared" si="207"/>
        <v>2.3670773229654714</v>
      </c>
      <c r="O1206" s="169">
        <f t="shared" si="208"/>
        <v>0.21348099954594801</v>
      </c>
    </row>
    <row r="1207" spans="1:15" x14ac:dyDescent="0.25">
      <c r="A1207" s="157">
        <v>45694.82708333333</v>
      </c>
      <c r="B1207" s="168">
        <v>0.38415062174087322</v>
      </c>
      <c r="C1207" s="169">
        <f t="shared" si="200"/>
        <v>0.43626751398057628</v>
      </c>
      <c r="D1207" s="168">
        <v>26.457775799999901</v>
      </c>
      <c r="E1207" s="168">
        <v>4.3241065500000002E-2</v>
      </c>
      <c r="F1207" s="169">
        <f t="shared" si="201"/>
        <v>0.97862690940620856</v>
      </c>
      <c r="G1207" s="169">
        <f t="shared" si="202"/>
        <v>0.42204256295062226</v>
      </c>
      <c r="H1207" s="169">
        <f t="shared" si="203"/>
        <v>9.1351204101866286E-4</v>
      </c>
      <c r="I1207" s="169">
        <f t="shared" si="204"/>
        <v>37693.513207921787</v>
      </c>
      <c r="J1207" s="169">
        <f t="shared" si="198"/>
        <v>2.3644936342042282E-2</v>
      </c>
      <c r="K1207" s="169">
        <f t="shared" si="199"/>
        <v>1.6978477762863942</v>
      </c>
      <c r="L1207" s="169">
        <f t="shared" si="205"/>
        <v>28.203732995576047</v>
      </c>
      <c r="M1207" s="170">
        <f t="shared" si="206"/>
        <v>32.871642518321536</v>
      </c>
      <c r="N1207" s="170">
        <f t="shared" si="207"/>
        <v>2.3060464850780966</v>
      </c>
      <c r="O1207" s="169">
        <f t="shared" si="208"/>
        <v>0.20797677534975623</v>
      </c>
    </row>
    <row r="1208" spans="1:15" x14ac:dyDescent="0.25">
      <c r="A1208" s="157">
        <v>45694.827777777777</v>
      </c>
      <c r="B1208" s="168">
        <v>0.3648465667138962</v>
      </c>
      <c r="C1208" s="169">
        <f t="shared" si="200"/>
        <v>0.4143430511650909</v>
      </c>
      <c r="D1208" s="168">
        <v>26.457122369999901</v>
      </c>
      <c r="E1208" s="168">
        <v>4.31695395E-2</v>
      </c>
      <c r="F1208" s="169">
        <f t="shared" si="201"/>
        <v>0.97862824224832401</v>
      </c>
      <c r="G1208" s="169">
        <f t="shared" si="202"/>
        <v>0.4008343899116083</v>
      </c>
      <c r="H1208" s="169">
        <f t="shared" si="203"/>
        <v>8.676069045705807E-4</v>
      </c>
      <c r="I1208" s="169">
        <f t="shared" si="204"/>
        <v>35799.239620663851</v>
      </c>
      <c r="J1208" s="169">
        <f t="shared" si="198"/>
        <v>2.3645396768232782E-2</v>
      </c>
      <c r="K1208" s="169">
        <f t="shared" si="199"/>
        <v>1.6978184184367795</v>
      </c>
      <c r="L1208" s="169">
        <f t="shared" si="205"/>
        <v>26.980506396136875</v>
      </c>
      <c r="M1208" s="170">
        <f t="shared" si="206"/>
        <v>31.445476284766361</v>
      </c>
      <c r="N1208" s="170">
        <f t="shared" si="207"/>
        <v>2.1921404685076693</v>
      </c>
      <c r="O1208" s="169">
        <f t="shared" si="208"/>
        <v>0.19770386620740163</v>
      </c>
    </row>
    <row r="1209" spans="1:15" x14ac:dyDescent="0.25">
      <c r="A1209" s="157">
        <v>45694.828472222223</v>
      </c>
      <c r="B1209" s="168">
        <v>0.36253007907781765</v>
      </c>
      <c r="C1209" s="169">
        <f t="shared" si="200"/>
        <v>0.41171063807443609</v>
      </c>
      <c r="D1209" s="168">
        <v>26.456377901666599</v>
      </c>
      <c r="E1209" s="168">
        <v>4.2907273500000002E-2</v>
      </c>
      <c r="F1209" s="169">
        <f t="shared" si="201"/>
        <v>0.97862976073252739</v>
      </c>
      <c r="G1209" s="169">
        <f t="shared" si="202"/>
        <v>0.39828940801220769</v>
      </c>
      <c r="H1209" s="169">
        <f t="shared" si="203"/>
        <v>8.6209828574070925E-4</v>
      </c>
      <c r="I1209" s="169">
        <f t="shared" si="204"/>
        <v>35571.799129631276</v>
      </c>
      <c r="J1209" s="169">
        <f t="shared" si="198"/>
        <v>2.364592135611154E-2</v>
      </c>
      <c r="K1209" s="169">
        <f t="shared" si="199"/>
        <v>1.6977849707935249</v>
      </c>
      <c r="L1209" s="169">
        <f t="shared" si="205"/>
        <v>26.833118535590522</v>
      </c>
      <c r="M1209" s="170">
        <f t="shared" si="206"/>
        <v>31.273145223662866</v>
      </c>
      <c r="N1209" s="170">
        <f t="shared" si="207"/>
        <v>2.1656280127200511</v>
      </c>
      <c r="O1209" s="169">
        <f t="shared" si="208"/>
        <v>0.19531277170996134</v>
      </c>
    </row>
    <row r="1210" spans="1:15" x14ac:dyDescent="0.25">
      <c r="A1210" s="157">
        <v>45694.82916666667</v>
      </c>
      <c r="B1210" s="168">
        <v>0.37835939896359722</v>
      </c>
      <c r="C1210" s="169">
        <f t="shared" si="200"/>
        <v>0.42968556659919527</v>
      </c>
      <c r="D1210" s="168">
        <v>26.455611691666601</v>
      </c>
      <c r="E1210" s="168">
        <v>4.28913795E-2</v>
      </c>
      <c r="F1210" s="169">
        <f t="shared" si="201"/>
        <v>0.9786313235023576</v>
      </c>
      <c r="G1210" s="169">
        <f t="shared" si="202"/>
        <v>0.41568010415135392</v>
      </c>
      <c r="H1210" s="169">
        <f t="shared" si="203"/>
        <v>8.9974048517609071E-4</v>
      </c>
      <c r="I1210" s="169">
        <f t="shared" si="204"/>
        <v>37124.832954170473</v>
      </c>
      <c r="J1210" s="169">
        <f t="shared" si="198"/>
        <v>2.364646127908069E-2</v>
      </c>
      <c r="K1210" s="169">
        <f t="shared" si="199"/>
        <v>1.6977505468392646</v>
      </c>
      <c r="L1210" s="169">
        <f t="shared" si="205"/>
        <v>27.837687994044952</v>
      </c>
      <c r="M1210" s="170">
        <f t="shared" si="206"/>
        <v>32.44334937893251</v>
      </c>
      <c r="N1210" s="170">
        <f t="shared" si="207"/>
        <v>2.2544885925919416</v>
      </c>
      <c r="O1210" s="169">
        <f t="shared" si="208"/>
        <v>0.20332689327127901</v>
      </c>
    </row>
    <row r="1211" spans="1:15" x14ac:dyDescent="0.25">
      <c r="A1211" s="157">
        <v>45694.829861111109</v>
      </c>
      <c r="B1211" s="168">
        <v>0.3814480442366624</v>
      </c>
      <c r="C1211" s="169">
        <f t="shared" si="200"/>
        <v>0.43319140102929171</v>
      </c>
      <c r="D1211" s="168">
        <v>26.454845483333301</v>
      </c>
      <c r="E1211" s="168">
        <v>4.3046356000000001E-2</v>
      </c>
      <c r="F1211" s="169">
        <f t="shared" si="201"/>
        <v>0.97863288620729727</v>
      </c>
      <c r="G1211" s="169">
        <f t="shared" si="202"/>
        <v>0.41907340795802861</v>
      </c>
      <c r="H1211" s="169">
        <f t="shared" si="203"/>
        <v>9.0708529861045154E-4</v>
      </c>
      <c r="I1211" s="169">
        <f t="shared" si="204"/>
        <v>37427.737048930801</v>
      </c>
      <c r="J1211" s="169">
        <f t="shared" si="198"/>
        <v>2.3647001215965434E-2</v>
      </c>
      <c r="K1211" s="169">
        <f t="shared" si="199"/>
        <v>1.6977161234706861</v>
      </c>
      <c r="L1211" s="169">
        <f t="shared" si="205"/>
        <v>28.033008413478893</v>
      </c>
      <c r="M1211" s="170">
        <f t="shared" si="206"/>
        <v>32.670391286505023</v>
      </c>
      <c r="N1211" s="170">
        <f t="shared" si="207"/>
        <v>2.2801258226503633</v>
      </c>
      <c r="O1211" s="169">
        <f t="shared" si="208"/>
        <v>0.20563905326933291</v>
      </c>
    </row>
    <row r="1212" spans="1:15" x14ac:dyDescent="0.25">
      <c r="A1212" s="157">
        <v>45694.830555555556</v>
      </c>
      <c r="B1212" s="168">
        <v>0.37256819829331855</v>
      </c>
      <c r="C1212" s="169">
        <f t="shared" si="200"/>
        <v>0.42310524796842758</v>
      </c>
      <c r="D1212" s="168">
        <v>26.454079273333299</v>
      </c>
      <c r="E1212" s="168">
        <v>4.2827800499999902E-2</v>
      </c>
      <c r="F1212" s="169">
        <f t="shared" si="201"/>
        <v>0.97863444885414674</v>
      </c>
      <c r="G1212" s="169">
        <f t="shared" si="202"/>
        <v>0.40931766963967842</v>
      </c>
      <c r="H1212" s="169">
        <f t="shared" si="203"/>
        <v>8.8596898190406587E-4</v>
      </c>
      <c r="I1212" s="169">
        <f t="shared" si="204"/>
        <v>36556.29342447214</v>
      </c>
      <c r="J1212" s="169">
        <f t="shared" si="198"/>
        <v>2.364754116911524E-2</v>
      </c>
      <c r="K1212" s="169">
        <f t="shared" si="199"/>
        <v>1.6976817005380294</v>
      </c>
      <c r="L1212" s="169">
        <f t="shared" si="205"/>
        <v>27.470859137324499</v>
      </c>
      <c r="M1212" s="170">
        <f t="shared" si="206"/>
        <v>32.014666245351322</v>
      </c>
      <c r="N1212" s="170">
        <f t="shared" si="207"/>
        <v>2.2183017804075589</v>
      </c>
      <c r="O1212" s="169">
        <f t="shared" si="208"/>
        <v>0.20006329188379859</v>
      </c>
    </row>
    <row r="1213" spans="1:15" x14ac:dyDescent="0.25">
      <c r="A1213" s="157">
        <v>45694.831250000003</v>
      </c>
      <c r="B1213" s="168">
        <v>0.38492280146169067</v>
      </c>
      <c r="C1213" s="169">
        <f t="shared" si="200"/>
        <v>0.43713387658910352</v>
      </c>
      <c r="D1213" s="168">
        <v>26.453313065</v>
      </c>
      <c r="E1213" s="168">
        <v>4.2811904666666602E-2</v>
      </c>
      <c r="F1213" s="169">
        <f t="shared" si="201"/>
        <v>0.97863601143611012</v>
      </c>
      <c r="G1213" s="169">
        <f t="shared" si="202"/>
        <v>0.42289090912003735</v>
      </c>
      <c r="H1213" s="169">
        <f t="shared" si="203"/>
        <v>9.1534828813860897E-4</v>
      </c>
      <c r="I1213" s="169">
        <f t="shared" si="204"/>
        <v>37768.366937298546</v>
      </c>
      <c r="J1213" s="169">
        <f t="shared" si="198"/>
        <v>2.3648081136181637E-2</v>
      </c>
      <c r="K1213" s="169">
        <f t="shared" si="199"/>
        <v>1.6976472781910386</v>
      </c>
      <c r="L1213" s="169">
        <f t="shared" si="205"/>
        <v>28.252481447817114</v>
      </c>
      <c r="M1213" s="170">
        <f t="shared" si="206"/>
        <v>32.924974188200444</v>
      </c>
      <c r="N1213" s="170">
        <f t="shared" si="207"/>
        <v>2.2872225947418805</v>
      </c>
      <c r="O1213" s="169">
        <f t="shared" si="208"/>
        <v>0.20627909404237738</v>
      </c>
    </row>
    <row r="1214" spans="1:15" x14ac:dyDescent="0.25">
      <c r="A1214" s="157">
        <v>45694.831944444442</v>
      </c>
      <c r="B1214" s="168">
        <v>0.3887836117304434</v>
      </c>
      <c r="C1214" s="169">
        <f t="shared" si="200"/>
        <v>0.44151653454432849</v>
      </c>
      <c r="D1214" s="168">
        <v>26.452546854999898</v>
      </c>
      <c r="E1214" s="168">
        <v>4.2732429500000002E-2</v>
      </c>
      <c r="F1214" s="169">
        <f t="shared" si="201"/>
        <v>0.97863757395998729</v>
      </c>
      <c r="G1214" s="169">
        <f t="shared" si="202"/>
        <v>0.42713254291853631</v>
      </c>
      <c r="H1214" s="169">
        <f t="shared" si="203"/>
        <v>9.245293136764855E-4</v>
      </c>
      <c r="I1214" s="169">
        <f t="shared" si="204"/>
        <v>38147.028584629981</v>
      </c>
      <c r="J1214" s="169">
        <f t="shared" si="198"/>
        <v>2.3648621119514143E-2</v>
      </c>
      <c r="K1214" s="169">
        <f t="shared" si="199"/>
        <v>1.6976128562799628</v>
      </c>
      <c r="L1214" s="169">
        <f t="shared" si="205"/>
        <v>28.496013428091359</v>
      </c>
      <c r="M1214" s="170">
        <f t="shared" si="206"/>
        <v>33.208178867396448</v>
      </c>
      <c r="N1214" s="170">
        <f t="shared" si="207"/>
        <v>2.3046683652741935</v>
      </c>
      <c r="O1214" s="169">
        <f t="shared" si="208"/>
        <v>0.20785248604565237</v>
      </c>
    </row>
    <row r="1215" spans="1:15" x14ac:dyDescent="0.25">
      <c r="A1215" s="157">
        <v>45694.832638888889</v>
      </c>
      <c r="B1215" s="168">
        <v>0.37527077577436552</v>
      </c>
      <c r="C1215" s="169">
        <f t="shared" si="200"/>
        <v>0.42616927110005853</v>
      </c>
      <c r="D1215" s="168">
        <v>26.451852179999999</v>
      </c>
      <c r="E1215" s="168">
        <v>4.2851641500000003E-2</v>
      </c>
      <c r="F1215" s="169">
        <f t="shared" si="201"/>
        <v>0.9786389905501609</v>
      </c>
      <c r="G1215" s="169">
        <f t="shared" si="202"/>
        <v>0.41228682460682325</v>
      </c>
      <c r="H1215" s="169">
        <f t="shared" si="203"/>
        <v>8.9239572425719321E-4</v>
      </c>
      <c r="I1215" s="169">
        <f t="shared" si="204"/>
        <v>36821.025023045055</v>
      </c>
      <c r="J1215" s="169">
        <f t="shared" si="198"/>
        <v>2.3649110701895106E-2</v>
      </c>
      <c r="K1215" s="169">
        <f t="shared" si="199"/>
        <v>1.6975816485134163</v>
      </c>
      <c r="L1215" s="169">
        <f t="shared" si="205"/>
        <v>27.642145620165039</v>
      </c>
      <c r="M1215" s="170">
        <f t="shared" si="206"/>
        <v>32.212582825650955</v>
      </c>
      <c r="N1215" s="170">
        <f t="shared" si="207"/>
        <v>2.2346857544220682</v>
      </c>
      <c r="O1215" s="169">
        <f t="shared" si="208"/>
        <v>0.2015409230178633</v>
      </c>
    </row>
    <row r="1216" spans="1:15" x14ac:dyDescent="0.25">
      <c r="A1216" s="157">
        <v>45694.833333333336</v>
      </c>
      <c r="B1216" s="168">
        <v>0.37913158238307204</v>
      </c>
      <c r="C1216" s="169">
        <f t="shared" si="200"/>
        <v>0.43055370090504952</v>
      </c>
      <c r="D1216" s="168">
        <v>26.451842174999999</v>
      </c>
      <c r="E1216" s="168">
        <v>4.2939062E-2</v>
      </c>
      <c r="F1216" s="169">
        <f t="shared" si="201"/>
        <v>0.97863901095211603</v>
      </c>
      <c r="G1216" s="169">
        <f t="shared" si="202"/>
        <v>0.41652845438425545</v>
      </c>
      <c r="H1216" s="169">
        <f t="shared" si="203"/>
        <v>9.0157674109146203E-4</v>
      </c>
      <c r="I1216" s="169">
        <f t="shared" si="204"/>
        <v>37199.839758196278</v>
      </c>
      <c r="J1216" s="169">
        <f t="shared" si="198"/>
        <v>2.3649117753156024E-2</v>
      </c>
      <c r="K1216" s="169">
        <f t="shared" si="199"/>
        <v>1.6975811990491718</v>
      </c>
      <c r="L1216" s="169">
        <f t="shared" si="205"/>
        <v>27.886540355216557</v>
      </c>
      <c r="M1216" s="170">
        <f t="shared" si="206"/>
        <v>32.497378825271056</v>
      </c>
      <c r="N1216" s="170">
        <f t="shared" si="207"/>
        <v>2.2611234697822256</v>
      </c>
      <c r="O1216" s="169">
        <f t="shared" si="208"/>
        <v>0.20392527685626133</v>
      </c>
    </row>
    <row r="1217" spans="1:15" x14ac:dyDescent="0.25">
      <c r="A1217" s="157">
        <v>45694.834027777775</v>
      </c>
      <c r="B1217" s="168">
        <v>0.38646710569374154</v>
      </c>
      <c r="C1217" s="169">
        <f t="shared" si="200"/>
        <v>0.43888451618396629</v>
      </c>
      <c r="D1217" s="168">
        <v>26.451995671666602</v>
      </c>
      <c r="E1217" s="168">
        <v>4.2848341499999998E-2</v>
      </c>
      <c r="F1217" s="169">
        <f t="shared" si="201"/>
        <v>0.9786386979442544</v>
      </c>
      <c r="G1217" s="169">
        <f t="shared" si="202"/>
        <v>0.42458754080350719</v>
      </c>
      <c r="H1217" s="169">
        <f t="shared" si="203"/>
        <v>9.1902065108984241E-4</v>
      </c>
      <c r="I1217" s="169">
        <f t="shared" si="204"/>
        <v>37919.622198294688</v>
      </c>
      <c r="J1217" s="169">
        <f t="shared" si="198"/>
        <v>2.3649009573024755E-2</v>
      </c>
      <c r="K1217" s="169">
        <f t="shared" si="199"/>
        <v>1.6975880947372368</v>
      </c>
      <c r="L1217" s="169">
        <f t="shared" si="205"/>
        <v>28.349933833430338</v>
      </c>
      <c r="M1217" s="170">
        <f t="shared" si="206"/>
        <v>33.037511345235309</v>
      </c>
      <c r="N1217" s="170">
        <f t="shared" si="207"/>
        <v>2.2978037317023681</v>
      </c>
      <c r="O1217" s="169">
        <f t="shared" si="208"/>
        <v>0.2072333812862886</v>
      </c>
    </row>
    <row r="1218" spans="1:15" x14ac:dyDescent="0.25">
      <c r="A1218" s="157">
        <v>45694.834722222222</v>
      </c>
      <c r="B1218" s="168">
        <v>0.38723926333072545</v>
      </c>
      <c r="C1218" s="169">
        <f t="shared" si="200"/>
        <v>0.43976176927716948</v>
      </c>
      <c r="D1218" s="168">
        <v>26.452149169999998</v>
      </c>
      <c r="E1218" s="168">
        <v>4.3020076333333303E-2</v>
      </c>
      <c r="F1218" s="169">
        <f t="shared" si="201"/>
        <v>0.97863838493052657</v>
      </c>
      <c r="G1218" s="169">
        <f t="shared" si="202"/>
        <v>0.42543586271077827</v>
      </c>
      <c r="H1218" s="169">
        <f t="shared" si="203"/>
        <v>9.2085684569432529E-4</v>
      </c>
      <c r="I1218" s="169">
        <f t="shared" si="204"/>
        <v>37995.416865547442</v>
      </c>
      <c r="J1218" s="169">
        <f t="shared" si="198"/>
        <v>2.3648901392324527E-2</v>
      </c>
      <c r="K1218" s="169">
        <f t="shared" si="199"/>
        <v>1.6975949905206782</v>
      </c>
      <c r="L1218" s="169">
        <f t="shared" si="205"/>
        <v>28.398639920303633</v>
      </c>
      <c r="M1218" s="170">
        <f t="shared" si="206"/>
        <v>33.094391317345284</v>
      </c>
      <c r="N1218" s="170">
        <f t="shared" si="207"/>
        <v>2.3114011827769647</v>
      </c>
      <c r="O1218" s="169">
        <f t="shared" si="208"/>
        <v>0.20845970263140012</v>
      </c>
    </row>
    <row r="1219" spans="1:15" x14ac:dyDescent="0.25">
      <c r="A1219" s="157">
        <v>45694.835416666669</v>
      </c>
      <c r="B1219" s="168">
        <v>0.37488468592939983</v>
      </c>
      <c r="C1219" s="169">
        <f t="shared" si="200"/>
        <v>0.42573185512222039</v>
      </c>
      <c r="D1219" s="168">
        <v>26.452302668333299</v>
      </c>
      <c r="E1219" s="168">
        <v>4.3023573500000002E-2</v>
      </c>
      <c r="F1219" s="169">
        <f t="shared" si="201"/>
        <v>0.97863807191433116</v>
      </c>
      <c r="G1219" s="169">
        <f t="shared" si="202"/>
        <v>0.41186265153908208</v>
      </c>
      <c r="H1219" s="169">
        <f t="shared" si="203"/>
        <v>8.9147760073394393E-4</v>
      </c>
      <c r="I1219" s="169">
        <f t="shared" si="204"/>
        <v>36783.232282559838</v>
      </c>
      <c r="J1219" s="169">
        <f t="shared" si="198"/>
        <v>2.3648793212230054E-2</v>
      </c>
      <c r="K1219" s="169">
        <f t="shared" si="199"/>
        <v>1.6976018863246172</v>
      </c>
      <c r="L1219" s="169">
        <f t="shared" si="205"/>
        <v>27.617686258216565</v>
      </c>
      <c r="M1219" s="170">
        <f t="shared" si="206"/>
        <v>32.184423134855777</v>
      </c>
      <c r="N1219" s="170">
        <f t="shared" si="207"/>
        <v>2.2414881234995687</v>
      </c>
      <c r="O1219" s="169">
        <f t="shared" si="208"/>
        <v>0.20215441229252964</v>
      </c>
    </row>
    <row r="1220" spans="1:15" x14ac:dyDescent="0.25">
      <c r="A1220" s="157">
        <v>45694.836111111108</v>
      </c>
      <c r="B1220" s="168">
        <v>0.3652326565743062</v>
      </c>
      <c r="C1220" s="169">
        <f t="shared" si="200"/>
        <v>0.41477102604925226</v>
      </c>
      <c r="D1220" s="168">
        <v>26.4524561666666</v>
      </c>
      <c r="E1220" s="168">
        <v>4.2780381166666603E-2</v>
      </c>
      <c r="F1220" s="169">
        <f t="shared" si="201"/>
        <v>0.9786377588956684</v>
      </c>
      <c r="G1220" s="169">
        <f t="shared" si="202"/>
        <v>0.40125856299631729</v>
      </c>
      <c r="H1220" s="169">
        <f t="shared" si="203"/>
        <v>8.6852502813055689E-4</v>
      </c>
      <c r="I1220" s="169">
        <f t="shared" si="204"/>
        <v>35836.216650655399</v>
      </c>
      <c r="J1220" s="169">
        <f t="shared" si="198"/>
        <v>2.3648685032741309E-2</v>
      </c>
      <c r="K1220" s="169">
        <f t="shared" si="199"/>
        <v>1.6976087821490544</v>
      </c>
      <c r="L1220" s="169">
        <f t="shared" si="205"/>
        <v>27.005058828389707</v>
      </c>
      <c r="M1220" s="170">
        <f t="shared" si="206"/>
        <v>31.470608944595195</v>
      </c>
      <c r="N1220" s="170">
        <f t="shared" si="207"/>
        <v>2.1742694501578956</v>
      </c>
      <c r="O1220" s="169">
        <f t="shared" si="208"/>
        <v>0.19609212212823735</v>
      </c>
    </row>
    <row r="1221" spans="1:15" x14ac:dyDescent="0.25">
      <c r="A1221" s="157">
        <v>45694.836805555555</v>
      </c>
      <c r="B1221" s="168">
        <v>0.37449859239350181</v>
      </c>
      <c r="C1221" s="169">
        <f t="shared" si="200"/>
        <v>0.42529410196689538</v>
      </c>
      <c r="D1221" s="168">
        <v>26.452609665000001</v>
      </c>
      <c r="E1221" s="168">
        <v>4.2641564999999999E-2</v>
      </c>
      <c r="F1221" s="169">
        <f t="shared" si="201"/>
        <v>0.97863744587453771</v>
      </c>
      <c r="G1221" s="169">
        <f t="shared" si="202"/>
        <v>0.41143847441634129</v>
      </c>
      <c r="H1221" s="169">
        <f t="shared" si="203"/>
        <v>8.9055946843363918E-4</v>
      </c>
      <c r="I1221" s="169">
        <f t="shared" si="204"/>
        <v>36745.410409939759</v>
      </c>
      <c r="J1221" s="169">
        <f t="shared" si="198"/>
        <v>2.3648576853858173E-2</v>
      </c>
      <c r="K1221" s="169">
        <f t="shared" si="199"/>
        <v>1.6976156779939977</v>
      </c>
      <c r="L1221" s="169">
        <f t="shared" si="205"/>
        <v>27.593223135474517</v>
      </c>
      <c r="M1221" s="170">
        <f t="shared" si="206"/>
        <v>32.15614902440818</v>
      </c>
      <c r="N1221" s="170">
        <f t="shared" si="207"/>
        <v>2.2194318405068758</v>
      </c>
      <c r="O1221" s="169">
        <f t="shared" si="208"/>
        <v>0.20016520928092313</v>
      </c>
    </row>
    <row r="1222" spans="1:15" x14ac:dyDescent="0.25">
      <c r="A1222" s="157">
        <v>45694.837500000001</v>
      </c>
      <c r="B1222" s="168">
        <v>0.37797332751925211</v>
      </c>
      <c r="C1222" s="169">
        <f t="shared" si="200"/>
        <v>0.42924033908499831</v>
      </c>
      <c r="D1222" s="168">
        <v>26.452696745000001</v>
      </c>
      <c r="E1222" s="168">
        <v>4.2741701E-2</v>
      </c>
      <c r="F1222" s="169">
        <f t="shared" si="201"/>
        <v>0.97863726829574693</v>
      </c>
      <c r="G1222" s="169">
        <f t="shared" si="202"/>
        <v>0.41525595129923809</v>
      </c>
      <c r="H1222" s="169">
        <f t="shared" si="203"/>
        <v>8.9882240540960624E-4</v>
      </c>
      <c r="I1222" s="169">
        <f t="shared" si="204"/>
        <v>37086.365296943855</v>
      </c>
      <c r="J1222" s="169">
        <f t="shared" si="198"/>
        <v>2.3648515483968326E-2</v>
      </c>
      <c r="K1222" s="169">
        <f t="shared" si="199"/>
        <v>1.697619590033715</v>
      </c>
      <c r="L1222" s="169">
        <f t="shared" si="205"/>
        <v>27.813257862873041</v>
      </c>
      <c r="M1222" s="170">
        <f t="shared" si="206"/>
        <v>32.41263651521826</v>
      </c>
      <c r="N1222" s="170">
        <f t="shared" si="207"/>
        <v>2.244253842481692</v>
      </c>
      <c r="O1222" s="169">
        <f t="shared" si="208"/>
        <v>0.20240384582266341</v>
      </c>
    </row>
    <row r="1223" spans="1:15" x14ac:dyDescent="0.25">
      <c r="A1223" s="157">
        <v>45694.838194444441</v>
      </c>
      <c r="B1223" s="168">
        <v>0.37334036328900899</v>
      </c>
      <c r="C1223" s="169">
        <f t="shared" si="200"/>
        <v>0.42397780150948344</v>
      </c>
      <c r="D1223" s="168">
        <v>26.452186045000001</v>
      </c>
      <c r="E1223" s="168">
        <v>4.2788327999999903E-2</v>
      </c>
      <c r="F1223" s="169">
        <f t="shared" si="201"/>
        <v>0.97863830973467647</v>
      </c>
      <c r="G1223" s="169">
        <f t="shared" si="202"/>
        <v>0.41016599963150585</v>
      </c>
      <c r="H1223" s="169">
        <f t="shared" si="203"/>
        <v>8.878051940075884E-4</v>
      </c>
      <c r="I1223" s="169">
        <f t="shared" si="204"/>
        <v>36631.682050419367</v>
      </c>
      <c r="J1223" s="169">
        <f t="shared" si="198"/>
        <v>2.3648875404097915E-2</v>
      </c>
      <c r="K1223" s="169">
        <f t="shared" si="199"/>
        <v>1.697596647102074</v>
      </c>
      <c r="L1223" s="169">
        <f t="shared" si="205"/>
        <v>27.519815828766365</v>
      </c>
      <c r="M1223" s="170">
        <f t="shared" si="206"/>
        <v>32.070280586312073</v>
      </c>
      <c r="N1223" s="170">
        <f t="shared" si="207"/>
        <v>2.2204991874430151</v>
      </c>
      <c r="O1223" s="169">
        <f t="shared" si="208"/>
        <v>0.20026147072898767</v>
      </c>
    </row>
    <row r="1224" spans="1:15" x14ac:dyDescent="0.25">
      <c r="A1224" s="157">
        <v>45694.838888888888</v>
      </c>
      <c r="B1224" s="168">
        <v>0.36677697920697772</v>
      </c>
      <c r="C1224" s="169">
        <f t="shared" si="200"/>
        <v>0.41652274984117305</v>
      </c>
      <c r="D1224" s="168">
        <v>26.451542504999999</v>
      </c>
      <c r="E1224" s="168">
        <v>4.2783559333333297E-2</v>
      </c>
      <c r="F1224" s="169">
        <f t="shared" si="201"/>
        <v>0.97863962202710852</v>
      </c>
      <c r="G1224" s="169">
        <f t="shared" si="202"/>
        <v>0.40295521489541269</v>
      </c>
      <c r="H1224" s="169">
        <f t="shared" si="203"/>
        <v>8.7219743483855558E-4</v>
      </c>
      <c r="I1224" s="169">
        <f t="shared" si="204"/>
        <v>35987.565586277349</v>
      </c>
      <c r="J1224" s="169">
        <f t="shared" si="198"/>
        <v>2.3649328953884954E-2</v>
      </c>
      <c r="K1224" s="169">
        <f t="shared" si="199"/>
        <v>1.6975677367257218</v>
      </c>
      <c r="L1224" s="169">
        <f t="shared" si="205"/>
        <v>27.103229928195162</v>
      </c>
      <c r="M1224" s="170">
        <f t="shared" si="206"/>
        <v>31.584329189663055</v>
      </c>
      <c r="N1224" s="170">
        <f t="shared" si="207"/>
        <v>2.1831087664583029</v>
      </c>
      <c r="O1224" s="169">
        <f t="shared" si="208"/>
        <v>0.19688931876427695</v>
      </c>
    </row>
    <row r="1225" spans="1:15" x14ac:dyDescent="0.25">
      <c r="A1225" s="157">
        <v>45694.839583333334</v>
      </c>
      <c r="B1225" s="168">
        <v>0.36330225329311833</v>
      </c>
      <c r="C1225" s="169">
        <f t="shared" si="200"/>
        <v>0.41257530923390534</v>
      </c>
      <c r="D1225" s="168">
        <v>26.450898965</v>
      </c>
      <c r="E1225" s="168">
        <v>4.2748058999999998E-2</v>
      </c>
      <c r="F1225" s="169">
        <f t="shared" si="201"/>
        <v>0.97864093427616983</v>
      </c>
      <c r="G1225" s="169">
        <f t="shared" si="202"/>
        <v>0.39913774813305147</v>
      </c>
      <c r="H1225" s="169">
        <f t="shared" si="203"/>
        <v>8.6393451976850971E-4</v>
      </c>
      <c r="I1225" s="169">
        <f t="shared" si="204"/>
        <v>35646.506717809425</v>
      </c>
      <c r="J1225" s="169">
        <f t="shared" si="198"/>
        <v>2.3649782514318873E-2</v>
      </c>
      <c r="K1225" s="169">
        <f t="shared" si="199"/>
        <v>1.6975388267096929</v>
      </c>
      <c r="L1225" s="169">
        <f t="shared" si="205"/>
        <v>26.8822631741712</v>
      </c>
      <c r="M1225" s="170">
        <f t="shared" si="206"/>
        <v>31.326350882328256</v>
      </c>
      <c r="N1225" s="170">
        <f t="shared" si="207"/>
        <v>2.1616156883295301</v>
      </c>
      <c r="O1225" s="169">
        <f t="shared" si="208"/>
        <v>0.19495090984212934</v>
      </c>
    </row>
    <row r="1226" spans="1:15" x14ac:dyDescent="0.25">
      <c r="A1226" s="157">
        <v>45694.840277777781</v>
      </c>
      <c r="B1226" s="168">
        <v>0.36986563366877256</v>
      </c>
      <c r="C1226" s="169">
        <f t="shared" si="200"/>
        <v>0.42002738605675038</v>
      </c>
      <c r="D1226" s="168">
        <v>26.450255424999899</v>
      </c>
      <c r="E1226" s="168">
        <v>4.2761304666666597E-2</v>
      </c>
      <c r="F1226" s="169">
        <f t="shared" si="201"/>
        <v>0.97864224648186227</v>
      </c>
      <c r="G1226" s="169">
        <f t="shared" si="202"/>
        <v>0.40634852879717709</v>
      </c>
      <c r="H1226" s="169">
        <f t="shared" si="203"/>
        <v>8.7954227012375992E-4</v>
      </c>
      <c r="I1226" s="169">
        <f t="shared" si="204"/>
        <v>36290.366155303236</v>
      </c>
      <c r="J1226" s="169">
        <f t="shared" si="198"/>
        <v>2.3650236085400091E-2</v>
      </c>
      <c r="K1226" s="169">
        <f t="shared" si="199"/>
        <v>1.6975099170539756</v>
      </c>
      <c r="L1226" s="169">
        <f t="shared" si="205"/>
        <v>27.299399430942362</v>
      </c>
      <c r="M1226" s="170">
        <f t="shared" si="206"/>
        <v>31.811961204111466</v>
      </c>
      <c r="N1226" s="170">
        <f t="shared" si="207"/>
        <v>2.1993464330182744</v>
      </c>
      <c r="O1226" s="169">
        <f t="shared" si="208"/>
        <v>0.1983537547815904</v>
      </c>
    </row>
    <row r="1227" spans="1:15" x14ac:dyDescent="0.25">
      <c r="A1227" s="157">
        <v>45694.84097222222</v>
      </c>
      <c r="B1227" s="168">
        <v>0.36947955671119137</v>
      </c>
      <c r="C1227" s="169">
        <f t="shared" si="200"/>
        <v>0.41958752552518769</v>
      </c>
      <c r="D1227" s="168">
        <v>26.449629751666599</v>
      </c>
      <c r="E1227" s="168">
        <v>4.28153481666666E-2</v>
      </c>
      <c r="F1227" s="169">
        <f t="shared" si="201"/>
        <v>0.97864352221507533</v>
      </c>
      <c r="G1227" s="169">
        <f t="shared" si="202"/>
        <v>0.40592436988800934</v>
      </c>
      <c r="H1227" s="169">
        <f t="shared" si="203"/>
        <v>8.7862417724677351E-4</v>
      </c>
      <c r="I1227" s="169">
        <f t="shared" si="204"/>
        <v>36252.362205376216</v>
      </c>
      <c r="J1227" s="169">
        <f t="shared" si="198"/>
        <v>2.3650677074149189E-2</v>
      </c>
      <c r="K1227" s="169">
        <f t="shared" si="199"/>
        <v>1.6974818103654354</v>
      </c>
      <c r="L1227" s="169">
        <f t="shared" si="205"/>
        <v>27.274891130789523</v>
      </c>
      <c r="M1227" s="170">
        <f t="shared" si="206"/>
        <v>31.782930083949111</v>
      </c>
      <c r="N1227" s="170">
        <f t="shared" si="207"/>
        <v>2.1999020815767047</v>
      </c>
      <c r="O1227" s="169">
        <f t="shared" si="208"/>
        <v>0.19840386738606644</v>
      </c>
    </row>
    <row r="1228" spans="1:15" x14ac:dyDescent="0.25">
      <c r="A1228" s="157">
        <v>45694.841666666667</v>
      </c>
      <c r="B1228" s="168">
        <v>0.36716306908282953</v>
      </c>
      <c r="C1228" s="169">
        <f t="shared" si="200"/>
        <v>0.41695583033703265</v>
      </c>
      <c r="D1228" s="168">
        <v>26.449164866666599</v>
      </c>
      <c r="E1228" s="168">
        <v>4.2734813333333302E-2</v>
      </c>
      <c r="F1228" s="169">
        <f t="shared" si="201"/>
        <v>0.9786444700781135</v>
      </c>
      <c r="G1228" s="169">
        <f t="shared" si="202"/>
        <v>0.40337938799708661</v>
      </c>
      <c r="H1228" s="169">
        <f t="shared" si="203"/>
        <v>8.731155584352524E-4</v>
      </c>
      <c r="I1228" s="169">
        <f t="shared" si="204"/>
        <v>36024.98374111962</v>
      </c>
      <c r="J1228" s="169">
        <f t="shared" si="198"/>
        <v>2.365100474215329E-2</v>
      </c>
      <c r="K1228" s="169">
        <f t="shared" si="199"/>
        <v>1.6974609268800485</v>
      </c>
      <c r="L1228" s="169">
        <f t="shared" si="205"/>
        <v>27.127764238575047</v>
      </c>
      <c r="M1228" s="170">
        <f t="shared" si="206"/>
        <v>31.611137287363576</v>
      </c>
      <c r="N1228" s="170">
        <f t="shared" si="207"/>
        <v>2.1826520896964827</v>
      </c>
      <c r="O1228" s="169">
        <f t="shared" si="208"/>
        <v>0.1968481321876337</v>
      </c>
    </row>
    <row r="1229" spans="1:15" x14ac:dyDescent="0.25">
      <c r="A1229" s="157">
        <v>45694.842361111114</v>
      </c>
      <c r="B1229" s="168">
        <v>0.37334036328900899</v>
      </c>
      <c r="C1229" s="169">
        <f t="shared" si="200"/>
        <v>0.42396987094842509</v>
      </c>
      <c r="D1229" s="168">
        <v>26.448735714999899</v>
      </c>
      <c r="E1229" s="168">
        <v>4.2647922666666602E-2</v>
      </c>
      <c r="F1229" s="169">
        <f t="shared" si="201"/>
        <v>0.97864534506367773</v>
      </c>
      <c r="G1229" s="169">
        <f t="shared" si="202"/>
        <v>0.41016599963150585</v>
      </c>
      <c r="H1229" s="169">
        <f t="shared" si="203"/>
        <v>8.878051940075884E-4</v>
      </c>
      <c r="I1229" s="169">
        <f t="shared" si="204"/>
        <v>36630.996849943927</v>
      </c>
      <c r="J1229" s="169">
        <f t="shared" si="198"/>
        <v>2.3651307228925385E-2</v>
      </c>
      <c r="K1229" s="169">
        <f t="shared" si="199"/>
        <v>1.6974416487683237</v>
      </c>
      <c r="L1229" s="169">
        <f t="shared" si="205"/>
        <v>27.519815828766365</v>
      </c>
      <c r="M1229" s="170">
        <f t="shared" si="206"/>
        <v>32.067656387647908</v>
      </c>
      <c r="N1229" s="170">
        <f t="shared" si="207"/>
        <v>2.2129916337337918</v>
      </c>
      <c r="O1229" s="169">
        <f t="shared" si="208"/>
        <v>0.1995843825517489</v>
      </c>
    </row>
    <row r="1230" spans="1:15" x14ac:dyDescent="0.25">
      <c r="A1230" s="157">
        <v>45694.843055555553</v>
      </c>
      <c r="B1230" s="168">
        <v>0.38608103055074183</v>
      </c>
      <c r="C1230" s="169">
        <f t="shared" si="200"/>
        <v>0.43843730808982745</v>
      </c>
      <c r="D1230" s="168">
        <v>26.448306559999999</v>
      </c>
      <c r="E1230" s="168">
        <v>4.2630438499999999E-2</v>
      </c>
      <c r="F1230" s="169">
        <f t="shared" si="201"/>
        <v>0.97864622003675306</v>
      </c>
      <c r="G1230" s="169">
        <f t="shared" si="202"/>
        <v>0.42416338388790803</v>
      </c>
      <c r="H1230" s="169">
        <f t="shared" si="203"/>
        <v>9.1810256252793944E-4</v>
      </c>
      <c r="I1230" s="169">
        <f t="shared" si="204"/>
        <v>37880.983418961092</v>
      </c>
      <c r="J1230" s="169">
        <f t="shared" si="198"/>
        <v>2.3651609722782237E-2</v>
      </c>
      <c r="K1230" s="169">
        <f t="shared" si="199"/>
        <v>1.6974223706670979</v>
      </c>
      <c r="L1230" s="169">
        <f t="shared" si="205"/>
        <v>28.325575914122521</v>
      </c>
      <c r="M1230" s="170">
        <f t="shared" si="206"/>
        <v>33.006237977872324</v>
      </c>
      <c r="N1230" s="170">
        <f t="shared" si="207"/>
        <v>2.2837052411430547</v>
      </c>
      <c r="O1230" s="169">
        <f t="shared" si="208"/>
        <v>0.20596187239746164</v>
      </c>
    </row>
    <row r="1231" spans="1:15" x14ac:dyDescent="0.25">
      <c r="A1231" s="157">
        <v>45694.84375</v>
      </c>
      <c r="B1231" s="168">
        <v>0.39611913504883522</v>
      </c>
      <c r="C1231" s="169">
        <f t="shared" si="200"/>
        <v>0.44983562896165413</v>
      </c>
      <c r="D1231" s="168">
        <v>26.447877406666599</v>
      </c>
      <c r="E1231" s="168">
        <v>4.27077923333333E-2</v>
      </c>
      <c r="F1231" s="169">
        <f t="shared" si="201"/>
        <v>0.97864709498714619</v>
      </c>
      <c r="G1231" s="169">
        <f t="shared" si="202"/>
        <v>0.43519162934627209</v>
      </c>
      <c r="H1231" s="169">
        <f t="shared" si="203"/>
        <v>9.4197322369322966E-4</v>
      </c>
      <c r="I1231" s="169">
        <f t="shared" si="204"/>
        <v>38865.798342286915</v>
      </c>
      <c r="J1231" s="169">
        <f t="shared" si="198"/>
        <v>2.3651912220199856E-2</v>
      </c>
      <c r="K1231" s="169">
        <f t="shared" si="199"/>
        <v>1.6974030928009654</v>
      </c>
      <c r="L1231" s="169">
        <f t="shared" si="205"/>
        <v>28.957794165170004</v>
      </c>
      <c r="M1231" s="170">
        <f t="shared" si="206"/>
        <v>33.74258374986271</v>
      </c>
      <c r="N1231" s="170">
        <f t="shared" si="207"/>
        <v>2.3442745427785363</v>
      </c>
      <c r="O1231" s="169">
        <f t="shared" si="208"/>
        <v>0.21142447175131099</v>
      </c>
    </row>
    <row r="1232" spans="1:15" x14ac:dyDescent="0.25">
      <c r="A1232" s="157">
        <v>45694.844444444447</v>
      </c>
      <c r="B1232" s="168">
        <v>0.38955574728359377</v>
      </c>
      <c r="C1232" s="169">
        <f t="shared" si="200"/>
        <v>0.44238117125288623</v>
      </c>
      <c r="D1232" s="168">
        <v>26.447448255000001</v>
      </c>
      <c r="E1232" s="168">
        <v>4.2595470500000003E-2</v>
      </c>
      <c r="F1232" s="169">
        <f t="shared" si="201"/>
        <v>0.97864796991485714</v>
      </c>
      <c r="G1232" s="169">
        <f t="shared" si="202"/>
        <v>0.42798084056366342</v>
      </c>
      <c r="H1232" s="169">
        <f t="shared" si="203"/>
        <v>9.2636545576550526E-4</v>
      </c>
      <c r="I1232" s="169">
        <f t="shared" si="204"/>
        <v>38221.73319624937</v>
      </c>
      <c r="J1232" s="169">
        <f t="shared" ref="J1232:J1295" si="209">KHprocess*EXP(delta*(1/(D1232+273.15)-1/(Tnul+273.15)))</f>
        <v>2.3652214721178028E-2</v>
      </c>
      <c r="K1232" s="169">
        <f t="shared" ref="K1232:K1295" si="210">1/(J1232*constR*(D1232+273.15)*10^3)</f>
        <v>1.6973838151699385</v>
      </c>
      <c r="L1232" s="169">
        <f t="shared" si="205"/>
        <v>28.544677430278295</v>
      </c>
      <c r="M1232" s="170">
        <f t="shared" si="206"/>
        <v>33.260867876075437</v>
      </c>
      <c r="N1232" s="170">
        <f t="shared" si="207"/>
        <v>2.3012749690514873</v>
      </c>
      <c r="O1232" s="169">
        <f t="shared" si="208"/>
        <v>0.20754644381777484</v>
      </c>
    </row>
    <row r="1233" spans="1:15" x14ac:dyDescent="0.25">
      <c r="A1233" s="157">
        <v>45694.845138888886</v>
      </c>
      <c r="B1233" s="168">
        <v>0.40692938980204479</v>
      </c>
      <c r="C1233" s="169">
        <f t="shared" ref="C1233:C1296" si="211">IF($C$13="Normalised Q_A (Nm3/s)", B1233*$C$8/F1233*(D1233+273.15)/($C$6+273.15), B1233)</f>
        <v>0.462109678864082</v>
      </c>
      <c r="D1233" s="168">
        <v>26.447019099999999</v>
      </c>
      <c r="E1233" s="168">
        <v>4.2513348499999999E-2</v>
      </c>
      <c r="F1233" s="169">
        <f t="shared" ref="F1233:F1296" si="212">$C$5-EXP(52.57-(6690.9/(D1233+273.15))-4.681*LN(D1233+273.15))/1000</f>
        <v>0.97864884483008019</v>
      </c>
      <c r="G1233" s="169">
        <f t="shared" ref="G1233:G1296" si="213">C1233*((20+273.15)/(D1233+273.15))*(F1233/$C$9)</f>
        <v>0.447068188601905</v>
      </c>
      <c r="H1233" s="169">
        <f t="shared" ref="H1233:H1296" si="214">G1233/$C$2</f>
        <v>9.676800619088853E-4</v>
      </c>
      <c r="I1233" s="169">
        <f t="shared" ref="I1233:I1296" si="215">C1233*(24*60*60)</f>
        <v>39926.276253856682</v>
      </c>
      <c r="J1233" s="169">
        <f t="shared" si="209"/>
        <v>2.3652517229241464E-2</v>
      </c>
      <c r="K1233" s="169">
        <f t="shared" si="210"/>
        <v>1.697364537549404</v>
      </c>
      <c r="L1233" s="169">
        <f t="shared" ref="L1233:L1296" si="216">(($C$3/0.815)^(-0.49))*34500*(H1233)^0.86</f>
        <v>29.636141451782393</v>
      </c>
      <c r="M1233" s="170">
        <f t="shared" ref="M1233:M1296" si="217">L1233*(1.024)^(D1233-20)</f>
        <v>34.532313594413573</v>
      </c>
      <c r="N1233" s="170">
        <f t="shared" ref="N1233:N1296" si="218">K1233*E1233*(1-EXP((-(M1233/K1233)*($C$4/I1233))))*I1233/1000</f>
        <v>2.3939677937981978</v>
      </c>
      <c r="O1233" s="169">
        <f t="shared" ref="O1233:O1296" si="219">N1233*1000/24/$C$2</f>
        <v>0.21590618630936126</v>
      </c>
    </row>
    <row r="1234" spans="1:15" x14ac:dyDescent="0.25">
      <c r="A1234" s="157">
        <v>45694.845833333333</v>
      </c>
      <c r="B1234" s="168">
        <v>0.39110007361492</v>
      </c>
      <c r="C1234" s="169">
        <f t="shared" si="211"/>
        <v>0.44413284834142347</v>
      </c>
      <c r="D1234" s="168">
        <v>26.446589946666599</v>
      </c>
      <c r="E1234" s="168">
        <v>4.2522885333333302E-2</v>
      </c>
      <c r="F1234" s="169">
        <f t="shared" si="212"/>
        <v>0.97864971972262194</v>
      </c>
      <c r="G1234" s="169">
        <f t="shared" si="213"/>
        <v>0.42967749652624226</v>
      </c>
      <c r="H1234" s="169">
        <f t="shared" si="214"/>
        <v>9.3003787126892266E-4</v>
      </c>
      <c r="I1234" s="169">
        <f t="shared" si="215"/>
        <v>38373.078096698984</v>
      </c>
      <c r="J1234" s="169">
        <f t="shared" si="209"/>
        <v>2.365281974086576E-2</v>
      </c>
      <c r="K1234" s="169">
        <f t="shared" si="210"/>
        <v>1.6973452601639649</v>
      </c>
      <c r="L1234" s="169">
        <f t="shared" si="216"/>
        <v>28.641968437092846</v>
      </c>
      <c r="M1234" s="170">
        <f t="shared" si="217"/>
        <v>33.373554073353688</v>
      </c>
      <c r="N1234" s="170">
        <f t="shared" si="218"/>
        <v>2.305944677394987</v>
      </c>
      <c r="O1234" s="169">
        <f t="shared" si="219"/>
        <v>0.20796759356015396</v>
      </c>
    </row>
    <row r="1235" spans="1:15" x14ac:dyDescent="0.25">
      <c r="A1235" s="157">
        <v>45694.84652777778</v>
      </c>
      <c r="B1235" s="168">
        <v>0.37102387566064704</v>
      </c>
      <c r="C1235" s="169">
        <f t="shared" si="211"/>
        <v>0.42133335804406397</v>
      </c>
      <c r="D1235" s="168">
        <v>26.446160793333298</v>
      </c>
      <c r="E1235" s="168">
        <v>4.2585404E-2</v>
      </c>
      <c r="F1235" s="169">
        <f t="shared" si="212"/>
        <v>0.97865059459588077</v>
      </c>
      <c r="G1235" s="169">
        <f t="shared" si="213"/>
        <v>0.40762101774058296</v>
      </c>
      <c r="H1235" s="169">
        <f t="shared" si="214"/>
        <v>8.8229657519606696E-4</v>
      </c>
      <c r="I1235" s="169">
        <f t="shared" si="215"/>
        <v>36403.20213500713</v>
      </c>
      <c r="J1235" s="169">
        <f t="shared" si="209"/>
        <v>2.3653122257225788E-2</v>
      </c>
      <c r="K1235" s="169">
        <f t="shared" si="210"/>
        <v>1.6973259829387561</v>
      </c>
      <c r="L1235" s="169">
        <f t="shared" si="216"/>
        <v>27.372903566165224</v>
      </c>
      <c r="M1235" s="170">
        <f t="shared" si="217"/>
        <v>31.894518053825522</v>
      </c>
      <c r="N1235" s="170">
        <f t="shared" si="218"/>
        <v>2.1965550595467547</v>
      </c>
      <c r="O1235" s="169">
        <f t="shared" si="219"/>
        <v>0.1981020075348805</v>
      </c>
    </row>
    <row r="1236" spans="1:15" x14ac:dyDescent="0.25">
      <c r="A1236" s="157">
        <v>45694.847222222219</v>
      </c>
      <c r="B1236" s="168">
        <v>0.38646710569374154</v>
      </c>
      <c r="C1236" s="169">
        <f t="shared" si="211"/>
        <v>0.43886961268535196</v>
      </c>
      <c r="D1236" s="168">
        <v>26.445731640000002</v>
      </c>
      <c r="E1236" s="168">
        <v>4.2548846499999897E-2</v>
      </c>
      <c r="F1236" s="169">
        <f t="shared" si="212"/>
        <v>0.9786514694498567</v>
      </c>
      <c r="G1236" s="169">
        <f t="shared" si="213"/>
        <v>0.42458754080350725</v>
      </c>
      <c r="H1236" s="169">
        <f t="shared" si="214"/>
        <v>9.1902065108984252E-4</v>
      </c>
      <c r="I1236" s="169">
        <f t="shared" si="215"/>
        <v>37918.334536014409</v>
      </c>
      <c r="J1236" s="169">
        <f t="shared" si="209"/>
        <v>2.3653424778321632E-2</v>
      </c>
      <c r="K1236" s="169">
        <f t="shared" si="210"/>
        <v>1.6973067058737763</v>
      </c>
      <c r="L1236" s="169">
        <f t="shared" si="216"/>
        <v>28.349933833430338</v>
      </c>
      <c r="M1236" s="170">
        <f t="shared" si="217"/>
        <v>33.032603621633122</v>
      </c>
      <c r="N1236" s="170">
        <f t="shared" si="218"/>
        <v>2.2813290680005114</v>
      </c>
      <c r="O1236" s="169">
        <f t="shared" si="219"/>
        <v>0.20574757106786723</v>
      </c>
    </row>
    <row r="1237" spans="1:15" x14ac:dyDescent="0.25">
      <c r="A1237" s="157">
        <v>45694.847916666666</v>
      </c>
      <c r="B1237" s="168">
        <v>0.3814480442366624</v>
      </c>
      <c r="C1237" s="169">
        <f t="shared" si="211"/>
        <v>0.43316889397183411</v>
      </c>
      <c r="D1237" s="168">
        <v>26.445261429999999</v>
      </c>
      <c r="E1237" s="168">
        <v>4.2552743833333302E-2</v>
      </c>
      <c r="F1237" s="169">
        <f t="shared" si="212"/>
        <v>0.97865242797809293</v>
      </c>
      <c r="G1237" s="169">
        <f t="shared" si="213"/>
        <v>0.41907340795802867</v>
      </c>
      <c r="H1237" s="169">
        <f t="shared" si="214"/>
        <v>9.0708529861045165E-4</v>
      </c>
      <c r="I1237" s="169">
        <f t="shared" si="215"/>
        <v>37425.792439166464</v>
      </c>
      <c r="J1237" s="169">
        <f t="shared" si="209"/>
        <v>2.3653756246742888E-2</v>
      </c>
      <c r="K1237" s="169">
        <f t="shared" si="210"/>
        <v>1.6972855847753818</v>
      </c>
      <c r="L1237" s="169">
        <f t="shared" si="216"/>
        <v>28.033008413478893</v>
      </c>
      <c r="M1237" s="170">
        <f t="shared" si="217"/>
        <v>32.662966135570592</v>
      </c>
      <c r="N1237" s="170">
        <f t="shared" si="218"/>
        <v>2.2533541012464569</v>
      </c>
      <c r="O1237" s="169">
        <f t="shared" si="219"/>
        <v>0.20322457623074108</v>
      </c>
    </row>
    <row r="1238" spans="1:15" x14ac:dyDescent="0.25">
      <c r="A1238" s="157">
        <v>45694.848611111112</v>
      </c>
      <c r="B1238" s="168">
        <v>0.36677697920697772</v>
      </c>
      <c r="C1238" s="169">
        <f t="shared" si="211"/>
        <v>0.41650667147430537</v>
      </c>
      <c r="D1238" s="168">
        <v>26.444421729999998</v>
      </c>
      <c r="E1238" s="168">
        <v>4.2609747499999899E-2</v>
      </c>
      <c r="F1238" s="169">
        <f t="shared" si="212"/>
        <v>0.97865413965816384</v>
      </c>
      <c r="G1238" s="169">
        <f t="shared" si="213"/>
        <v>0.40295521489541264</v>
      </c>
      <c r="H1238" s="169">
        <f t="shared" si="214"/>
        <v>8.7219743483855547E-4</v>
      </c>
      <c r="I1238" s="169">
        <f t="shared" si="215"/>
        <v>35986.176415379981</v>
      </c>
      <c r="J1238" s="169">
        <f t="shared" si="209"/>
        <v>2.3654348196474502E-2</v>
      </c>
      <c r="K1238" s="169">
        <f t="shared" si="210"/>
        <v>1.6972478672420501</v>
      </c>
      <c r="L1238" s="169">
        <f t="shared" si="216"/>
        <v>27.103229928195162</v>
      </c>
      <c r="M1238" s="170">
        <f t="shared" si="217"/>
        <v>31.578995676950491</v>
      </c>
      <c r="N1238" s="170">
        <f t="shared" si="218"/>
        <v>2.1737910750417275</v>
      </c>
      <c r="O1238" s="169">
        <f t="shared" si="219"/>
        <v>0.19604897862930445</v>
      </c>
    </row>
    <row r="1239" spans="1:15" x14ac:dyDescent="0.25">
      <c r="A1239" s="157">
        <v>45694.849305555559</v>
      </c>
      <c r="B1239" s="168">
        <v>0.35751103421449976</v>
      </c>
      <c r="C1239" s="169">
        <f t="shared" si="211"/>
        <v>0.40598236876206534</v>
      </c>
      <c r="D1239" s="168">
        <v>26.443499923333299</v>
      </c>
      <c r="E1239" s="168">
        <v>4.2196245666666597E-2</v>
      </c>
      <c r="F1239" s="169">
        <f t="shared" si="212"/>
        <v>0.97865601862294693</v>
      </c>
      <c r="G1239" s="169">
        <f t="shared" si="213"/>
        <v>0.39277529339726969</v>
      </c>
      <c r="H1239" s="169">
        <f t="shared" si="214"/>
        <v>8.5016297272136299E-4</v>
      </c>
      <c r="I1239" s="169">
        <f t="shared" si="215"/>
        <v>35076.876661042443</v>
      </c>
      <c r="J1239" s="169">
        <f t="shared" si="209"/>
        <v>2.3654998048493726E-2</v>
      </c>
      <c r="K1239" s="169">
        <f t="shared" si="210"/>
        <v>1.6972064623586638</v>
      </c>
      <c r="L1239" s="169">
        <f t="shared" si="216"/>
        <v>26.513325104824236</v>
      </c>
      <c r="M1239" s="170">
        <f t="shared" si="217"/>
        <v>30.890999964643612</v>
      </c>
      <c r="N1239" s="170">
        <f t="shared" si="218"/>
        <v>2.1009253266973613</v>
      </c>
      <c r="O1239" s="169">
        <f t="shared" si="219"/>
        <v>0.18947739237891065</v>
      </c>
    </row>
    <row r="1240" spans="1:15" x14ac:dyDescent="0.25">
      <c r="A1240" s="157">
        <v>45694.85</v>
      </c>
      <c r="B1240" s="168">
        <v>0.3540362953823698</v>
      </c>
      <c r="C1240" s="169">
        <f t="shared" si="211"/>
        <v>0.40203451609039681</v>
      </c>
      <c r="D1240" s="168">
        <v>26.442578115</v>
      </c>
      <c r="E1240" s="168">
        <v>4.2302212166666603E-2</v>
      </c>
      <c r="F1240" s="169">
        <f t="shared" si="212"/>
        <v>0.97865789750217169</v>
      </c>
      <c r="G1240" s="169">
        <f t="shared" si="213"/>
        <v>0.38895781244240252</v>
      </c>
      <c r="H1240" s="169">
        <f t="shared" si="214"/>
        <v>8.4190002693160714E-4</v>
      </c>
      <c r="I1240" s="169">
        <f t="shared" si="215"/>
        <v>34735.782190210288</v>
      </c>
      <c r="J1240" s="169">
        <f t="shared" si="209"/>
        <v>2.3655647923540409E-2</v>
      </c>
      <c r="K1240" s="169">
        <f t="shared" si="210"/>
        <v>1.6971650581396514</v>
      </c>
      <c r="L1240" s="169">
        <f t="shared" si="216"/>
        <v>26.291560703364297</v>
      </c>
      <c r="M1240" s="170">
        <f t="shared" si="217"/>
        <v>30.63194985725686</v>
      </c>
      <c r="N1240" s="170">
        <f t="shared" si="218"/>
        <v>2.0866844222738066</v>
      </c>
      <c r="O1240" s="169">
        <f t="shared" si="219"/>
        <v>0.18819303952685845</v>
      </c>
    </row>
    <row r="1241" spans="1:15" x14ac:dyDescent="0.25">
      <c r="A1241" s="157">
        <v>45694.850694444445</v>
      </c>
      <c r="B1241" s="168">
        <v>0.37411251725049932</v>
      </c>
      <c r="C1241" s="169">
        <f t="shared" si="211"/>
        <v>0.42483043482642036</v>
      </c>
      <c r="D1241" s="168">
        <v>26.441656304999999</v>
      </c>
      <c r="E1241" s="168">
        <v>4.2470697000000002E-2</v>
      </c>
      <c r="F1241" s="169">
        <f t="shared" si="212"/>
        <v>0.97865977629584133</v>
      </c>
      <c r="G1241" s="169">
        <f t="shared" si="213"/>
        <v>0.41101431750073919</v>
      </c>
      <c r="H1241" s="169">
        <f t="shared" si="214"/>
        <v>8.8964137987172982E-4</v>
      </c>
      <c r="I1241" s="169">
        <f t="shared" si="215"/>
        <v>36705.349569002719</v>
      </c>
      <c r="J1241" s="169">
        <f t="shared" si="209"/>
        <v>2.3656297821615577E-2</v>
      </c>
      <c r="K1241" s="169">
        <f t="shared" si="210"/>
        <v>1.6971236545850057</v>
      </c>
      <c r="L1241" s="169">
        <f t="shared" si="216"/>
        <v>27.568757647240108</v>
      </c>
      <c r="M1241" s="170">
        <f t="shared" si="217"/>
        <v>32.119292930874671</v>
      </c>
      <c r="N1241" s="170">
        <f t="shared" si="218"/>
        <v>2.2076726769229076</v>
      </c>
      <c r="O1241" s="169">
        <f t="shared" si="219"/>
        <v>0.19910467865466339</v>
      </c>
    </row>
    <row r="1242" spans="1:15" x14ac:dyDescent="0.25">
      <c r="A1242" s="157">
        <v>45694.851388888892</v>
      </c>
      <c r="B1242" s="168">
        <v>0.39071400580745996</v>
      </c>
      <c r="C1242" s="169">
        <f t="shared" si="211"/>
        <v>0.44368034739014062</v>
      </c>
      <c r="D1242" s="168">
        <v>26.440734495000001</v>
      </c>
      <c r="E1242" s="168">
        <v>4.24264553333333E-2</v>
      </c>
      <c r="F1242" s="169">
        <f t="shared" si="212"/>
        <v>0.9786616550005619</v>
      </c>
      <c r="G1242" s="169">
        <f t="shared" si="213"/>
        <v>0.42925334766974743</v>
      </c>
      <c r="H1242" s="169">
        <f t="shared" si="214"/>
        <v>9.2911980015096844E-4</v>
      </c>
      <c r="I1242" s="169">
        <f t="shared" si="215"/>
        <v>38333.982014508147</v>
      </c>
      <c r="J1242" s="169">
        <f t="shared" si="209"/>
        <v>2.3656947741545063E-2</v>
      </c>
      <c r="K1242" s="169">
        <f t="shared" si="210"/>
        <v>1.6970822517695847</v>
      </c>
      <c r="L1242" s="169">
        <f t="shared" si="216"/>
        <v>28.617651603420111</v>
      </c>
      <c r="M1242" s="170">
        <f t="shared" si="217"/>
        <v>33.340589794381266</v>
      </c>
      <c r="N1242" s="170">
        <f t="shared" si="218"/>
        <v>2.2981689199836484</v>
      </c>
      <c r="O1242" s="169">
        <f t="shared" si="219"/>
        <v>0.20726631673734203</v>
      </c>
    </row>
    <row r="1243" spans="1:15" x14ac:dyDescent="0.25">
      <c r="A1243" s="157">
        <v>45694.852083333331</v>
      </c>
      <c r="B1243" s="168">
        <v>0.38183413410479194</v>
      </c>
      <c r="C1243" s="169">
        <f t="shared" si="211"/>
        <v>0.43359452767094342</v>
      </c>
      <c r="D1243" s="168">
        <v>26.439812685</v>
      </c>
      <c r="E1243" s="168">
        <v>4.2427781666666602E-2</v>
      </c>
      <c r="F1243" s="169">
        <f t="shared" si="212"/>
        <v>0.97866353361633707</v>
      </c>
      <c r="G1243" s="169">
        <f t="shared" si="213"/>
        <v>0.41949758105121859</v>
      </c>
      <c r="H1243" s="169">
        <f t="shared" si="214"/>
        <v>9.080034221887848E-4</v>
      </c>
      <c r="I1243" s="169">
        <f t="shared" si="215"/>
        <v>37462.567190769514</v>
      </c>
      <c r="J1243" s="169">
        <f t="shared" si="209"/>
        <v>2.3657597683329742E-2</v>
      </c>
      <c r="K1243" s="169">
        <f t="shared" si="210"/>
        <v>1.6970408496933782</v>
      </c>
      <c r="L1243" s="169">
        <f t="shared" si="216"/>
        <v>28.057408446337007</v>
      </c>
      <c r="M1243" s="170">
        <f t="shared" si="217"/>
        <v>32.687171817820861</v>
      </c>
      <c r="N1243" s="170">
        <f t="shared" si="218"/>
        <v>2.2485420101927396</v>
      </c>
      <c r="O1243" s="169">
        <f t="shared" si="219"/>
        <v>0.20279058533484307</v>
      </c>
    </row>
    <row r="1244" spans="1:15" x14ac:dyDescent="0.25">
      <c r="A1244" s="157">
        <v>45694.852777777778</v>
      </c>
      <c r="B1244" s="168">
        <v>0.38453671161672498</v>
      </c>
      <c r="C1244" s="169">
        <f t="shared" si="211"/>
        <v>0.43666138436484564</v>
      </c>
      <c r="D1244" s="168">
        <v>26.438936034999902</v>
      </c>
      <c r="E1244" s="168">
        <v>4.2352545666666602E-2</v>
      </c>
      <c r="F1244" s="169">
        <f t="shared" si="212"/>
        <v>0.97866532011513663</v>
      </c>
      <c r="G1244" s="169">
        <f t="shared" si="213"/>
        <v>0.42246673605229601</v>
      </c>
      <c r="H1244" s="169">
        <f t="shared" si="214"/>
        <v>9.1443016461535936E-4</v>
      </c>
      <c r="I1244" s="169">
        <f t="shared" si="215"/>
        <v>37727.543609122666</v>
      </c>
      <c r="J1244" s="169">
        <f t="shared" si="209"/>
        <v>2.3658215804370247E-2</v>
      </c>
      <c r="K1244" s="169">
        <f t="shared" si="210"/>
        <v>1.6970014766143748</v>
      </c>
      <c r="L1244" s="169">
        <f t="shared" si="216"/>
        <v>28.228108935759</v>
      </c>
      <c r="M1244" s="170">
        <f t="shared" si="217"/>
        <v>32.88535592869534</v>
      </c>
      <c r="N1244" s="170">
        <f t="shared" si="218"/>
        <v>2.2595847568713738</v>
      </c>
      <c r="O1244" s="169">
        <f t="shared" si="219"/>
        <v>0.20378650404684107</v>
      </c>
    </row>
    <row r="1245" spans="1:15" x14ac:dyDescent="0.25">
      <c r="A1245" s="157">
        <v>45694.853472222225</v>
      </c>
      <c r="B1245" s="168">
        <v>0.38453671161672498</v>
      </c>
      <c r="C1245" s="169">
        <f t="shared" si="211"/>
        <v>0.43666018404766471</v>
      </c>
      <c r="D1245" s="168">
        <v>26.438428878333301</v>
      </c>
      <c r="E1245" s="168">
        <v>4.2429900999999999E-2</v>
      </c>
      <c r="F1245" s="169">
        <f t="shared" si="212"/>
        <v>0.97866635359780196</v>
      </c>
      <c r="G1245" s="169">
        <f t="shared" si="213"/>
        <v>0.42246673605229612</v>
      </c>
      <c r="H1245" s="169">
        <f t="shared" si="214"/>
        <v>9.1443016461535958E-4</v>
      </c>
      <c r="I1245" s="169">
        <f t="shared" si="215"/>
        <v>37727.43990171823</v>
      </c>
      <c r="J1245" s="169">
        <f t="shared" si="209"/>
        <v>2.3658573406741774E-2</v>
      </c>
      <c r="K1245" s="169">
        <f t="shared" si="210"/>
        <v>1.6969786989358306</v>
      </c>
      <c r="L1245" s="169">
        <f t="shared" si="216"/>
        <v>28.228108935759</v>
      </c>
      <c r="M1245" s="170">
        <f t="shared" si="217"/>
        <v>32.884960386191182</v>
      </c>
      <c r="N1245" s="170">
        <f t="shared" si="218"/>
        <v>2.2636785579992331</v>
      </c>
      <c r="O1245" s="169">
        <f t="shared" si="219"/>
        <v>0.20415571410526992</v>
      </c>
    </row>
    <row r="1246" spans="1:15" x14ac:dyDescent="0.25">
      <c r="A1246" s="157">
        <v>45694.854166666664</v>
      </c>
      <c r="B1246" s="168">
        <v>0.37874549252266193</v>
      </c>
      <c r="C1246" s="169">
        <f t="shared" si="211"/>
        <v>0.43008297202244622</v>
      </c>
      <c r="D1246" s="168">
        <v>26.437999724999901</v>
      </c>
      <c r="E1246" s="168">
        <v>4.2387778666666598E-2</v>
      </c>
      <c r="F1246" s="169">
        <f t="shared" si="212"/>
        <v>0.97866722810442974</v>
      </c>
      <c r="G1246" s="169">
        <f t="shared" si="213"/>
        <v>0.41610428129954641</v>
      </c>
      <c r="H1246" s="169">
        <f t="shared" si="214"/>
        <v>9.0065861753148573E-4</v>
      </c>
      <c r="I1246" s="169">
        <f t="shared" si="215"/>
        <v>37159.168782739354</v>
      </c>
      <c r="J1246" s="169">
        <f t="shared" si="209"/>
        <v>2.3658876013176469E-2</v>
      </c>
      <c r="K1246" s="169">
        <f t="shared" si="210"/>
        <v>1.6969594247574968</v>
      </c>
      <c r="L1246" s="169">
        <f t="shared" si="216"/>
        <v>27.862116034626073</v>
      </c>
      <c r="M1246" s="170">
        <f t="shared" si="217"/>
        <v>32.458258491390765</v>
      </c>
      <c r="N1246" s="170">
        <f t="shared" si="218"/>
        <v>2.2290402728021612</v>
      </c>
      <c r="O1246" s="169">
        <f t="shared" si="219"/>
        <v>0.20103177063511557</v>
      </c>
    </row>
    <row r="1247" spans="1:15" x14ac:dyDescent="0.25">
      <c r="A1247" s="157">
        <v>45694.854861111111</v>
      </c>
      <c r="B1247" s="168">
        <v>0.37063778580023976</v>
      </c>
      <c r="C1247" s="169">
        <f t="shared" si="211"/>
        <v>0.42087531819575691</v>
      </c>
      <c r="D1247" s="168">
        <v>26.437570571666601</v>
      </c>
      <c r="E1247" s="168">
        <v>4.2433344833333303E-2</v>
      </c>
      <c r="F1247" s="169">
        <f t="shared" si="212"/>
        <v>0.97866810259178127</v>
      </c>
      <c r="G1247" s="169">
        <f t="shared" si="213"/>
        <v>0.40719684465587708</v>
      </c>
      <c r="H1247" s="169">
        <f t="shared" si="214"/>
        <v>8.813784516360976E-4</v>
      </c>
      <c r="I1247" s="169">
        <f t="shared" si="215"/>
        <v>36363.627492113395</v>
      </c>
      <c r="J1247" s="169">
        <f t="shared" si="209"/>
        <v>2.3659178624348555E-2</v>
      </c>
      <c r="K1247" s="169">
        <f t="shared" si="210"/>
        <v>1.696940150739382</v>
      </c>
      <c r="L1247" s="169">
        <f t="shared" si="216"/>
        <v>27.34840517844691</v>
      </c>
      <c r="M1247" s="170">
        <f t="shared" si="217"/>
        <v>31.859481480346876</v>
      </c>
      <c r="N1247" s="170">
        <f t="shared" si="218"/>
        <v>2.1860036425154328</v>
      </c>
      <c r="O1247" s="169">
        <f t="shared" si="219"/>
        <v>0.19715040065976125</v>
      </c>
    </row>
    <row r="1248" spans="1:15" x14ac:dyDescent="0.25">
      <c r="A1248" s="157">
        <v>45694.855555555558</v>
      </c>
      <c r="B1248" s="168">
        <v>0.38608103055074183</v>
      </c>
      <c r="C1248" s="169">
        <f t="shared" si="211"/>
        <v>0.4384107742119841</v>
      </c>
      <c r="D1248" s="168">
        <v>26.437141418333301</v>
      </c>
      <c r="E1248" s="168">
        <v>4.2333736333333302E-2</v>
      </c>
      <c r="F1248" s="169">
        <f t="shared" si="212"/>
        <v>0.97866897705985745</v>
      </c>
      <c r="G1248" s="169">
        <f t="shared" si="213"/>
        <v>0.42416338388790803</v>
      </c>
      <c r="H1248" s="169">
        <f t="shared" si="214"/>
        <v>9.1810256252793944E-4</v>
      </c>
      <c r="I1248" s="169">
        <f t="shared" si="215"/>
        <v>37878.690891915423</v>
      </c>
      <c r="J1248" s="169">
        <f t="shared" si="209"/>
        <v>2.3659481240258223E-2</v>
      </c>
      <c r="K1248" s="169">
        <f t="shared" si="210"/>
        <v>1.6969208768814799</v>
      </c>
      <c r="L1248" s="169">
        <f t="shared" si="216"/>
        <v>28.325575914122521</v>
      </c>
      <c r="M1248" s="170">
        <f t="shared" si="217"/>
        <v>32.997499136608155</v>
      </c>
      <c r="N1248" s="170">
        <f t="shared" si="218"/>
        <v>2.2670778953105177</v>
      </c>
      <c r="O1248" s="169">
        <f t="shared" si="219"/>
        <v>0.20446229214560949</v>
      </c>
    </row>
    <row r="1249" spans="1:15" x14ac:dyDescent="0.25">
      <c r="A1249" s="157">
        <v>45694.856249999997</v>
      </c>
      <c r="B1249" s="168">
        <v>0.38646710937695455</v>
      </c>
      <c r="C1249" s="169">
        <f t="shared" si="211"/>
        <v>0.43884816172486091</v>
      </c>
      <c r="D1249" s="168">
        <v>26.436712265000001</v>
      </c>
      <c r="E1249" s="168">
        <v>4.22039305E-2</v>
      </c>
      <c r="F1249" s="169">
        <f t="shared" si="212"/>
        <v>0.97866985150865837</v>
      </c>
      <c r="G1249" s="169">
        <f t="shared" si="213"/>
        <v>0.42458754485002592</v>
      </c>
      <c r="H1249" s="169">
        <f t="shared" si="214"/>
        <v>9.1902065984854093E-4</v>
      </c>
      <c r="I1249" s="169">
        <f t="shared" si="215"/>
        <v>37916.481173027983</v>
      </c>
      <c r="J1249" s="169">
        <f t="shared" si="209"/>
        <v>2.3659783860905555E-2</v>
      </c>
      <c r="K1249" s="169">
        <f t="shared" si="210"/>
        <v>1.6969016031837889</v>
      </c>
      <c r="L1249" s="169">
        <f t="shared" si="216"/>
        <v>28.349934065792169</v>
      </c>
      <c r="M1249" s="170">
        <f t="shared" si="217"/>
        <v>33.025538701652266</v>
      </c>
      <c r="N1249" s="170">
        <f t="shared" si="218"/>
        <v>2.2622449371166402</v>
      </c>
      <c r="O1249" s="169">
        <f t="shared" si="219"/>
        <v>0.20402641929262627</v>
      </c>
    </row>
    <row r="1250" spans="1:15" x14ac:dyDescent="0.25">
      <c r="A1250" s="157">
        <v>45694.856944444444</v>
      </c>
      <c r="B1250" s="168">
        <v>0.36059967577346574</v>
      </c>
      <c r="C1250" s="169">
        <f t="shared" si="211"/>
        <v>0.40947375057499341</v>
      </c>
      <c r="D1250" s="168">
        <v>26.436283111666601</v>
      </c>
      <c r="E1250" s="168">
        <v>4.2224592833333303E-2</v>
      </c>
      <c r="F1250" s="169">
        <f t="shared" si="212"/>
        <v>0.9786707259381846</v>
      </c>
      <c r="G1250" s="169">
        <f t="shared" si="213"/>
        <v>0.39616859312349306</v>
      </c>
      <c r="H1250" s="169">
        <f t="shared" si="214"/>
        <v>8.5750777732357809E-4</v>
      </c>
      <c r="I1250" s="169">
        <f t="shared" si="215"/>
        <v>35378.53204967943</v>
      </c>
      <c r="J1250" s="169">
        <f t="shared" si="209"/>
        <v>2.3660086486290633E-2</v>
      </c>
      <c r="K1250" s="169">
        <f t="shared" si="210"/>
        <v>1.6968823296463098</v>
      </c>
      <c r="L1250" s="169">
        <f t="shared" si="216"/>
        <v>26.710194790712503</v>
      </c>
      <c r="M1250" s="170">
        <f t="shared" si="217"/>
        <v>31.115049211816523</v>
      </c>
      <c r="N1250" s="170">
        <f t="shared" si="218"/>
        <v>2.1191510851541797</v>
      </c>
      <c r="O1250" s="169">
        <f t="shared" si="219"/>
        <v>0.19112112961347219</v>
      </c>
    </row>
    <row r="1251" spans="1:15" x14ac:dyDescent="0.25">
      <c r="A1251" s="157">
        <v>45694.857638888891</v>
      </c>
      <c r="B1251" s="168">
        <v>0.36407441460559292</v>
      </c>
      <c r="C1251" s="169">
        <f t="shared" si="211"/>
        <v>0.41341847844653024</v>
      </c>
      <c r="D1251" s="168">
        <v>26.435853958333301</v>
      </c>
      <c r="E1251" s="168">
        <v>4.21175673333333E-2</v>
      </c>
      <c r="F1251" s="169">
        <f t="shared" si="212"/>
        <v>0.97867160034843625</v>
      </c>
      <c r="G1251" s="169">
        <f t="shared" si="213"/>
        <v>0.39998607407835712</v>
      </c>
      <c r="H1251" s="169">
        <f t="shared" si="214"/>
        <v>8.6577072311332711E-4</v>
      </c>
      <c r="I1251" s="169">
        <f t="shared" si="215"/>
        <v>35719.356537780215</v>
      </c>
      <c r="J1251" s="169">
        <f t="shared" si="209"/>
        <v>2.3660389116413518E-2</v>
      </c>
      <c r="K1251" s="169">
        <f t="shared" si="210"/>
        <v>1.6968630562690419</v>
      </c>
      <c r="L1251" s="169">
        <f t="shared" si="216"/>
        <v>26.931392370586135</v>
      </c>
      <c r="M1251" s="170">
        <f t="shared" si="217"/>
        <v>31.372405804812853</v>
      </c>
      <c r="N1251" s="170">
        <f t="shared" si="218"/>
        <v>2.1331048316594194</v>
      </c>
      <c r="O1251" s="169">
        <f t="shared" si="219"/>
        <v>0.19237958438486827</v>
      </c>
    </row>
    <row r="1252" spans="1:15" x14ac:dyDescent="0.25">
      <c r="A1252" s="157">
        <v>45694.85833333333</v>
      </c>
      <c r="B1252" s="168">
        <v>0.35944143749568763</v>
      </c>
      <c r="C1252" s="169">
        <f t="shared" si="211"/>
        <v>0.40815663113270528</v>
      </c>
      <c r="D1252" s="168">
        <v>26.435424805</v>
      </c>
      <c r="E1252" s="168">
        <v>4.2236514000000003E-2</v>
      </c>
      <c r="F1252" s="169">
        <f t="shared" si="212"/>
        <v>0.97867247473941388</v>
      </c>
      <c r="G1252" s="169">
        <f t="shared" si="213"/>
        <v>0.39489610826053551</v>
      </c>
      <c r="H1252" s="169">
        <f t="shared" si="214"/>
        <v>8.5475348108341018E-4</v>
      </c>
      <c r="I1252" s="169">
        <f t="shared" si="215"/>
        <v>35264.732929865735</v>
      </c>
      <c r="J1252" s="169">
        <f t="shared" si="209"/>
        <v>2.3660691751274315E-2</v>
      </c>
      <c r="K1252" s="169">
        <f t="shared" si="210"/>
        <v>1.6968437830519849</v>
      </c>
      <c r="L1252" s="169">
        <f t="shared" si="216"/>
        <v>26.63639657823267</v>
      </c>
      <c r="M1252" s="170">
        <f t="shared" si="217"/>
        <v>31.028449102406849</v>
      </c>
      <c r="N1252" s="170">
        <f t="shared" si="218"/>
        <v>2.1132256670444551</v>
      </c>
      <c r="O1252" s="169">
        <f t="shared" si="219"/>
        <v>0.19058673043330226</v>
      </c>
    </row>
    <row r="1253" spans="1:15" x14ac:dyDescent="0.25">
      <c r="A1253" s="157">
        <v>45694.859027777777</v>
      </c>
      <c r="B1253" s="168">
        <v>0.36253007907781765</v>
      </c>
      <c r="C1253" s="169">
        <f t="shared" si="211"/>
        <v>0.41166291963491297</v>
      </c>
      <c r="D1253" s="168">
        <v>26.4349956516666</v>
      </c>
      <c r="E1253" s="168">
        <v>4.2352544666666603E-2</v>
      </c>
      <c r="F1253" s="169">
        <f t="shared" si="212"/>
        <v>0.97867334911111792</v>
      </c>
      <c r="G1253" s="169">
        <f t="shared" si="213"/>
        <v>0.39828940801220764</v>
      </c>
      <c r="H1253" s="169">
        <f t="shared" si="214"/>
        <v>8.6209828574070914E-4</v>
      </c>
      <c r="I1253" s="169">
        <f t="shared" si="215"/>
        <v>35567.676256456478</v>
      </c>
      <c r="J1253" s="169">
        <f t="shared" si="209"/>
        <v>2.3660994390873161E-2</v>
      </c>
      <c r="K1253" s="169">
        <f t="shared" si="210"/>
        <v>1.696824509995134</v>
      </c>
      <c r="L1253" s="169">
        <f t="shared" si="216"/>
        <v>26.833118535590522</v>
      </c>
      <c r="M1253" s="170">
        <f t="shared" si="217"/>
        <v>31.257290234984346</v>
      </c>
      <c r="N1253" s="170">
        <f t="shared" si="218"/>
        <v>2.1363051430123847</v>
      </c>
      <c r="O1253" s="169">
        <f t="shared" si="219"/>
        <v>0.19266821275364218</v>
      </c>
    </row>
    <row r="1254" spans="1:15" x14ac:dyDescent="0.25">
      <c r="A1254" s="157">
        <v>45694.859722222223</v>
      </c>
      <c r="B1254" s="168">
        <v>0.36677697920697772</v>
      </c>
      <c r="C1254" s="169">
        <f t="shared" si="211"/>
        <v>0.41648444856669503</v>
      </c>
      <c r="D1254" s="168">
        <v>26.434577669999999</v>
      </c>
      <c r="E1254" s="168">
        <v>4.23538691666666E-2</v>
      </c>
      <c r="F1254" s="169">
        <f t="shared" si="212"/>
        <v>0.9786742007027579</v>
      </c>
      <c r="G1254" s="169">
        <f t="shared" si="213"/>
        <v>0.40295521489541264</v>
      </c>
      <c r="H1254" s="169">
        <f t="shared" si="214"/>
        <v>8.7219743483855547E-4</v>
      </c>
      <c r="I1254" s="169">
        <f t="shared" si="215"/>
        <v>35984.256356162448</v>
      </c>
      <c r="J1254" s="169">
        <f t="shared" si="209"/>
        <v>2.3661289156749893E-2</v>
      </c>
      <c r="K1254" s="169">
        <f t="shared" si="210"/>
        <v>1.6968057388061337</v>
      </c>
      <c r="L1254" s="169">
        <f t="shared" si="216"/>
        <v>27.103229928195162</v>
      </c>
      <c r="M1254" s="170">
        <f t="shared" si="217"/>
        <v>31.571623886944923</v>
      </c>
      <c r="N1254" s="170">
        <f t="shared" si="218"/>
        <v>2.1601207724054587</v>
      </c>
      <c r="O1254" s="169">
        <f t="shared" si="219"/>
        <v>0.1948160869774043</v>
      </c>
    </row>
    <row r="1255" spans="1:15" x14ac:dyDescent="0.25">
      <c r="A1255" s="157">
        <v>45694.86041666667</v>
      </c>
      <c r="B1255" s="168">
        <v>0.36330225329311833</v>
      </c>
      <c r="C1255" s="169">
        <f t="shared" si="211"/>
        <v>0.41253808009157028</v>
      </c>
      <c r="D1255" s="168">
        <v>26.434251103333299</v>
      </c>
      <c r="E1255" s="168">
        <v>4.2346115833333302E-2</v>
      </c>
      <c r="F1255" s="169">
        <f t="shared" si="212"/>
        <v>0.97867486603367504</v>
      </c>
      <c r="G1255" s="169">
        <f t="shared" si="213"/>
        <v>0.39913774813305153</v>
      </c>
      <c r="H1255" s="169">
        <f t="shared" si="214"/>
        <v>8.6393451976850982E-4</v>
      </c>
      <c r="I1255" s="169">
        <f t="shared" si="215"/>
        <v>35643.290119911675</v>
      </c>
      <c r="J1255" s="169">
        <f t="shared" si="209"/>
        <v>2.3661519458757888E-2</v>
      </c>
      <c r="K1255" s="169">
        <f t="shared" si="210"/>
        <v>1.6967910730901268</v>
      </c>
      <c r="L1255" s="169">
        <f t="shared" si="216"/>
        <v>26.882263174171225</v>
      </c>
      <c r="M1255" s="170">
        <f t="shared" si="217"/>
        <v>31.313984757718721</v>
      </c>
      <c r="N1255" s="170">
        <f t="shared" si="218"/>
        <v>2.1402578700809949</v>
      </c>
      <c r="O1255" s="169">
        <f t="shared" si="219"/>
        <v>0.19302469968262942</v>
      </c>
    </row>
    <row r="1256" spans="1:15" x14ac:dyDescent="0.25">
      <c r="A1256" s="157">
        <v>45694.861111111109</v>
      </c>
      <c r="B1256" s="168">
        <v>0.36986563366877256</v>
      </c>
      <c r="C1256" s="169">
        <f t="shared" si="211"/>
        <v>0.41999025033506593</v>
      </c>
      <c r="D1256" s="168">
        <v>26.433943833333299</v>
      </c>
      <c r="E1256" s="168">
        <v>4.2391327499999999E-2</v>
      </c>
      <c r="F1256" s="169">
        <f t="shared" si="212"/>
        <v>0.97867549204031934</v>
      </c>
      <c r="G1256" s="169">
        <f t="shared" si="213"/>
        <v>0.40634852879717709</v>
      </c>
      <c r="H1256" s="169">
        <f t="shared" si="214"/>
        <v>8.7954227012375992E-4</v>
      </c>
      <c r="I1256" s="169">
        <f t="shared" si="215"/>
        <v>36287.157628949695</v>
      </c>
      <c r="J1256" s="169">
        <f t="shared" si="209"/>
        <v>2.3661736154836688E-2</v>
      </c>
      <c r="K1256" s="169">
        <f t="shared" si="210"/>
        <v>1.6967772740489078</v>
      </c>
      <c r="L1256" s="169">
        <f t="shared" si="216"/>
        <v>27.299399430942362</v>
      </c>
      <c r="M1256" s="170">
        <f t="shared" si="217"/>
        <v>31.799656990316464</v>
      </c>
      <c r="N1256" s="170">
        <f t="shared" si="218"/>
        <v>2.1792870759277068</v>
      </c>
      <c r="O1256" s="169">
        <f t="shared" si="219"/>
        <v>0.19654464970487973</v>
      </c>
    </row>
    <row r="1257" spans="1:15" x14ac:dyDescent="0.25">
      <c r="A1257" s="157">
        <v>45694.861805555556</v>
      </c>
      <c r="B1257" s="168">
        <v>0.37334036328900899</v>
      </c>
      <c r="C1257" s="169">
        <f t="shared" si="211"/>
        <v>0.42393517333866892</v>
      </c>
      <c r="D1257" s="168">
        <v>26.433636563333302</v>
      </c>
      <c r="E1257" s="168">
        <v>4.21816775E-2</v>
      </c>
      <c r="F1257" s="169">
        <f t="shared" si="212"/>
        <v>0.97867611803708354</v>
      </c>
      <c r="G1257" s="169">
        <f t="shared" si="213"/>
        <v>0.4101659996315058</v>
      </c>
      <c r="H1257" s="169">
        <f t="shared" si="214"/>
        <v>8.8780519400758829E-4</v>
      </c>
      <c r="I1257" s="169">
        <f t="shared" si="215"/>
        <v>36627.998976460993</v>
      </c>
      <c r="J1257" s="169">
        <f t="shared" si="209"/>
        <v>2.3661952853344503E-2</v>
      </c>
      <c r="K1257" s="169">
        <f t="shared" si="210"/>
        <v>1.6967634750898206</v>
      </c>
      <c r="L1257" s="169">
        <f t="shared" si="216"/>
        <v>27.51981582876634</v>
      </c>
      <c r="M1257" s="170">
        <f t="shared" si="217"/>
        <v>32.056175033952883</v>
      </c>
      <c r="N1257" s="170">
        <f t="shared" si="218"/>
        <v>2.1878409841585502</v>
      </c>
      <c r="O1257" s="169">
        <f t="shared" si="219"/>
        <v>0.19731610607490532</v>
      </c>
    </row>
    <row r="1258" spans="1:15" x14ac:dyDescent="0.25">
      <c r="A1258" s="157">
        <v>45694.862500000003</v>
      </c>
      <c r="B1258" s="168">
        <v>0.3764290048865806</v>
      </c>
      <c r="C1258" s="169">
        <f t="shared" si="211"/>
        <v>0.42744167355024598</v>
      </c>
      <c r="D1258" s="168">
        <v>26.433329293333301</v>
      </c>
      <c r="E1258" s="168">
        <v>4.2118096166666598E-2</v>
      </c>
      <c r="F1258" s="169">
        <f t="shared" si="212"/>
        <v>0.97867674402396798</v>
      </c>
      <c r="G1258" s="169">
        <f t="shared" si="213"/>
        <v>0.41355929940014263</v>
      </c>
      <c r="H1258" s="169">
        <f t="shared" si="214"/>
        <v>8.9514999870160745E-4</v>
      </c>
      <c r="I1258" s="169">
        <f t="shared" si="215"/>
        <v>36930.960594741249</v>
      </c>
      <c r="J1258" s="169">
        <f t="shared" si="209"/>
        <v>2.3662169554281465E-2</v>
      </c>
      <c r="K1258" s="169">
        <f t="shared" si="210"/>
        <v>1.6967496762128591</v>
      </c>
      <c r="L1258" s="169">
        <f t="shared" si="216"/>
        <v>27.715500026278942</v>
      </c>
      <c r="M1258" s="170">
        <f t="shared" si="217"/>
        <v>32.283880497460743</v>
      </c>
      <c r="N1258" s="170">
        <f t="shared" si="218"/>
        <v>2.2016897699218752</v>
      </c>
      <c r="O1258" s="169">
        <f t="shared" si="219"/>
        <v>0.19856509468992381</v>
      </c>
    </row>
    <row r="1259" spans="1:15" x14ac:dyDescent="0.25">
      <c r="A1259" s="157">
        <v>45694.863194444442</v>
      </c>
      <c r="B1259" s="168">
        <v>0.38646710569374154</v>
      </c>
      <c r="C1259" s="169">
        <f t="shared" si="211"/>
        <v>0.43883938058834432</v>
      </c>
      <c r="D1259" s="168">
        <v>26.433022023333301</v>
      </c>
      <c r="E1259" s="168">
        <v>4.2118096833333299E-2</v>
      </c>
      <c r="F1259" s="169">
        <f t="shared" si="212"/>
        <v>0.97867737000097288</v>
      </c>
      <c r="G1259" s="169">
        <f t="shared" si="213"/>
        <v>0.42458754080350725</v>
      </c>
      <c r="H1259" s="169">
        <f t="shared" si="214"/>
        <v>9.1902065108984252E-4</v>
      </c>
      <c r="I1259" s="169">
        <f t="shared" si="215"/>
        <v>37915.722482832949</v>
      </c>
      <c r="J1259" s="169">
        <f t="shared" si="209"/>
        <v>2.3662386257647525E-2</v>
      </c>
      <c r="K1259" s="169">
        <f t="shared" si="210"/>
        <v>1.6967358774180266</v>
      </c>
      <c r="L1259" s="169">
        <f t="shared" si="216"/>
        <v>28.349933833430338</v>
      </c>
      <c r="M1259" s="170">
        <f t="shared" si="217"/>
        <v>33.022648171745693</v>
      </c>
      <c r="N1259" s="170">
        <f t="shared" si="218"/>
        <v>2.2574027706948598</v>
      </c>
      <c r="O1259" s="169">
        <f t="shared" si="219"/>
        <v>0.20358971597175865</v>
      </c>
    </row>
    <row r="1260" spans="1:15" x14ac:dyDescent="0.25">
      <c r="A1260" s="157">
        <v>45694.863888888889</v>
      </c>
      <c r="B1260" s="168">
        <v>0.40654331467448673</v>
      </c>
      <c r="C1260" s="169">
        <f t="shared" si="211"/>
        <v>0.46163545789720795</v>
      </c>
      <c r="D1260" s="168">
        <v>26.4327147533333</v>
      </c>
      <c r="E1260" s="168">
        <v>4.2216645166666601E-2</v>
      </c>
      <c r="F1260" s="169">
        <f t="shared" si="212"/>
        <v>0.97867799596809801</v>
      </c>
      <c r="G1260" s="169">
        <f t="shared" si="213"/>
        <v>0.44664403170327055</v>
      </c>
      <c r="H1260" s="169">
        <f t="shared" si="214"/>
        <v>9.6676197338370253E-4</v>
      </c>
      <c r="I1260" s="169">
        <f t="shared" si="215"/>
        <v>39885.303562318768</v>
      </c>
      <c r="J1260" s="169">
        <f t="shared" si="209"/>
        <v>2.3662602963442747E-2</v>
      </c>
      <c r="K1260" s="169">
        <f t="shared" si="210"/>
        <v>1.6967220787053221</v>
      </c>
      <c r="L1260" s="169">
        <f t="shared" si="216"/>
        <v>29.611958922143124</v>
      </c>
      <c r="M1260" s="170">
        <f t="shared" si="217"/>
        <v>34.492432358404805</v>
      </c>
      <c r="N1260" s="170">
        <f t="shared" si="218"/>
        <v>2.3741361059320707</v>
      </c>
      <c r="O1260" s="169">
        <f t="shared" si="219"/>
        <v>0.2141176141713628</v>
      </c>
    </row>
    <row r="1261" spans="1:15" x14ac:dyDescent="0.25">
      <c r="A1261" s="157">
        <v>45694.864583333336</v>
      </c>
      <c r="B1261" s="168">
        <v>0.41928399666134936</v>
      </c>
      <c r="C1261" s="169">
        <f t="shared" si="211"/>
        <v>0.47610179572188932</v>
      </c>
      <c r="D1261" s="168">
        <v>26.432373819999999</v>
      </c>
      <c r="E1261" s="168">
        <v>4.2089486000000002E-2</v>
      </c>
      <c r="F1261" s="169">
        <f t="shared" si="212"/>
        <v>0.9786786905022401</v>
      </c>
      <c r="G1261" s="169">
        <f t="shared" si="213"/>
        <v>0.46064143213726344</v>
      </c>
      <c r="H1261" s="169">
        <f t="shared" si="214"/>
        <v>9.9705937692048355E-4</v>
      </c>
      <c r="I1261" s="169">
        <f t="shared" si="215"/>
        <v>41135.195150371241</v>
      </c>
      <c r="J1261" s="169">
        <f t="shared" si="209"/>
        <v>2.3662843413544167E-2</v>
      </c>
      <c r="K1261" s="169">
        <f t="shared" si="210"/>
        <v>1.6967067683542183</v>
      </c>
      <c r="L1261" s="169">
        <f t="shared" si="216"/>
        <v>30.408317847948595</v>
      </c>
      <c r="M1261" s="170">
        <f t="shared" si="217"/>
        <v>35.419756203777659</v>
      </c>
      <c r="N1261" s="170">
        <f t="shared" si="218"/>
        <v>2.4373205541368486</v>
      </c>
      <c r="O1261" s="169">
        <f t="shared" si="219"/>
        <v>0.21981606729228428</v>
      </c>
    </row>
    <row r="1262" spans="1:15" x14ac:dyDescent="0.25">
      <c r="A1262" s="157">
        <v>45694.865277777775</v>
      </c>
      <c r="B1262" s="168">
        <v>0.39148616345988557</v>
      </c>
      <c r="C1262" s="169">
        <f t="shared" si="211"/>
        <v>0.44453560709036055</v>
      </c>
      <c r="D1262" s="168">
        <v>26.431780399999901</v>
      </c>
      <c r="E1262" s="168">
        <v>4.2076769999999999E-2</v>
      </c>
      <c r="F1262" s="169">
        <f t="shared" si="212"/>
        <v>0.97867989936192157</v>
      </c>
      <c r="G1262" s="169">
        <f t="shared" si="213"/>
        <v>0.43010166959398333</v>
      </c>
      <c r="H1262" s="169">
        <f t="shared" si="214"/>
        <v>9.3095599479217173E-4</v>
      </c>
      <c r="I1262" s="169">
        <f t="shared" si="215"/>
        <v>38407.876452607154</v>
      </c>
      <c r="J1262" s="169">
        <f t="shared" si="209"/>
        <v>2.3663261942086653E-2</v>
      </c>
      <c r="K1262" s="169">
        <f t="shared" si="210"/>
        <v>1.6966801197826407</v>
      </c>
      <c r="L1262" s="169">
        <f t="shared" si="216"/>
        <v>28.666283298208956</v>
      </c>
      <c r="M1262" s="170">
        <f t="shared" si="217"/>
        <v>33.39015597425152</v>
      </c>
      <c r="N1262" s="170">
        <f t="shared" si="218"/>
        <v>2.2829127480335578</v>
      </c>
      <c r="O1262" s="169">
        <f t="shared" si="219"/>
        <v>0.20589039935367587</v>
      </c>
    </row>
    <row r="1263" spans="1:15" x14ac:dyDescent="0.25">
      <c r="A1263" s="157">
        <v>45694.865972222222</v>
      </c>
      <c r="B1263" s="168">
        <v>0.39264441464049249</v>
      </c>
      <c r="C1263" s="169">
        <f t="shared" si="211"/>
        <v>0.44584925449324864</v>
      </c>
      <c r="D1263" s="168">
        <v>26.431136469999998</v>
      </c>
      <c r="E1263" s="168">
        <v>4.2076769999999999E-2</v>
      </c>
      <c r="F1263" s="169">
        <f t="shared" si="212"/>
        <v>0.97868121107416239</v>
      </c>
      <c r="G1263" s="169">
        <f t="shared" si="213"/>
        <v>0.43137416863248201</v>
      </c>
      <c r="H1263" s="169">
        <f t="shared" si="214"/>
        <v>9.33710321715329E-4</v>
      </c>
      <c r="I1263" s="169">
        <f t="shared" si="215"/>
        <v>38521.375588216681</v>
      </c>
      <c r="J1263" s="169">
        <f t="shared" si="209"/>
        <v>2.3663716104681553E-2</v>
      </c>
      <c r="K1263" s="169">
        <f t="shared" si="210"/>
        <v>1.6966512033169814</v>
      </c>
      <c r="L1263" s="169">
        <f t="shared" si="216"/>
        <v>28.739206599724412</v>
      </c>
      <c r="M1263" s="170">
        <f t="shared" si="217"/>
        <v>33.474584973814466</v>
      </c>
      <c r="N1263" s="170">
        <f t="shared" si="218"/>
        <v>2.2892839069881878</v>
      </c>
      <c r="O1263" s="169">
        <f t="shared" si="219"/>
        <v>0.20646499882649602</v>
      </c>
    </row>
    <row r="1264" spans="1:15" x14ac:dyDescent="0.25">
      <c r="A1264" s="157">
        <v>45694.866666666669</v>
      </c>
      <c r="B1264" s="168">
        <v>0.41889792151834959</v>
      </c>
      <c r="C1264" s="169">
        <f t="shared" si="211"/>
        <v>0.47565855342506003</v>
      </c>
      <c r="D1264" s="168">
        <v>26.43049255</v>
      </c>
      <c r="E1264" s="168">
        <v>4.21149178333333E-2</v>
      </c>
      <c r="F1264" s="169">
        <f t="shared" si="212"/>
        <v>0.97868252272264944</v>
      </c>
      <c r="G1264" s="169">
        <f t="shared" si="213"/>
        <v>0.46021727522166417</v>
      </c>
      <c r="H1264" s="169">
        <f t="shared" si="214"/>
        <v>9.9614128835858037E-4</v>
      </c>
      <c r="I1264" s="169">
        <f t="shared" si="215"/>
        <v>41096.899015925184</v>
      </c>
      <c r="J1264" s="169">
        <f t="shared" si="209"/>
        <v>2.3664170270892359E-2</v>
      </c>
      <c r="K1264" s="169">
        <f t="shared" si="210"/>
        <v>1.6966222876610504</v>
      </c>
      <c r="L1264" s="169">
        <f t="shared" si="216"/>
        <v>30.384236410683481</v>
      </c>
      <c r="M1264" s="170">
        <f t="shared" si="217"/>
        <v>35.390126985534877</v>
      </c>
      <c r="N1264" s="170">
        <f t="shared" si="218"/>
        <v>2.4365292447469793</v>
      </c>
      <c r="O1264" s="169">
        <f t="shared" si="219"/>
        <v>0.2197447010053192</v>
      </c>
    </row>
    <row r="1265" spans="1:15" x14ac:dyDescent="0.25">
      <c r="A1265" s="157">
        <v>45694.867361111108</v>
      </c>
      <c r="B1265" s="168">
        <v>0.42353089310729924</v>
      </c>
      <c r="C1265" s="169">
        <f t="shared" si="211"/>
        <v>0.48091761405704309</v>
      </c>
      <c r="D1265" s="168">
        <v>26.429848629999999</v>
      </c>
      <c r="E1265" s="168">
        <v>4.2216645166666601E-2</v>
      </c>
      <c r="F1265" s="169">
        <f t="shared" si="212"/>
        <v>0.97868383432775397</v>
      </c>
      <c r="G1265" s="169">
        <f t="shared" si="213"/>
        <v>0.46530723497395288</v>
      </c>
      <c r="H1265" s="169">
        <f t="shared" si="214"/>
        <v>1.0071585172596383E-3</v>
      </c>
      <c r="I1265" s="169">
        <f t="shared" si="215"/>
        <v>41551.281854528519</v>
      </c>
      <c r="J1265" s="169">
        <f t="shared" si="209"/>
        <v>2.3664624447772203E-2</v>
      </c>
      <c r="K1265" s="169">
        <f t="shared" si="210"/>
        <v>1.6965933723657836</v>
      </c>
      <c r="L1265" s="169">
        <f t="shared" si="216"/>
        <v>30.673013847281009</v>
      </c>
      <c r="M1265" s="170">
        <f t="shared" si="217"/>
        <v>35.725935743196807</v>
      </c>
      <c r="N1265" s="170">
        <f t="shared" si="218"/>
        <v>2.467999263668573</v>
      </c>
      <c r="O1265" s="169">
        <f t="shared" si="219"/>
        <v>0.22258290617501558</v>
      </c>
    </row>
    <row r="1266" spans="1:15" x14ac:dyDescent="0.25">
      <c r="A1266" s="157">
        <v>45694.868055555555</v>
      </c>
      <c r="B1266" s="168">
        <v>0.42044222574267831</v>
      </c>
      <c r="C1266" s="169">
        <f t="shared" si="211"/>
        <v>0.47740900098781752</v>
      </c>
      <c r="D1266" s="168">
        <v>26.429290578333301</v>
      </c>
      <c r="E1266" s="168">
        <v>4.2051339E-2</v>
      </c>
      <c r="F1266" s="169">
        <f t="shared" si="212"/>
        <v>0.97868497099196672</v>
      </c>
      <c r="G1266" s="169">
        <f t="shared" si="213"/>
        <v>0.46191390689665024</v>
      </c>
      <c r="H1266" s="169">
        <f t="shared" si="214"/>
        <v>9.9981365129145068E-4</v>
      </c>
      <c r="I1266" s="169">
        <f t="shared" si="215"/>
        <v>41248.137685347436</v>
      </c>
      <c r="J1266" s="169">
        <f t="shared" si="209"/>
        <v>2.3665018067665643E-2</v>
      </c>
      <c r="K1266" s="169">
        <f t="shared" si="210"/>
        <v>1.6965683132887759</v>
      </c>
      <c r="L1266" s="169">
        <f t="shared" si="216"/>
        <v>30.480543775425673</v>
      </c>
      <c r="M1266" s="170">
        <f t="shared" si="217"/>
        <v>35.501289231133811</v>
      </c>
      <c r="N1266" s="170">
        <f t="shared" si="218"/>
        <v>2.4412779094018302</v>
      </c>
      <c r="O1266" s="169">
        <f t="shared" si="219"/>
        <v>0.22017297162714919</v>
      </c>
    </row>
    <row r="1267" spans="1:15" x14ac:dyDescent="0.25">
      <c r="A1267" s="157">
        <v>45694.868750000001</v>
      </c>
      <c r="B1267" s="168">
        <v>0.41426493153650157</v>
      </c>
      <c r="C1267" s="169">
        <f t="shared" si="211"/>
        <v>0.47039494878681121</v>
      </c>
      <c r="D1267" s="168">
        <v>26.429376545</v>
      </c>
      <c r="E1267" s="168">
        <v>4.1917824499999999E-2</v>
      </c>
      <c r="F1267" s="169">
        <f t="shared" si="212"/>
        <v>0.97868479589339674</v>
      </c>
      <c r="G1267" s="169">
        <f t="shared" si="213"/>
        <v>0.455127295262234</v>
      </c>
      <c r="H1267" s="169">
        <f t="shared" si="214"/>
        <v>9.851240157191213E-4</v>
      </c>
      <c r="I1267" s="169">
        <f t="shared" si="215"/>
        <v>40642.123575180485</v>
      </c>
      <c r="J1267" s="169">
        <f t="shared" si="209"/>
        <v>2.3664957430840045E-2</v>
      </c>
      <c r="K1267" s="169">
        <f t="shared" si="210"/>
        <v>1.696572173568389</v>
      </c>
      <c r="L1267" s="169">
        <f t="shared" si="216"/>
        <v>30.095010329668611</v>
      </c>
      <c r="M1267" s="170">
        <f t="shared" si="217"/>
        <v>35.052322304751002</v>
      </c>
      <c r="N1267" s="170">
        <f t="shared" si="218"/>
        <v>2.3995830887121747</v>
      </c>
      <c r="O1267" s="169">
        <f t="shared" si="219"/>
        <v>0.21641261622584548</v>
      </c>
    </row>
    <row r="1268" spans="1:15" x14ac:dyDescent="0.25">
      <c r="A1268" s="157">
        <v>45694.869444444441</v>
      </c>
      <c r="B1268" s="168">
        <v>0.42275872811161164</v>
      </c>
      <c r="C1268" s="169">
        <f t="shared" si="211"/>
        <v>0.48004015443456638</v>
      </c>
      <c r="D1268" s="168">
        <v>26.429591313333301</v>
      </c>
      <c r="E1268" s="168">
        <v>4.1994118499999997E-2</v>
      </c>
      <c r="F1268" s="169">
        <f t="shared" si="212"/>
        <v>0.97868435844572166</v>
      </c>
      <c r="G1268" s="169">
        <f t="shared" si="213"/>
        <v>0.46445890498212866</v>
      </c>
      <c r="H1268" s="169">
        <f t="shared" si="214"/>
        <v>1.0053223051561227E-3</v>
      </c>
      <c r="I1268" s="169">
        <f t="shared" si="215"/>
        <v>41475.469343146535</v>
      </c>
      <c r="J1268" s="169">
        <f t="shared" si="209"/>
        <v>2.3664805944234549E-2</v>
      </c>
      <c r="K1268" s="169">
        <f t="shared" si="210"/>
        <v>1.696581817634685</v>
      </c>
      <c r="L1268" s="169">
        <f t="shared" si="216"/>
        <v>30.624914921407836</v>
      </c>
      <c r="M1268" s="170">
        <f t="shared" si="217"/>
        <v>35.669695555526637</v>
      </c>
      <c r="N1268" s="170">
        <f t="shared" si="218"/>
        <v>2.4507240119917011</v>
      </c>
      <c r="O1268" s="169">
        <f t="shared" si="219"/>
        <v>0.2210248928563944</v>
      </c>
    </row>
    <row r="1269" spans="1:15" x14ac:dyDescent="0.25">
      <c r="A1269" s="157">
        <v>45694.870138888888</v>
      </c>
      <c r="B1269" s="168">
        <v>0.41542319006809009</v>
      </c>
      <c r="C1269" s="169">
        <f t="shared" si="211"/>
        <v>0.47171124131639885</v>
      </c>
      <c r="D1269" s="168">
        <v>26.429806079999999</v>
      </c>
      <c r="E1269" s="168">
        <v>4.2060875499999997E-2</v>
      </c>
      <c r="F1269" s="169">
        <f t="shared" si="212"/>
        <v>0.9786839209966155</v>
      </c>
      <c r="G1269" s="169">
        <f t="shared" si="213"/>
        <v>0.45639980237680206</v>
      </c>
      <c r="H1269" s="169">
        <f t="shared" si="214"/>
        <v>9.8787836012294815E-4</v>
      </c>
      <c r="I1269" s="169">
        <f t="shared" si="215"/>
        <v>40755.851249736865</v>
      </c>
      <c r="J1269" s="169">
        <f t="shared" si="209"/>
        <v>2.3664654459991441E-2</v>
      </c>
      <c r="K1269" s="169">
        <f t="shared" si="210"/>
        <v>1.6965914616662672</v>
      </c>
      <c r="L1269" s="169">
        <f t="shared" si="216"/>
        <v>30.167359802106102</v>
      </c>
      <c r="M1269" s="170">
        <f t="shared" si="217"/>
        <v>35.13694727204318</v>
      </c>
      <c r="N1269" s="170">
        <f t="shared" si="218"/>
        <v>2.4141916925032683</v>
      </c>
      <c r="O1269" s="169">
        <f t="shared" si="219"/>
        <v>0.21773013099776953</v>
      </c>
    </row>
    <row r="1270" spans="1:15" x14ac:dyDescent="0.25">
      <c r="A1270" s="157">
        <v>45694.870833333334</v>
      </c>
      <c r="B1270" s="168">
        <v>0.41503711126504123</v>
      </c>
      <c r="C1270" s="169">
        <f t="shared" si="211"/>
        <v>0.47127339900288695</v>
      </c>
      <c r="D1270" s="168">
        <v>26.430020846666601</v>
      </c>
      <c r="E1270" s="168">
        <v>4.2032265833333297E-2</v>
      </c>
      <c r="F1270" s="169">
        <f t="shared" si="212"/>
        <v>0.97868348354268353</v>
      </c>
      <c r="G1270" s="169">
        <f t="shared" si="213"/>
        <v>0.45597564144013303</v>
      </c>
      <c r="H1270" s="169">
        <f t="shared" si="214"/>
        <v>9.8696026285743075E-4</v>
      </c>
      <c r="I1270" s="169">
        <f t="shared" si="215"/>
        <v>40718.021673849435</v>
      </c>
      <c r="J1270" s="169">
        <f t="shared" si="209"/>
        <v>2.3664502976935314E-2</v>
      </c>
      <c r="K1270" s="169">
        <f t="shared" si="210"/>
        <v>1.6966011057379637</v>
      </c>
      <c r="L1270" s="169">
        <f t="shared" si="216"/>
        <v>30.143246913583695</v>
      </c>
      <c r="M1270" s="170">
        <f t="shared" si="217"/>
        <v>35.109041000969818</v>
      </c>
      <c r="N1270" s="170">
        <f t="shared" si="218"/>
        <v>2.4104362322037498</v>
      </c>
      <c r="O1270" s="169">
        <f t="shared" si="219"/>
        <v>0.21739143508331077</v>
      </c>
    </row>
    <row r="1271" spans="1:15" x14ac:dyDescent="0.25">
      <c r="A1271" s="157">
        <v>45694.871527777781</v>
      </c>
      <c r="B1271" s="168">
        <v>0.42546130928359377</v>
      </c>
      <c r="C1271" s="169">
        <f t="shared" si="211"/>
        <v>0.48311038159842329</v>
      </c>
      <c r="D1271" s="168">
        <v>26.430149531666601</v>
      </c>
      <c r="E1271" s="168">
        <v>4.2019549833333301E-2</v>
      </c>
      <c r="F1271" s="169">
        <f t="shared" si="212"/>
        <v>0.97868322142446618</v>
      </c>
      <c r="G1271" s="169">
        <f t="shared" si="213"/>
        <v>0.46742806400427589</v>
      </c>
      <c r="H1271" s="169">
        <f t="shared" si="214"/>
        <v>1.0117490562863115E-3</v>
      </c>
      <c r="I1271" s="169">
        <f t="shared" si="215"/>
        <v>41740.736970103775</v>
      </c>
      <c r="J1271" s="169">
        <f t="shared" si="209"/>
        <v>2.3664412211104345E-2</v>
      </c>
      <c r="K1271" s="169">
        <f t="shared" si="210"/>
        <v>1.6966068843418529</v>
      </c>
      <c r="L1271" s="169">
        <f t="shared" si="216"/>
        <v>30.793207742554912</v>
      </c>
      <c r="M1271" s="170">
        <f t="shared" si="217"/>
        <v>35.866185743874965</v>
      </c>
      <c r="N1271" s="170">
        <f t="shared" si="218"/>
        <v>2.4671229899506208</v>
      </c>
      <c r="O1271" s="169">
        <f t="shared" si="219"/>
        <v>0.22250387716004874</v>
      </c>
    </row>
    <row r="1272" spans="1:15" x14ac:dyDescent="0.25">
      <c r="A1272" s="157">
        <v>45694.87222222222</v>
      </c>
      <c r="B1272" s="168">
        <v>0.37913157685439142</v>
      </c>
      <c r="C1272" s="169">
        <f t="shared" si="211"/>
        <v>0.43050186620166447</v>
      </c>
      <c r="D1272" s="168">
        <v>26.42963258</v>
      </c>
      <c r="E1272" s="168">
        <v>4.1965508166666603E-2</v>
      </c>
      <c r="F1272" s="169">
        <f t="shared" si="212"/>
        <v>0.97868427439177474</v>
      </c>
      <c r="G1272" s="169">
        <f t="shared" si="213"/>
        <v>0.4165284483102355</v>
      </c>
      <c r="H1272" s="169">
        <f t="shared" si="214"/>
        <v>9.0157672794423263E-4</v>
      </c>
      <c r="I1272" s="169">
        <f t="shared" si="215"/>
        <v>37195.361239823811</v>
      </c>
      <c r="J1272" s="169">
        <f t="shared" si="209"/>
        <v>2.3664776836972941E-2</v>
      </c>
      <c r="K1272" s="169">
        <f t="shared" si="210"/>
        <v>1.6965836706986366</v>
      </c>
      <c r="L1272" s="169">
        <f t="shared" si="216"/>
        <v>27.886540005493213</v>
      </c>
      <c r="M1272" s="170">
        <f t="shared" si="217"/>
        <v>32.480265436338513</v>
      </c>
      <c r="N1272" s="170">
        <f t="shared" si="218"/>
        <v>2.2084360354487731</v>
      </c>
      <c r="O1272" s="169">
        <f t="shared" si="219"/>
        <v>0.19917352412056033</v>
      </c>
    </row>
    <row r="1273" spans="1:15" x14ac:dyDescent="0.25">
      <c r="A1273" s="157">
        <v>45694.872916666667</v>
      </c>
      <c r="B1273" s="168">
        <v>0.36561873355505142</v>
      </c>
      <c r="C1273" s="169">
        <f t="shared" si="211"/>
        <v>0.41515665178021044</v>
      </c>
      <c r="D1273" s="168">
        <v>26.428986510000001</v>
      </c>
      <c r="E1273" s="168">
        <v>4.1921488333333298E-2</v>
      </c>
      <c r="F1273" s="169">
        <f t="shared" si="212"/>
        <v>0.97868559031802682</v>
      </c>
      <c r="G1273" s="169">
        <f t="shared" si="213"/>
        <v>0.40168272193093396</v>
      </c>
      <c r="H1273" s="169">
        <f t="shared" si="214"/>
        <v>8.694431210626276E-4</v>
      </c>
      <c r="I1273" s="169">
        <f t="shared" si="215"/>
        <v>35869.534713810179</v>
      </c>
      <c r="J1273" s="169">
        <f t="shared" si="209"/>
        <v>2.3665232544629499E-2</v>
      </c>
      <c r="K1273" s="169">
        <f t="shared" si="210"/>
        <v>1.6965546593412817</v>
      </c>
      <c r="L1273" s="169">
        <f t="shared" si="216"/>
        <v>27.029606808406516</v>
      </c>
      <c r="M1273" s="170">
        <f t="shared" si="217"/>
        <v>31.481687997543624</v>
      </c>
      <c r="N1273" s="170">
        <f t="shared" si="218"/>
        <v>2.1313069652773469</v>
      </c>
      <c r="O1273" s="169">
        <f t="shared" si="219"/>
        <v>0.19221743914838987</v>
      </c>
    </row>
    <row r="1274" spans="1:15" x14ac:dyDescent="0.25">
      <c r="A1274" s="157">
        <v>45694.873611111114</v>
      </c>
      <c r="B1274" s="168">
        <v>0.38067590502346571</v>
      </c>
      <c r="C1274" s="169">
        <f t="shared" si="211"/>
        <v>0.43225241573429946</v>
      </c>
      <c r="D1274" s="168">
        <v>26.428340431666602</v>
      </c>
      <c r="E1274" s="168">
        <v>4.2000063333333303E-2</v>
      </c>
      <c r="F1274" s="169">
        <f t="shared" si="212"/>
        <v>0.97868690621758192</v>
      </c>
      <c r="G1274" s="169">
        <f t="shared" si="213"/>
        <v>0.41822510629183474</v>
      </c>
      <c r="H1274" s="169">
        <f t="shared" si="214"/>
        <v>9.0524914781782407E-4</v>
      </c>
      <c r="I1274" s="169">
        <f t="shared" si="215"/>
        <v>37346.608719443473</v>
      </c>
      <c r="J1274" s="169">
        <f t="shared" si="209"/>
        <v>2.3665688268905374E-2</v>
      </c>
      <c r="K1274" s="169">
        <f t="shared" si="210"/>
        <v>1.6965256479727973</v>
      </c>
      <c r="L1274" s="169">
        <f t="shared" si="216"/>
        <v>27.984200532186929</v>
      </c>
      <c r="M1274" s="170">
        <f t="shared" si="217"/>
        <v>32.593014659429087</v>
      </c>
      <c r="N1274" s="170">
        <f t="shared" si="218"/>
        <v>2.2187228971185249</v>
      </c>
      <c r="O1274" s="169">
        <f t="shared" si="219"/>
        <v>0.20010127138514835</v>
      </c>
    </row>
    <row r="1275" spans="1:15" x14ac:dyDescent="0.25">
      <c r="A1275" s="157">
        <v>45694.874305555553</v>
      </c>
      <c r="B1275" s="168">
        <v>0.38106197646780804</v>
      </c>
      <c r="C1275" s="169">
        <f t="shared" si="211"/>
        <v>0.4326892798208225</v>
      </c>
      <c r="D1275" s="168">
        <v>26.42769436</v>
      </c>
      <c r="E1275" s="168">
        <v>4.1939547000000001E-2</v>
      </c>
      <c r="F1275" s="169">
        <f t="shared" si="212"/>
        <v>0.9786882220598897</v>
      </c>
      <c r="G1275" s="169">
        <f t="shared" si="213"/>
        <v>0.41864925914394757</v>
      </c>
      <c r="H1275" s="169">
        <f t="shared" si="214"/>
        <v>9.0616722758430214E-4</v>
      </c>
      <c r="I1275" s="169">
        <f t="shared" si="215"/>
        <v>37384.353776519063</v>
      </c>
      <c r="J1275" s="169">
        <f t="shared" si="209"/>
        <v>2.3666143999220176E-2</v>
      </c>
      <c r="K1275" s="169">
        <f t="shared" si="210"/>
        <v>1.6964966372667498</v>
      </c>
      <c r="L1275" s="169">
        <f t="shared" si="216"/>
        <v>28.008606319724045</v>
      </c>
      <c r="M1275" s="170">
        <f t="shared" si="217"/>
        <v>32.620940079304432</v>
      </c>
      <c r="N1275" s="170">
        <f t="shared" si="218"/>
        <v>2.2176188476157472</v>
      </c>
      <c r="O1275" s="169">
        <f t="shared" si="219"/>
        <v>0.20000169982104501</v>
      </c>
    </row>
    <row r="1276" spans="1:15" x14ac:dyDescent="0.25">
      <c r="A1276" s="157">
        <v>45694.875</v>
      </c>
      <c r="B1276" s="168">
        <v>0.37758723765884478</v>
      </c>
      <c r="C1276" s="169">
        <f t="shared" si="211"/>
        <v>0.42874238162316025</v>
      </c>
      <c r="D1276" s="168">
        <v>26.427095049999998</v>
      </c>
      <c r="E1276" s="168">
        <v>4.1933719000000001E-2</v>
      </c>
      <c r="F1276" s="169">
        <f t="shared" si="212"/>
        <v>0.97868944262452806</v>
      </c>
      <c r="G1276" s="169">
        <f t="shared" si="213"/>
        <v>0.41483177821453221</v>
      </c>
      <c r="H1276" s="169">
        <f t="shared" si="214"/>
        <v>8.9790428184963677E-4</v>
      </c>
      <c r="I1276" s="169">
        <f t="shared" si="215"/>
        <v>37043.341772241045</v>
      </c>
      <c r="J1276" s="169">
        <f t="shared" si="209"/>
        <v>2.3666566754084239E-2</v>
      </c>
      <c r="K1276" s="169">
        <f t="shared" si="210"/>
        <v>1.6964697266352793</v>
      </c>
      <c r="L1276" s="169">
        <f t="shared" si="216"/>
        <v>27.788823072357737</v>
      </c>
      <c r="M1276" s="170">
        <f t="shared" si="217"/>
        <v>32.364503878279777</v>
      </c>
      <c r="N1276" s="170">
        <f t="shared" si="218"/>
        <v>2.1980615282934686</v>
      </c>
      <c r="O1276" s="169">
        <f t="shared" si="219"/>
        <v>0.19823787232083953</v>
      </c>
    </row>
    <row r="1277" spans="1:15" x14ac:dyDescent="0.25">
      <c r="A1277" s="157">
        <v>45694.875694444447</v>
      </c>
      <c r="B1277" s="168">
        <v>0.36330225329311833</v>
      </c>
      <c r="C1277" s="169">
        <f t="shared" si="211"/>
        <v>0.41252146580629045</v>
      </c>
      <c r="D1277" s="168">
        <v>26.426819508333299</v>
      </c>
      <c r="E1277" s="168">
        <v>4.1943785666666601E-2</v>
      </c>
      <c r="F1277" s="169">
        <f t="shared" si="212"/>
        <v>0.97869000378462578</v>
      </c>
      <c r="G1277" s="169">
        <f t="shared" si="213"/>
        <v>0.39913774813305153</v>
      </c>
      <c r="H1277" s="169">
        <f t="shared" si="214"/>
        <v>8.6393451976850982E-4</v>
      </c>
      <c r="I1277" s="169">
        <f t="shared" si="215"/>
        <v>35641.854645663494</v>
      </c>
      <c r="J1277" s="169">
        <f t="shared" si="209"/>
        <v>2.3666761125008762E-2</v>
      </c>
      <c r="K1277" s="169">
        <f t="shared" si="210"/>
        <v>1.6964573541779258</v>
      </c>
      <c r="L1277" s="169">
        <f t="shared" si="216"/>
        <v>26.882263174171225</v>
      </c>
      <c r="M1277" s="170">
        <f t="shared" si="217"/>
        <v>31.308466103507051</v>
      </c>
      <c r="N1277" s="170">
        <f t="shared" si="218"/>
        <v>2.1194666895676466</v>
      </c>
      <c r="O1277" s="169">
        <f t="shared" si="219"/>
        <v>0.19114959321497532</v>
      </c>
    </row>
    <row r="1278" spans="1:15" x14ac:dyDescent="0.25">
      <c r="A1278" s="157">
        <v>45694.876388888886</v>
      </c>
      <c r="B1278" s="168">
        <v>0.39303049162123765</v>
      </c>
      <c r="C1278" s="169">
        <f t="shared" si="211"/>
        <v>0.44627668748400168</v>
      </c>
      <c r="D1278" s="168">
        <v>26.426605124999998</v>
      </c>
      <c r="E1278" s="168">
        <v>4.1998621833333298E-2</v>
      </c>
      <c r="F1278" s="169">
        <f t="shared" si="212"/>
        <v>0.97869044038595687</v>
      </c>
      <c r="G1278" s="169">
        <f t="shared" si="213"/>
        <v>0.43179832756709868</v>
      </c>
      <c r="H1278" s="169">
        <f t="shared" si="214"/>
        <v>9.3462841464739971E-4</v>
      </c>
      <c r="I1278" s="169">
        <f t="shared" si="215"/>
        <v>38558.305798617745</v>
      </c>
      <c r="J1278" s="169">
        <f t="shared" si="209"/>
        <v>2.3666912355345755E-2</v>
      </c>
      <c r="K1278" s="169">
        <f t="shared" si="210"/>
        <v>1.6964477279166963</v>
      </c>
      <c r="L1278" s="169">
        <f t="shared" si="216"/>
        <v>28.763507246230798</v>
      </c>
      <c r="M1278" s="170">
        <f t="shared" si="217"/>
        <v>33.499289366979205</v>
      </c>
      <c r="N1278" s="170">
        <f t="shared" si="218"/>
        <v>2.286865721776068</v>
      </c>
      <c r="O1278" s="169">
        <f t="shared" si="219"/>
        <v>0.20624690852958766</v>
      </c>
    </row>
    <row r="1279" spans="1:15" x14ac:dyDescent="0.25">
      <c r="A1279" s="157">
        <v>45694.877083333333</v>
      </c>
      <c r="B1279" s="168">
        <v>0.42121440915443092</v>
      </c>
      <c r="C1279" s="169">
        <f t="shared" si="211"/>
        <v>0.47827829356737234</v>
      </c>
      <c r="D1279" s="168">
        <v>26.426390734999998</v>
      </c>
      <c r="E1279" s="168">
        <v>4.20810086666666E-2</v>
      </c>
      <c r="F1279" s="169">
        <f t="shared" si="212"/>
        <v>0.97869087699605717</v>
      </c>
      <c r="G1279" s="169">
        <f t="shared" si="213"/>
        <v>0.46276225712106789</v>
      </c>
      <c r="H1279" s="169">
        <f t="shared" si="214"/>
        <v>1.0016499071884585E-3</v>
      </c>
      <c r="I1279" s="169">
        <f t="shared" si="215"/>
        <v>41323.244564220971</v>
      </c>
      <c r="J1279" s="169">
        <f t="shared" si="209"/>
        <v>2.3667063591568383E-2</v>
      </c>
      <c r="K1279" s="169">
        <f t="shared" si="210"/>
        <v>1.6964381013960994</v>
      </c>
      <c r="L1279" s="169">
        <f t="shared" si="216"/>
        <v>30.528680829083008</v>
      </c>
      <c r="M1279" s="170">
        <f t="shared" si="217"/>
        <v>35.554910059931728</v>
      </c>
      <c r="N1279" s="170">
        <f t="shared" si="218"/>
        <v>2.4470534190310813</v>
      </c>
      <c r="O1279" s="169">
        <f t="shared" si="219"/>
        <v>0.22069385092271657</v>
      </c>
    </row>
    <row r="1280" spans="1:15" x14ac:dyDescent="0.25">
      <c r="A1280" s="157">
        <v>45694.87777777778</v>
      </c>
      <c r="B1280" s="168">
        <v>0.39225832845557318</v>
      </c>
      <c r="C1280" s="169">
        <f t="shared" si="211"/>
        <v>0.4453988798708472</v>
      </c>
      <c r="D1280" s="168">
        <v>26.426176351666602</v>
      </c>
      <c r="E1280" s="168">
        <v>4.2030939333333302E-2</v>
      </c>
      <c r="F1280" s="169">
        <f t="shared" si="212"/>
        <v>0.9786913135877725</v>
      </c>
      <c r="G1280" s="169">
        <f t="shared" si="213"/>
        <v>0.43094999958580782</v>
      </c>
      <c r="H1280" s="169">
        <f t="shared" si="214"/>
        <v>9.3279220689568797E-4</v>
      </c>
      <c r="I1280" s="169">
        <f t="shared" si="215"/>
        <v>38482.4632208412</v>
      </c>
      <c r="J1280" s="169">
        <f t="shared" si="209"/>
        <v>2.3667214824271091E-2</v>
      </c>
      <c r="K1280" s="169">
        <f t="shared" si="210"/>
        <v>1.6964284752148209</v>
      </c>
      <c r="L1280" s="169">
        <f t="shared" si="216"/>
        <v>28.714902028347343</v>
      </c>
      <c r="M1280" s="170">
        <f t="shared" si="217"/>
        <v>33.442341441172012</v>
      </c>
      <c r="N1280" s="170">
        <f t="shared" si="218"/>
        <v>2.2843268769049465</v>
      </c>
      <c r="O1280" s="169">
        <f t="shared" si="219"/>
        <v>0.20601793622880107</v>
      </c>
    </row>
    <row r="1281" spans="1:15" x14ac:dyDescent="0.25">
      <c r="A1281" s="157">
        <v>45694.878472222219</v>
      </c>
      <c r="B1281" s="168">
        <v>0.38222022397292416</v>
      </c>
      <c r="C1281" s="169">
        <f t="shared" si="211"/>
        <v>0.43400053947149436</v>
      </c>
      <c r="D1281" s="168">
        <v>26.426031681666601</v>
      </c>
      <c r="E1281" s="168">
        <v>4.1751720666666603E-2</v>
      </c>
      <c r="F1281" s="169">
        <f t="shared" si="212"/>
        <v>0.9786916082055489</v>
      </c>
      <c r="G1281" s="169">
        <f t="shared" si="213"/>
        <v>0.41992175414441146</v>
      </c>
      <c r="H1281" s="169">
        <f t="shared" si="214"/>
        <v>9.0892154576712434E-4</v>
      </c>
      <c r="I1281" s="169">
        <f t="shared" si="215"/>
        <v>37497.646610337113</v>
      </c>
      <c r="J1281" s="169">
        <f t="shared" si="209"/>
        <v>2.3667316879678327E-2</v>
      </c>
      <c r="K1281" s="169">
        <f t="shared" si="210"/>
        <v>1.6964219793049931</v>
      </c>
      <c r="L1281" s="169">
        <f t="shared" si="216"/>
        <v>28.081805025361408</v>
      </c>
      <c r="M1281" s="170">
        <f t="shared" si="217"/>
        <v>32.704903148550386</v>
      </c>
      <c r="N1281" s="170">
        <f t="shared" si="218"/>
        <v>2.213954226751953</v>
      </c>
      <c r="O1281" s="169">
        <f t="shared" si="219"/>
        <v>0.19967119649638823</v>
      </c>
    </row>
    <row r="1282" spans="1:15" x14ac:dyDescent="0.25">
      <c r="A1282" s="157">
        <v>45694.879166666666</v>
      </c>
      <c r="B1282" s="168">
        <v>0.3926444183237055</v>
      </c>
      <c r="C1282" s="169">
        <f t="shared" si="211"/>
        <v>0.44583774166647294</v>
      </c>
      <c r="D1282" s="168">
        <v>26.426369666666599</v>
      </c>
      <c r="E1282" s="168">
        <v>4.1879942000000003E-2</v>
      </c>
      <c r="F1282" s="169">
        <f t="shared" si="212"/>
        <v>0.97869091990193668</v>
      </c>
      <c r="G1282" s="169">
        <f t="shared" si="213"/>
        <v>0.43137417267900069</v>
      </c>
      <c r="H1282" s="169">
        <f t="shared" si="214"/>
        <v>9.3371033047402751E-4</v>
      </c>
      <c r="I1282" s="169">
        <f t="shared" si="215"/>
        <v>38520.380879983262</v>
      </c>
      <c r="J1282" s="169">
        <f t="shared" si="209"/>
        <v>2.3667078453776729E-2</v>
      </c>
      <c r="K1282" s="169">
        <f t="shared" si="210"/>
        <v>1.6964371553898356</v>
      </c>
      <c r="L1282" s="169">
        <f t="shared" si="216"/>
        <v>28.739206831570982</v>
      </c>
      <c r="M1282" s="170">
        <f t="shared" si="217"/>
        <v>33.470801088351713</v>
      </c>
      <c r="N1282" s="170">
        <f t="shared" si="218"/>
        <v>2.2782606333719992</v>
      </c>
      <c r="O1282" s="169">
        <f t="shared" si="219"/>
        <v>0.2054708363430735</v>
      </c>
    </row>
    <row r="1283" spans="1:15" x14ac:dyDescent="0.25">
      <c r="A1283" s="157">
        <v>45694.879861111112</v>
      </c>
      <c r="B1283" s="168">
        <v>0.38453671161672498</v>
      </c>
      <c r="C1283" s="169">
        <f t="shared" si="211"/>
        <v>0.4366326625028904</v>
      </c>
      <c r="D1283" s="168">
        <v>26.426798819999998</v>
      </c>
      <c r="E1283" s="168">
        <v>4.2092400666666599E-2</v>
      </c>
      <c r="F1283" s="169">
        <f t="shared" si="212"/>
        <v>0.97869004591755948</v>
      </c>
      <c r="G1283" s="169">
        <f t="shared" si="213"/>
        <v>0.42246673605229607</v>
      </c>
      <c r="H1283" s="169">
        <f t="shared" si="214"/>
        <v>9.1443016461535947E-4</v>
      </c>
      <c r="I1283" s="169">
        <f t="shared" si="215"/>
        <v>37725.06204024973</v>
      </c>
      <c r="J1283" s="169">
        <f t="shared" si="209"/>
        <v>2.3666775718925736E-2</v>
      </c>
      <c r="K1283" s="169">
        <f t="shared" si="210"/>
        <v>1.6964564252266328</v>
      </c>
      <c r="L1283" s="169">
        <f t="shared" si="216"/>
        <v>28.228108935759</v>
      </c>
      <c r="M1283" s="170">
        <f t="shared" si="217"/>
        <v>32.875891156356303</v>
      </c>
      <c r="N1283" s="170">
        <f t="shared" si="218"/>
        <v>2.2449163716460472</v>
      </c>
      <c r="O1283" s="169">
        <f t="shared" si="219"/>
        <v>0.20246359773142561</v>
      </c>
    </row>
    <row r="1284" spans="1:15" x14ac:dyDescent="0.25">
      <c r="A1284" s="157">
        <v>45694.880555555559</v>
      </c>
      <c r="B1284" s="168">
        <v>0.37488468592939983</v>
      </c>
      <c r="C1284" s="169">
        <f t="shared" si="211"/>
        <v>0.42567399748969809</v>
      </c>
      <c r="D1284" s="168">
        <v>26.427227974999902</v>
      </c>
      <c r="E1284" s="168">
        <v>4.2090281666666597E-2</v>
      </c>
      <c r="F1284" s="169">
        <f t="shared" si="212"/>
        <v>0.97868917191052196</v>
      </c>
      <c r="G1284" s="169">
        <f t="shared" si="213"/>
        <v>0.41186265153908203</v>
      </c>
      <c r="H1284" s="169">
        <f t="shared" si="214"/>
        <v>8.9147760073394382E-4</v>
      </c>
      <c r="I1284" s="169">
        <f t="shared" si="215"/>
        <v>36778.233383109917</v>
      </c>
      <c r="J1284" s="169">
        <f t="shared" si="209"/>
        <v>2.3666472987638937E-2</v>
      </c>
      <c r="K1284" s="169">
        <f t="shared" si="210"/>
        <v>1.6964756952984539</v>
      </c>
      <c r="L1284" s="169">
        <f t="shared" si="216"/>
        <v>27.617686258216541</v>
      </c>
      <c r="M1284" s="170">
        <f t="shared" si="217"/>
        <v>32.165289242911719</v>
      </c>
      <c r="N1284" s="170">
        <f t="shared" si="218"/>
        <v>2.1912721280942558</v>
      </c>
      <c r="O1284" s="169">
        <f t="shared" si="219"/>
        <v>0.19762555267805335</v>
      </c>
    </row>
    <row r="1285" spans="1:15" x14ac:dyDescent="0.25">
      <c r="A1285" s="157">
        <v>45694.881249999999</v>
      </c>
      <c r="B1285" s="168">
        <v>0.35944143749568763</v>
      </c>
      <c r="C1285" s="169">
        <f t="shared" si="211"/>
        <v>0.40813944962198601</v>
      </c>
      <c r="D1285" s="168">
        <v>26.427657126666599</v>
      </c>
      <c r="E1285" s="168">
        <v>4.1662444833333298E-2</v>
      </c>
      <c r="F1285" s="169">
        <f t="shared" si="212"/>
        <v>0.97868829789100575</v>
      </c>
      <c r="G1285" s="169">
        <f t="shared" si="213"/>
        <v>0.39489610826053556</v>
      </c>
      <c r="H1285" s="169">
        <f t="shared" si="214"/>
        <v>8.5475348108341028E-4</v>
      </c>
      <c r="I1285" s="169">
        <f t="shared" si="215"/>
        <v>35263.248447339589</v>
      </c>
      <c r="J1285" s="169">
        <f t="shared" si="209"/>
        <v>2.3666170263443045E-2</v>
      </c>
      <c r="K1285" s="169">
        <f t="shared" si="210"/>
        <v>1.6964949653808015</v>
      </c>
      <c r="L1285" s="169">
        <f t="shared" si="216"/>
        <v>26.63639657823267</v>
      </c>
      <c r="M1285" s="170">
        <f t="shared" si="217"/>
        <v>31.022733495085401</v>
      </c>
      <c r="N1285" s="170">
        <f t="shared" si="218"/>
        <v>2.0840338228909192</v>
      </c>
      <c r="O1285" s="169">
        <f t="shared" si="219"/>
        <v>0.18795398835596311</v>
      </c>
    </row>
    <row r="1286" spans="1:15" x14ac:dyDescent="0.25">
      <c r="A1286" s="157">
        <v>45694.881944444445</v>
      </c>
      <c r="B1286" s="168">
        <v>0.35673885998375454</v>
      </c>
      <c r="C1286" s="169">
        <f t="shared" si="211"/>
        <v>0.40507120299094551</v>
      </c>
      <c r="D1286" s="168">
        <v>26.427877046666602</v>
      </c>
      <c r="E1286" s="168">
        <v>4.1578203000000001E-2</v>
      </c>
      <c r="F1286" s="169">
        <f t="shared" si="212"/>
        <v>0.97868784998973624</v>
      </c>
      <c r="G1286" s="169">
        <f t="shared" si="213"/>
        <v>0.39192695325945803</v>
      </c>
      <c r="H1286" s="169">
        <f t="shared" si="214"/>
        <v>8.4832673865683562E-4</v>
      </c>
      <c r="I1286" s="169">
        <f t="shared" si="215"/>
        <v>34998.151938417694</v>
      </c>
      <c r="J1286" s="169">
        <f t="shared" si="209"/>
        <v>2.3666015133399051E-2</v>
      </c>
      <c r="K1286" s="169">
        <f t="shared" si="210"/>
        <v>1.69650484045174</v>
      </c>
      <c r="L1286" s="169">
        <f t="shared" si="216"/>
        <v>26.464069663780649</v>
      </c>
      <c r="M1286" s="170">
        <f t="shared" si="217"/>
        <v>30.822189481685637</v>
      </c>
      <c r="N1286" s="170">
        <f t="shared" si="218"/>
        <v>2.0649679839915938</v>
      </c>
      <c r="O1286" s="169">
        <f t="shared" si="219"/>
        <v>0.18623448629072817</v>
      </c>
    </row>
    <row r="1287" spans="1:15" x14ac:dyDescent="0.25">
      <c r="A1287" s="157">
        <v>45694.882638888892</v>
      </c>
      <c r="B1287" s="168">
        <v>0.35673885998375454</v>
      </c>
      <c r="C1287" s="169">
        <f t="shared" si="211"/>
        <v>0.40506850610096828</v>
      </c>
      <c r="D1287" s="168">
        <v>26.426648433333298</v>
      </c>
      <c r="E1287" s="168">
        <v>4.1692115666666599E-2</v>
      </c>
      <c r="F1287" s="169">
        <f t="shared" si="212"/>
        <v>0.97869035218696976</v>
      </c>
      <c r="G1287" s="169">
        <f t="shared" si="213"/>
        <v>0.39192695325945792</v>
      </c>
      <c r="H1287" s="169">
        <f t="shared" si="214"/>
        <v>8.4832673865683529E-4</v>
      </c>
      <c r="I1287" s="169">
        <f t="shared" si="215"/>
        <v>34997.918927123661</v>
      </c>
      <c r="J1287" s="169">
        <f t="shared" si="209"/>
        <v>2.3666881804676635E-2</v>
      </c>
      <c r="K1287" s="169">
        <f t="shared" si="210"/>
        <v>1.6964496725484581</v>
      </c>
      <c r="L1287" s="169">
        <f t="shared" si="216"/>
        <v>26.464069663780649</v>
      </c>
      <c r="M1287" s="170">
        <f t="shared" si="217"/>
        <v>30.821291384226075</v>
      </c>
      <c r="N1287" s="170">
        <f t="shared" si="218"/>
        <v>2.0705516586697996</v>
      </c>
      <c r="O1287" s="169">
        <f t="shared" si="219"/>
        <v>0.18673806445434701</v>
      </c>
    </row>
    <row r="1288" spans="1:15" x14ac:dyDescent="0.25">
      <c r="A1288" s="157">
        <v>45694.883333333331</v>
      </c>
      <c r="B1288" s="168">
        <v>0.35480845669484434</v>
      </c>
      <c r="C1288" s="169">
        <f t="shared" si="211"/>
        <v>0.40287329945349604</v>
      </c>
      <c r="D1288" s="168">
        <v>26.425146205000001</v>
      </c>
      <c r="E1288" s="168">
        <v>4.1871464666666601E-2</v>
      </c>
      <c r="F1288" s="169">
        <f t="shared" si="212"/>
        <v>0.97869341141467681</v>
      </c>
      <c r="G1288" s="169">
        <f t="shared" si="213"/>
        <v>0.38980613838770811</v>
      </c>
      <c r="H1288" s="169">
        <f t="shared" si="214"/>
        <v>8.4373623027642443E-4</v>
      </c>
      <c r="I1288" s="169">
        <f t="shared" si="215"/>
        <v>34808.253072782056</v>
      </c>
      <c r="J1288" s="169">
        <f t="shared" si="209"/>
        <v>2.3667941538418554E-2</v>
      </c>
      <c r="K1288" s="169">
        <f t="shared" si="210"/>
        <v>1.6963822204110268</v>
      </c>
      <c r="L1288" s="169">
        <f t="shared" si="216"/>
        <v>26.340867730062136</v>
      </c>
      <c r="M1288" s="170">
        <f t="shared" si="217"/>
        <v>30.676711700515355</v>
      </c>
      <c r="N1288" s="170">
        <f t="shared" si="218"/>
        <v>2.0686720666712963</v>
      </c>
      <c r="O1288" s="169">
        <f t="shared" si="219"/>
        <v>0.1865685485814661</v>
      </c>
    </row>
    <row r="1289" spans="1:15" x14ac:dyDescent="0.25">
      <c r="A1289" s="157">
        <v>45694.884027777778</v>
      </c>
      <c r="B1289" s="168">
        <v>0.35210589210890403</v>
      </c>
      <c r="C1289" s="169">
        <f t="shared" si="211"/>
        <v>0.39980137206241051</v>
      </c>
      <c r="D1289" s="168">
        <v>26.4236439766666</v>
      </c>
      <c r="E1289" s="168">
        <v>4.1865900499999997E-2</v>
      </c>
      <c r="F1289" s="169">
        <f t="shared" si="212"/>
        <v>0.97869647040632501</v>
      </c>
      <c r="G1289" s="169">
        <f t="shared" si="213"/>
        <v>0.38683699758762063</v>
      </c>
      <c r="H1289" s="169">
        <f t="shared" si="214"/>
        <v>8.3730951858792342E-4</v>
      </c>
      <c r="I1289" s="169">
        <f t="shared" si="215"/>
        <v>34542.838546192266</v>
      </c>
      <c r="J1289" s="169">
        <f t="shared" si="209"/>
        <v>2.3669001330241173E-2</v>
      </c>
      <c r="K1289" s="169">
        <f t="shared" si="210"/>
        <v>1.6963147702364432</v>
      </c>
      <c r="L1289" s="169">
        <f t="shared" si="216"/>
        <v>26.168227176758219</v>
      </c>
      <c r="M1289" s="170">
        <f t="shared" si="217"/>
        <v>30.474567857074419</v>
      </c>
      <c r="N1289" s="170">
        <f t="shared" si="218"/>
        <v>2.0533296063360376</v>
      </c>
      <c r="O1289" s="169">
        <f t="shared" si="219"/>
        <v>0.18518484905628044</v>
      </c>
    </row>
    <row r="1290" spans="1:15" x14ac:dyDescent="0.25">
      <c r="A1290" s="157">
        <v>45694.884722222225</v>
      </c>
      <c r="B1290" s="168">
        <v>0.35982751446871064</v>
      </c>
      <c r="C1290" s="169">
        <f t="shared" si="211"/>
        <v>0.40856562249370315</v>
      </c>
      <c r="D1290" s="168">
        <v>26.422141748333299</v>
      </c>
      <c r="E1290" s="168">
        <v>4.1836756833333301E-2</v>
      </c>
      <c r="F1290" s="169">
        <f t="shared" si="212"/>
        <v>0.97869952916192948</v>
      </c>
      <c r="G1290" s="169">
        <f t="shared" si="213"/>
        <v>0.39532026718666829</v>
      </c>
      <c r="H1290" s="169">
        <f t="shared" si="214"/>
        <v>8.5567157399711754E-4</v>
      </c>
      <c r="I1290" s="169">
        <f t="shared" si="215"/>
        <v>35300.069783455954</v>
      </c>
      <c r="J1290" s="169">
        <f t="shared" si="209"/>
        <v>2.3670061180148156E-2</v>
      </c>
      <c r="K1290" s="169">
        <f t="shared" si="210"/>
        <v>1.6962473220246788</v>
      </c>
      <c r="L1290" s="169">
        <f t="shared" si="216"/>
        <v>26.660999520039148</v>
      </c>
      <c r="M1290" s="170">
        <f t="shared" si="217"/>
        <v>31.047326485214906</v>
      </c>
      <c r="N1290" s="170">
        <f t="shared" si="218"/>
        <v>2.0945545229506264</v>
      </c>
      <c r="O1290" s="169">
        <f t="shared" si="219"/>
        <v>0.18890282494143457</v>
      </c>
    </row>
    <row r="1291" spans="1:15" x14ac:dyDescent="0.25">
      <c r="A1291" s="157">
        <v>45694.885416666664</v>
      </c>
      <c r="B1291" s="168">
        <v>0.3648465667138962</v>
      </c>
      <c r="C1291" s="169">
        <f t="shared" si="211"/>
        <v>0.41426107250324445</v>
      </c>
      <c r="D1291" s="168">
        <v>26.420615674999901</v>
      </c>
      <c r="E1291" s="168">
        <v>4.1928795999999997E-2</v>
      </c>
      <c r="F1291" s="169">
        <f t="shared" si="212"/>
        <v>0.97870263622774778</v>
      </c>
      <c r="G1291" s="169">
        <f t="shared" si="213"/>
        <v>0.4008343899116083</v>
      </c>
      <c r="H1291" s="169">
        <f t="shared" si="214"/>
        <v>8.676069045705807E-4</v>
      </c>
      <c r="I1291" s="169">
        <f t="shared" si="215"/>
        <v>35792.156664280323</v>
      </c>
      <c r="J1291" s="169">
        <f t="shared" si="209"/>
        <v>2.3671137912622715E-2</v>
      </c>
      <c r="K1291" s="169">
        <f t="shared" si="210"/>
        <v>1.6961788052113911</v>
      </c>
      <c r="L1291" s="169">
        <f t="shared" si="216"/>
        <v>26.980506396136875</v>
      </c>
      <c r="M1291" s="170">
        <f t="shared" si="217"/>
        <v>31.418262196779715</v>
      </c>
      <c r="N1291" s="170">
        <f t="shared" si="218"/>
        <v>2.1268841684144468</v>
      </c>
      <c r="O1291" s="169">
        <f t="shared" si="219"/>
        <v>0.19181855775743567</v>
      </c>
    </row>
    <row r="1292" spans="1:15" x14ac:dyDescent="0.25">
      <c r="A1292" s="157">
        <v>45694.886111111111</v>
      </c>
      <c r="B1292" s="168">
        <v>0.37218210475742047</v>
      </c>
      <c r="C1292" s="169">
        <f t="shared" si="211"/>
        <v>0.42258625727516613</v>
      </c>
      <c r="D1292" s="168">
        <v>26.418924503333301</v>
      </c>
      <c r="E1292" s="168">
        <v>4.1748454833333302E-2</v>
      </c>
      <c r="F1292" s="169">
        <f t="shared" si="212"/>
        <v>0.97870607914714935</v>
      </c>
      <c r="G1292" s="169">
        <f t="shared" si="213"/>
        <v>0.40889349251693768</v>
      </c>
      <c r="H1292" s="169">
        <f t="shared" si="214"/>
        <v>8.8505084960376122E-4</v>
      </c>
      <c r="I1292" s="169">
        <f t="shared" si="215"/>
        <v>36511.452628574356</v>
      </c>
      <c r="J1292" s="169">
        <f t="shared" si="209"/>
        <v>2.3672331201493632E-2</v>
      </c>
      <c r="K1292" s="169">
        <f t="shared" si="210"/>
        <v>1.6961028782687462</v>
      </c>
      <c r="L1292" s="169">
        <f t="shared" si="216"/>
        <v>27.446374765975552</v>
      </c>
      <c r="M1292" s="170">
        <f t="shared" si="217"/>
        <v>31.959474753235984</v>
      </c>
      <c r="N1292" s="170">
        <f t="shared" si="218"/>
        <v>2.158067818647555</v>
      </c>
      <c r="O1292" s="169">
        <f t="shared" si="219"/>
        <v>0.19463093602521242</v>
      </c>
    </row>
    <row r="1293" spans="1:15" x14ac:dyDescent="0.25">
      <c r="A1293" s="157">
        <v>45694.886805555558</v>
      </c>
      <c r="B1293" s="168">
        <v>0.38222021845196308</v>
      </c>
      <c r="C1293" s="169">
        <f t="shared" si="211"/>
        <v>0.43397977019100342</v>
      </c>
      <c r="D1293" s="168">
        <v>26.417202149999898</v>
      </c>
      <c r="E1293" s="168">
        <v>4.1597276666666599E-2</v>
      </c>
      <c r="F1293" s="169">
        <f t="shared" si="212"/>
        <v>0.97870958523936369</v>
      </c>
      <c r="G1293" s="169">
        <f t="shared" si="213"/>
        <v>0.41992174807887256</v>
      </c>
      <c r="H1293" s="169">
        <f t="shared" si="214"/>
        <v>9.0892153263825233E-4</v>
      </c>
      <c r="I1293" s="169">
        <f t="shared" si="215"/>
        <v>37495.852144502693</v>
      </c>
      <c r="J1293" s="169">
        <f t="shared" si="209"/>
        <v>2.3673546567792525E-2</v>
      </c>
      <c r="K1293" s="169">
        <f t="shared" si="210"/>
        <v>1.6960255539488602</v>
      </c>
      <c r="L1293" s="169">
        <f t="shared" si="216"/>
        <v>28.081804676522864</v>
      </c>
      <c r="M1293" s="170">
        <f t="shared" si="217"/>
        <v>32.698054862232595</v>
      </c>
      <c r="N1293" s="170">
        <f t="shared" si="218"/>
        <v>2.205200547864222</v>
      </c>
      <c r="O1293" s="169">
        <f t="shared" si="219"/>
        <v>0.19888172329222784</v>
      </c>
    </row>
    <row r="1294" spans="1:15" x14ac:dyDescent="0.25">
      <c r="A1294" s="157">
        <v>45694.887499999997</v>
      </c>
      <c r="B1294" s="168">
        <v>0.37565683436221242</v>
      </c>
      <c r="C1294" s="169">
        <f t="shared" si="211"/>
        <v>0.42652360468084638</v>
      </c>
      <c r="D1294" s="168">
        <v>26.415479793333301</v>
      </c>
      <c r="E1294" s="168">
        <v>4.1687345666666598E-2</v>
      </c>
      <c r="F1294" s="169">
        <f t="shared" si="212"/>
        <v>0.97871309102816051</v>
      </c>
      <c r="G1294" s="169">
        <f t="shared" si="213"/>
        <v>0.41271096333429846</v>
      </c>
      <c r="H1294" s="169">
        <f t="shared" si="214"/>
        <v>8.9331377345086246E-4</v>
      </c>
      <c r="I1294" s="169">
        <f t="shared" si="215"/>
        <v>36851.639444425127</v>
      </c>
      <c r="J1294" s="169">
        <f t="shared" si="209"/>
        <v>2.3674762012818679E-2</v>
      </c>
      <c r="K1294" s="169">
        <f t="shared" si="210"/>
        <v>1.6959482320593533</v>
      </c>
      <c r="L1294" s="169">
        <f t="shared" si="216"/>
        <v>27.666599479575925</v>
      </c>
      <c r="M1294" s="170">
        <f t="shared" si="217"/>
        <v>32.213279937829455</v>
      </c>
      <c r="N1294" s="170">
        <f t="shared" si="218"/>
        <v>2.1738013468289719</v>
      </c>
      <c r="O1294" s="169">
        <f t="shared" si="219"/>
        <v>0.19604990501704292</v>
      </c>
    </row>
    <row r="1295" spans="1:15" x14ac:dyDescent="0.25">
      <c r="A1295" s="157">
        <v>45694.888194444444</v>
      </c>
      <c r="B1295" s="168">
        <v>0.39110006992398472</v>
      </c>
      <c r="C1295" s="169">
        <f t="shared" si="211"/>
        <v>0.44405382729402954</v>
      </c>
      <c r="D1295" s="168">
        <v>26.413757439999898</v>
      </c>
      <c r="E1295" s="168">
        <v>4.1684696666666597E-2</v>
      </c>
      <c r="F1295" s="169">
        <f t="shared" si="212"/>
        <v>0.97871659649999332</v>
      </c>
      <c r="G1295" s="169">
        <f t="shared" si="213"/>
        <v>0.42967749247123949</v>
      </c>
      <c r="H1295" s="169">
        <f t="shared" si="214"/>
        <v>9.3003786249186036E-4</v>
      </c>
      <c r="I1295" s="169">
        <f t="shared" si="215"/>
        <v>38366.250678204153</v>
      </c>
      <c r="J1295" s="169">
        <f t="shared" si="209"/>
        <v>2.3675977531873262E-2</v>
      </c>
      <c r="K1295" s="169">
        <f t="shared" si="210"/>
        <v>1.6958709128994545</v>
      </c>
      <c r="L1295" s="169">
        <f t="shared" si="216"/>
        <v>28.641968204631976</v>
      </c>
      <c r="M1295" s="170">
        <f t="shared" si="217"/>
        <v>33.347576831716587</v>
      </c>
      <c r="N1295" s="170">
        <f t="shared" si="218"/>
        <v>2.2583434372942484</v>
      </c>
      <c r="O1295" s="169">
        <f t="shared" si="219"/>
        <v>0.20367455242552746</v>
      </c>
    </row>
    <row r="1296" spans="1:15" x14ac:dyDescent="0.25">
      <c r="A1296" s="157">
        <v>45694.888888888891</v>
      </c>
      <c r="B1296" s="168">
        <v>0.40924589216325591</v>
      </c>
      <c r="C1296" s="169">
        <f t="shared" si="211"/>
        <v>0.46465274812607349</v>
      </c>
      <c r="D1296" s="168">
        <v>26.412251685000001</v>
      </c>
      <c r="E1296" s="168">
        <v>4.16820475E-2</v>
      </c>
      <c r="F1296" s="169">
        <f t="shared" si="212"/>
        <v>0.97871966087939943</v>
      </c>
      <c r="G1296" s="169">
        <f t="shared" si="213"/>
        <v>0.44961318667889938</v>
      </c>
      <c r="H1296" s="169">
        <f t="shared" si="214"/>
        <v>9.7318871575519344E-4</v>
      </c>
      <c r="I1296" s="169">
        <f t="shared" si="215"/>
        <v>40145.997438092752</v>
      </c>
      <c r="J1296" s="169">
        <f t="shared" ref="J1296:J1359" si="220">KHprocess*EXP(delta*(1/(D1296+273.15)-1/(Tnul+273.15)))</f>
        <v>2.36770402532352E-2</v>
      </c>
      <c r="K1296" s="169">
        <f t="shared" ref="K1296:K1359" si="221">1/(J1296*constR*(D1296+273.15)*10^3)</f>
        <v>1.6958033192943067</v>
      </c>
      <c r="L1296" s="169">
        <f t="shared" si="216"/>
        <v>29.781172531236638</v>
      </c>
      <c r="M1296" s="170">
        <f t="shared" si="217"/>
        <v>34.672703590837763</v>
      </c>
      <c r="N1296" s="170">
        <f t="shared" si="218"/>
        <v>2.3574669066981784</v>
      </c>
      <c r="O1296" s="169">
        <f t="shared" si="219"/>
        <v>0.2126142592621012</v>
      </c>
    </row>
    <row r="1297" spans="1:15" x14ac:dyDescent="0.25">
      <c r="A1297" s="157">
        <v>45694.88958333333</v>
      </c>
      <c r="B1297" s="168">
        <v>0.41349277757500852</v>
      </c>
      <c r="C1297" s="169">
        <f t="shared" ref="C1297:C1360" si="222">IF($C$13="Normalised Q_A (Nm3/s)", B1297*$C$8/F1297*(D1297+273.15)/($C$6+273.15), B1297)</f>
        <v>0.46947432134145228</v>
      </c>
      <c r="D1297" s="168">
        <v>26.412138369999901</v>
      </c>
      <c r="E1297" s="168">
        <v>4.1761520500000003E-2</v>
      </c>
      <c r="F1297" s="169">
        <f t="shared" ref="F1297:F1360" si="223">$C$5-EXP(52.57-(6690.9/(D1297+273.15))-4.681*LN(D1297+273.15))/1000</f>
        <v>0.97871989147847538</v>
      </c>
      <c r="G1297" s="169">
        <f t="shared" ref="G1297:G1360" si="224">C1297*((20+273.15)/(D1297+273.15))*(F1297/$C$9)</f>
        <v>0.45427897739299777</v>
      </c>
      <c r="H1297" s="169">
        <f t="shared" ref="H1297:H1360" si="225">G1297/$C$2</f>
        <v>9.8328782985497359E-4</v>
      </c>
      <c r="I1297" s="169">
        <f t="shared" ref="I1297:I1360" si="226">C1297*(24*60*60)</f>
        <v>40562.581363901474</v>
      </c>
      <c r="J1297" s="169">
        <f t="shared" si="220"/>
        <v>2.3677120230275347E-2</v>
      </c>
      <c r="K1297" s="169">
        <f t="shared" si="221"/>
        <v>1.6957982326439232</v>
      </c>
      <c r="L1297" s="169">
        <f t="shared" ref="L1297:L1360" si="227">(($C$3/0.815)^(-0.49))*34500*(H1297)^0.86</f>
        <v>30.046762766697224</v>
      </c>
      <c r="M1297" s="170">
        <f t="shared" ref="M1297:M1360" si="228">L1297*(1.024)^(D1297-20)</f>
        <v>34.981822774274946</v>
      </c>
      <c r="N1297" s="170">
        <f t="shared" ref="N1297:N1360" si="229">K1297*E1297*(1-EXP((-(M1297/K1297)*($C$4/I1297))))*I1297/1000</f>
        <v>2.3852159097685548</v>
      </c>
      <c r="O1297" s="169">
        <f t="shared" ref="O1297:O1360" si="230">N1297*1000/24/$C$2</f>
        <v>0.21511687497912652</v>
      </c>
    </row>
    <row r="1298" spans="1:15" x14ac:dyDescent="0.25">
      <c r="A1298" s="157">
        <v>45694.890277777777</v>
      </c>
      <c r="B1298" s="168">
        <v>0.38337845674518561</v>
      </c>
      <c r="C1298" s="169">
        <f t="shared" si="222"/>
        <v>0.43528322970224914</v>
      </c>
      <c r="D1298" s="168">
        <v>26.412272599999898</v>
      </c>
      <c r="E1298" s="168">
        <v>4.1679398499999999E-2</v>
      </c>
      <c r="F1298" s="169">
        <f t="shared" si="223"/>
        <v>0.97871961831666465</v>
      </c>
      <c r="G1298" s="169">
        <f t="shared" si="224"/>
        <v>0.42119423295879782</v>
      </c>
      <c r="H1298" s="169">
        <f t="shared" si="225"/>
        <v>9.1167582891514684E-4</v>
      </c>
      <c r="I1298" s="169">
        <f t="shared" si="226"/>
        <v>37608.471046274324</v>
      </c>
      <c r="J1298" s="169">
        <f t="shared" si="220"/>
        <v>2.3677025491591223E-2</v>
      </c>
      <c r="K1298" s="169">
        <f t="shared" si="221"/>
        <v>1.6958042581588029</v>
      </c>
      <c r="L1298" s="169">
        <f t="shared" si="227"/>
        <v>28.154971752927697</v>
      </c>
      <c r="M1298" s="170">
        <f t="shared" si="228"/>
        <v>32.779417042896583</v>
      </c>
      <c r="N1298" s="170">
        <f t="shared" si="229"/>
        <v>2.215597224189946</v>
      </c>
      <c r="O1298" s="169">
        <f t="shared" si="230"/>
        <v>0.19981937447600523</v>
      </c>
    </row>
    <row r="1299" spans="1:15" x14ac:dyDescent="0.25">
      <c r="A1299" s="157">
        <v>45694.890972222223</v>
      </c>
      <c r="B1299" s="168">
        <v>0.39650522121058784</v>
      </c>
      <c r="C1299" s="169">
        <f t="shared" si="222"/>
        <v>0.45018752554573382</v>
      </c>
      <c r="D1299" s="168">
        <v>26.412406829999998</v>
      </c>
      <c r="E1299" s="168">
        <v>4.1647609166666599E-2</v>
      </c>
      <c r="F1299" s="169">
        <f t="shared" si="223"/>
        <v>0.97871934515296999</v>
      </c>
      <c r="G1299" s="169">
        <f t="shared" si="224"/>
        <v>0.43561579836749464</v>
      </c>
      <c r="H1299" s="169">
        <f t="shared" si="225"/>
        <v>9.4289133845778064E-4</v>
      </c>
      <c r="I1299" s="169">
        <f t="shared" si="226"/>
        <v>38896.2022071514</v>
      </c>
      <c r="J1299" s="169">
        <f t="shared" si="220"/>
        <v>2.3676930753370969E-2</v>
      </c>
      <c r="K1299" s="169">
        <f t="shared" si="221"/>
        <v>1.6958102836893587</v>
      </c>
      <c r="L1299" s="169">
        <f t="shared" si="227"/>
        <v>28.982065447440267</v>
      </c>
      <c r="M1299" s="170">
        <f t="shared" si="228"/>
        <v>33.74246803556165</v>
      </c>
      <c r="N1299" s="170">
        <f t="shared" si="229"/>
        <v>2.285847738738247</v>
      </c>
      <c r="O1299" s="169">
        <f t="shared" si="230"/>
        <v>0.20615509909255472</v>
      </c>
    </row>
    <row r="1300" spans="1:15" x14ac:dyDescent="0.25">
      <c r="A1300" s="157">
        <v>45694.89166666667</v>
      </c>
      <c r="B1300" s="168">
        <v>0.40306858689971803</v>
      </c>
      <c r="C1300" s="169">
        <f t="shared" si="222"/>
        <v>0.45763982920908586</v>
      </c>
      <c r="D1300" s="168">
        <v>26.412541059999999</v>
      </c>
      <c r="E1300" s="168">
        <v>4.1758871333333301E-2</v>
      </c>
      <c r="F1300" s="169">
        <f t="shared" si="223"/>
        <v>0.97871907198739194</v>
      </c>
      <c r="G1300" s="169">
        <f t="shared" si="224"/>
        <v>0.44282656289644334</v>
      </c>
      <c r="H1300" s="169">
        <f t="shared" si="225"/>
        <v>9.5849905388840548E-4</v>
      </c>
      <c r="I1300" s="169">
        <f t="shared" si="226"/>
        <v>39540.081243665016</v>
      </c>
      <c r="J1300" s="169">
        <f t="shared" si="220"/>
        <v>2.3676836015614749E-2</v>
      </c>
      <c r="K1300" s="169">
        <f t="shared" si="221"/>
        <v>1.6958163092355807</v>
      </c>
      <c r="L1300" s="169">
        <f t="shared" si="227"/>
        <v>29.394167808685037</v>
      </c>
      <c r="M1300" s="170">
        <f t="shared" si="228"/>
        <v>34.222368553624491</v>
      </c>
      <c r="N1300" s="170">
        <f t="shared" si="229"/>
        <v>2.3279723585254071</v>
      </c>
      <c r="O1300" s="169">
        <f t="shared" si="230"/>
        <v>0.20995421703872719</v>
      </c>
    </row>
    <row r="1301" spans="1:15" x14ac:dyDescent="0.25">
      <c r="A1301" s="157">
        <v>45694.892361111109</v>
      </c>
      <c r="B1301" s="168">
        <v>0.3648465667138962</v>
      </c>
      <c r="C1301" s="169">
        <f t="shared" si="222"/>
        <v>0.41424325120721944</v>
      </c>
      <c r="D1301" s="168">
        <v>26.412675289999999</v>
      </c>
      <c r="E1301" s="168">
        <v>4.1668801999999998E-2</v>
      </c>
      <c r="F1301" s="169">
        <f t="shared" si="223"/>
        <v>0.97871879881993007</v>
      </c>
      <c r="G1301" s="169">
        <f t="shared" si="224"/>
        <v>0.40083438991160836</v>
      </c>
      <c r="H1301" s="169">
        <f t="shared" si="225"/>
        <v>8.6760690457058081E-4</v>
      </c>
      <c r="I1301" s="169">
        <f t="shared" si="226"/>
        <v>35790.616904303759</v>
      </c>
      <c r="J1301" s="169">
        <f t="shared" si="220"/>
        <v>2.367674127832255E-2</v>
      </c>
      <c r="K1301" s="169">
        <f t="shared" si="221"/>
        <v>1.6958223347974688</v>
      </c>
      <c r="L1301" s="169">
        <f t="shared" si="227"/>
        <v>26.980506396136896</v>
      </c>
      <c r="M1301" s="170">
        <f t="shared" si="228"/>
        <v>31.412346118484333</v>
      </c>
      <c r="N1301" s="170">
        <f t="shared" si="229"/>
        <v>2.1132092731035446</v>
      </c>
      <c r="O1301" s="169">
        <f t="shared" si="230"/>
        <v>0.19058525190327782</v>
      </c>
    </row>
    <row r="1302" spans="1:15" x14ac:dyDescent="0.25">
      <c r="A1302" s="157">
        <v>45694.893055555556</v>
      </c>
      <c r="B1302" s="168">
        <v>0.36253007907781765</v>
      </c>
      <c r="C1302" s="169">
        <f t="shared" si="222"/>
        <v>0.41161343294513147</v>
      </c>
      <c r="D1302" s="168">
        <v>26.412809518333301</v>
      </c>
      <c r="E1302" s="168">
        <v>4.1581382E-2</v>
      </c>
      <c r="F1302" s="169">
        <f t="shared" si="223"/>
        <v>0.97871852565397632</v>
      </c>
      <c r="G1302" s="169">
        <f t="shared" si="224"/>
        <v>0.39828940801220769</v>
      </c>
      <c r="H1302" s="169">
        <f t="shared" si="225"/>
        <v>8.6209828574070925E-4</v>
      </c>
      <c r="I1302" s="169">
        <f t="shared" si="226"/>
        <v>35563.400606459356</v>
      </c>
      <c r="J1302" s="169">
        <f t="shared" si="220"/>
        <v>2.3676646542670605E-2</v>
      </c>
      <c r="K1302" s="169">
        <f t="shared" si="221"/>
        <v>1.6958283603002104</v>
      </c>
      <c r="L1302" s="169">
        <f t="shared" si="227"/>
        <v>26.833118535590522</v>
      </c>
      <c r="M1302" s="170">
        <f t="shared" si="228"/>
        <v>31.240847662083326</v>
      </c>
      <c r="N1302" s="170">
        <f t="shared" si="229"/>
        <v>2.0960584747836082</v>
      </c>
      <c r="O1302" s="169">
        <f t="shared" si="230"/>
        <v>0.18903846273300939</v>
      </c>
    </row>
    <row r="1303" spans="1:15" x14ac:dyDescent="0.25">
      <c r="A1303" s="157">
        <v>45694.893750000003</v>
      </c>
      <c r="B1303" s="168">
        <v>0.37256819829331855</v>
      </c>
      <c r="C1303" s="169">
        <f t="shared" si="222"/>
        <v>0.42301093198807932</v>
      </c>
      <c r="D1303" s="168">
        <v>26.412943748333301</v>
      </c>
      <c r="E1303" s="168">
        <v>4.1663503833333303E-2</v>
      </c>
      <c r="F1303" s="169">
        <f t="shared" si="223"/>
        <v>0.97871825248274713</v>
      </c>
      <c r="G1303" s="169">
        <f t="shared" si="224"/>
        <v>0.40931766963967847</v>
      </c>
      <c r="H1303" s="169">
        <f t="shared" si="225"/>
        <v>8.8596898190406597E-4</v>
      </c>
      <c r="I1303" s="169">
        <f t="shared" si="226"/>
        <v>36548.144523770054</v>
      </c>
      <c r="J1303" s="169">
        <f t="shared" si="220"/>
        <v>2.367655180630629E-2</v>
      </c>
      <c r="K1303" s="169">
        <f t="shared" si="221"/>
        <v>1.6958343858934406</v>
      </c>
      <c r="L1303" s="169">
        <f t="shared" si="227"/>
        <v>27.470859137324499</v>
      </c>
      <c r="M1303" s="170">
        <f t="shared" si="228"/>
        <v>31.983448230823591</v>
      </c>
      <c r="N1303" s="170">
        <f t="shared" si="229"/>
        <v>2.1554255924489865</v>
      </c>
      <c r="O1303" s="169">
        <f t="shared" si="230"/>
        <v>0.19439264001163301</v>
      </c>
    </row>
    <row r="1304" spans="1:15" x14ac:dyDescent="0.25">
      <c r="A1304" s="157">
        <v>45694.894444444442</v>
      </c>
      <c r="B1304" s="168">
        <v>0.37140995998465431</v>
      </c>
      <c r="C1304" s="169">
        <f t="shared" si="222"/>
        <v>0.42169597621773258</v>
      </c>
      <c r="D1304" s="168">
        <v>26.412986941666599</v>
      </c>
      <c r="E1304" s="168">
        <v>4.1695293000000001E-2</v>
      </c>
      <c r="F1304" s="169">
        <f t="shared" si="223"/>
        <v>0.97871816457967242</v>
      </c>
      <c r="G1304" s="169">
        <f t="shared" si="224"/>
        <v>0.40804518474278817</v>
      </c>
      <c r="H1304" s="169">
        <f t="shared" si="225"/>
        <v>8.8321468559045063E-4</v>
      </c>
      <c r="I1304" s="169">
        <f t="shared" si="226"/>
        <v>36434.532345212094</v>
      </c>
      <c r="J1304" s="169">
        <f t="shared" si="220"/>
        <v>2.3676521321570297E-2</v>
      </c>
      <c r="K1304" s="169">
        <f t="shared" si="221"/>
        <v>1.695836324848248</v>
      </c>
      <c r="L1304" s="169">
        <f t="shared" si="227"/>
        <v>27.397398033875362</v>
      </c>
      <c r="M1304" s="170">
        <f t="shared" si="228"/>
        <v>31.897952478888595</v>
      </c>
      <c r="N1304" s="170">
        <f t="shared" si="229"/>
        <v>2.1507010608222634</v>
      </c>
      <c r="O1304" s="169">
        <f t="shared" si="230"/>
        <v>0.19396654588945378</v>
      </c>
    </row>
    <row r="1305" spans="1:15" x14ac:dyDescent="0.25">
      <c r="A1305" s="157">
        <v>45694.895138888889</v>
      </c>
      <c r="B1305" s="168">
        <v>0.36600481787906142</v>
      </c>
      <c r="C1305" s="169">
        <f t="shared" si="222"/>
        <v>0.41555779968721179</v>
      </c>
      <c r="D1305" s="168">
        <v>26.412444910000001</v>
      </c>
      <c r="E1305" s="168">
        <v>4.1573434666666603E-2</v>
      </c>
      <c r="F1305" s="169">
        <f t="shared" si="223"/>
        <v>0.9787192676582257</v>
      </c>
      <c r="G1305" s="169">
        <f t="shared" si="224"/>
        <v>0.40210688893314206</v>
      </c>
      <c r="H1305" s="169">
        <f t="shared" si="225"/>
        <v>8.7036123145701745E-4</v>
      </c>
      <c r="I1305" s="169">
        <f t="shared" si="226"/>
        <v>35904.193892975098</v>
      </c>
      <c r="J1305" s="169">
        <f t="shared" si="220"/>
        <v>2.3676903876964198E-2</v>
      </c>
      <c r="K1305" s="169">
        <f t="shared" si="221"/>
        <v>1.6958119930880489</v>
      </c>
      <c r="L1305" s="169">
        <f t="shared" si="227"/>
        <v>27.05415162647585</v>
      </c>
      <c r="M1305" s="170">
        <f t="shared" si="228"/>
        <v>31.497916274497111</v>
      </c>
      <c r="N1305" s="170">
        <f t="shared" si="229"/>
        <v>2.1147184613617811</v>
      </c>
      <c r="O1305" s="169">
        <f t="shared" si="230"/>
        <v>0.19072136195542758</v>
      </c>
    </row>
    <row r="1306" spans="1:15" x14ac:dyDescent="0.25">
      <c r="A1306" s="157">
        <v>45694.895833333336</v>
      </c>
      <c r="B1306" s="168">
        <v>0.36214400208935021</v>
      </c>
      <c r="C1306" s="169">
        <f t="shared" si="222"/>
        <v>0.41117283322827181</v>
      </c>
      <c r="D1306" s="168">
        <v>26.4117988333333</v>
      </c>
      <c r="E1306" s="168">
        <v>4.1639662000000001E-2</v>
      </c>
      <c r="F1306" s="169">
        <f t="shared" si="223"/>
        <v>0.97872058243669624</v>
      </c>
      <c r="G1306" s="169">
        <f t="shared" si="224"/>
        <v>0.39786524906910697</v>
      </c>
      <c r="H1306" s="169">
        <f t="shared" si="225"/>
        <v>8.6118019279027487E-4</v>
      </c>
      <c r="I1306" s="169">
        <f t="shared" si="226"/>
        <v>35525.332790922686</v>
      </c>
      <c r="J1306" s="169">
        <f t="shared" si="220"/>
        <v>2.3677359875176159E-2</v>
      </c>
      <c r="K1306" s="169">
        <f t="shared" si="221"/>
        <v>1.6957829910895124</v>
      </c>
      <c r="L1306" s="169">
        <f t="shared" si="227"/>
        <v>26.808541366430759</v>
      </c>
      <c r="M1306" s="170">
        <f t="shared" si="228"/>
        <v>31.211485189898657</v>
      </c>
      <c r="N1306" s="170">
        <f t="shared" si="229"/>
        <v>2.0968105187403325</v>
      </c>
      <c r="O1306" s="169">
        <f t="shared" si="230"/>
        <v>0.18910628776518149</v>
      </c>
    </row>
    <row r="1307" spans="1:15" x14ac:dyDescent="0.25">
      <c r="A1307" s="157">
        <v>45694.896527777775</v>
      </c>
      <c r="B1307" s="168">
        <v>0.35673885998375454</v>
      </c>
      <c r="C1307" s="169">
        <f t="shared" si="222"/>
        <v>0.40503449883447357</v>
      </c>
      <c r="D1307" s="168">
        <v>26.411152759999901</v>
      </c>
      <c r="E1307" s="168">
        <v>4.1780063833333297E-2</v>
      </c>
      <c r="F1307" s="169">
        <f t="shared" si="223"/>
        <v>0.97872189716474567</v>
      </c>
      <c r="G1307" s="169">
        <f t="shared" si="224"/>
        <v>0.39192695325945803</v>
      </c>
      <c r="H1307" s="169">
        <f t="shared" si="225"/>
        <v>8.4832673865683562E-4</v>
      </c>
      <c r="I1307" s="169">
        <f t="shared" si="226"/>
        <v>34994.980699298518</v>
      </c>
      <c r="J1307" s="169">
        <f t="shared" si="220"/>
        <v>2.3677815881784598E-2</v>
      </c>
      <c r="K1307" s="169">
        <f t="shared" si="221"/>
        <v>1.6957539896036127</v>
      </c>
      <c r="L1307" s="169">
        <f t="shared" si="227"/>
        <v>26.464069663780649</v>
      </c>
      <c r="M1307" s="170">
        <f t="shared" si="228"/>
        <v>30.809966531344887</v>
      </c>
      <c r="N1307" s="170">
        <f t="shared" si="229"/>
        <v>2.0739873631735812</v>
      </c>
      <c r="O1307" s="169">
        <f t="shared" si="230"/>
        <v>0.18704792236413972</v>
      </c>
    </row>
    <row r="1308" spans="1:15" x14ac:dyDescent="0.25">
      <c r="A1308" s="157">
        <v>45694.897222222222</v>
      </c>
      <c r="B1308" s="168">
        <v>0.34322602774177574</v>
      </c>
      <c r="C1308" s="169">
        <f t="shared" si="222"/>
        <v>0.38969092286393936</v>
      </c>
      <c r="D1308" s="168">
        <v>26.410506685000001</v>
      </c>
      <c r="E1308" s="168">
        <v>4.1736780666666598E-2</v>
      </c>
      <c r="F1308" s="169">
        <f t="shared" si="223"/>
        <v>0.97872321185254973</v>
      </c>
      <c r="G1308" s="169">
        <f t="shared" si="224"/>
        <v>0.37708123902819618</v>
      </c>
      <c r="H1308" s="169">
        <f t="shared" si="225"/>
        <v>8.1619315806968874E-4</v>
      </c>
      <c r="I1308" s="169">
        <f t="shared" si="226"/>
        <v>33669.295735444364</v>
      </c>
      <c r="J1308" s="169">
        <f t="shared" si="220"/>
        <v>2.3678271900318664E-2</v>
      </c>
      <c r="K1308" s="169">
        <f t="shared" si="221"/>
        <v>1.6957249884059116</v>
      </c>
      <c r="L1308" s="169">
        <f t="shared" si="227"/>
        <v>25.599663339379422</v>
      </c>
      <c r="M1308" s="170">
        <f t="shared" si="228"/>
        <v>29.803151799986349</v>
      </c>
      <c r="N1308" s="170">
        <f t="shared" si="229"/>
        <v>1.9971285314760507</v>
      </c>
      <c r="O1308" s="169">
        <f t="shared" si="230"/>
        <v>0.18011620954870586</v>
      </c>
    </row>
    <row r="1309" spans="1:15" x14ac:dyDescent="0.25">
      <c r="A1309" s="157">
        <v>45694.897916666669</v>
      </c>
      <c r="B1309" s="168">
        <v>0.33009928166155239</v>
      </c>
      <c r="C1309" s="169">
        <f t="shared" si="222"/>
        <v>0.37478586116154949</v>
      </c>
      <c r="D1309" s="168">
        <v>26.4098877266666</v>
      </c>
      <c r="E1309" s="168">
        <v>4.1519859333333298E-2</v>
      </c>
      <c r="F1309" s="169">
        <f t="shared" si="223"/>
        <v>0.9787244713201505</v>
      </c>
      <c r="G1309" s="169">
        <f t="shared" si="224"/>
        <v>0.36265969381815999</v>
      </c>
      <c r="H1309" s="169">
        <f t="shared" si="225"/>
        <v>7.8497769224709956E-4</v>
      </c>
      <c r="I1309" s="169">
        <f t="shared" si="226"/>
        <v>32381.498404357877</v>
      </c>
      <c r="J1309" s="169">
        <f t="shared" si="220"/>
        <v>2.3678708789202845E-2</v>
      </c>
      <c r="K1309" s="169">
        <f t="shared" si="221"/>
        <v>1.6956972047692946</v>
      </c>
      <c r="L1309" s="169">
        <f t="shared" si="227"/>
        <v>24.755380611656253</v>
      </c>
      <c r="M1309" s="170">
        <f t="shared" si="228"/>
        <v>28.819814000642001</v>
      </c>
      <c r="N1309" s="170">
        <f t="shared" si="229"/>
        <v>1.9143915439386243</v>
      </c>
      <c r="O1309" s="169">
        <f t="shared" si="230"/>
        <v>0.17265436002332471</v>
      </c>
    </row>
    <row r="1310" spans="1:15" x14ac:dyDescent="0.25">
      <c r="A1310" s="157">
        <v>45694.898611111108</v>
      </c>
      <c r="B1310" s="168">
        <v>0.34978941734476532</v>
      </c>
      <c r="C1310" s="169">
        <f t="shared" si="222"/>
        <v>0.3971405309114221</v>
      </c>
      <c r="D1310" s="168">
        <v>26.409431456666599</v>
      </c>
      <c r="E1310" s="168">
        <v>4.1359913999999998E-2</v>
      </c>
      <c r="F1310" s="169">
        <f t="shared" si="223"/>
        <v>0.97872539972094874</v>
      </c>
      <c r="G1310" s="169">
        <f t="shared" si="224"/>
        <v>0.3842920298298253</v>
      </c>
      <c r="H1310" s="169">
        <f t="shared" si="225"/>
        <v>8.3180093036758728E-4</v>
      </c>
      <c r="I1310" s="169">
        <f t="shared" si="226"/>
        <v>34312.941870746872</v>
      </c>
      <c r="J1310" s="169">
        <f t="shared" si="220"/>
        <v>2.3679030851594791E-2</v>
      </c>
      <c r="K1310" s="169">
        <f t="shared" si="221"/>
        <v>1.6956767240565247</v>
      </c>
      <c r="L1310" s="169">
        <f t="shared" si="227"/>
        <v>26.020102473962123</v>
      </c>
      <c r="M1310" s="170">
        <f t="shared" si="228"/>
        <v>30.291854957577669</v>
      </c>
      <c r="N1310" s="170">
        <f t="shared" si="229"/>
        <v>2.0149946267141785</v>
      </c>
      <c r="O1310" s="169">
        <f t="shared" si="230"/>
        <v>0.1817275096242946</v>
      </c>
    </row>
    <row r="1311" spans="1:15" x14ac:dyDescent="0.25">
      <c r="A1311" s="157">
        <v>45694.899305555555</v>
      </c>
      <c r="B1311" s="168">
        <v>0.39496088569825422</v>
      </c>
      <c r="C1311" s="169">
        <f t="shared" si="222"/>
        <v>0.44842583395256241</v>
      </c>
      <c r="D1311" s="168">
        <v>26.409002305000001</v>
      </c>
      <c r="E1311" s="168">
        <v>4.13273301666666E-2</v>
      </c>
      <c r="F1311" s="169">
        <f t="shared" si="223"/>
        <v>0.97872627292253611</v>
      </c>
      <c r="G1311" s="169">
        <f t="shared" si="224"/>
        <v>0.43391913231830992</v>
      </c>
      <c r="H1311" s="169">
        <f t="shared" si="225"/>
        <v>9.3921890112188297E-4</v>
      </c>
      <c r="I1311" s="169">
        <f t="shared" si="226"/>
        <v>38743.992053501395</v>
      </c>
      <c r="J1311" s="169">
        <f t="shared" si="220"/>
        <v>2.3679333777153779E-2</v>
      </c>
      <c r="K1311" s="169">
        <f t="shared" si="221"/>
        <v>1.6956574607768193</v>
      </c>
      <c r="L1311" s="169">
        <f t="shared" si="227"/>
        <v>28.884961005292137</v>
      </c>
      <c r="M1311" s="170">
        <f t="shared" si="228"/>
        <v>33.626698612088965</v>
      </c>
      <c r="N1311" s="170">
        <f t="shared" si="229"/>
        <v>2.2596561361655318</v>
      </c>
      <c r="O1311" s="169">
        <f t="shared" si="230"/>
        <v>0.20379294157337047</v>
      </c>
    </row>
    <row r="1312" spans="1:15" x14ac:dyDescent="0.25">
      <c r="A1312" s="157">
        <v>45694.9</v>
      </c>
      <c r="B1312" s="168">
        <v>0.46059465101654457</v>
      </c>
      <c r="C1312" s="169">
        <f t="shared" si="222"/>
        <v>0.52294307564944054</v>
      </c>
      <c r="D1312" s="168">
        <v>26.408573149999999</v>
      </c>
      <c r="E1312" s="168">
        <v>4.1403624666666597E-2</v>
      </c>
      <c r="F1312" s="169">
        <f t="shared" si="223"/>
        <v>0.9787271461116539</v>
      </c>
      <c r="G1312" s="169">
        <f t="shared" si="224"/>
        <v>0.5060268967298327</v>
      </c>
      <c r="H1312" s="169">
        <f t="shared" si="225"/>
        <v>1.0952963132680362E-3</v>
      </c>
      <c r="I1312" s="169">
        <f t="shared" si="226"/>
        <v>45182.281736111661</v>
      </c>
      <c r="J1312" s="169">
        <f t="shared" si="220"/>
        <v>2.367963670980908E-2</v>
      </c>
      <c r="K1312" s="169">
        <f t="shared" si="221"/>
        <v>1.6956381975076511</v>
      </c>
      <c r="L1312" s="169">
        <f t="shared" si="227"/>
        <v>32.967765720294736</v>
      </c>
      <c r="M1312" s="170">
        <f t="shared" si="228"/>
        <v>38.379343433074759</v>
      </c>
      <c r="N1312" s="170">
        <f t="shared" si="229"/>
        <v>2.6193774113187427</v>
      </c>
      <c r="O1312" s="169">
        <f t="shared" si="230"/>
        <v>0.23623533651864564</v>
      </c>
    </row>
    <row r="1313" spans="1:15" x14ac:dyDescent="0.25">
      <c r="A1313" s="157">
        <v>45694.900694444441</v>
      </c>
      <c r="B1313" s="168">
        <v>0.50344966128459501</v>
      </c>
      <c r="C1313" s="169">
        <f t="shared" si="222"/>
        <v>0.57159782831363137</v>
      </c>
      <c r="D1313" s="168">
        <v>26.408143996666599</v>
      </c>
      <c r="E1313" s="168">
        <v>4.1553831166666597E-2</v>
      </c>
      <c r="F1313" s="169">
        <f t="shared" si="223"/>
        <v>0.97872801927812936</v>
      </c>
      <c r="G1313" s="169">
        <f t="shared" si="224"/>
        <v>0.55310904978437991</v>
      </c>
      <c r="H1313" s="169">
        <f t="shared" si="225"/>
        <v>1.1972057354640258E-3</v>
      </c>
      <c r="I1313" s="169">
        <f t="shared" si="226"/>
        <v>49386.05236629775</v>
      </c>
      <c r="J1313" s="169">
        <f t="shared" si="220"/>
        <v>2.3679939646031389E-2</v>
      </c>
      <c r="K1313" s="169">
        <f t="shared" si="221"/>
        <v>1.6956189344734542</v>
      </c>
      <c r="L1313" s="169">
        <f t="shared" si="227"/>
        <v>35.589138511696042</v>
      </c>
      <c r="M1313" s="170">
        <f t="shared" si="228"/>
        <v>41.430586441462211</v>
      </c>
      <c r="N1313" s="170">
        <f t="shared" si="229"/>
        <v>2.8601870591678362</v>
      </c>
      <c r="O1313" s="169">
        <f t="shared" si="230"/>
        <v>0.25795337835207754</v>
      </c>
    </row>
    <row r="1314" spans="1:15" x14ac:dyDescent="0.25">
      <c r="A1314" s="157">
        <v>45694.901388888888</v>
      </c>
      <c r="B1314" s="168">
        <v>0.51232953293321304</v>
      </c>
      <c r="C1314" s="169">
        <f t="shared" si="222"/>
        <v>0.58167833665067448</v>
      </c>
      <c r="D1314" s="168">
        <v>26.407711030000002</v>
      </c>
      <c r="E1314" s="168">
        <v>4.1608667666666599E-2</v>
      </c>
      <c r="F1314" s="169">
        <f t="shared" si="223"/>
        <v>0.97872890018380265</v>
      </c>
      <c r="G1314" s="169">
        <f t="shared" si="224"/>
        <v>0.56286481634352736</v>
      </c>
      <c r="H1314" s="169">
        <f t="shared" si="225"/>
        <v>1.2183221132976783E-3</v>
      </c>
      <c r="I1314" s="169">
        <f t="shared" si="226"/>
        <v>50257.008286618278</v>
      </c>
      <c r="J1314" s="169">
        <f t="shared" si="220"/>
        <v>2.3680245278864816E-2</v>
      </c>
      <c r="K1314" s="169">
        <f t="shared" si="221"/>
        <v>1.6955995004357747</v>
      </c>
      <c r="L1314" s="169">
        <f t="shared" si="227"/>
        <v>36.128318280186051</v>
      </c>
      <c r="M1314" s="170">
        <f t="shared" si="228"/>
        <v>42.057832983537402</v>
      </c>
      <c r="N1314" s="170">
        <f t="shared" si="229"/>
        <v>2.9117707615186479</v>
      </c>
      <c r="O1314" s="169">
        <f t="shared" si="230"/>
        <v>0.2626055881600512</v>
      </c>
    </row>
    <row r="1315" spans="1:15" x14ac:dyDescent="0.25">
      <c r="A1315" s="157">
        <v>45694.902083333334</v>
      </c>
      <c r="B1315" s="168">
        <v>0.50769654300541522</v>
      </c>
      <c r="C1315" s="169">
        <f t="shared" si="222"/>
        <v>0.57641680290955799</v>
      </c>
      <c r="D1315" s="168">
        <v>26.407255171666598</v>
      </c>
      <c r="E1315" s="168">
        <v>4.1700857833333299E-2</v>
      </c>
      <c r="F1315" s="169">
        <f t="shared" si="223"/>
        <v>0.97872982764324623</v>
      </c>
      <c r="G1315" s="169">
        <f t="shared" si="224"/>
        <v>0.55777483644347892</v>
      </c>
      <c r="H1315" s="169">
        <f t="shared" si="225"/>
        <v>1.207304840786751E-3</v>
      </c>
      <c r="I1315" s="169">
        <f t="shared" si="226"/>
        <v>49802.411771385807</v>
      </c>
      <c r="J1315" s="169">
        <f t="shared" si="220"/>
        <v>2.3680567076231712E-2</v>
      </c>
      <c r="K1315" s="169">
        <f t="shared" si="221"/>
        <v>1.6955790390644214</v>
      </c>
      <c r="L1315" s="169">
        <f t="shared" si="227"/>
        <v>35.847170967693501</v>
      </c>
      <c r="M1315" s="170">
        <f t="shared" si="228"/>
        <v>41.73009156056483</v>
      </c>
      <c r="N1315" s="170">
        <f t="shared" si="229"/>
        <v>2.8931725731712028</v>
      </c>
      <c r="O1315" s="169">
        <f t="shared" si="230"/>
        <v>0.2609282623711402</v>
      </c>
    </row>
    <row r="1316" spans="1:15" x14ac:dyDescent="0.25">
      <c r="A1316" s="157">
        <v>45694.902777777781</v>
      </c>
      <c r="B1316" s="168">
        <v>0.52622842936121117</v>
      </c>
      <c r="C1316" s="169">
        <f t="shared" si="222"/>
        <v>0.59745562136243902</v>
      </c>
      <c r="D1316" s="168">
        <v>26.406795501666601</v>
      </c>
      <c r="E1316" s="168">
        <v>4.1918618833333303E-2</v>
      </c>
      <c r="F1316" s="169">
        <f t="shared" si="223"/>
        <v>0.97873076283566263</v>
      </c>
      <c r="G1316" s="169">
        <f t="shared" si="224"/>
        <v>0.57813467545263064</v>
      </c>
      <c r="H1316" s="169">
        <f t="shared" si="225"/>
        <v>1.2513737563909753E-3</v>
      </c>
      <c r="I1316" s="169">
        <f t="shared" si="226"/>
        <v>51620.165685714732</v>
      </c>
      <c r="J1316" s="169">
        <f t="shared" si="220"/>
        <v>2.3680891569732073E-2</v>
      </c>
      <c r="K1316" s="169">
        <f t="shared" si="221"/>
        <v>1.6955584067879772</v>
      </c>
      <c r="L1316" s="169">
        <f t="shared" si="227"/>
        <v>36.969635939101821</v>
      </c>
      <c r="M1316" s="170">
        <f t="shared" si="228"/>
        <v>43.036296379073029</v>
      </c>
      <c r="N1316" s="170">
        <f t="shared" si="229"/>
        <v>3.0087253570793946</v>
      </c>
      <c r="O1316" s="169">
        <f t="shared" si="230"/>
        <v>0.2713496894912874</v>
      </c>
    </row>
    <row r="1317" spans="1:15" x14ac:dyDescent="0.25">
      <c r="A1317" s="157">
        <v>45694.90347222222</v>
      </c>
      <c r="B1317" s="168">
        <v>0.54244384654332134</v>
      </c>
      <c r="C1317" s="169">
        <f t="shared" si="222"/>
        <v>0.61586432874741392</v>
      </c>
      <c r="D1317" s="168">
        <v>26.40633583</v>
      </c>
      <c r="E1317" s="168">
        <v>4.20783596666666E-2</v>
      </c>
      <c r="F1317" s="169">
        <f t="shared" si="223"/>
        <v>0.97873169800938475</v>
      </c>
      <c r="G1317" s="169">
        <f t="shared" si="224"/>
        <v>0.59594955284587259</v>
      </c>
      <c r="H1317" s="169">
        <f t="shared" si="225"/>
        <v>1.2899340970689882E-3</v>
      </c>
      <c r="I1317" s="169">
        <f t="shared" si="226"/>
        <v>53210.678003776564</v>
      </c>
      <c r="J1317" s="169">
        <f t="shared" si="220"/>
        <v>2.3681216069851366E-2</v>
      </c>
      <c r="K1317" s="169">
        <f t="shared" si="221"/>
        <v>1.6955377746204767</v>
      </c>
      <c r="L1317" s="169">
        <f t="shared" si="227"/>
        <v>37.947256823958263</v>
      </c>
      <c r="M1317" s="170">
        <f t="shared" si="228"/>
        <v>44.173861770747415</v>
      </c>
      <c r="N1317" s="170">
        <f t="shared" si="229"/>
        <v>3.1082292768192636</v>
      </c>
      <c r="O1317" s="169">
        <f t="shared" si="230"/>
        <v>0.2803237082268456</v>
      </c>
    </row>
    <row r="1318" spans="1:15" x14ac:dyDescent="0.25">
      <c r="A1318" s="157">
        <v>45694.904166666667</v>
      </c>
      <c r="B1318" s="168">
        <v>0.52352588124548749</v>
      </c>
      <c r="C1318" s="169">
        <f t="shared" si="222"/>
        <v>0.5943843121669028</v>
      </c>
      <c r="D1318" s="168">
        <v>26.405876159999998</v>
      </c>
      <c r="E1318" s="168">
        <v>4.2133196833333303E-2</v>
      </c>
      <c r="F1318" s="169">
        <f t="shared" si="223"/>
        <v>0.97873263315763148</v>
      </c>
      <c r="G1318" s="169">
        <f t="shared" si="224"/>
        <v>0.57516555274735282</v>
      </c>
      <c r="H1318" s="169">
        <f t="shared" si="225"/>
        <v>1.244947083868729E-3</v>
      </c>
      <c r="I1318" s="169">
        <f t="shared" si="226"/>
        <v>51354.804571220404</v>
      </c>
      <c r="J1318" s="169">
        <f t="shared" si="220"/>
        <v>2.3681540574236659E-2</v>
      </c>
      <c r="K1318" s="169">
        <f t="shared" si="221"/>
        <v>1.6955171427115283</v>
      </c>
      <c r="L1318" s="169">
        <f t="shared" si="227"/>
        <v>36.806293454079224</v>
      </c>
      <c r="M1318" s="170">
        <f t="shared" si="228"/>
        <v>42.845215453551958</v>
      </c>
      <c r="N1318" s="170">
        <f t="shared" si="229"/>
        <v>3.0093320510485952</v>
      </c>
      <c r="O1318" s="169">
        <f t="shared" si="230"/>
        <v>0.2714044057583509</v>
      </c>
    </row>
    <row r="1319" spans="1:15" x14ac:dyDescent="0.25">
      <c r="A1319" s="157">
        <v>45694.904861111114</v>
      </c>
      <c r="B1319" s="168">
        <v>0.52931710035499224</v>
      </c>
      <c r="C1319" s="169">
        <f t="shared" si="222"/>
        <v>0.60095786760196312</v>
      </c>
      <c r="D1319" s="168">
        <v>26.405416488333302</v>
      </c>
      <c r="E1319" s="168">
        <v>4.2192009333333301E-2</v>
      </c>
      <c r="F1319" s="169">
        <f t="shared" si="223"/>
        <v>0.97873356828718483</v>
      </c>
      <c r="G1319" s="169">
        <f t="shared" si="224"/>
        <v>0.58152800751706735</v>
      </c>
      <c r="H1319" s="169">
        <f t="shared" si="225"/>
        <v>1.2587186309893233E-3</v>
      </c>
      <c r="I1319" s="169">
        <f t="shared" si="226"/>
        <v>51922.759760809611</v>
      </c>
      <c r="J1319" s="169">
        <f t="shared" si="220"/>
        <v>2.3681865085241234E-2</v>
      </c>
      <c r="K1319" s="169">
        <f t="shared" si="221"/>
        <v>1.6954965109115161</v>
      </c>
      <c r="L1319" s="169">
        <f t="shared" si="227"/>
        <v>37.156172039314285</v>
      </c>
      <c r="M1319" s="170">
        <f t="shared" si="228"/>
        <v>43.252028168355736</v>
      </c>
      <c r="N1319" s="170">
        <f t="shared" si="229"/>
        <v>3.0450622811549226</v>
      </c>
      <c r="O1319" s="169">
        <f t="shared" si="230"/>
        <v>0.27462682910848868</v>
      </c>
    </row>
    <row r="1320" spans="1:15" x14ac:dyDescent="0.25">
      <c r="A1320" s="157">
        <v>45694.905555555553</v>
      </c>
      <c r="B1320" s="168">
        <v>0.5374248070156421</v>
      </c>
      <c r="C1320" s="169">
        <f t="shared" si="222"/>
        <v>0.61016139783289791</v>
      </c>
      <c r="D1320" s="168">
        <v>26.4049568183333</v>
      </c>
      <c r="E1320" s="168">
        <v>4.2296119E-2</v>
      </c>
      <c r="F1320" s="169">
        <f t="shared" si="223"/>
        <v>0.97873450339126378</v>
      </c>
      <c r="G1320" s="169">
        <f t="shared" si="224"/>
        <v>0.5904354440928713</v>
      </c>
      <c r="H1320" s="169">
        <f t="shared" si="225"/>
        <v>1.2779987967378166E-3</v>
      </c>
      <c r="I1320" s="169">
        <f t="shared" si="226"/>
        <v>52717.944772762377</v>
      </c>
      <c r="J1320" s="169">
        <f t="shared" si="220"/>
        <v>2.3682189600511928E-2</v>
      </c>
      <c r="K1320" s="169">
        <f t="shared" si="221"/>
        <v>1.6954758793700564</v>
      </c>
      <c r="L1320" s="169">
        <f t="shared" si="227"/>
        <v>37.64510386254441</v>
      </c>
      <c r="M1320" s="170">
        <f t="shared" si="228"/>
        <v>43.82069661187716</v>
      </c>
      <c r="N1320" s="170">
        <f t="shared" si="229"/>
        <v>3.0968058416439694</v>
      </c>
      <c r="O1320" s="169">
        <f t="shared" si="230"/>
        <v>0.27929345613672163</v>
      </c>
    </row>
    <row r="1321" spans="1:15" x14ac:dyDescent="0.25">
      <c r="A1321" s="157">
        <v>45694.90625</v>
      </c>
      <c r="B1321" s="168">
        <v>0.53549439454572723</v>
      </c>
      <c r="C1321" s="169">
        <f t="shared" si="222"/>
        <v>0.60796807704444189</v>
      </c>
      <c r="D1321" s="168">
        <v>26.404458566666602</v>
      </c>
      <c r="E1321" s="168">
        <v>4.2425660499999997E-2</v>
      </c>
      <c r="F1321" s="169">
        <f t="shared" si="223"/>
        <v>0.97873551695686734</v>
      </c>
      <c r="G1321" s="169">
        <f t="shared" si="224"/>
        <v>0.58831461913451877</v>
      </c>
      <c r="H1321" s="169">
        <f t="shared" si="225"/>
        <v>1.2734082665249323E-3</v>
      </c>
      <c r="I1321" s="169">
        <f t="shared" si="226"/>
        <v>52528.44185663978</v>
      </c>
      <c r="J1321" s="169">
        <f t="shared" si="220"/>
        <v>2.3682541359600375E-2</v>
      </c>
      <c r="K1321" s="169">
        <f t="shared" si="221"/>
        <v>1.6954535163606694</v>
      </c>
      <c r="L1321" s="169">
        <f t="shared" si="227"/>
        <v>37.528785390231114</v>
      </c>
      <c r="M1321" s="170">
        <f t="shared" si="228"/>
        <v>43.684780144263456</v>
      </c>
      <c r="N1321" s="170">
        <f t="shared" si="229"/>
        <v>3.0956769852064676</v>
      </c>
      <c r="O1321" s="169">
        <f t="shared" si="230"/>
        <v>0.2791916472949556</v>
      </c>
    </row>
    <row r="1322" spans="1:15" x14ac:dyDescent="0.25">
      <c r="A1322" s="157">
        <v>45694.906944444447</v>
      </c>
      <c r="B1322" s="168">
        <v>0.53858303619735171</v>
      </c>
      <c r="C1322" s="169">
        <f t="shared" si="222"/>
        <v>0.61147231773880939</v>
      </c>
      <c r="D1322" s="168">
        <v>26.403728836666598</v>
      </c>
      <c r="E1322" s="168">
        <v>4.2512288666666599E-2</v>
      </c>
      <c r="F1322" s="169">
        <f t="shared" si="223"/>
        <v>0.97873700135912156</v>
      </c>
      <c r="G1322" s="169">
        <f t="shared" si="224"/>
        <v>0.59170791896254016</v>
      </c>
      <c r="H1322" s="169">
        <f t="shared" si="225"/>
        <v>1.2807530713474895E-3</v>
      </c>
      <c r="I1322" s="169">
        <f t="shared" si="226"/>
        <v>52831.208252633129</v>
      </c>
      <c r="J1322" s="169">
        <f t="shared" si="220"/>
        <v>2.3683056550873063E-2</v>
      </c>
      <c r="K1322" s="169">
        <f t="shared" si="221"/>
        <v>1.6954207643082351</v>
      </c>
      <c r="L1322" s="169">
        <f t="shared" si="227"/>
        <v>37.714865758554815</v>
      </c>
      <c r="M1322" s="170">
        <f t="shared" si="228"/>
        <v>43.900624229871489</v>
      </c>
      <c r="N1322" s="170">
        <f t="shared" si="229"/>
        <v>3.1188760653900967</v>
      </c>
      <c r="O1322" s="169">
        <f t="shared" si="230"/>
        <v>0.28128391643128575</v>
      </c>
    </row>
    <row r="1323" spans="1:15" x14ac:dyDescent="0.25">
      <c r="A1323" s="157">
        <v>45694.907638888886</v>
      </c>
      <c r="B1323" s="168">
        <v>0.54089952382571083</v>
      </c>
      <c r="C1323" s="169">
        <f t="shared" si="222"/>
        <v>0.61409975218681578</v>
      </c>
      <c r="D1323" s="168">
        <v>26.402960524999902</v>
      </c>
      <c r="E1323" s="168">
        <v>4.2562356833333301E-2</v>
      </c>
      <c r="F1323" s="169">
        <f t="shared" si="223"/>
        <v>0.97873856418329241</v>
      </c>
      <c r="G1323" s="169">
        <f t="shared" si="224"/>
        <v>0.59425290085345994</v>
      </c>
      <c r="H1323" s="169">
        <f t="shared" si="225"/>
        <v>1.2862616901590043E-3</v>
      </c>
      <c r="I1323" s="169">
        <f t="shared" si="226"/>
        <v>53058.218588940887</v>
      </c>
      <c r="J1323" s="169">
        <f t="shared" si="220"/>
        <v>2.368359899572722E-2</v>
      </c>
      <c r="K1323" s="169">
        <f t="shared" si="221"/>
        <v>1.69538628111745</v>
      </c>
      <c r="L1323" s="169">
        <f t="shared" si="227"/>
        <v>37.854328362732758</v>
      </c>
      <c r="M1323" s="170">
        <f t="shared" si="228"/>
        <v>44.062157731765353</v>
      </c>
      <c r="N1323" s="170">
        <f t="shared" si="229"/>
        <v>3.1351984366600303</v>
      </c>
      <c r="O1323" s="169">
        <f t="shared" si="230"/>
        <v>0.28275599176226823</v>
      </c>
    </row>
    <row r="1324" spans="1:15" x14ac:dyDescent="0.25">
      <c r="A1324" s="157">
        <v>45694.908333333333</v>
      </c>
      <c r="B1324" s="168">
        <v>0.54051343028981003</v>
      </c>
      <c r="C1324" s="169">
        <f t="shared" si="222"/>
        <v>0.61365885460967584</v>
      </c>
      <c r="D1324" s="168">
        <v>26.402192213333301</v>
      </c>
      <c r="E1324" s="168">
        <v>4.2610040500000002E-2</v>
      </c>
      <c r="F1324" s="169">
        <f t="shared" si="223"/>
        <v>0.97874012694577406</v>
      </c>
      <c r="G1324" s="169">
        <f t="shared" si="224"/>
        <v>0.59382872373071616</v>
      </c>
      <c r="H1324" s="169">
        <f t="shared" si="225"/>
        <v>1.285343557858693E-3</v>
      </c>
      <c r="I1324" s="169">
        <f t="shared" si="226"/>
        <v>53020.12503827599</v>
      </c>
      <c r="J1324" s="169">
        <f t="shared" si="220"/>
        <v>2.368414145578834E-2</v>
      </c>
      <c r="K1324" s="169">
        <f t="shared" si="221"/>
        <v>1.6953517984399875</v>
      </c>
      <c r="L1324" s="169">
        <f t="shared" si="227"/>
        <v>37.831089673243383</v>
      </c>
      <c r="M1324" s="170">
        <f t="shared" si="228"/>
        <v>44.034305682869551</v>
      </c>
      <c r="N1324" s="170">
        <f t="shared" si="229"/>
        <v>3.1365195511604038</v>
      </c>
      <c r="O1324" s="169">
        <f t="shared" si="230"/>
        <v>0.28287513989541879</v>
      </c>
    </row>
    <row r="1325" spans="1:15" x14ac:dyDescent="0.25">
      <c r="A1325" s="157">
        <v>45694.90902777778</v>
      </c>
      <c r="B1325" s="168">
        <v>0.54360207557059737</v>
      </c>
      <c r="C1325" s="169">
        <f t="shared" si="222"/>
        <v>0.61716290501445126</v>
      </c>
      <c r="D1325" s="168">
        <v>26.4014239016666</v>
      </c>
      <c r="E1325" s="168">
        <v>4.2657724166666598E-2</v>
      </c>
      <c r="F1325" s="169">
        <f t="shared" si="223"/>
        <v>0.97874168964656882</v>
      </c>
      <c r="G1325" s="169">
        <f t="shared" si="224"/>
        <v>0.59722202754587483</v>
      </c>
      <c r="H1325" s="169">
        <f t="shared" si="225"/>
        <v>1.2926883713114173E-3</v>
      </c>
      <c r="I1325" s="169">
        <f t="shared" si="226"/>
        <v>53322.874993248588</v>
      </c>
      <c r="J1325" s="169">
        <f t="shared" si="220"/>
        <v>2.3684683931057091E-2</v>
      </c>
      <c r="K1325" s="169">
        <f t="shared" si="221"/>
        <v>1.6953173162758306</v>
      </c>
      <c r="L1325" s="169">
        <f t="shared" si="227"/>
        <v>38.016928078698527</v>
      </c>
      <c r="M1325" s="170">
        <f t="shared" si="228"/>
        <v>44.249809954862265</v>
      </c>
      <c r="N1325" s="170">
        <f t="shared" si="229"/>
        <v>3.1569505051068125</v>
      </c>
      <c r="O1325" s="169">
        <f t="shared" si="230"/>
        <v>0.28471775839707908</v>
      </c>
    </row>
    <row r="1326" spans="1:15" x14ac:dyDescent="0.25">
      <c r="A1326" s="157">
        <v>45694.909722222219</v>
      </c>
      <c r="B1326" s="168">
        <v>0.54051343028981003</v>
      </c>
      <c r="C1326" s="169">
        <f t="shared" si="222"/>
        <v>0.61365374717194421</v>
      </c>
      <c r="D1326" s="168">
        <v>26.400655591666599</v>
      </c>
      <c r="E1326" s="168">
        <v>4.2705408E-2</v>
      </c>
      <c r="F1326" s="169">
        <f t="shared" si="223"/>
        <v>0.97874325228228898</v>
      </c>
      <c r="G1326" s="169">
        <f t="shared" si="224"/>
        <v>0.59382872373071627</v>
      </c>
      <c r="H1326" s="169">
        <f t="shared" si="225"/>
        <v>1.2853435578586933E-3</v>
      </c>
      <c r="I1326" s="169">
        <f t="shared" si="226"/>
        <v>53019.683755655977</v>
      </c>
      <c r="J1326" s="169">
        <f t="shared" si="220"/>
        <v>2.3685226420357024E-2</v>
      </c>
      <c r="K1326" s="169">
        <f t="shared" si="221"/>
        <v>1.6952828346997844</v>
      </c>
      <c r="L1326" s="169">
        <f t="shared" si="227"/>
        <v>37.831089673243383</v>
      </c>
      <c r="M1326" s="170">
        <f t="shared" si="228"/>
        <v>44.032700955436262</v>
      </c>
      <c r="N1326" s="170">
        <f t="shared" si="229"/>
        <v>3.143400421653185</v>
      </c>
      <c r="O1326" s="169">
        <f t="shared" si="230"/>
        <v>0.28349570902355559</v>
      </c>
    </row>
    <row r="1327" spans="1:15" x14ac:dyDescent="0.25">
      <c r="A1327" s="157">
        <v>45694.910416666666</v>
      </c>
      <c r="B1327" s="168">
        <v>0.55518451371239286</v>
      </c>
      <c r="C1327" s="169">
        <f t="shared" si="222"/>
        <v>0.63030744542474715</v>
      </c>
      <c r="D1327" s="168">
        <v>26.399887280000002</v>
      </c>
      <c r="E1327" s="168">
        <v>4.2819851333333298E-2</v>
      </c>
      <c r="F1327" s="169">
        <f t="shared" si="223"/>
        <v>0.97874481485971565</v>
      </c>
      <c r="G1327" s="169">
        <f t="shared" si="224"/>
        <v>0.60994693700047364</v>
      </c>
      <c r="H1327" s="169">
        <f t="shared" si="225"/>
        <v>1.3202314653689906E-3</v>
      </c>
      <c r="I1327" s="169">
        <f t="shared" si="226"/>
        <v>54458.563284698153</v>
      </c>
      <c r="J1327" s="169">
        <f t="shared" si="220"/>
        <v>2.3685768926042162E-2</v>
      </c>
      <c r="K1327" s="169">
        <f t="shared" si="221"/>
        <v>1.6952483535622482</v>
      </c>
      <c r="L1327" s="169">
        <f t="shared" si="227"/>
        <v>38.712514866902119</v>
      </c>
      <c r="M1327" s="170">
        <f t="shared" si="228"/>
        <v>45.057796230246026</v>
      </c>
      <c r="N1327" s="170">
        <f t="shared" si="229"/>
        <v>3.2327096370461961</v>
      </c>
      <c r="O1327" s="169">
        <f t="shared" si="230"/>
        <v>0.2915502919413957</v>
      </c>
    </row>
    <row r="1328" spans="1:15" x14ac:dyDescent="0.25">
      <c r="A1328" s="157">
        <v>45694.911111111112</v>
      </c>
      <c r="B1328" s="168">
        <v>0.56445047526774883</v>
      </c>
      <c r="C1328" s="169">
        <f t="shared" si="222"/>
        <v>0.64082495937735473</v>
      </c>
      <c r="D1328" s="168">
        <v>26.3992418666666</v>
      </c>
      <c r="E1328" s="168">
        <v>4.3072583333333303E-2</v>
      </c>
      <c r="F1328" s="169">
        <f t="shared" si="223"/>
        <v>0.9787461274412157</v>
      </c>
      <c r="G1328" s="169">
        <f t="shared" si="224"/>
        <v>0.6201268766952277</v>
      </c>
      <c r="H1328" s="169">
        <f t="shared" si="225"/>
        <v>1.3422659668727872E-3</v>
      </c>
      <c r="I1328" s="169">
        <f t="shared" si="226"/>
        <v>55367.276490203447</v>
      </c>
      <c r="J1328" s="169">
        <f t="shared" si="220"/>
        <v>2.3686224664837909E-2</v>
      </c>
      <c r="K1328" s="169">
        <f t="shared" si="221"/>
        <v>1.6952193883882265</v>
      </c>
      <c r="L1328" s="169">
        <f t="shared" si="227"/>
        <v>39.26752191841242</v>
      </c>
      <c r="M1328" s="170">
        <f t="shared" si="228"/>
        <v>45.703073660432032</v>
      </c>
      <c r="N1328" s="170">
        <f t="shared" si="229"/>
        <v>3.3030914007631922</v>
      </c>
      <c r="O1328" s="169">
        <f t="shared" si="230"/>
        <v>0.29789785360418403</v>
      </c>
    </row>
    <row r="1329" spans="1:15" x14ac:dyDescent="0.25">
      <c r="A1329" s="157">
        <v>45694.911805555559</v>
      </c>
      <c r="B1329" s="168">
        <v>0.57950763014239626</v>
      </c>
      <c r="C1329" s="169">
        <f t="shared" si="222"/>
        <v>0.65791962640064616</v>
      </c>
      <c r="D1329" s="168">
        <v>26.3992877383333</v>
      </c>
      <c r="E1329" s="168">
        <v>4.31456986666666E-2</v>
      </c>
      <c r="F1329" s="169">
        <f t="shared" si="223"/>
        <v>0.97874603415313099</v>
      </c>
      <c r="G1329" s="169">
        <f t="shared" si="224"/>
        <v>0.63666924282558168</v>
      </c>
      <c r="H1329" s="169">
        <f t="shared" si="225"/>
        <v>1.3780719541679257E-3</v>
      </c>
      <c r="I1329" s="169">
        <f t="shared" si="226"/>
        <v>56844.255721015827</v>
      </c>
      <c r="J1329" s="169">
        <f t="shared" si="220"/>
        <v>2.368619227361551E-2</v>
      </c>
      <c r="K1329" s="169">
        <f t="shared" si="221"/>
        <v>1.6952214470272775</v>
      </c>
      <c r="L1329" s="169">
        <f t="shared" si="227"/>
        <v>40.166699400982928</v>
      </c>
      <c r="M1329" s="170">
        <f t="shared" si="228"/>
        <v>46.749668144799763</v>
      </c>
      <c r="N1329" s="170">
        <f t="shared" si="229"/>
        <v>3.3921968291537721</v>
      </c>
      <c r="O1329" s="169">
        <f t="shared" si="230"/>
        <v>0.30593405746336327</v>
      </c>
    </row>
    <row r="1330" spans="1:15" x14ac:dyDescent="0.25">
      <c r="A1330" s="157">
        <v>45694.912499999999</v>
      </c>
      <c r="B1330" s="168">
        <v>0.5833684404111491</v>
      </c>
      <c r="C1330" s="169">
        <f t="shared" si="222"/>
        <v>0.6623033853205027</v>
      </c>
      <c r="D1330" s="168">
        <v>26.3994411416666</v>
      </c>
      <c r="E1330" s="168">
        <v>4.3227744333333297E-2</v>
      </c>
      <c r="F1330" s="169">
        <f t="shared" si="223"/>
        <v>0.9787457221789333</v>
      </c>
      <c r="G1330" s="169">
        <f t="shared" si="224"/>
        <v>0.64091087662408075</v>
      </c>
      <c r="H1330" s="169">
        <f t="shared" si="225"/>
        <v>1.3872529797058024E-3</v>
      </c>
      <c r="I1330" s="169">
        <f t="shared" si="226"/>
        <v>57223.012491691436</v>
      </c>
      <c r="J1330" s="169">
        <f t="shared" si="220"/>
        <v>2.3686083951773847E-2</v>
      </c>
      <c r="K1330" s="169">
        <f t="shared" si="221"/>
        <v>1.6952283315101102</v>
      </c>
      <c r="L1330" s="169">
        <f t="shared" si="227"/>
        <v>40.396727995944332</v>
      </c>
      <c r="M1330" s="170">
        <f t="shared" si="228"/>
        <v>47.017567461980342</v>
      </c>
      <c r="N1330" s="170">
        <f t="shared" si="229"/>
        <v>3.4200901619036745</v>
      </c>
      <c r="O1330" s="169">
        <f t="shared" si="230"/>
        <v>0.30844968992637756</v>
      </c>
    </row>
    <row r="1331" spans="1:15" x14ac:dyDescent="0.25">
      <c r="A1331" s="157">
        <v>45694.913194444445</v>
      </c>
      <c r="B1331" s="168">
        <v>0.55634277231347584</v>
      </c>
      <c r="C1331" s="169">
        <f t="shared" si="222"/>
        <v>0.63162142846775593</v>
      </c>
      <c r="D1331" s="168">
        <v>26.399594548333301</v>
      </c>
      <c r="E1331" s="168">
        <v>4.32900386666666E-2</v>
      </c>
      <c r="F1331" s="169">
        <f t="shared" si="223"/>
        <v>0.97874541019549743</v>
      </c>
      <c r="G1331" s="169">
        <f t="shared" si="224"/>
        <v>0.61121944419139107</v>
      </c>
      <c r="H1331" s="169">
        <f t="shared" si="225"/>
        <v>1.3229858099380759E-3</v>
      </c>
      <c r="I1331" s="169">
        <f t="shared" si="226"/>
        <v>54572.091419614109</v>
      </c>
      <c r="J1331" s="169">
        <f t="shared" si="220"/>
        <v>2.3685975628184749E-2</v>
      </c>
      <c r="K1331" s="169">
        <f t="shared" si="221"/>
        <v>1.6952352161630029</v>
      </c>
      <c r="L1331" s="169">
        <f t="shared" si="227"/>
        <v>38.781962052278615</v>
      </c>
      <c r="M1331" s="170">
        <f t="shared" si="228"/>
        <v>45.138312970435997</v>
      </c>
      <c r="N1331" s="170">
        <f t="shared" si="229"/>
        <v>3.274634855708527</v>
      </c>
      <c r="O1331" s="169">
        <f t="shared" si="230"/>
        <v>0.29533142638063914</v>
      </c>
    </row>
    <row r="1332" spans="1:15" x14ac:dyDescent="0.25">
      <c r="A1332" s="157">
        <v>45694.913888888892</v>
      </c>
      <c r="B1332" s="168">
        <v>0.54128561365523475</v>
      </c>
      <c r="C1332" s="169">
        <f t="shared" si="222"/>
        <v>0.61452739854536043</v>
      </c>
      <c r="D1332" s="168">
        <v>26.399747951666601</v>
      </c>
      <c r="E1332" s="168">
        <v>4.3383323499999897E-2</v>
      </c>
      <c r="F1332" s="169">
        <f t="shared" si="223"/>
        <v>0.978745098216382</v>
      </c>
      <c r="G1332" s="169">
        <f t="shared" si="224"/>
        <v>0.5946770739042363</v>
      </c>
      <c r="H1332" s="169">
        <f t="shared" si="225"/>
        <v>1.2871798136455332E-3</v>
      </c>
      <c r="I1332" s="169">
        <f t="shared" si="226"/>
        <v>53095.167234319139</v>
      </c>
      <c r="J1332" s="169">
        <f t="shared" si="220"/>
        <v>2.3685867307555734E-2</v>
      </c>
      <c r="K1332" s="169">
        <f t="shared" si="221"/>
        <v>1.695242100686762</v>
      </c>
      <c r="L1332" s="169">
        <f t="shared" si="227"/>
        <v>37.877564507001843</v>
      </c>
      <c r="M1332" s="170">
        <f t="shared" si="228"/>
        <v>44.085845355348596</v>
      </c>
      <c r="N1332" s="170">
        <f t="shared" si="229"/>
        <v>3.1975363583923198</v>
      </c>
      <c r="O1332" s="169">
        <f t="shared" si="230"/>
        <v>0.28837809870060604</v>
      </c>
    </row>
    <row r="1333" spans="1:15" x14ac:dyDescent="0.25">
      <c r="A1333" s="157">
        <v>45694.914583333331</v>
      </c>
      <c r="B1333" s="168">
        <v>0.54862113695045989</v>
      </c>
      <c r="C1333" s="169">
        <f t="shared" si="222"/>
        <v>0.6228560148280069</v>
      </c>
      <c r="D1333" s="168">
        <v>26.399901358333299</v>
      </c>
      <c r="E1333" s="168">
        <v>4.3548630666666602E-2</v>
      </c>
      <c r="F1333" s="169">
        <f t="shared" si="223"/>
        <v>0.97874478622802819</v>
      </c>
      <c r="G1333" s="169">
        <f t="shared" si="224"/>
        <v>0.60273616030652033</v>
      </c>
      <c r="H1333" s="169">
        <f t="shared" si="225"/>
        <v>1.304623723607187E-3</v>
      </c>
      <c r="I1333" s="169">
        <f t="shared" si="226"/>
        <v>53814.759681139796</v>
      </c>
      <c r="J1333" s="169">
        <f t="shared" si="220"/>
        <v>2.3685758985179297E-2</v>
      </c>
      <c r="K1333" s="169">
        <f t="shared" si="221"/>
        <v>1.6952489853805828</v>
      </c>
      <c r="L1333" s="169">
        <f t="shared" si="227"/>
        <v>38.318601518230423</v>
      </c>
      <c r="M1333" s="170">
        <f t="shared" si="228"/>
        <v>44.599332320556186</v>
      </c>
      <c r="N1333" s="170">
        <f t="shared" si="229"/>
        <v>3.2509141614770782</v>
      </c>
      <c r="O1333" s="169">
        <f t="shared" si="230"/>
        <v>0.29319211413032814</v>
      </c>
    </row>
    <row r="1334" spans="1:15" x14ac:dyDescent="0.25">
      <c r="A1334" s="157">
        <v>45694.915277777778</v>
      </c>
      <c r="B1334" s="168">
        <v>0.55711490780485107</v>
      </c>
      <c r="C1334" s="169">
        <f t="shared" si="222"/>
        <v>0.63249961807909993</v>
      </c>
      <c r="D1334" s="168">
        <v>26.400054761666599</v>
      </c>
      <c r="E1334" s="168">
        <v>4.3812483333333298E-2</v>
      </c>
      <c r="F1334" s="169">
        <f t="shared" si="223"/>
        <v>0.97874447424399458</v>
      </c>
      <c r="G1334" s="169">
        <f t="shared" si="224"/>
        <v>0.61206774176864964</v>
      </c>
      <c r="H1334" s="169">
        <f t="shared" si="225"/>
        <v>1.3248219518801941E-3</v>
      </c>
      <c r="I1334" s="169">
        <f t="shared" si="226"/>
        <v>54647.967002034231</v>
      </c>
      <c r="J1334" s="169">
        <f t="shared" si="220"/>
        <v>2.3685650665762916E-2</v>
      </c>
      <c r="K1334" s="169">
        <f t="shared" si="221"/>
        <v>1.6952558699452687</v>
      </c>
      <c r="L1334" s="169">
        <f t="shared" si="227"/>
        <v>38.82824671690431</v>
      </c>
      <c r="M1334" s="170">
        <f t="shared" si="228"/>
        <v>45.192676936573321</v>
      </c>
      <c r="N1334" s="170">
        <f t="shared" si="229"/>
        <v>3.3185537252165913</v>
      </c>
      <c r="O1334" s="169">
        <f t="shared" si="230"/>
        <v>0.29929236338533471</v>
      </c>
    </row>
    <row r="1335" spans="1:15" x14ac:dyDescent="0.25">
      <c r="A1335" s="157">
        <v>45694.915972222225</v>
      </c>
      <c r="B1335" s="168">
        <v>0.55170978215403044</v>
      </c>
      <c r="C1335" s="169">
        <f t="shared" si="222"/>
        <v>0.62636356145154504</v>
      </c>
      <c r="D1335" s="168">
        <v>26.400187715000001</v>
      </c>
      <c r="E1335" s="168">
        <v>4.3795529333333298E-2</v>
      </c>
      <c r="F1335" s="169">
        <f t="shared" si="223"/>
        <v>0.97874420384815985</v>
      </c>
      <c r="G1335" s="169">
        <f t="shared" si="224"/>
        <v>0.60612946403684553</v>
      </c>
      <c r="H1335" s="169">
        <f t="shared" si="225"/>
        <v>1.311968536876289E-3</v>
      </c>
      <c r="I1335" s="169">
        <f t="shared" si="226"/>
        <v>54117.811709413494</v>
      </c>
      <c r="J1335" s="169">
        <f t="shared" si="220"/>
        <v>2.3685556786758245E-2</v>
      </c>
      <c r="K1335" s="169">
        <f t="shared" si="221"/>
        <v>1.6952618367540961</v>
      </c>
      <c r="L1335" s="169">
        <f t="shared" si="227"/>
        <v>38.504054051589911</v>
      </c>
      <c r="M1335" s="170">
        <f t="shared" si="228"/>
        <v>44.815486392412545</v>
      </c>
      <c r="N1335" s="170">
        <f t="shared" si="229"/>
        <v>3.2867992620523028</v>
      </c>
      <c r="O1335" s="169">
        <f t="shared" si="230"/>
        <v>0.2964285048748469</v>
      </c>
    </row>
    <row r="1336" spans="1:15" x14ac:dyDescent="0.25">
      <c r="A1336" s="157">
        <v>45694.916666666664</v>
      </c>
      <c r="B1336" s="168">
        <v>0.55788708754111305</v>
      </c>
      <c r="C1336" s="169">
        <f t="shared" si="222"/>
        <v>0.63337680101487637</v>
      </c>
      <c r="D1336" s="168">
        <v>26.40020561</v>
      </c>
      <c r="E1336" s="168">
        <v>4.3909971999999999E-2</v>
      </c>
      <c r="F1336" s="169">
        <f t="shared" si="223"/>
        <v>0.97874416745379433</v>
      </c>
      <c r="G1336" s="169">
        <f t="shared" si="224"/>
        <v>0.61291608795503261</v>
      </c>
      <c r="H1336" s="169">
        <f t="shared" si="225"/>
        <v>1.3266581990368672E-3</v>
      </c>
      <c r="I1336" s="169">
        <f t="shared" si="226"/>
        <v>54723.755607685322</v>
      </c>
      <c r="J1336" s="169">
        <f t="shared" si="220"/>
        <v>2.3685544151045235E-2</v>
      </c>
      <c r="K1336" s="169">
        <f t="shared" si="221"/>
        <v>1.6952626398644604</v>
      </c>
      <c r="L1336" s="169">
        <f t="shared" si="227"/>
        <v>38.87452505305253</v>
      </c>
      <c r="M1336" s="170">
        <f t="shared" si="228"/>
        <v>45.246702739056758</v>
      </c>
      <c r="N1336" s="170">
        <f t="shared" si="229"/>
        <v>3.3303171019368691</v>
      </c>
      <c r="O1336" s="169">
        <f t="shared" si="230"/>
        <v>0.30035327398420536</v>
      </c>
    </row>
    <row r="1337" spans="1:15" x14ac:dyDescent="0.25">
      <c r="A1337" s="157">
        <v>45694.917361111111</v>
      </c>
      <c r="B1337" s="168">
        <v>0.5833684404111491</v>
      </c>
      <c r="C1337" s="169">
        <f t="shared" si="222"/>
        <v>0.66230612762375807</v>
      </c>
      <c r="D1337" s="168">
        <v>26.40020561</v>
      </c>
      <c r="E1337" s="168">
        <v>4.4272374333333302E-2</v>
      </c>
      <c r="F1337" s="169">
        <f t="shared" si="223"/>
        <v>0.97874416745379433</v>
      </c>
      <c r="G1337" s="169">
        <f t="shared" si="224"/>
        <v>0.64091087662408064</v>
      </c>
      <c r="H1337" s="169">
        <f t="shared" si="225"/>
        <v>1.3872529797058022E-3</v>
      </c>
      <c r="I1337" s="169">
        <f t="shared" si="226"/>
        <v>57223.249426692695</v>
      </c>
      <c r="J1337" s="169">
        <f t="shared" si="220"/>
        <v>2.3685544151045235E-2</v>
      </c>
      <c r="K1337" s="169">
        <f t="shared" si="221"/>
        <v>1.6952626398644604</v>
      </c>
      <c r="L1337" s="169">
        <f t="shared" si="227"/>
        <v>40.396727995944332</v>
      </c>
      <c r="M1337" s="170">
        <f t="shared" si="228"/>
        <v>47.018419923293706</v>
      </c>
      <c r="N1337" s="170">
        <f t="shared" si="229"/>
        <v>3.5028161645006031</v>
      </c>
      <c r="O1337" s="169">
        <f t="shared" si="230"/>
        <v>0.31591054874644686</v>
      </c>
    </row>
    <row r="1338" spans="1:15" x14ac:dyDescent="0.25">
      <c r="A1338" s="157">
        <v>45694.918055555558</v>
      </c>
      <c r="B1338" s="168">
        <v>0.54862114065683665</v>
      </c>
      <c r="C1338" s="169">
        <f t="shared" si="222"/>
        <v>0.62285704544605025</v>
      </c>
      <c r="D1338" s="168">
        <v>26.40020561</v>
      </c>
      <c r="E1338" s="168">
        <v>4.4396355166666603E-2</v>
      </c>
      <c r="F1338" s="169">
        <f t="shared" si="223"/>
        <v>0.97874416745379433</v>
      </c>
      <c r="G1338" s="169">
        <f t="shared" si="224"/>
        <v>0.60273616437848743</v>
      </c>
      <c r="H1338" s="169">
        <f t="shared" si="225"/>
        <v>1.3046237324209685E-3</v>
      </c>
      <c r="I1338" s="169">
        <f t="shared" si="226"/>
        <v>53814.848726538745</v>
      </c>
      <c r="J1338" s="169">
        <f t="shared" si="220"/>
        <v>2.3685544151045235E-2</v>
      </c>
      <c r="K1338" s="169">
        <f t="shared" si="221"/>
        <v>1.6952626398644604</v>
      </c>
      <c r="L1338" s="169">
        <f t="shared" si="227"/>
        <v>38.318601740861141</v>
      </c>
      <c r="M1338" s="170">
        <f t="shared" si="228"/>
        <v>44.599654400379748</v>
      </c>
      <c r="N1338" s="170">
        <f t="shared" si="229"/>
        <v>3.3142260243166786</v>
      </c>
      <c r="O1338" s="169">
        <f t="shared" si="230"/>
        <v>0.29890205847011891</v>
      </c>
    </row>
    <row r="1339" spans="1:15" x14ac:dyDescent="0.25">
      <c r="A1339" s="157">
        <v>45694.918749999997</v>
      </c>
      <c r="B1339" s="168">
        <v>0.54012735513136567</v>
      </c>
      <c r="C1339" s="169">
        <f t="shared" si="222"/>
        <v>0.61321393517378975</v>
      </c>
      <c r="D1339" s="168">
        <v>26.40020561</v>
      </c>
      <c r="E1339" s="168">
        <v>4.4572256166666602E-2</v>
      </c>
      <c r="F1339" s="169">
        <f t="shared" si="223"/>
        <v>0.97874416745379433</v>
      </c>
      <c r="G1339" s="169">
        <f t="shared" si="224"/>
        <v>0.59340456679814901</v>
      </c>
      <c r="H1339" s="169">
        <f t="shared" si="225"/>
        <v>1.2844254692600627E-3</v>
      </c>
      <c r="I1339" s="169">
        <f t="shared" si="226"/>
        <v>52981.683999015433</v>
      </c>
      <c r="J1339" s="169">
        <f t="shared" si="220"/>
        <v>2.3685544151045235E-2</v>
      </c>
      <c r="K1339" s="169">
        <f t="shared" si="221"/>
        <v>1.6952626398644604</v>
      </c>
      <c r="L1339" s="169">
        <f t="shared" si="227"/>
        <v>37.807849765985004</v>
      </c>
      <c r="M1339" s="170">
        <f t="shared" si="228"/>
        <v>44.005181728390355</v>
      </c>
      <c r="N1339" s="170">
        <f t="shared" si="229"/>
        <v>3.2785508180381959</v>
      </c>
      <c r="O1339" s="169">
        <f t="shared" si="230"/>
        <v>0.29568459758641735</v>
      </c>
    </row>
    <row r="1340" spans="1:15" x14ac:dyDescent="0.25">
      <c r="A1340" s="157">
        <v>45694.919444444444</v>
      </c>
      <c r="B1340" s="168">
        <v>0.55634277231347584</v>
      </c>
      <c r="C1340" s="169">
        <f t="shared" si="222"/>
        <v>0.63162351892521462</v>
      </c>
      <c r="D1340" s="168">
        <v>26.40020561</v>
      </c>
      <c r="E1340" s="168">
        <v>4.4840348166666599E-2</v>
      </c>
      <c r="F1340" s="169">
        <f t="shared" si="223"/>
        <v>0.97874416745379433</v>
      </c>
      <c r="G1340" s="169">
        <f t="shared" si="224"/>
        <v>0.61121944419139096</v>
      </c>
      <c r="H1340" s="169">
        <f t="shared" si="225"/>
        <v>1.3229858099380756E-3</v>
      </c>
      <c r="I1340" s="169">
        <f t="shared" si="226"/>
        <v>54572.272035138543</v>
      </c>
      <c r="J1340" s="169">
        <f t="shared" si="220"/>
        <v>2.3685544151045235E-2</v>
      </c>
      <c r="K1340" s="169">
        <f t="shared" si="221"/>
        <v>1.6952626398644604</v>
      </c>
      <c r="L1340" s="169">
        <f t="shared" si="227"/>
        <v>38.781962052278615</v>
      </c>
      <c r="M1340" s="170">
        <f t="shared" si="228"/>
        <v>45.138967131356431</v>
      </c>
      <c r="N1340" s="170">
        <f t="shared" si="229"/>
        <v>3.3919662488358737</v>
      </c>
      <c r="O1340" s="169">
        <f t="shared" si="230"/>
        <v>0.30591326198014729</v>
      </c>
    </row>
    <row r="1341" spans="1:15" x14ac:dyDescent="0.25">
      <c r="A1341" s="157">
        <v>45694.920138888891</v>
      </c>
      <c r="B1341" s="168">
        <v>0.55672885835940611</v>
      </c>
      <c r="C1341" s="169">
        <f t="shared" si="222"/>
        <v>0.632061847666189</v>
      </c>
      <c r="D1341" s="168">
        <v>26.40020561</v>
      </c>
      <c r="E1341" s="168">
        <v>4.5057576666666599E-2</v>
      </c>
      <c r="F1341" s="169">
        <f t="shared" si="223"/>
        <v>0.97874416745379433</v>
      </c>
      <c r="G1341" s="169">
        <f t="shared" si="224"/>
        <v>0.61164361308536663</v>
      </c>
      <c r="H1341" s="169">
        <f t="shared" si="225"/>
        <v>1.3239039244272006E-3</v>
      </c>
      <c r="I1341" s="169">
        <f t="shared" si="226"/>
        <v>54610.143638358728</v>
      </c>
      <c r="J1341" s="169">
        <f t="shared" si="220"/>
        <v>2.3685544151045235E-2</v>
      </c>
      <c r="K1341" s="169">
        <f t="shared" si="221"/>
        <v>1.6952626398644604</v>
      </c>
      <c r="L1341" s="169">
        <f t="shared" si="227"/>
        <v>38.805106604951483</v>
      </c>
      <c r="M1341" s="170">
        <f t="shared" si="228"/>
        <v>45.165905459050173</v>
      </c>
      <c r="N1341" s="170">
        <f t="shared" si="229"/>
        <v>3.4106381929426419</v>
      </c>
      <c r="O1341" s="169">
        <f t="shared" si="230"/>
        <v>0.30759723962325419</v>
      </c>
    </row>
    <row r="1342" spans="1:15" x14ac:dyDescent="0.25">
      <c r="A1342" s="157">
        <v>45694.92083333333</v>
      </c>
      <c r="B1342" s="168">
        <v>0.57024167962895989</v>
      </c>
      <c r="C1342" s="169">
        <f t="shared" si="222"/>
        <v>0.64740343939502709</v>
      </c>
      <c r="D1342" s="168">
        <v>26.400291703333298</v>
      </c>
      <c r="E1342" s="168">
        <v>4.52864615E-2</v>
      </c>
      <c r="F1342" s="169">
        <f t="shared" si="223"/>
        <v>0.97874399235904097</v>
      </c>
      <c r="G1342" s="169">
        <f t="shared" si="224"/>
        <v>0.62648931526190266</v>
      </c>
      <c r="H1342" s="169">
        <f t="shared" si="225"/>
        <v>1.3560374789218673E-3</v>
      </c>
      <c r="I1342" s="169">
        <f t="shared" si="226"/>
        <v>55935.657163730342</v>
      </c>
      <c r="J1342" s="169">
        <f t="shared" si="220"/>
        <v>2.3685483360400474E-2</v>
      </c>
      <c r="K1342" s="169">
        <f t="shared" si="221"/>
        <v>1.6952665036542285</v>
      </c>
      <c r="L1342" s="169">
        <f t="shared" si="227"/>
        <v>39.613751511012403</v>
      </c>
      <c r="M1342" s="170">
        <f t="shared" si="228"/>
        <v>46.107194784320846</v>
      </c>
      <c r="N1342" s="170">
        <f t="shared" si="229"/>
        <v>3.5066954765824438</v>
      </c>
      <c r="O1342" s="169">
        <f t="shared" si="230"/>
        <v>0.31626041455469373</v>
      </c>
    </row>
    <row r="1343" spans="1:15" x14ac:dyDescent="0.25">
      <c r="A1343" s="157">
        <v>45694.921527777777</v>
      </c>
      <c r="B1343" s="168">
        <v>0.55904532027476883</v>
      </c>
      <c r="C1343" s="169">
        <f t="shared" si="222"/>
        <v>0.63469401508865964</v>
      </c>
      <c r="D1343" s="168">
        <v>26.400862064999998</v>
      </c>
      <c r="E1343" s="168">
        <v>4.5666879666666597E-2</v>
      </c>
      <c r="F1343" s="169">
        <f t="shared" si="223"/>
        <v>0.97874283235029613</v>
      </c>
      <c r="G1343" s="169">
        <f t="shared" si="224"/>
        <v>0.61418856672700539</v>
      </c>
      <c r="H1343" s="169">
        <f t="shared" si="225"/>
        <v>1.3294124820930852E-3</v>
      </c>
      <c r="I1343" s="169">
        <f t="shared" si="226"/>
        <v>54837.562903660189</v>
      </c>
      <c r="J1343" s="169">
        <f t="shared" si="220"/>
        <v>2.3685080631909338E-2</v>
      </c>
      <c r="K1343" s="169">
        <f t="shared" si="221"/>
        <v>1.695292101125053</v>
      </c>
      <c r="L1343" s="169">
        <f t="shared" si="227"/>
        <v>38.943923540117112</v>
      </c>
      <c r="M1343" s="170">
        <f t="shared" si="228"/>
        <v>45.328182487469128</v>
      </c>
      <c r="N1343" s="170">
        <f t="shared" si="229"/>
        <v>3.4704420262525506</v>
      </c>
      <c r="O1343" s="169">
        <f t="shared" si="230"/>
        <v>0.31299080323345513</v>
      </c>
    </row>
    <row r="1344" spans="1:15" x14ac:dyDescent="0.25">
      <c r="A1344" s="157">
        <v>45694.922222222223</v>
      </c>
      <c r="B1344" s="168">
        <v>0.56985560447051575</v>
      </c>
      <c r="C1344" s="169">
        <f t="shared" si="222"/>
        <v>0.64696938410587501</v>
      </c>
      <c r="D1344" s="168">
        <v>26.4015077566666</v>
      </c>
      <c r="E1344" s="168">
        <v>4.5859735166666603E-2</v>
      </c>
      <c r="F1344" s="169">
        <f t="shared" si="223"/>
        <v>0.97874151909342377</v>
      </c>
      <c r="G1344" s="169">
        <f t="shared" si="224"/>
        <v>0.62606515832933574</v>
      </c>
      <c r="H1344" s="169">
        <f t="shared" si="225"/>
        <v>1.3551193903232376E-3</v>
      </c>
      <c r="I1344" s="169">
        <f t="shared" si="226"/>
        <v>55898.154786747604</v>
      </c>
      <c r="J1344" s="169">
        <f t="shared" si="220"/>
        <v>2.3684624723532759E-2</v>
      </c>
      <c r="K1344" s="169">
        <f t="shared" si="221"/>
        <v>1.6953210797000089</v>
      </c>
      <c r="L1344" s="169">
        <f t="shared" si="227"/>
        <v>39.590685212265861</v>
      </c>
      <c r="M1344" s="170">
        <f t="shared" si="228"/>
        <v>46.081676485097042</v>
      </c>
      <c r="N1344" s="170">
        <f t="shared" si="229"/>
        <v>3.5489342836021698</v>
      </c>
      <c r="O1344" s="169">
        <f t="shared" si="230"/>
        <v>0.32006983077220141</v>
      </c>
    </row>
    <row r="1345" spans="1:15" x14ac:dyDescent="0.25">
      <c r="A1345" s="157">
        <v>45694.92291666667</v>
      </c>
      <c r="B1345" s="168">
        <v>0.57564682358002328</v>
      </c>
      <c r="C1345" s="169">
        <f t="shared" si="222"/>
        <v>0.65354656601156735</v>
      </c>
      <c r="D1345" s="168">
        <v>26.40215345</v>
      </c>
      <c r="E1345" s="168">
        <v>4.6127828000000003E-2</v>
      </c>
      <c r="F1345" s="169">
        <f t="shared" si="223"/>
        <v>0.97874020578959431</v>
      </c>
      <c r="G1345" s="169">
        <f t="shared" si="224"/>
        <v>0.63242761309905304</v>
      </c>
      <c r="H1345" s="169">
        <f t="shared" si="225"/>
        <v>1.3688909374438378E-3</v>
      </c>
      <c r="I1345" s="169">
        <f t="shared" si="226"/>
        <v>56466.423303399417</v>
      </c>
      <c r="J1345" s="169">
        <f t="shared" si="220"/>
        <v>2.3684168824720353E-2</v>
      </c>
      <c r="K1345" s="169">
        <f t="shared" si="221"/>
        <v>1.6953500587123129</v>
      </c>
      <c r="L1345" s="169">
        <f t="shared" si="227"/>
        <v>39.936456375052529</v>
      </c>
      <c r="M1345" s="170">
        <f t="shared" si="228"/>
        <v>46.484849534782384</v>
      </c>
      <c r="N1345" s="170">
        <f t="shared" si="229"/>
        <v>3.6040800322827025</v>
      </c>
      <c r="O1345" s="169">
        <f t="shared" si="230"/>
        <v>0.32504329295478918</v>
      </c>
    </row>
    <row r="1346" spans="1:15" x14ac:dyDescent="0.25">
      <c r="A1346" s="157">
        <v>45694.923611111109</v>
      </c>
      <c r="B1346" s="168">
        <v>0.57796331120838229</v>
      </c>
      <c r="C1346" s="169">
        <f t="shared" si="222"/>
        <v>0.65617882858634902</v>
      </c>
      <c r="D1346" s="168">
        <v>26.402799139999999</v>
      </c>
      <c r="E1346" s="168">
        <v>4.6391684333333301E-2</v>
      </c>
      <c r="F1346" s="169">
        <f t="shared" si="223"/>
        <v>0.97873889244897683</v>
      </c>
      <c r="G1346" s="169">
        <f t="shared" si="224"/>
        <v>0.63497259498997272</v>
      </c>
      <c r="H1346" s="169">
        <f t="shared" si="225"/>
        <v>1.3743995562553522E-3</v>
      </c>
      <c r="I1346" s="169">
        <f t="shared" si="226"/>
        <v>56693.850789860553</v>
      </c>
      <c r="J1346" s="169">
        <f t="shared" si="220"/>
        <v>2.3683712939002271E-2</v>
      </c>
      <c r="K1346" s="169">
        <f t="shared" si="221"/>
        <v>1.6953790379375524</v>
      </c>
      <c r="L1346" s="169">
        <f t="shared" si="227"/>
        <v>40.074628260331735</v>
      </c>
      <c r="M1346" s="170">
        <f t="shared" si="228"/>
        <v>46.646391822194296</v>
      </c>
      <c r="N1346" s="170">
        <f t="shared" si="229"/>
        <v>3.6385689262760215</v>
      </c>
      <c r="O1346" s="169">
        <f t="shared" si="230"/>
        <v>0.32815376319228184</v>
      </c>
    </row>
    <row r="1347" spans="1:15" x14ac:dyDescent="0.25">
      <c r="A1347" s="157">
        <v>45694.924305555556</v>
      </c>
      <c r="B1347" s="168">
        <v>0.56213397289109324</v>
      </c>
      <c r="C1347" s="169">
        <f t="shared" si="222"/>
        <v>0.63820891368279309</v>
      </c>
      <c r="D1347" s="168">
        <v>26.40326219</v>
      </c>
      <c r="E1347" s="168">
        <v>4.6651298666666598E-2</v>
      </c>
      <c r="F1347" s="169">
        <f t="shared" si="223"/>
        <v>0.97873795057331792</v>
      </c>
      <c r="G1347" s="169">
        <f t="shared" si="224"/>
        <v>0.61758187860126523</v>
      </c>
      <c r="H1347" s="169">
        <f t="shared" si="225"/>
        <v>1.3367573129897516E-3</v>
      </c>
      <c r="I1347" s="169">
        <f t="shared" si="226"/>
        <v>55141.250142193319</v>
      </c>
      <c r="J1347" s="169">
        <f t="shared" si="220"/>
        <v>2.3683386011820837E-2</v>
      </c>
      <c r="K1347" s="169">
        <f t="shared" si="221"/>
        <v>1.6953998203166805</v>
      </c>
      <c r="L1347" s="169">
        <f t="shared" si="227"/>
        <v>39.128889820914701</v>
      </c>
      <c r="M1347" s="170">
        <f t="shared" si="228"/>
        <v>45.546063680886398</v>
      </c>
      <c r="N1347" s="170">
        <f t="shared" si="229"/>
        <v>3.564041297722861</v>
      </c>
      <c r="O1347" s="169">
        <f t="shared" si="230"/>
        <v>0.32143229597067652</v>
      </c>
    </row>
    <row r="1348" spans="1:15" x14ac:dyDescent="0.25">
      <c r="A1348" s="157">
        <v>45694.925000000003</v>
      </c>
      <c r="B1348" s="168">
        <v>0.55711490780485107</v>
      </c>
      <c r="C1348" s="169">
        <f t="shared" si="222"/>
        <v>0.63250888018442719</v>
      </c>
      <c r="D1348" s="168">
        <v>26.402758318333301</v>
      </c>
      <c r="E1348" s="168">
        <v>4.6793291166666598E-2</v>
      </c>
      <c r="F1348" s="169">
        <f t="shared" si="223"/>
        <v>0.9787389754819894</v>
      </c>
      <c r="G1348" s="169">
        <f t="shared" si="224"/>
        <v>0.61206774176864964</v>
      </c>
      <c r="H1348" s="169">
        <f t="shared" si="225"/>
        <v>1.3248219518801941E-3</v>
      </c>
      <c r="I1348" s="169">
        <f t="shared" si="226"/>
        <v>54648.767247934513</v>
      </c>
      <c r="J1348" s="169">
        <f t="shared" si="220"/>
        <v>2.368374176058765E-2</v>
      </c>
      <c r="K1348" s="169">
        <f t="shared" si="221"/>
        <v>1.6953772058088135</v>
      </c>
      <c r="L1348" s="169">
        <f t="shared" si="227"/>
        <v>38.82824671690431</v>
      </c>
      <c r="M1348" s="170">
        <f t="shared" si="228"/>
        <v>45.195574737535885</v>
      </c>
      <c r="N1348" s="170">
        <f t="shared" si="229"/>
        <v>3.5446093175159752</v>
      </c>
      <c r="O1348" s="169">
        <f t="shared" si="230"/>
        <v>0.31967977250324453</v>
      </c>
    </row>
    <row r="1349" spans="1:15" x14ac:dyDescent="0.25">
      <c r="A1349" s="157">
        <v>45694.925694444442</v>
      </c>
      <c r="B1349" s="168">
        <v>0.55750100134075198</v>
      </c>
      <c r="C1349" s="169">
        <f t="shared" si="222"/>
        <v>0.63294501720600027</v>
      </c>
      <c r="D1349" s="168">
        <v>26.402114778333299</v>
      </c>
      <c r="E1349" s="168">
        <v>4.7102241999999898E-2</v>
      </c>
      <c r="F1349" s="169">
        <f t="shared" si="223"/>
        <v>0.97874028444681027</v>
      </c>
      <c r="G1349" s="169">
        <f t="shared" si="224"/>
        <v>0.61249191889139332</v>
      </c>
      <c r="H1349" s="169">
        <f t="shared" si="225"/>
        <v>1.325740084180505E-3</v>
      </c>
      <c r="I1349" s="169">
        <f t="shared" si="226"/>
        <v>54686.449486598423</v>
      </c>
      <c r="J1349" s="169">
        <f t="shared" si="220"/>
        <v>2.3684196128969558E-2</v>
      </c>
      <c r="K1349" s="169">
        <f t="shared" si="221"/>
        <v>1.6953483231000062</v>
      </c>
      <c r="L1349" s="169">
        <f t="shared" si="227"/>
        <v>38.851387226526086</v>
      </c>
      <c r="M1349" s="170">
        <f t="shared" si="228"/>
        <v>45.221819785295139</v>
      </c>
      <c r="N1349" s="170">
        <f t="shared" si="229"/>
        <v>3.5702875694827867</v>
      </c>
      <c r="O1349" s="169">
        <f t="shared" si="230"/>
        <v>0.32199563216836102</v>
      </c>
    </row>
    <row r="1350" spans="1:15" x14ac:dyDescent="0.25">
      <c r="A1350" s="157">
        <v>45694.926388888889</v>
      </c>
      <c r="B1350" s="168">
        <v>0.55441235605996741</v>
      </c>
      <c r="C1350" s="169">
        <f t="shared" si="222"/>
        <v>0.62943620590740945</v>
      </c>
      <c r="D1350" s="168">
        <v>26.401471238333301</v>
      </c>
      <c r="E1350" s="168">
        <v>4.7233218E-2</v>
      </c>
      <c r="F1350" s="169">
        <f t="shared" si="223"/>
        <v>0.97874159336835265</v>
      </c>
      <c r="G1350" s="169">
        <f t="shared" si="224"/>
        <v>0.60909861507623786</v>
      </c>
      <c r="H1350" s="169">
        <f t="shared" si="225"/>
        <v>1.3183952707277876E-3</v>
      </c>
      <c r="I1350" s="169">
        <f t="shared" si="226"/>
        <v>54383.288190400177</v>
      </c>
      <c r="J1350" s="169">
        <f t="shared" si="220"/>
        <v>2.3684650508020728E-2</v>
      </c>
      <c r="K1350" s="169">
        <f t="shared" si="221"/>
        <v>1.6953194407513306</v>
      </c>
      <c r="L1350" s="169">
        <f t="shared" si="227"/>
        <v>38.66620636040939</v>
      </c>
      <c r="M1350" s="170">
        <f t="shared" si="228"/>
        <v>45.00558804817689</v>
      </c>
      <c r="N1350" s="170">
        <f t="shared" si="229"/>
        <v>3.5613654543312947</v>
      </c>
      <c r="O1350" s="169">
        <f t="shared" si="230"/>
        <v>0.32119096810347175</v>
      </c>
    </row>
    <row r="1351" spans="1:15" x14ac:dyDescent="0.25">
      <c r="A1351" s="157">
        <v>45694.927083333336</v>
      </c>
      <c r="B1351" s="168">
        <v>0.56715302701263259</v>
      </c>
      <c r="C1351" s="169">
        <f t="shared" si="222"/>
        <v>0.64389871774392038</v>
      </c>
      <c r="D1351" s="168">
        <v>26.4008277016666</v>
      </c>
      <c r="E1351" s="168">
        <v>4.7370007833333297E-2</v>
      </c>
      <c r="F1351" s="169">
        <f t="shared" si="223"/>
        <v>0.97874290223983895</v>
      </c>
      <c r="G1351" s="169">
        <f t="shared" si="224"/>
        <v>0.62309600338763937</v>
      </c>
      <c r="H1351" s="169">
        <f t="shared" si="225"/>
        <v>1.3486926480251935E-3</v>
      </c>
      <c r="I1351" s="169">
        <f t="shared" si="226"/>
        <v>55632.849213074718</v>
      </c>
      <c r="J1351" s="169">
        <f t="shared" si="220"/>
        <v>2.3685104895387953E-2</v>
      </c>
      <c r="K1351" s="169">
        <f t="shared" si="221"/>
        <v>1.6952905589123755</v>
      </c>
      <c r="L1351" s="169">
        <f t="shared" si="227"/>
        <v>39.429156694049126</v>
      </c>
      <c r="M1351" s="170">
        <f t="shared" si="228"/>
        <v>45.892924772761504</v>
      </c>
      <c r="N1351" s="170">
        <f t="shared" si="229"/>
        <v>3.6492772495451806</v>
      </c>
      <c r="O1351" s="169">
        <f t="shared" si="230"/>
        <v>0.32911952106287701</v>
      </c>
    </row>
    <row r="1352" spans="1:15" x14ac:dyDescent="0.25">
      <c r="A1352" s="157">
        <v>45694.927777777775</v>
      </c>
      <c r="B1352" s="168">
        <v>0.56985560447051575</v>
      </c>
      <c r="C1352" s="169">
        <f t="shared" si="222"/>
        <v>0.6469652936202801</v>
      </c>
      <c r="D1352" s="168">
        <v>26.400340448333299</v>
      </c>
      <c r="E1352" s="168">
        <v>4.7714131333333298E-2</v>
      </c>
      <c r="F1352" s="169">
        <f t="shared" si="223"/>
        <v>0.97874389322217437</v>
      </c>
      <c r="G1352" s="169">
        <f t="shared" si="224"/>
        <v>0.62606515832933574</v>
      </c>
      <c r="H1352" s="169">
        <f t="shared" si="225"/>
        <v>1.3551193903232376E-3</v>
      </c>
      <c r="I1352" s="169">
        <f t="shared" si="226"/>
        <v>55897.801368792199</v>
      </c>
      <c r="J1352" s="169">
        <f t="shared" si="220"/>
        <v>2.3685448941560213E-2</v>
      </c>
      <c r="K1352" s="169">
        <f t="shared" si="221"/>
        <v>1.6952686912879382</v>
      </c>
      <c r="L1352" s="169">
        <f t="shared" si="227"/>
        <v>39.590685212265861</v>
      </c>
      <c r="M1352" s="170">
        <f t="shared" si="228"/>
        <v>46.080400754622275</v>
      </c>
      <c r="N1352" s="170">
        <f t="shared" si="229"/>
        <v>3.6923158822036868</v>
      </c>
      <c r="O1352" s="169">
        <f t="shared" si="230"/>
        <v>0.33300107162731662</v>
      </c>
    </row>
    <row r="1353" spans="1:15" x14ac:dyDescent="0.25">
      <c r="A1353" s="157">
        <v>45694.928472222222</v>
      </c>
      <c r="B1353" s="168">
        <v>0.56792519200060076</v>
      </c>
      <c r="C1353" s="169">
        <f t="shared" si="222"/>
        <v>0.64477485641197618</v>
      </c>
      <c r="D1353" s="168">
        <v>26.400680606666601</v>
      </c>
      <c r="E1353" s="168">
        <v>4.8003946166666603E-2</v>
      </c>
      <c r="F1353" s="169">
        <f t="shared" si="223"/>
        <v>0.97874320140622828</v>
      </c>
      <c r="G1353" s="169">
        <f t="shared" si="224"/>
        <v>0.62394433337098287</v>
      </c>
      <c r="H1353" s="169">
        <f t="shared" si="225"/>
        <v>1.3505288601103524E-3</v>
      </c>
      <c r="I1353" s="169">
        <f t="shared" si="226"/>
        <v>55708.547593994743</v>
      </c>
      <c r="J1353" s="169">
        <f t="shared" si="220"/>
        <v>2.3685208757494559E-2</v>
      </c>
      <c r="K1353" s="169">
        <f t="shared" si="221"/>
        <v>1.6952839573591449</v>
      </c>
      <c r="L1353" s="169">
        <f t="shared" si="227"/>
        <v>39.475318673233893</v>
      </c>
      <c r="M1353" s="170">
        <f t="shared" si="228"/>
        <v>45.946493968204919</v>
      </c>
      <c r="N1353" s="170">
        <f t="shared" si="229"/>
        <v>3.7028651289138463</v>
      </c>
      <c r="O1353" s="169">
        <f t="shared" si="230"/>
        <v>0.33395248276640027</v>
      </c>
    </row>
    <row r="1354" spans="1:15" x14ac:dyDescent="0.25">
      <c r="A1354" s="157">
        <v>45694.929166666669</v>
      </c>
      <c r="B1354" s="168">
        <v>0.57873544669975752</v>
      </c>
      <c r="C1354" s="169">
        <f t="shared" si="222"/>
        <v>0.65704955310652413</v>
      </c>
      <c r="D1354" s="168">
        <v>26.401140276666599</v>
      </c>
      <c r="E1354" s="168">
        <v>4.8350983166666597E-2</v>
      </c>
      <c r="F1354" s="169">
        <f t="shared" si="223"/>
        <v>0.97874226650756813</v>
      </c>
      <c r="G1354" s="169">
        <f t="shared" si="224"/>
        <v>0.63582089256723129</v>
      </c>
      <c r="H1354" s="169">
        <f t="shared" si="225"/>
        <v>1.3762356981974703E-3</v>
      </c>
      <c r="I1354" s="169">
        <f t="shared" si="226"/>
        <v>56769.081388403683</v>
      </c>
      <c r="J1354" s="169">
        <f t="shared" si="220"/>
        <v>2.3684884191586219E-2</v>
      </c>
      <c r="K1354" s="169">
        <f t="shared" si="221"/>
        <v>1.6953045871913117</v>
      </c>
      <c r="L1354" s="169">
        <f t="shared" si="227"/>
        <v>40.120666700754583</v>
      </c>
      <c r="M1354" s="170">
        <f t="shared" si="228"/>
        <v>46.698142763894374</v>
      </c>
      <c r="N1354" s="170">
        <f t="shared" si="229"/>
        <v>3.796853781917783</v>
      </c>
      <c r="O1354" s="169">
        <f t="shared" si="230"/>
        <v>0.34242909288580292</v>
      </c>
    </row>
    <row r="1355" spans="1:15" x14ac:dyDescent="0.25">
      <c r="A1355" s="157">
        <v>45694.929861111108</v>
      </c>
      <c r="B1355" s="168">
        <v>0.59186221126554328</v>
      </c>
      <c r="C1355" s="169">
        <f t="shared" si="222"/>
        <v>0.67195429597063017</v>
      </c>
      <c r="D1355" s="168">
        <v>26.401599948333299</v>
      </c>
      <c r="E1355" s="168">
        <v>4.8768753666666602E-2</v>
      </c>
      <c r="F1355" s="169">
        <f t="shared" si="223"/>
        <v>0.97874133158343857</v>
      </c>
      <c r="G1355" s="169">
        <f t="shared" si="224"/>
        <v>0.65024245808621339</v>
      </c>
      <c r="H1355" s="169">
        <f t="shared" si="225"/>
        <v>1.4074512079788168E-3</v>
      </c>
      <c r="I1355" s="169">
        <f t="shared" si="226"/>
        <v>58056.851171862443</v>
      </c>
      <c r="J1355" s="169">
        <f t="shared" si="220"/>
        <v>2.3684559629944819E-2</v>
      </c>
      <c r="K1355" s="169">
        <f t="shared" si="221"/>
        <v>1.6953252172820146</v>
      </c>
      <c r="L1355" s="169">
        <f t="shared" si="227"/>
        <v>40.902042575484764</v>
      </c>
      <c r="M1355" s="170">
        <f t="shared" si="228"/>
        <v>47.608138241843271</v>
      </c>
      <c r="N1355" s="170">
        <f t="shared" si="229"/>
        <v>3.9118750416326158</v>
      </c>
      <c r="O1355" s="169">
        <f t="shared" si="230"/>
        <v>0.3528025831198246</v>
      </c>
    </row>
    <row r="1356" spans="1:15" x14ac:dyDescent="0.25">
      <c r="A1356" s="157">
        <v>45694.930555555555</v>
      </c>
      <c r="B1356" s="168">
        <v>0.57024167962895989</v>
      </c>
      <c r="C1356" s="169">
        <f t="shared" si="222"/>
        <v>0.6474096387628272</v>
      </c>
      <c r="D1356" s="168">
        <v>26.402059618333301</v>
      </c>
      <c r="E1356" s="168">
        <v>4.9036314833333303E-2</v>
      </c>
      <c r="F1356" s="169">
        <f t="shared" si="223"/>
        <v>0.97874039664061885</v>
      </c>
      <c r="G1356" s="169">
        <f t="shared" si="224"/>
        <v>0.62648931526190266</v>
      </c>
      <c r="H1356" s="169">
        <f t="shared" si="225"/>
        <v>1.3560374789218673E-3</v>
      </c>
      <c r="I1356" s="169">
        <f t="shared" si="226"/>
        <v>55936.192789108267</v>
      </c>
      <c r="J1356" s="169">
        <f t="shared" si="220"/>
        <v>2.3684235074923853E-2</v>
      </c>
      <c r="K1356" s="169">
        <f t="shared" si="221"/>
        <v>1.6953458474816543</v>
      </c>
      <c r="L1356" s="169">
        <f t="shared" si="227"/>
        <v>39.613751511012403</v>
      </c>
      <c r="M1356" s="170">
        <f t="shared" si="228"/>
        <v>46.109128044344331</v>
      </c>
      <c r="N1356" s="170">
        <f t="shared" si="229"/>
        <v>3.7972534378240868</v>
      </c>
      <c r="O1356" s="169">
        <f t="shared" si="230"/>
        <v>0.34246513688889668</v>
      </c>
    </row>
    <row r="1357" spans="1:15" x14ac:dyDescent="0.25">
      <c r="A1357" s="157">
        <v>45694.931250000001</v>
      </c>
      <c r="B1357" s="168">
        <v>0.56097571444444383</v>
      </c>
      <c r="C1357" s="169">
        <f t="shared" si="222"/>
        <v>0.63689134251160073</v>
      </c>
      <c r="D1357" s="168">
        <v>26.402519290000001</v>
      </c>
      <c r="E1357" s="168">
        <v>4.94821626666666E-2</v>
      </c>
      <c r="F1357" s="169">
        <f t="shared" si="223"/>
        <v>0.97873946167232839</v>
      </c>
      <c r="G1357" s="169">
        <f t="shared" si="224"/>
        <v>0.61630937158001464</v>
      </c>
      <c r="H1357" s="169">
        <f t="shared" si="225"/>
        <v>1.3340029687879105E-3</v>
      </c>
      <c r="I1357" s="169">
        <f t="shared" si="226"/>
        <v>55027.411993002301</v>
      </c>
      <c r="J1357" s="169">
        <f t="shared" si="220"/>
        <v>2.368391052416963E-2</v>
      </c>
      <c r="K1357" s="169">
        <f t="shared" si="221"/>
        <v>1.6953664779398343</v>
      </c>
      <c r="L1357" s="169">
        <f t="shared" si="227"/>
        <v>39.059543359578605</v>
      </c>
      <c r="M1357" s="170">
        <f t="shared" si="228"/>
        <v>45.464543289023517</v>
      </c>
      <c r="N1357" s="170">
        <f t="shared" si="229"/>
        <v>3.7728563216757411</v>
      </c>
      <c r="O1357" s="169">
        <f t="shared" si="230"/>
        <v>0.34026481977595063</v>
      </c>
    </row>
    <row r="1358" spans="1:15" x14ac:dyDescent="0.25">
      <c r="A1358" s="157">
        <v>45694.931944444441</v>
      </c>
      <c r="B1358" s="168">
        <v>0.57255815621540229</v>
      </c>
      <c r="C1358" s="169">
        <f t="shared" si="222"/>
        <v>0.65004282952048553</v>
      </c>
      <c r="D1358" s="168">
        <v>26.402978959999999</v>
      </c>
      <c r="E1358" s="168">
        <v>4.9715021333333297E-2</v>
      </c>
      <c r="F1358" s="169">
        <f t="shared" si="223"/>
        <v>0.97873852668534711</v>
      </c>
      <c r="G1358" s="169">
        <f t="shared" si="224"/>
        <v>0.62903428502175029</v>
      </c>
      <c r="H1358" s="169">
        <f t="shared" si="225"/>
        <v>1.36154607147565E-3</v>
      </c>
      <c r="I1358" s="169">
        <f t="shared" si="226"/>
        <v>56163.700470569951</v>
      </c>
      <c r="J1358" s="169">
        <f t="shared" si="220"/>
        <v>2.3683585980035574E-2</v>
      </c>
      <c r="K1358" s="169">
        <f t="shared" si="221"/>
        <v>1.6953871085069521</v>
      </c>
      <c r="L1358" s="169">
        <f t="shared" si="227"/>
        <v>39.752104982016668</v>
      </c>
      <c r="M1358" s="170">
        <f t="shared" si="228"/>
        <v>46.271175885404737</v>
      </c>
      <c r="N1358" s="170">
        <f t="shared" si="229"/>
        <v>3.864716114570768</v>
      </c>
      <c r="O1358" s="169">
        <f t="shared" si="230"/>
        <v>0.34854943313228431</v>
      </c>
    </row>
    <row r="1359" spans="1:15" x14ac:dyDescent="0.25">
      <c r="A1359" s="157">
        <v>45694.932638888888</v>
      </c>
      <c r="B1359" s="168">
        <v>0.56792519200060076</v>
      </c>
      <c r="C1359" s="169">
        <f t="shared" si="222"/>
        <v>0.64478426117933485</v>
      </c>
      <c r="D1359" s="168">
        <v>26.403373511666601</v>
      </c>
      <c r="E1359" s="168">
        <v>5.0157429166666601E-2</v>
      </c>
      <c r="F1359" s="169">
        <f t="shared" si="223"/>
        <v>0.97873772413402371</v>
      </c>
      <c r="G1359" s="169">
        <f t="shared" si="224"/>
        <v>0.62394433337098287</v>
      </c>
      <c r="H1359" s="169">
        <f t="shared" si="225"/>
        <v>1.3505288601103524E-3</v>
      </c>
      <c r="I1359" s="169">
        <f t="shared" si="226"/>
        <v>55709.360165894534</v>
      </c>
      <c r="J1359" s="169">
        <f t="shared" si="220"/>
        <v>2.3683307416210581E-2</v>
      </c>
      <c r="K1359" s="169">
        <f t="shared" si="221"/>
        <v>1.6954048166279934</v>
      </c>
      <c r="L1359" s="169">
        <f t="shared" si="227"/>
        <v>39.475318673233893</v>
      </c>
      <c r="M1359" s="170">
        <f t="shared" si="228"/>
        <v>45.949428496920703</v>
      </c>
      <c r="N1359" s="170">
        <f t="shared" si="229"/>
        <v>3.8692775041998724</v>
      </c>
      <c r="O1359" s="169">
        <f t="shared" si="230"/>
        <v>0.34896081387083988</v>
      </c>
    </row>
    <row r="1360" spans="1:15" x14ac:dyDescent="0.25">
      <c r="A1360" s="157">
        <v>45694.933333333334</v>
      </c>
      <c r="B1360" s="168">
        <v>0.56522261454271783</v>
      </c>
      <c r="C1360" s="169">
        <f t="shared" si="222"/>
        <v>0.64171610866732975</v>
      </c>
      <c r="D1360" s="168">
        <v>26.403423310000001</v>
      </c>
      <c r="E1360" s="168">
        <v>5.0629501833333299E-2</v>
      </c>
      <c r="F1360" s="169">
        <f t="shared" si="223"/>
        <v>0.97873762283886279</v>
      </c>
      <c r="G1360" s="169">
        <f t="shared" si="224"/>
        <v>0.62097517842928707</v>
      </c>
      <c r="H1360" s="169">
        <f t="shared" si="225"/>
        <v>1.3441021178123096E-3</v>
      </c>
      <c r="I1360" s="169">
        <f t="shared" si="226"/>
        <v>55444.271788857288</v>
      </c>
      <c r="J1360" s="169">
        <f t="shared" ref="J1360:J1423" si="231">KHprocess*EXP(delta*(1/(D1360+273.15)-1/(Tnul+273.15)))</f>
        <v>2.3683272257566102E-2</v>
      </c>
      <c r="K1360" s="169">
        <f t="shared" ref="K1360:K1423" si="232">1/(J1360*constR*(D1360+273.15)*10^3)</f>
        <v>1.6954070516678779</v>
      </c>
      <c r="L1360" s="169">
        <f t="shared" si="227"/>
        <v>39.313713217825999</v>
      </c>
      <c r="M1360" s="170">
        <f t="shared" si="228"/>
        <v>45.761373147936361</v>
      </c>
      <c r="N1360" s="170">
        <f t="shared" si="229"/>
        <v>3.8881020915676041</v>
      </c>
      <c r="O1360" s="169">
        <f t="shared" si="230"/>
        <v>0.35065855804181134</v>
      </c>
    </row>
    <row r="1361" spans="1:15" x14ac:dyDescent="0.25">
      <c r="A1361" s="157">
        <v>45694.934027777781</v>
      </c>
      <c r="B1361" s="168">
        <v>0.57294424612214012</v>
      </c>
      <c r="C1361" s="169">
        <f t="shared" ref="C1361:C1424" si="233">IF($C$13="Normalised Q_A (Nm3/s)", B1361*$C$8/F1361*(D1361+273.15)/($C$6+273.15), B1361)</f>
        <v>0.65048273484650065</v>
      </c>
      <c r="D1361" s="168">
        <v>26.403423310000001</v>
      </c>
      <c r="E1361" s="168">
        <v>5.0982896833333298E-2</v>
      </c>
      <c r="F1361" s="169">
        <f t="shared" ref="F1361:F1424" si="234">$C$5-EXP(52.57-(6690.9/(D1361+273.15))-4.681*LN(D1361+273.15))/1000</f>
        <v>0.97873762283886279</v>
      </c>
      <c r="G1361" s="169">
        <f t="shared" ref="G1361:G1424" si="235">C1361*((20+273.15)/(D1361+273.15))*(F1361/$C$9)</f>
        <v>0.6294584581573569</v>
      </c>
      <c r="H1361" s="169">
        <f t="shared" ref="H1361:H1424" si="236">G1361/$C$2</f>
        <v>1.3624641951457941E-3</v>
      </c>
      <c r="I1361" s="169">
        <f t="shared" ref="I1361:I1424" si="237">C1361*(24*60*60)</f>
        <v>56201.708290737653</v>
      </c>
      <c r="J1361" s="169">
        <f t="shared" si="231"/>
        <v>2.3683272257566102E-2</v>
      </c>
      <c r="K1361" s="169">
        <f t="shared" si="232"/>
        <v>1.6954070516678779</v>
      </c>
      <c r="L1361" s="169">
        <f t="shared" ref="L1361:L1424" si="238">(($C$3/0.815)^(-0.49))*34500*(H1361)^0.86</f>
        <v>39.775156892767754</v>
      </c>
      <c r="M1361" s="170">
        <f t="shared" ref="M1361:M1424" si="239">L1361*(1.024)^(D1361-20)</f>
        <v>46.298496061734035</v>
      </c>
      <c r="N1361" s="170">
        <f t="shared" ref="N1361:N1424" si="240">K1361*E1361*(1-EXP((-(M1361/K1361)*($C$4/I1361))))*I1361/1000</f>
        <v>3.9658580159554413</v>
      </c>
      <c r="O1361" s="169">
        <f t="shared" ref="O1361:O1424" si="241">N1361*1000/24/$C$2</f>
        <v>0.35767117748515886</v>
      </c>
    </row>
    <row r="1362" spans="1:15" x14ac:dyDescent="0.25">
      <c r="A1362" s="157">
        <v>45694.93472222222</v>
      </c>
      <c r="B1362" s="168">
        <v>0.57796331120838229</v>
      </c>
      <c r="C1362" s="169">
        <f t="shared" si="233"/>
        <v>0.65618104703964797</v>
      </c>
      <c r="D1362" s="168">
        <v>26.403423310000001</v>
      </c>
      <c r="E1362" s="168">
        <v>5.1325962833333301E-2</v>
      </c>
      <c r="F1362" s="169">
        <f t="shared" si="234"/>
        <v>0.97873762283886279</v>
      </c>
      <c r="G1362" s="169">
        <f t="shared" si="235"/>
        <v>0.63497259498997283</v>
      </c>
      <c r="H1362" s="169">
        <f t="shared" si="236"/>
        <v>1.3743995562553524E-3</v>
      </c>
      <c r="I1362" s="169">
        <f t="shared" si="237"/>
        <v>56694.042464225582</v>
      </c>
      <c r="J1362" s="169">
        <f t="shared" si="231"/>
        <v>2.3683272257566102E-2</v>
      </c>
      <c r="K1362" s="169">
        <f t="shared" si="232"/>
        <v>1.6954070516678779</v>
      </c>
      <c r="L1362" s="169">
        <f t="shared" si="238"/>
        <v>40.074628260331735</v>
      </c>
      <c r="M1362" s="170">
        <f t="shared" si="239"/>
        <v>46.647082340579963</v>
      </c>
      <c r="N1362" s="170">
        <f t="shared" si="240"/>
        <v>4.0256440293224856</v>
      </c>
      <c r="O1362" s="169">
        <f t="shared" si="241"/>
        <v>0.36306313395765566</v>
      </c>
    </row>
    <row r="1363" spans="1:15" x14ac:dyDescent="0.25">
      <c r="A1363" s="157">
        <v>45694.935416666667</v>
      </c>
      <c r="B1363" s="168">
        <v>0.56985560447051575</v>
      </c>
      <c r="C1363" s="169">
        <f t="shared" si="233"/>
        <v>0.64697609684095703</v>
      </c>
      <c r="D1363" s="168">
        <v>26.403423310000001</v>
      </c>
      <c r="E1363" s="168">
        <v>5.1667434499999998E-2</v>
      </c>
      <c r="F1363" s="169">
        <f t="shared" si="234"/>
        <v>0.97873762283886279</v>
      </c>
      <c r="G1363" s="169">
        <f t="shared" si="235"/>
        <v>0.62606515832933562</v>
      </c>
      <c r="H1363" s="169">
        <f t="shared" si="236"/>
        <v>1.3551193903232374E-3</v>
      </c>
      <c r="I1363" s="169">
        <f t="shared" si="237"/>
        <v>55898.73476705869</v>
      </c>
      <c r="J1363" s="169">
        <f t="shared" si="231"/>
        <v>2.3683272257566102E-2</v>
      </c>
      <c r="K1363" s="169">
        <f t="shared" si="232"/>
        <v>1.6954070516678779</v>
      </c>
      <c r="L1363" s="169">
        <f t="shared" si="238"/>
        <v>39.590685212265861</v>
      </c>
      <c r="M1363" s="170">
        <f t="shared" si="239"/>
        <v>46.08377003573132</v>
      </c>
      <c r="N1363" s="170">
        <f t="shared" si="240"/>
        <v>3.99859346624303</v>
      </c>
      <c r="O1363" s="169">
        <f t="shared" si="241"/>
        <v>0.36062350886030214</v>
      </c>
    </row>
    <row r="1364" spans="1:15" x14ac:dyDescent="0.25">
      <c r="A1364" s="157">
        <v>45694.936111111114</v>
      </c>
      <c r="B1364" s="168">
        <v>0.56020357879863503</v>
      </c>
      <c r="C1364" s="169">
        <f t="shared" si="233"/>
        <v>0.6360178297873158</v>
      </c>
      <c r="D1364" s="168">
        <v>26.403423310000001</v>
      </c>
      <c r="E1364" s="168">
        <v>5.2235940000000002E-2</v>
      </c>
      <c r="F1364" s="169">
        <f t="shared" si="234"/>
        <v>0.97873762283886279</v>
      </c>
      <c r="G1364" s="169">
        <f t="shared" si="235"/>
        <v>0.61546107383308946</v>
      </c>
      <c r="H1364" s="169">
        <f t="shared" si="236"/>
        <v>1.3321668264785487E-3</v>
      </c>
      <c r="I1364" s="169">
        <f t="shared" si="237"/>
        <v>54951.940493624083</v>
      </c>
      <c r="J1364" s="169">
        <f t="shared" si="231"/>
        <v>2.3683272257566102E-2</v>
      </c>
      <c r="K1364" s="169">
        <f t="shared" si="232"/>
        <v>1.6954070516678779</v>
      </c>
      <c r="L1364" s="169">
        <f t="shared" si="238"/>
        <v>39.013303445484262</v>
      </c>
      <c r="M1364" s="170">
        <f t="shared" si="239"/>
        <v>45.411694560893523</v>
      </c>
      <c r="N1364" s="170">
        <f t="shared" si="240"/>
        <v>3.9777359315037955</v>
      </c>
      <c r="O1364" s="169">
        <f t="shared" si="241"/>
        <v>0.35874241806491663</v>
      </c>
    </row>
    <row r="1365" spans="1:15" x14ac:dyDescent="0.25">
      <c r="A1365" s="157">
        <v>45694.936805555553</v>
      </c>
      <c r="B1365" s="168">
        <v>0.53317791070096177</v>
      </c>
      <c r="C1365" s="169">
        <f t="shared" si="233"/>
        <v>0.60533468633275922</v>
      </c>
      <c r="D1365" s="168">
        <v>26.403423310000001</v>
      </c>
      <c r="E1365" s="168">
        <v>5.2669603666666599E-2</v>
      </c>
      <c r="F1365" s="169">
        <f t="shared" si="234"/>
        <v>0.97873762283886279</v>
      </c>
      <c r="G1365" s="169">
        <f t="shared" si="235"/>
        <v>0.58576964140039967</v>
      </c>
      <c r="H1365" s="169">
        <f t="shared" si="236"/>
        <v>1.2678996567108219E-3</v>
      </c>
      <c r="I1365" s="169">
        <f t="shared" si="237"/>
        <v>52300.916899150398</v>
      </c>
      <c r="J1365" s="169">
        <f t="shared" si="231"/>
        <v>2.3683272257566102E-2</v>
      </c>
      <c r="K1365" s="169">
        <f t="shared" si="232"/>
        <v>1.6954070516678779</v>
      </c>
      <c r="L1365" s="169">
        <f t="shared" si="238"/>
        <v>37.389126362968305</v>
      </c>
      <c r="M1365" s="170">
        <f t="shared" si="239"/>
        <v>43.521143721304085</v>
      </c>
      <c r="N1365" s="170">
        <f t="shared" si="240"/>
        <v>3.8272847419367273</v>
      </c>
      <c r="O1365" s="169">
        <f t="shared" si="241"/>
        <v>0.34517358783700647</v>
      </c>
    </row>
    <row r="1366" spans="1:15" x14ac:dyDescent="0.25">
      <c r="A1366" s="157">
        <v>45694.9375</v>
      </c>
      <c r="B1366" s="168">
        <v>0.52777277779181531</v>
      </c>
      <c r="C1366" s="169">
        <f t="shared" si="233"/>
        <v>0.59919813313005688</v>
      </c>
      <c r="D1366" s="168">
        <v>26.40344632</v>
      </c>
      <c r="E1366" s="168">
        <v>5.2999685833333303E-2</v>
      </c>
      <c r="F1366" s="169">
        <f t="shared" si="234"/>
        <v>0.97873757603396283</v>
      </c>
      <c r="G1366" s="169">
        <f t="shared" si="235"/>
        <v>0.5798313556943212</v>
      </c>
      <c r="H1366" s="169">
        <f t="shared" si="236"/>
        <v>1.2550462244465827E-3</v>
      </c>
      <c r="I1366" s="169">
        <f t="shared" si="237"/>
        <v>51770.718702436912</v>
      </c>
      <c r="J1366" s="169">
        <f t="shared" si="231"/>
        <v>2.368325601205586E-2</v>
      </c>
      <c r="K1366" s="169">
        <f t="shared" si="232"/>
        <v>1.6954080843993078</v>
      </c>
      <c r="L1366" s="169">
        <f t="shared" si="238"/>
        <v>37.062923874408376</v>
      </c>
      <c r="M1366" s="170">
        <f t="shared" si="239"/>
        <v>43.141465817213117</v>
      </c>
      <c r="N1366" s="170">
        <f t="shared" si="240"/>
        <v>3.8142800569980384</v>
      </c>
      <c r="O1366" s="169">
        <f t="shared" si="241"/>
        <v>0.34400072664123726</v>
      </c>
    </row>
    <row r="1367" spans="1:15" x14ac:dyDescent="0.25">
      <c r="A1367" s="157">
        <v>45694.938194444447</v>
      </c>
      <c r="B1367" s="168">
        <v>0.56020357524668896</v>
      </c>
      <c r="C1367" s="169">
        <f t="shared" si="233"/>
        <v>0.63601838066807692</v>
      </c>
      <c r="D1367" s="168">
        <v>26.403584384999998</v>
      </c>
      <c r="E1367" s="168">
        <v>5.33879641666666E-2</v>
      </c>
      <c r="F1367" s="169">
        <f t="shared" si="234"/>
        <v>0.97873729519323049</v>
      </c>
      <c r="G1367" s="169">
        <f t="shared" si="235"/>
        <v>0.61546106993078564</v>
      </c>
      <c r="H1367" s="169">
        <f t="shared" si="236"/>
        <v>1.3321668180320035E-3</v>
      </c>
      <c r="I1367" s="169">
        <f t="shared" si="237"/>
        <v>54951.988089721846</v>
      </c>
      <c r="J1367" s="169">
        <f t="shared" si="231"/>
        <v>2.3683158535750811E-2</v>
      </c>
      <c r="K1367" s="169">
        <f t="shared" si="232"/>
        <v>1.6954142810219606</v>
      </c>
      <c r="L1367" s="169">
        <f t="shared" si="238"/>
        <v>39.013303232752797</v>
      </c>
      <c r="M1367" s="170">
        <f t="shared" si="239"/>
        <v>45.411867792612647</v>
      </c>
      <c r="N1367" s="170">
        <f t="shared" si="240"/>
        <v>4.0654807151084515</v>
      </c>
      <c r="O1367" s="169">
        <f t="shared" si="241"/>
        <v>0.36665590864975212</v>
      </c>
    </row>
    <row r="1368" spans="1:15" x14ac:dyDescent="0.25">
      <c r="A1368" s="157">
        <v>45694.938888888886</v>
      </c>
      <c r="B1368" s="168">
        <v>0.57333032120336769</v>
      </c>
      <c r="C1368" s="169">
        <f t="shared" si="233"/>
        <v>0.65092216756997567</v>
      </c>
      <c r="D1368" s="168">
        <v>26.403737789999902</v>
      </c>
      <c r="E1368" s="168">
        <v>5.3695716666666601E-2</v>
      </c>
      <c r="F1368" s="169">
        <f t="shared" si="234"/>
        <v>0.97873698314676605</v>
      </c>
      <c r="G1368" s="169">
        <f t="shared" si="235"/>
        <v>0.6298826150050908</v>
      </c>
      <c r="H1368" s="169">
        <f t="shared" si="236"/>
        <v>1.3633822835608027E-3</v>
      </c>
      <c r="I1368" s="169">
        <f t="shared" si="237"/>
        <v>56239.675278045899</v>
      </c>
      <c r="J1368" s="169">
        <f t="shared" si="231"/>
        <v>2.3683050229713395E-2</v>
      </c>
      <c r="K1368" s="169">
        <f t="shared" si="232"/>
        <v>1.6954211661527461</v>
      </c>
      <c r="L1368" s="169">
        <f t="shared" si="238"/>
        <v>39.798205743815032</v>
      </c>
      <c r="M1368" s="170">
        <f t="shared" si="239"/>
        <v>46.325670560891524</v>
      </c>
      <c r="N1368" s="170">
        <f t="shared" si="240"/>
        <v>4.1795849836082297</v>
      </c>
      <c r="O1368" s="169">
        <f t="shared" si="241"/>
        <v>0.37694669765586486</v>
      </c>
    </row>
    <row r="1369" spans="1:15" x14ac:dyDescent="0.25">
      <c r="A1369" s="157">
        <v>45694.939583333333</v>
      </c>
      <c r="B1369" s="168">
        <v>0.56715302701263259</v>
      </c>
      <c r="C1369" s="169">
        <f t="shared" si="233"/>
        <v>0.643909402301169</v>
      </c>
      <c r="D1369" s="168">
        <v>26.403891195</v>
      </c>
      <c r="E1369" s="168">
        <v>5.4015364000000003E-2</v>
      </c>
      <c r="F1369" s="169">
        <f t="shared" si="234"/>
        <v>0.97873667109784179</v>
      </c>
      <c r="G1369" s="169">
        <f t="shared" si="235"/>
        <v>0.6230960033876396</v>
      </c>
      <c r="H1369" s="169">
        <f t="shared" si="236"/>
        <v>1.3486926480251939E-3</v>
      </c>
      <c r="I1369" s="169">
        <f t="shared" si="237"/>
        <v>55633.772358820999</v>
      </c>
      <c r="J1369" s="169">
        <f t="shared" si="231"/>
        <v>2.368294192428208E-2</v>
      </c>
      <c r="K1369" s="169">
        <f t="shared" si="232"/>
        <v>1.695428051304003</v>
      </c>
      <c r="L1369" s="169">
        <f t="shared" si="238"/>
        <v>39.429156694049126</v>
      </c>
      <c r="M1369" s="170">
        <f t="shared" si="239"/>
        <v>45.896259263673166</v>
      </c>
      <c r="N1369" s="170">
        <f t="shared" si="240"/>
        <v>4.1615871964125057</v>
      </c>
      <c r="O1369" s="169">
        <f t="shared" si="241"/>
        <v>0.37532352059997343</v>
      </c>
    </row>
    <row r="1370" spans="1:15" x14ac:dyDescent="0.25">
      <c r="A1370" s="157">
        <v>45694.94027777778</v>
      </c>
      <c r="B1370" s="168">
        <v>0.57564682358002328</v>
      </c>
      <c r="C1370" s="169">
        <f t="shared" si="233"/>
        <v>0.65355326068030761</v>
      </c>
      <c r="D1370" s="168">
        <v>26.404044599999999</v>
      </c>
      <c r="E1370" s="168">
        <v>5.4328493499999998E-2</v>
      </c>
      <c r="F1370" s="169">
        <f t="shared" si="234"/>
        <v>0.97873635904645873</v>
      </c>
      <c r="G1370" s="169">
        <f t="shared" si="235"/>
        <v>0.63242761309905327</v>
      </c>
      <c r="H1370" s="169">
        <f t="shared" si="236"/>
        <v>1.3688909374438383E-3</v>
      </c>
      <c r="I1370" s="169">
        <f t="shared" si="237"/>
        <v>56467.001722778579</v>
      </c>
      <c r="J1370" s="169">
        <f t="shared" si="231"/>
        <v>2.3682833619457055E-2</v>
      </c>
      <c r="K1370" s="169">
        <f t="shared" si="232"/>
        <v>1.69543493647572</v>
      </c>
      <c r="L1370" s="169">
        <f t="shared" si="238"/>
        <v>39.936456375052529</v>
      </c>
      <c r="M1370" s="170">
        <f t="shared" si="239"/>
        <v>46.486934497200686</v>
      </c>
      <c r="N1370" s="170">
        <f t="shared" si="240"/>
        <v>4.2450490583908458</v>
      </c>
      <c r="O1370" s="169">
        <f t="shared" si="241"/>
        <v>0.38285074480436926</v>
      </c>
    </row>
    <row r="1371" spans="1:15" x14ac:dyDescent="0.25">
      <c r="A1371" s="157">
        <v>45694.940972222219</v>
      </c>
      <c r="B1371" s="168">
        <v>0.56638087306658402</v>
      </c>
      <c r="C1371" s="169">
        <f t="shared" si="233"/>
        <v>0.64303381657440783</v>
      </c>
      <c r="D1371" s="168">
        <v>26.404198006666601</v>
      </c>
      <c r="E1371" s="168">
        <v>5.4605061499999899E-2</v>
      </c>
      <c r="F1371" s="169">
        <f t="shared" si="234"/>
        <v>0.97873604698922567</v>
      </c>
      <c r="G1371" s="169">
        <f t="shared" si="235"/>
        <v>0.62224768553537102</v>
      </c>
      <c r="H1371" s="169">
        <f t="shared" si="236"/>
        <v>1.3468564621977727E-3</v>
      </c>
      <c r="I1371" s="169">
        <f t="shared" si="237"/>
        <v>55558.121752028834</v>
      </c>
      <c r="J1371" s="169">
        <f t="shared" si="231"/>
        <v>2.368272531406165E-2</v>
      </c>
      <c r="K1371" s="169">
        <f t="shared" si="232"/>
        <v>1.6954418217427007</v>
      </c>
      <c r="L1371" s="169">
        <f t="shared" si="238"/>
        <v>39.382986575548628</v>
      </c>
      <c r="M1371" s="170">
        <f t="shared" si="239"/>
        <v>45.842849976231498</v>
      </c>
      <c r="N1371" s="170">
        <f t="shared" si="240"/>
        <v>4.201634573525431</v>
      </c>
      <c r="O1371" s="169">
        <f t="shared" si="241"/>
        <v>0.3789352970351218</v>
      </c>
    </row>
    <row r="1372" spans="1:15" x14ac:dyDescent="0.25">
      <c r="A1372" s="157">
        <v>45694.941666666666</v>
      </c>
      <c r="B1372" s="168">
        <v>0.56136180427396498</v>
      </c>
      <c r="C1372" s="169">
        <f t="shared" si="233"/>
        <v>0.63733600585383643</v>
      </c>
      <c r="D1372" s="168">
        <v>26.4043514116666</v>
      </c>
      <c r="E1372" s="168">
        <v>5.4732220166666602E-2</v>
      </c>
      <c r="F1372" s="169">
        <f t="shared" si="234"/>
        <v>0.97873573493292365</v>
      </c>
      <c r="G1372" s="169">
        <f t="shared" si="235"/>
        <v>0.61673354463078778</v>
      </c>
      <c r="H1372" s="169">
        <f t="shared" si="236"/>
        <v>1.3349210922744324E-3</v>
      </c>
      <c r="I1372" s="169">
        <f t="shared" si="237"/>
        <v>55065.830905771465</v>
      </c>
      <c r="J1372" s="169">
        <f t="shared" si="231"/>
        <v>2.3682617010449061E-2</v>
      </c>
      <c r="K1372" s="169">
        <f t="shared" si="232"/>
        <v>1.6954487069553468</v>
      </c>
      <c r="L1372" s="169">
        <f t="shared" si="238"/>
        <v>39.082661292321745</v>
      </c>
      <c r="M1372" s="170">
        <f t="shared" si="239"/>
        <v>45.49342882746285</v>
      </c>
      <c r="N1372" s="170">
        <f t="shared" si="240"/>
        <v>4.1760959013573817</v>
      </c>
      <c r="O1372" s="169">
        <f t="shared" si="241"/>
        <v>0.3766320257356946</v>
      </c>
    </row>
    <row r="1373" spans="1:15" x14ac:dyDescent="0.25">
      <c r="A1373" s="157">
        <v>45694.942361111112</v>
      </c>
      <c r="B1373" s="168">
        <v>0.58259625704572715</v>
      </c>
      <c r="C1373" s="169">
        <f t="shared" si="233"/>
        <v>0.66144494229194384</v>
      </c>
      <c r="D1373" s="168">
        <v>26.404527788333301</v>
      </c>
      <c r="E1373" s="168">
        <v>5.5070780166666597E-2</v>
      </c>
      <c r="F1373" s="169">
        <f t="shared" si="234"/>
        <v>0.97873537614463968</v>
      </c>
      <c r="G1373" s="169">
        <f t="shared" si="235"/>
        <v>0.64006252645056372</v>
      </c>
      <c r="H1373" s="169">
        <f t="shared" si="236"/>
        <v>1.385416723918969E-3</v>
      </c>
      <c r="I1373" s="169">
        <f t="shared" si="237"/>
        <v>57148.843014023951</v>
      </c>
      <c r="J1373" s="169">
        <f t="shared" si="231"/>
        <v>2.3682492489636463E-2</v>
      </c>
      <c r="K1373" s="169">
        <f t="shared" si="232"/>
        <v>1.6954566232210218</v>
      </c>
      <c r="L1373" s="169">
        <f t="shared" si="238"/>
        <v>40.350738101685891</v>
      </c>
      <c r="M1373" s="170">
        <f t="shared" si="239"/>
        <v>46.96970600423024</v>
      </c>
      <c r="N1373" s="170">
        <f t="shared" si="240"/>
        <v>4.3522646600329429</v>
      </c>
      <c r="O1373" s="169">
        <f t="shared" si="241"/>
        <v>0.39252026154698261</v>
      </c>
    </row>
    <row r="1374" spans="1:15" x14ac:dyDescent="0.25">
      <c r="A1374" s="157">
        <v>45694.943055555559</v>
      </c>
      <c r="B1374" s="168">
        <v>0.5744885503850774</v>
      </c>
      <c r="C1374" s="169">
        <f t="shared" si="233"/>
        <v>0.65224096601772963</v>
      </c>
      <c r="D1374" s="168">
        <v>26.404819015000001</v>
      </c>
      <c r="E1374" s="168">
        <v>5.5286948333333301E-2</v>
      </c>
      <c r="F1374" s="169">
        <f t="shared" si="234"/>
        <v>0.97873478371950218</v>
      </c>
      <c r="G1374" s="169">
        <f t="shared" si="235"/>
        <v>0.63115508987475988</v>
      </c>
      <c r="H1374" s="169">
        <f t="shared" si="236"/>
        <v>1.366136558170476E-3</v>
      </c>
      <c r="I1374" s="169">
        <f t="shared" si="237"/>
        <v>56353.619463931842</v>
      </c>
      <c r="J1374" s="169">
        <f t="shared" si="231"/>
        <v>2.368228688720336E-2</v>
      </c>
      <c r="K1374" s="169">
        <f t="shared" si="232"/>
        <v>1.6954696943270291</v>
      </c>
      <c r="L1374" s="169">
        <f t="shared" si="238"/>
        <v>39.867339501726256</v>
      </c>
      <c r="M1374" s="170">
        <f t="shared" si="239"/>
        <v>46.40733322969065</v>
      </c>
      <c r="N1374" s="170">
        <f t="shared" si="240"/>
        <v>4.311807103010203</v>
      </c>
      <c r="O1374" s="169">
        <f t="shared" si="241"/>
        <v>0.3888714919742246</v>
      </c>
    </row>
    <row r="1375" spans="1:15" x14ac:dyDescent="0.25">
      <c r="A1375" s="157">
        <v>45694.943749999999</v>
      </c>
      <c r="B1375" s="168">
        <v>0.57834937532490982</v>
      </c>
      <c r="C1375" s="169">
        <f t="shared" si="233"/>
        <v>0.65662541291091647</v>
      </c>
      <c r="D1375" s="168">
        <v>26.405125549999902</v>
      </c>
      <c r="E1375" s="168">
        <v>5.5596898666666603E-2</v>
      </c>
      <c r="F1375" s="169">
        <f t="shared" si="234"/>
        <v>0.97873416014395476</v>
      </c>
      <c r="G1375" s="169">
        <f t="shared" si="235"/>
        <v>0.63539673979146805</v>
      </c>
      <c r="H1375" s="169">
        <f t="shared" si="236"/>
        <v>1.3753176185962511E-3</v>
      </c>
      <c r="I1375" s="169">
        <f t="shared" si="237"/>
        <v>56732.435675503184</v>
      </c>
      <c r="J1375" s="169">
        <f t="shared" si="231"/>
        <v>2.3682070479635848E-2</v>
      </c>
      <c r="K1375" s="169">
        <f t="shared" si="232"/>
        <v>1.695483452595554</v>
      </c>
      <c r="L1375" s="169">
        <f t="shared" si="238"/>
        <v>40.097648339782694</v>
      </c>
      <c r="M1375" s="170">
        <f t="shared" si="239"/>
        <v>46.675762156028277</v>
      </c>
      <c r="N1375" s="170">
        <f t="shared" si="240"/>
        <v>4.3635966570733693</v>
      </c>
      <c r="O1375" s="169">
        <f t="shared" si="241"/>
        <v>0.39354226705207151</v>
      </c>
    </row>
    <row r="1376" spans="1:15" x14ac:dyDescent="0.25">
      <c r="A1376" s="157">
        <v>45694.944444444445</v>
      </c>
      <c r="B1376" s="168">
        <v>0.5798937053008405</v>
      </c>
      <c r="C1376" s="169">
        <f t="shared" si="233"/>
        <v>0.65837985166484991</v>
      </c>
      <c r="D1376" s="168">
        <v>26.405432085000001</v>
      </c>
      <c r="E1376" s="168">
        <v>5.5747899999999899E-2</v>
      </c>
      <c r="F1376" s="169">
        <f t="shared" si="234"/>
        <v>0.97873353655858664</v>
      </c>
      <c r="G1376" s="169">
        <f t="shared" si="235"/>
        <v>0.63709339975814872</v>
      </c>
      <c r="H1376" s="169">
        <f t="shared" si="236"/>
        <v>1.3789900427665556E-3</v>
      </c>
      <c r="I1376" s="169">
        <f t="shared" si="237"/>
        <v>56884.019183843033</v>
      </c>
      <c r="J1376" s="169">
        <f t="shared" si="231"/>
        <v>2.3681854074488647E-2</v>
      </c>
      <c r="K1376" s="169">
        <f t="shared" si="232"/>
        <v>1.6954972109457966</v>
      </c>
      <c r="L1376" s="169">
        <f t="shared" si="238"/>
        <v>40.189711543160328</v>
      </c>
      <c r="M1376" s="170">
        <f t="shared" si="239"/>
        <v>46.783268655709911</v>
      </c>
      <c r="N1376" s="170">
        <f t="shared" si="240"/>
        <v>4.3865449994882075</v>
      </c>
      <c r="O1376" s="169">
        <f t="shared" si="241"/>
        <v>0.39561192275326545</v>
      </c>
    </row>
    <row r="1377" spans="1:15" x14ac:dyDescent="0.25">
      <c r="A1377" s="157">
        <v>45694.945138888892</v>
      </c>
      <c r="B1377" s="168">
        <v>0.57255815621540229</v>
      </c>
      <c r="C1377" s="169">
        <f t="shared" si="233"/>
        <v>0.65005254660619705</v>
      </c>
      <c r="D1377" s="168">
        <v>26.405738624999898</v>
      </c>
      <c r="E1377" s="168">
        <v>5.5827373166666597E-2</v>
      </c>
      <c r="F1377" s="169">
        <f t="shared" si="234"/>
        <v>0.9787329129532264</v>
      </c>
      <c r="G1377" s="169">
        <f t="shared" si="235"/>
        <v>0.62903428502175063</v>
      </c>
      <c r="H1377" s="169">
        <f t="shared" si="236"/>
        <v>1.3615460714756506E-3</v>
      </c>
      <c r="I1377" s="169">
        <f t="shared" si="237"/>
        <v>56164.540026775423</v>
      </c>
      <c r="J1377" s="169">
        <f t="shared" si="231"/>
        <v>2.3681637668232183E-2</v>
      </c>
      <c r="K1377" s="169">
        <f t="shared" si="232"/>
        <v>1.6955109696021609</v>
      </c>
      <c r="L1377" s="169">
        <f t="shared" si="238"/>
        <v>39.752104982016668</v>
      </c>
      <c r="M1377" s="170">
        <f t="shared" si="239"/>
        <v>46.274204417631204</v>
      </c>
      <c r="N1377" s="170">
        <f t="shared" si="240"/>
        <v>4.3402190331791619</v>
      </c>
      <c r="O1377" s="169">
        <f t="shared" si="241"/>
        <v>0.39143389548874113</v>
      </c>
    </row>
    <row r="1378" spans="1:15" x14ac:dyDescent="0.25">
      <c r="A1378" s="157">
        <v>45694.945833333331</v>
      </c>
      <c r="B1378" s="168">
        <v>0.56792519200060076</v>
      </c>
      <c r="C1378" s="169">
        <f t="shared" si="233"/>
        <v>0.64479359232425415</v>
      </c>
      <c r="D1378" s="168">
        <v>26.406045164999998</v>
      </c>
      <c r="E1378" s="168">
        <v>5.5828963666666599E-2</v>
      </c>
      <c r="F1378" s="169">
        <f t="shared" si="234"/>
        <v>0.97873228933804479</v>
      </c>
      <c r="G1378" s="169">
        <f t="shared" si="235"/>
        <v>0.62394433337098287</v>
      </c>
      <c r="H1378" s="169">
        <f t="shared" si="236"/>
        <v>1.3505288601103524E-3</v>
      </c>
      <c r="I1378" s="169">
        <f t="shared" si="237"/>
        <v>55710.166376815556</v>
      </c>
      <c r="J1378" s="169">
        <f t="shared" si="231"/>
        <v>2.3681421264395978E-2</v>
      </c>
      <c r="K1378" s="169">
        <f t="shared" si="232"/>
        <v>1.6955247283402497</v>
      </c>
      <c r="L1378" s="169">
        <f t="shared" si="238"/>
        <v>39.475318673233893</v>
      </c>
      <c r="M1378" s="170">
        <f t="shared" si="239"/>
        <v>45.952340052352682</v>
      </c>
      <c r="N1378" s="170">
        <f t="shared" si="240"/>
        <v>4.3071258974665962</v>
      </c>
      <c r="O1378" s="169">
        <f t="shared" si="241"/>
        <v>0.38844930532707395</v>
      </c>
    </row>
    <row r="1379" spans="1:15" x14ac:dyDescent="0.25">
      <c r="A1379" s="157">
        <v>45694.946527777778</v>
      </c>
      <c r="B1379" s="168">
        <v>0.55364019477837889</v>
      </c>
      <c r="C1379" s="169">
        <f t="shared" si="233"/>
        <v>0.62857617137409616</v>
      </c>
      <c r="D1379" s="168">
        <v>26.406351704999999</v>
      </c>
      <c r="E1379" s="168">
        <v>5.5929100833333301E-2</v>
      </c>
      <c r="F1379" s="169">
        <f t="shared" si="234"/>
        <v>0.97873166571304204</v>
      </c>
      <c r="G1379" s="169">
        <f t="shared" si="235"/>
        <v>0.6082502891648649</v>
      </c>
      <c r="H1379" s="169">
        <f t="shared" si="236"/>
        <v>1.3165590674564175E-3</v>
      </c>
      <c r="I1379" s="169">
        <f t="shared" si="237"/>
        <v>54308.98120672191</v>
      </c>
      <c r="J1379" s="169">
        <f t="shared" si="231"/>
        <v>2.3681204862980275E-2</v>
      </c>
      <c r="K1379" s="169">
        <f t="shared" si="232"/>
        <v>1.6955384871600463</v>
      </c>
      <c r="L1379" s="169">
        <f t="shared" si="238"/>
        <v>38.619888605855891</v>
      </c>
      <c r="M1379" s="170">
        <f t="shared" si="239"/>
        <v>44.956879784380796</v>
      </c>
      <c r="N1379" s="170">
        <f t="shared" si="240"/>
        <v>4.2120616403238849</v>
      </c>
      <c r="O1379" s="169">
        <f t="shared" si="241"/>
        <v>0.37987568906239938</v>
      </c>
    </row>
    <row r="1380" spans="1:15" x14ac:dyDescent="0.25">
      <c r="A1380" s="157">
        <v>45694.947222222225</v>
      </c>
      <c r="B1380" s="168">
        <v>0.54900722685719772</v>
      </c>
      <c r="C1380" s="169">
        <f t="shared" si="233"/>
        <v>0.62331700449966798</v>
      </c>
      <c r="D1380" s="168">
        <v>26.406612259999999</v>
      </c>
      <c r="E1380" s="168">
        <v>5.5732005833333299E-2</v>
      </c>
      <c r="F1380" s="169">
        <f t="shared" si="234"/>
        <v>0.97873113563220571</v>
      </c>
      <c r="G1380" s="169">
        <f t="shared" si="235"/>
        <v>0.60316033344212661</v>
      </c>
      <c r="H1380" s="169">
        <f t="shared" si="236"/>
        <v>1.3055418472773302E-3</v>
      </c>
      <c r="I1380" s="169">
        <f t="shared" si="237"/>
        <v>53854.589188771315</v>
      </c>
      <c r="J1380" s="169">
        <f t="shared" si="231"/>
        <v>2.3681020926503701E-2</v>
      </c>
      <c r="K1380" s="169">
        <f t="shared" si="232"/>
        <v>1.6955501820415837</v>
      </c>
      <c r="L1380" s="169">
        <f t="shared" si="238"/>
        <v>38.341791618435657</v>
      </c>
      <c r="M1380" s="170">
        <f t="shared" si="239"/>
        <v>44.633426725695806</v>
      </c>
      <c r="N1380" s="170">
        <f t="shared" si="240"/>
        <v>4.1639827088358663</v>
      </c>
      <c r="O1380" s="169">
        <f t="shared" si="241"/>
        <v>0.37553956609270078</v>
      </c>
    </row>
    <row r="1381" spans="1:15" x14ac:dyDescent="0.25">
      <c r="A1381" s="157">
        <v>45694.947916666664</v>
      </c>
      <c r="B1381" s="168">
        <v>0.57487464021459855</v>
      </c>
      <c r="C1381" s="169">
        <f t="shared" si="233"/>
        <v>0.65268575833795262</v>
      </c>
      <c r="D1381" s="168">
        <v>26.406642909999999</v>
      </c>
      <c r="E1381" s="168">
        <v>5.5534911833333298E-2</v>
      </c>
      <c r="F1381" s="169">
        <f t="shared" si="234"/>
        <v>0.97873107327646824</v>
      </c>
      <c r="G1381" s="169">
        <f t="shared" si="235"/>
        <v>0.63157926292553301</v>
      </c>
      <c r="H1381" s="169">
        <f t="shared" si="236"/>
        <v>1.3670546816569979E-3</v>
      </c>
      <c r="I1381" s="169">
        <f t="shared" si="237"/>
        <v>56392.049520399109</v>
      </c>
      <c r="J1381" s="169">
        <f t="shared" si="231"/>
        <v>2.3680999289524714E-2</v>
      </c>
      <c r="K1381" s="169">
        <f t="shared" si="232"/>
        <v>1.6955515577554656</v>
      </c>
      <c r="L1381" s="169">
        <f t="shared" si="238"/>
        <v>39.890380551569329</v>
      </c>
      <c r="M1381" s="170">
        <f t="shared" si="239"/>
        <v>46.436162643441676</v>
      </c>
      <c r="N1381" s="170">
        <f t="shared" si="240"/>
        <v>4.3341284220281349</v>
      </c>
      <c r="O1381" s="169">
        <f t="shared" si="241"/>
        <v>0.39088459794626035</v>
      </c>
    </row>
    <row r="1382" spans="1:15" x14ac:dyDescent="0.25">
      <c r="A1382" s="157">
        <v>45694.948611111111</v>
      </c>
      <c r="B1382" s="168">
        <v>0.59224828271760788</v>
      </c>
      <c r="C1382" s="169">
        <f t="shared" si="233"/>
        <v>0.67241097882765133</v>
      </c>
      <c r="D1382" s="168">
        <v>26.406642909999999</v>
      </c>
      <c r="E1382" s="168">
        <v>5.5232910333333302E-2</v>
      </c>
      <c r="F1382" s="169">
        <f t="shared" si="234"/>
        <v>0.97873107327646824</v>
      </c>
      <c r="G1382" s="169">
        <f t="shared" si="235"/>
        <v>0.65066661094681</v>
      </c>
      <c r="H1382" s="169">
        <f t="shared" si="236"/>
        <v>1.408369287763658E-3</v>
      </c>
      <c r="I1382" s="169">
        <f t="shared" si="237"/>
        <v>58096.308570709072</v>
      </c>
      <c r="J1382" s="169">
        <f t="shared" si="231"/>
        <v>2.3680999289524714E-2</v>
      </c>
      <c r="K1382" s="169">
        <f t="shared" si="232"/>
        <v>1.6955515577554656</v>
      </c>
      <c r="L1382" s="169">
        <f t="shared" si="238"/>
        <v>40.924986658139126</v>
      </c>
      <c r="M1382" s="170">
        <f t="shared" si="239"/>
        <v>47.640541663452879</v>
      </c>
      <c r="N1382" s="170">
        <f t="shared" si="240"/>
        <v>4.4337605696400164</v>
      </c>
      <c r="O1382" s="169">
        <f t="shared" si="241"/>
        <v>0.39987018124459023</v>
      </c>
    </row>
    <row r="1383" spans="1:15" x14ac:dyDescent="0.25">
      <c r="A1383" s="157">
        <v>45694.949305555558</v>
      </c>
      <c r="B1383" s="168">
        <v>0.59958382446750902</v>
      </c>
      <c r="C1383" s="169">
        <f t="shared" si="233"/>
        <v>0.68073940957572998</v>
      </c>
      <c r="D1383" s="168">
        <v>26.406642909999999</v>
      </c>
      <c r="E1383" s="168">
        <v>5.4940442999999999E-2</v>
      </c>
      <c r="F1383" s="169">
        <f t="shared" si="234"/>
        <v>0.97873107327646824</v>
      </c>
      <c r="G1383" s="169">
        <f t="shared" si="235"/>
        <v>0.6587257176241067</v>
      </c>
      <c r="H1383" s="169">
        <f t="shared" si="236"/>
        <v>1.4258132416106206E-3</v>
      </c>
      <c r="I1383" s="169">
        <f t="shared" si="237"/>
        <v>58815.884987343074</v>
      </c>
      <c r="J1383" s="169">
        <f t="shared" si="231"/>
        <v>2.3680999289524714E-2</v>
      </c>
      <c r="K1383" s="169">
        <f t="shared" si="232"/>
        <v>1.6955515577554656</v>
      </c>
      <c r="L1383" s="169">
        <f t="shared" si="238"/>
        <v>41.360539087020641</v>
      </c>
      <c r="M1383" s="170">
        <f t="shared" si="239"/>
        <v>48.147565741629847</v>
      </c>
      <c r="N1383" s="170">
        <f t="shared" si="240"/>
        <v>4.4619586450281794</v>
      </c>
      <c r="O1383" s="169">
        <f t="shared" si="241"/>
        <v>0.40241329771177664</v>
      </c>
    </row>
    <row r="1384" spans="1:15" x14ac:dyDescent="0.25">
      <c r="A1384" s="157">
        <v>45694.95</v>
      </c>
      <c r="B1384" s="168">
        <v>0.59456478872342355</v>
      </c>
      <c r="C1384" s="169">
        <f t="shared" si="233"/>
        <v>0.67504103131794002</v>
      </c>
      <c r="D1384" s="168">
        <v>26.406642909999999</v>
      </c>
      <c r="E1384" s="168">
        <v>5.4530356666666599E-2</v>
      </c>
      <c r="F1384" s="169">
        <f t="shared" si="234"/>
        <v>0.97873107327646824</v>
      </c>
      <c r="G1384" s="169">
        <f t="shared" si="235"/>
        <v>0.65321161302790631</v>
      </c>
      <c r="H1384" s="169">
        <f t="shared" si="236"/>
        <v>1.4138779502768535E-3</v>
      </c>
      <c r="I1384" s="169">
        <f t="shared" si="237"/>
        <v>58323.54510587002</v>
      </c>
      <c r="J1384" s="169">
        <f t="shared" si="231"/>
        <v>2.3680999289524714E-2</v>
      </c>
      <c r="K1384" s="169">
        <f t="shared" si="232"/>
        <v>1.6955515577554656</v>
      </c>
      <c r="L1384" s="169">
        <f t="shared" si="238"/>
        <v>41.062611828639334</v>
      </c>
      <c r="M1384" s="170">
        <f t="shared" si="239"/>
        <v>47.800750333132456</v>
      </c>
      <c r="N1384" s="170">
        <f t="shared" si="240"/>
        <v>4.3935650263644632</v>
      </c>
      <c r="O1384" s="169">
        <f t="shared" si="241"/>
        <v>0.39624504206028704</v>
      </c>
    </row>
    <row r="1385" spans="1:15" x14ac:dyDescent="0.25">
      <c r="A1385" s="157">
        <v>45694.950694444444</v>
      </c>
      <c r="B1385" s="168">
        <v>0.58761533688026291</v>
      </c>
      <c r="C1385" s="169">
        <f t="shared" si="233"/>
        <v>0.66715094897826122</v>
      </c>
      <c r="D1385" s="168">
        <v>26.406642909999999</v>
      </c>
      <c r="E1385" s="168">
        <v>5.4109144499999998E-2</v>
      </c>
      <c r="F1385" s="169">
        <f t="shared" si="234"/>
        <v>0.97873107327646824</v>
      </c>
      <c r="G1385" s="169">
        <f t="shared" si="235"/>
        <v>0.64557667948621889</v>
      </c>
      <c r="H1385" s="169">
        <f t="shared" si="236"/>
        <v>1.3973521201000409E-3</v>
      </c>
      <c r="I1385" s="169">
        <f t="shared" si="237"/>
        <v>57641.841991721769</v>
      </c>
      <c r="J1385" s="169">
        <f t="shared" si="231"/>
        <v>2.3680999289524714E-2</v>
      </c>
      <c r="K1385" s="169">
        <f t="shared" si="232"/>
        <v>1.6955515577554656</v>
      </c>
      <c r="L1385" s="169">
        <f t="shared" si="238"/>
        <v>40.649513766302157</v>
      </c>
      <c r="M1385" s="170">
        <f t="shared" si="239"/>
        <v>47.319865253944485</v>
      </c>
      <c r="N1385" s="170">
        <f t="shared" si="240"/>
        <v>4.3113881807546806</v>
      </c>
      <c r="O1385" s="169">
        <f t="shared" si="241"/>
        <v>0.38883371038552311</v>
      </c>
    </row>
    <row r="1386" spans="1:15" x14ac:dyDescent="0.25">
      <c r="A1386" s="157">
        <v>45694.951388888891</v>
      </c>
      <c r="B1386" s="168">
        <v>0.59495086017549081</v>
      </c>
      <c r="C1386" s="169">
        <f t="shared" si="233"/>
        <v>0.67547935877376764</v>
      </c>
      <c r="D1386" s="168">
        <v>26.406642909999999</v>
      </c>
      <c r="E1386" s="168">
        <v>5.3665677999999897E-2</v>
      </c>
      <c r="F1386" s="169">
        <f t="shared" si="234"/>
        <v>0.97873107327646824</v>
      </c>
      <c r="G1386" s="169">
        <f t="shared" si="235"/>
        <v>0.6536357658885058</v>
      </c>
      <c r="H1386" s="169">
        <f t="shared" si="236"/>
        <v>1.4147960300617008E-3</v>
      </c>
      <c r="I1386" s="169">
        <f t="shared" si="237"/>
        <v>58361.416598053525</v>
      </c>
      <c r="J1386" s="169">
        <f t="shared" si="231"/>
        <v>2.3680999289524714E-2</v>
      </c>
      <c r="K1386" s="169">
        <f t="shared" si="232"/>
        <v>1.6955515577554656</v>
      </c>
      <c r="L1386" s="169">
        <f t="shared" si="238"/>
        <v>41.085541286596758</v>
      </c>
      <c r="M1386" s="170">
        <f t="shared" si="239"/>
        <v>47.827442383303811</v>
      </c>
      <c r="N1386" s="170">
        <f t="shared" si="240"/>
        <v>4.3265539213729536</v>
      </c>
      <c r="O1386" s="169">
        <f t="shared" si="241"/>
        <v>0.3902014719852952</v>
      </c>
    </row>
    <row r="1387" spans="1:15" x14ac:dyDescent="0.25">
      <c r="A1387" s="157">
        <v>45694.95208333333</v>
      </c>
      <c r="B1387" s="168">
        <v>0.6073054376694722</v>
      </c>
      <c r="C1387" s="169">
        <f t="shared" si="233"/>
        <v>0.68950616777963047</v>
      </c>
      <c r="D1387" s="168">
        <v>26.406642909999999</v>
      </c>
      <c r="E1387" s="168">
        <v>5.3392290000000002E-2</v>
      </c>
      <c r="F1387" s="169">
        <f t="shared" si="234"/>
        <v>0.97873107327646824</v>
      </c>
      <c r="G1387" s="169">
        <f t="shared" si="235"/>
        <v>0.66720897716199745</v>
      </c>
      <c r="H1387" s="169">
        <f t="shared" si="236"/>
        <v>1.4441752752424187E-3</v>
      </c>
      <c r="I1387" s="169">
        <f t="shared" si="237"/>
        <v>59573.332896160071</v>
      </c>
      <c r="J1387" s="169">
        <f t="shared" si="231"/>
        <v>2.3680999289524714E-2</v>
      </c>
      <c r="K1387" s="169">
        <f t="shared" si="232"/>
        <v>1.6955515577554656</v>
      </c>
      <c r="L1387" s="169">
        <f t="shared" si="238"/>
        <v>41.818209667890564</v>
      </c>
      <c r="M1387" s="170">
        <f t="shared" si="239"/>
        <v>48.680337433364386</v>
      </c>
      <c r="N1387" s="170">
        <f t="shared" si="240"/>
        <v>4.3890474208330037</v>
      </c>
      <c r="O1387" s="169">
        <f t="shared" si="241"/>
        <v>0.39583761010398655</v>
      </c>
    </row>
    <row r="1388" spans="1:15" x14ac:dyDescent="0.25">
      <c r="A1388" s="157">
        <v>45694.952777777777</v>
      </c>
      <c r="B1388" s="168">
        <v>0.61309666040814248</v>
      </c>
      <c r="C1388" s="169">
        <f t="shared" si="233"/>
        <v>0.69608125100730944</v>
      </c>
      <c r="D1388" s="168">
        <v>26.406642909999999</v>
      </c>
      <c r="E1388" s="168">
        <v>5.3087109666666597E-2</v>
      </c>
      <c r="F1388" s="169">
        <f t="shared" si="234"/>
        <v>0.97873107327646824</v>
      </c>
      <c r="G1388" s="169">
        <f t="shared" si="235"/>
        <v>0.67357143591885182</v>
      </c>
      <c r="H1388" s="169">
        <f t="shared" si="236"/>
        <v>1.4579468309931858E-3</v>
      </c>
      <c r="I1388" s="169">
        <f t="shared" si="237"/>
        <v>60141.420087031533</v>
      </c>
      <c r="J1388" s="169">
        <f t="shared" si="231"/>
        <v>2.3680999289524714E-2</v>
      </c>
      <c r="K1388" s="169">
        <f t="shared" si="232"/>
        <v>1.6955515577554656</v>
      </c>
      <c r="L1388" s="169">
        <f t="shared" si="238"/>
        <v>42.160928553527569</v>
      </c>
      <c r="M1388" s="170">
        <f t="shared" si="239"/>
        <v>49.079294517612936</v>
      </c>
      <c r="N1388" s="170">
        <f t="shared" si="240"/>
        <v>4.4033226611832701</v>
      </c>
      <c r="O1388" s="169">
        <f t="shared" si="241"/>
        <v>0.3971250596305258</v>
      </c>
    </row>
    <row r="1389" spans="1:15" x14ac:dyDescent="0.25">
      <c r="A1389" s="157">
        <v>45694.953472222223</v>
      </c>
      <c r="B1389" s="168">
        <v>0.60228640192538929</v>
      </c>
      <c r="C1389" s="169">
        <f t="shared" si="233"/>
        <v>0.6838077895218434</v>
      </c>
      <c r="D1389" s="168">
        <v>26.406642909999999</v>
      </c>
      <c r="E1389" s="168">
        <v>5.2832790166666602E-2</v>
      </c>
      <c r="F1389" s="169">
        <f t="shared" si="234"/>
        <v>0.97873107327646824</v>
      </c>
      <c r="G1389" s="169">
        <f t="shared" si="235"/>
        <v>0.66169487256579984</v>
      </c>
      <c r="H1389" s="169">
        <f t="shared" si="236"/>
        <v>1.4322399839086578E-3</v>
      </c>
      <c r="I1389" s="169">
        <f t="shared" si="237"/>
        <v>59080.993014687272</v>
      </c>
      <c r="J1389" s="169">
        <f t="shared" si="231"/>
        <v>2.3680999289524714E-2</v>
      </c>
      <c r="K1389" s="169">
        <f t="shared" si="232"/>
        <v>1.6955515577554656</v>
      </c>
      <c r="L1389" s="169">
        <f t="shared" si="238"/>
        <v>41.520817881815184</v>
      </c>
      <c r="M1389" s="170">
        <f t="shared" si="239"/>
        <v>48.334145365099531</v>
      </c>
      <c r="N1389" s="170">
        <f t="shared" si="240"/>
        <v>4.3090852640678152</v>
      </c>
      <c r="O1389" s="169">
        <f t="shared" si="241"/>
        <v>0.38862601587913198</v>
      </c>
    </row>
    <row r="1390" spans="1:15" x14ac:dyDescent="0.25">
      <c r="A1390" s="157">
        <v>45694.95416666667</v>
      </c>
      <c r="B1390" s="168">
        <v>0.59649518281588454</v>
      </c>
      <c r="C1390" s="169">
        <f t="shared" si="233"/>
        <v>0.67723271041454902</v>
      </c>
      <c r="D1390" s="168">
        <v>26.406642909999999</v>
      </c>
      <c r="E1390" s="168">
        <v>5.2535557833333302E-2</v>
      </c>
      <c r="F1390" s="169">
        <f t="shared" si="234"/>
        <v>0.97873107327646824</v>
      </c>
      <c r="G1390" s="169">
        <f t="shared" si="235"/>
        <v>0.6553324177960852</v>
      </c>
      <c r="H1390" s="169">
        <f t="shared" si="236"/>
        <v>1.4184684367880632E-3</v>
      </c>
      <c r="I1390" s="169">
        <f t="shared" si="237"/>
        <v>58512.906179817037</v>
      </c>
      <c r="J1390" s="169">
        <f t="shared" si="231"/>
        <v>2.3680999289524714E-2</v>
      </c>
      <c r="K1390" s="169">
        <f t="shared" si="232"/>
        <v>1.6955515577554656</v>
      </c>
      <c r="L1390" s="169">
        <f t="shared" si="238"/>
        <v>41.177240490471739</v>
      </c>
      <c r="M1390" s="170">
        <f t="shared" si="239"/>
        <v>47.934188899294249</v>
      </c>
      <c r="N1390" s="170">
        <f t="shared" si="240"/>
        <v>4.2458461202913886</v>
      </c>
      <c r="O1390" s="169">
        <f t="shared" si="241"/>
        <v>0.38292262989640952</v>
      </c>
    </row>
    <row r="1391" spans="1:15" x14ac:dyDescent="0.25">
      <c r="A1391" s="157">
        <v>45694.954861111109</v>
      </c>
      <c r="B1391" s="168">
        <v>0.59417869518752264</v>
      </c>
      <c r="C1391" s="169">
        <f t="shared" si="233"/>
        <v>0.67460267878916114</v>
      </c>
      <c r="D1391" s="168">
        <v>26.406642909999999</v>
      </c>
      <c r="E1391" s="168">
        <v>5.2254220333333302E-2</v>
      </c>
      <c r="F1391" s="169">
        <f t="shared" si="234"/>
        <v>0.97873107327646824</v>
      </c>
      <c r="G1391" s="169">
        <f t="shared" si="235"/>
        <v>0.65278743590516231</v>
      </c>
      <c r="H1391" s="169">
        <f t="shared" si="236"/>
        <v>1.4129598179765418E-3</v>
      </c>
      <c r="I1391" s="169">
        <f t="shared" si="237"/>
        <v>58285.671447383524</v>
      </c>
      <c r="J1391" s="169">
        <f t="shared" si="231"/>
        <v>2.3680999289524714E-2</v>
      </c>
      <c r="K1391" s="169">
        <f t="shared" si="232"/>
        <v>1.6955515577554656</v>
      </c>
      <c r="L1391" s="169">
        <f t="shared" si="238"/>
        <v>41.039678974366204</v>
      </c>
      <c r="M1391" s="170">
        <f t="shared" si="239"/>
        <v>47.774054329329516</v>
      </c>
      <c r="N1391" s="170">
        <f t="shared" si="240"/>
        <v>4.2075871725376244</v>
      </c>
      <c r="O1391" s="169">
        <f t="shared" si="241"/>
        <v>0.37947214759538461</v>
      </c>
    </row>
    <row r="1392" spans="1:15" x14ac:dyDescent="0.25">
      <c r="A1392" s="157">
        <v>45694.955555555556</v>
      </c>
      <c r="B1392" s="168">
        <v>0.60228640192538929</v>
      </c>
      <c r="C1392" s="169">
        <f t="shared" si="233"/>
        <v>0.6838077895218434</v>
      </c>
      <c r="D1392" s="168">
        <v>26.406642909999999</v>
      </c>
      <c r="E1392" s="168">
        <v>5.20666615E-2</v>
      </c>
      <c r="F1392" s="169">
        <f t="shared" si="234"/>
        <v>0.97873107327646824</v>
      </c>
      <c r="G1392" s="169">
        <f t="shared" si="235"/>
        <v>0.66169487256579984</v>
      </c>
      <c r="H1392" s="169">
        <f t="shared" si="236"/>
        <v>1.4322399839086578E-3</v>
      </c>
      <c r="I1392" s="169">
        <f t="shared" si="237"/>
        <v>59080.993014687272</v>
      </c>
      <c r="J1392" s="169">
        <f t="shared" si="231"/>
        <v>2.3680999289524714E-2</v>
      </c>
      <c r="K1392" s="169">
        <f t="shared" si="232"/>
        <v>1.6955515577554656</v>
      </c>
      <c r="L1392" s="169">
        <f t="shared" si="238"/>
        <v>41.520817881815184</v>
      </c>
      <c r="M1392" s="170">
        <f t="shared" si="239"/>
        <v>48.334145365099531</v>
      </c>
      <c r="N1392" s="170">
        <f t="shared" si="240"/>
        <v>4.2465991879492027</v>
      </c>
      <c r="O1392" s="169">
        <f t="shared" si="241"/>
        <v>0.38299054725371601</v>
      </c>
    </row>
    <row r="1393" spans="1:15" x14ac:dyDescent="0.25">
      <c r="A1393" s="157">
        <v>45694.956250000003</v>
      </c>
      <c r="B1393" s="168">
        <v>0.59842559536301621</v>
      </c>
      <c r="C1393" s="169">
        <f t="shared" si="233"/>
        <v>0.67942441046372737</v>
      </c>
      <c r="D1393" s="168">
        <v>26.406642909999999</v>
      </c>
      <c r="E1393" s="168">
        <v>5.1810756833333298E-2</v>
      </c>
      <c r="F1393" s="169">
        <f t="shared" si="234"/>
        <v>0.97873107327646824</v>
      </c>
      <c r="G1393" s="169">
        <f t="shared" si="235"/>
        <v>0.65745324283927109</v>
      </c>
      <c r="H1393" s="169">
        <f t="shared" si="236"/>
        <v>1.4230589671845695E-3</v>
      </c>
      <c r="I1393" s="169">
        <f t="shared" si="237"/>
        <v>58702.269064066044</v>
      </c>
      <c r="J1393" s="169">
        <f t="shared" si="231"/>
        <v>2.3680999289524714E-2</v>
      </c>
      <c r="K1393" s="169">
        <f t="shared" si="232"/>
        <v>1.6955515577554656</v>
      </c>
      <c r="L1393" s="169">
        <f t="shared" si="238"/>
        <v>41.291818324063414</v>
      </c>
      <c r="M1393" s="170">
        <f t="shared" si="239"/>
        <v>48.067568296593251</v>
      </c>
      <c r="N1393" s="170">
        <f t="shared" si="240"/>
        <v>4.2000909265720887</v>
      </c>
      <c r="O1393" s="169">
        <f t="shared" si="241"/>
        <v>0.37879607923629943</v>
      </c>
    </row>
    <row r="1394" spans="1:15" x14ac:dyDescent="0.25">
      <c r="A1394" s="157">
        <v>45694.956944444442</v>
      </c>
      <c r="B1394" s="168">
        <v>0.60267249175491322</v>
      </c>
      <c r="C1394" s="169">
        <f t="shared" si="233"/>
        <v>0.68424577984977319</v>
      </c>
      <c r="D1394" s="168">
        <v>26.406546324999901</v>
      </c>
      <c r="E1394" s="168">
        <v>5.1654984833333299E-2</v>
      </c>
      <c r="F1394" s="169">
        <f t="shared" si="234"/>
        <v>0.9787312697730004</v>
      </c>
      <c r="G1394" s="169">
        <f t="shared" si="235"/>
        <v>0.6621190456165762</v>
      </c>
      <c r="H1394" s="169">
        <f t="shared" si="236"/>
        <v>1.4331581073951866E-3</v>
      </c>
      <c r="I1394" s="169">
        <f t="shared" si="237"/>
        <v>59118.835379020406</v>
      </c>
      <c r="J1394" s="169">
        <f t="shared" si="231"/>
        <v>2.3681067472563228E-2</v>
      </c>
      <c r="K1394" s="169">
        <f t="shared" si="232"/>
        <v>1.6955472225763302</v>
      </c>
      <c r="L1394" s="169">
        <f t="shared" si="238"/>
        <v>41.543707058454984</v>
      </c>
      <c r="M1394" s="170">
        <f t="shared" si="239"/>
        <v>48.360679745984008</v>
      </c>
      <c r="N1394" s="170">
        <f t="shared" si="240"/>
        <v>4.2155662369108855</v>
      </c>
      <c r="O1394" s="169">
        <f t="shared" si="241"/>
        <v>0.3801917601831607</v>
      </c>
    </row>
    <row r="1395" spans="1:15" x14ac:dyDescent="0.25">
      <c r="A1395" s="157">
        <v>45694.957638888889</v>
      </c>
      <c r="B1395" s="168">
        <v>0.60653330202366607</v>
      </c>
      <c r="C1395" s="169">
        <f t="shared" si="233"/>
        <v>0.68862699906713243</v>
      </c>
      <c r="D1395" s="168">
        <v>26.405966800000002</v>
      </c>
      <c r="E1395" s="168">
        <v>5.1551668666666599E-2</v>
      </c>
      <c r="F1395" s="169">
        <f t="shared" si="234"/>
        <v>0.97873244876223142</v>
      </c>
      <c r="G1395" s="169">
        <f t="shared" si="235"/>
        <v>0.66636067941507526</v>
      </c>
      <c r="H1395" s="169">
        <f t="shared" si="236"/>
        <v>1.4423391329330634E-3</v>
      </c>
      <c r="I1395" s="169">
        <f t="shared" si="237"/>
        <v>59497.372719400242</v>
      </c>
      <c r="J1395" s="169">
        <f t="shared" si="231"/>
        <v>2.3681476586429117E-2</v>
      </c>
      <c r="K1395" s="169">
        <f t="shared" si="232"/>
        <v>1.6955212109986493</v>
      </c>
      <c r="L1395" s="169">
        <f t="shared" si="238"/>
        <v>41.772480953888497</v>
      </c>
      <c r="M1395" s="170">
        <f t="shared" si="239"/>
        <v>48.626325171877234</v>
      </c>
      <c r="N1395" s="170">
        <f t="shared" si="240"/>
        <v>4.2325611170295883</v>
      </c>
      <c r="O1395" s="169">
        <f t="shared" si="241"/>
        <v>0.38172448746659338</v>
      </c>
    </row>
    <row r="1396" spans="1:15" x14ac:dyDescent="0.25">
      <c r="A1396" s="157">
        <v>45694.958333333336</v>
      </c>
      <c r="B1396" s="168">
        <v>0.59495086017549081</v>
      </c>
      <c r="C1396" s="169">
        <f t="shared" si="233"/>
        <v>0.67547452883308334</v>
      </c>
      <c r="D1396" s="168">
        <v>26.40532288</v>
      </c>
      <c r="E1396" s="168">
        <v>5.1345036833333302E-2</v>
      </c>
      <c r="F1396" s="169">
        <f t="shared" si="234"/>
        <v>0.97873375871587809</v>
      </c>
      <c r="G1396" s="169">
        <f t="shared" si="235"/>
        <v>0.65363576588850592</v>
      </c>
      <c r="H1396" s="169">
        <f t="shared" si="236"/>
        <v>1.414796030061701E-3</v>
      </c>
      <c r="I1396" s="169">
        <f t="shared" si="237"/>
        <v>58360.999291178399</v>
      </c>
      <c r="J1396" s="169">
        <f t="shared" si="231"/>
        <v>2.3681931169890567E-2</v>
      </c>
      <c r="K1396" s="169">
        <f t="shared" si="232"/>
        <v>1.6954923094385932</v>
      </c>
      <c r="L1396" s="169">
        <f t="shared" si="238"/>
        <v>41.085541286596758</v>
      </c>
      <c r="M1396" s="170">
        <f t="shared" si="239"/>
        <v>47.825945095642716</v>
      </c>
      <c r="N1396" s="170">
        <f t="shared" si="240"/>
        <v>4.1393055402434946</v>
      </c>
      <c r="O1396" s="169">
        <f t="shared" si="241"/>
        <v>0.37331399172470192</v>
      </c>
    </row>
    <row r="1397" spans="1:15" x14ac:dyDescent="0.25">
      <c r="A1397" s="157">
        <v>45694.959027777775</v>
      </c>
      <c r="B1397" s="168">
        <v>0.6015142369374239</v>
      </c>
      <c r="C1397" s="169">
        <f t="shared" si="233"/>
        <v>0.68292384428601627</v>
      </c>
      <c r="D1397" s="168">
        <v>26.404678956666601</v>
      </c>
      <c r="E1397" s="168">
        <v>5.1224236666666603E-2</v>
      </c>
      <c r="F1397" s="169">
        <f t="shared" si="234"/>
        <v>0.97873506863297044</v>
      </c>
      <c r="G1397" s="169">
        <f t="shared" si="235"/>
        <v>0.66084654258245934</v>
      </c>
      <c r="H1397" s="169">
        <f t="shared" si="236"/>
        <v>1.4304037718235051E-3</v>
      </c>
      <c r="I1397" s="169">
        <f t="shared" si="237"/>
        <v>59004.620146311805</v>
      </c>
      <c r="J1397" s="169">
        <f t="shared" si="231"/>
        <v>2.3682385766385788E-2</v>
      </c>
      <c r="K1397" s="169">
        <f t="shared" si="232"/>
        <v>1.6954634080894926</v>
      </c>
      <c r="L1397" s="169">
        <f t="shared" si="238"/>
        <v>41.475034234109501</v>
      </c>
      <c r="M1397" s="170">
        <f t="shared" si="239"/>
        <v>48.278600103724571</v>
      </c>
      <c r="N1397" s="170">
        <f t="shared" si="240"/>
        <v>4.1725862598866019</v>
      </c>
      <c r="O1397" s="169">
        <f t="shared" si="241"/>
        <v>0.3763154996290225</v>
      </c>
    </row>
    <row r="1398" spans="1:15" x14ac:dyDescent="0.25">
      <c r="A1398" s="157">
        <v>45694.959722222222</v>
      </c>
      <c r="B1398" s="168">
        <v>0.58954573467910099</v>
      </c>
      <c r="C1398" s="169">
        <f t="shared" si="233"/>
        <v>0.66933317698256611</v>
      </c>
      <c r="D1398" s="168">
        <v>26.404035029999999</v>
      </c>
      <c r="E1398" s="168">
        <v>5.1135224666666597E-2</v>
      </c>
      <c r="F1398" s="169">
        <f t="shared" si="234"/>
        <v>0.97873637851350836</v>
      </c>
      <c r="G1398" s="169">
        <f t="shared" si="235"/>
        <v>0.64769748832636564</v>
      </c>
      <c r="H1398" s="169">
        <f t="shared" si="236"/>
        <v>1.4019426154250338E-3</v>
      </c>
      <c r="I1398" s="169">
        <f t="shared" si="237"/>
        <v>57830.386491293713</v>
      </c>
      <c r="J1398" s="169">
        <f t="shared" si="231"/>
        <v>2.3682840375915174E-2</v>
      </c>
      <c r="K1398" s="169">
        <f t="shared" si="232"/>
        <v>1.6954345069513546</v>
      </c>
      <c r="L1398" s="169">
        <f t="shared" si="238"/>
        <v>40.764331174806443</v>
      </c>
      <c r="M1398" s="170">
        <f t="shared" si="239"/>
        <v>47.450588636213617</v>
      </c>
      <c r="N1398" s="170">
        <f t="shared" si="240"/>
        <v>4.0867879352253835</v>
      </c>
      <c r="O1398" s="169">
        <f t="shared" si="241"/>
        <v>0.36857755548569476</v>
      </c>
    </row>
    <row r="1399" spans="1:15" x14ac:dyDescent="0.25">
      <c r="A1399" s="157">
        <v>45694.960416666669</v>
      </c>
      <c r="B1399" s="168">
        <v>0.58838747244885503</v>
      </c>
      <c r="C1399" s="169">
        <f t="shared" si="233"/>
        <v>0.6680160631663038</v>
      </c>
      <c r="D1399" s="168">
        <v>26.403455859999902</v>
      </c>
      <c r="E1399" s="168">
        <v>5.1000120833333301E-2</v>
      </c>
      <c r="F1399" s="169">
        <f t="shared" si="234"/>
        <v>0.97873755662852546</v>
      </c>
      <c r="G1399" s="169">
        <f t="shared" si="235"/>
        <v>0.64642497714831093</v>
      </c>
      <c r="H1399" s="169">
        <f t="shared" si="236"/>
        <v>1.3991882622257812E-3</v>
      </c>
      <c r="I1399" s="169">
        <f t="shared" si="237"/>
        <v>57716.587857568651</v>
      </c>
      <c r="J1399" s="169">
        <f t="shared" si="231"/>
        <v>2.3683249276633258E-2</v>
      </c>
      <c r="K1399" s="169">
        <f t="shared" si="232"/>
        <v>1.6954085125723126</v>
      </c>
      <c r="L1399" s="169">
        <f t="shared" si="238"/>
        <v>40.695445656072351</v>
      </c>
      <c r="M1399" s="170">
        <f t="shared" si="239"/>
        <v>47.369753688761037</v>
      </c>
      <c r="N1399" s="170">
        <f t="shared" si="240"/>
        <v>4.0683433072666055</v>
      </c>
      <c r="O1399" s="169">
        <f t="shared" si="241"/>
        <v>0.36691407893818589</v>
      </c>
    </row>
    <row r="1400" spans="1:15" x14ac:dyDescent="0.25">
      <c r="A1400" s="157">
        <v>45694.961111111108</v>
      </c>
      <c r="B1400" s="168">
        <v>0.60730544122141816</v>
      </c>
      <c r="C1400" s="169">
        <f t="shared" si="233"/>
        <v>0.68949331468115971</v>
      </c>
      <c r="D1400" s="168">
        <v>26.4032004333333</v>
      </c>
      <c r="E1400" s="168">
        <v>5.0938130166666602E-2</v>
      </c>
      <c r="F1400" s="169">
        <f t="shared" si="234"/>
        <v>0.97873807619193509</v>
      </c>
      <c r="G1400" s="169">
        <f t="shared" si="235"/>
        <v>0.66720898106430104</v>
      </c>
      <c r="H1400" s="169">
        <f t="shared" si="236"/>
        <v>1.4441752836889634E-3</v>
      </c>
      <c r="I1400" s="169">
        <f t="shared" si="237"/>
        <v>59572.222388452195</v>
      </c>
      <c r="J1400" s="169">
        <f t="shared" si="231"/>
        <v>2.368342961355965E-2</v>
      </c>
      <c r="K1400" s="169">
        <f t="shared" si="232"/>
        <v>1.6953970485739964</v>
      </c>
      <c r="L1400" s="169">
        <f t="shared" si="238"/>
        <v>41.81820987823113</v>
      </c>
      <c r="M1400" s="170">
        <f t="shared" si="239"/>
        <v>48.676363402953996</v>
      </c>
      <c r="N1400" s="170">
        <f t="shared" si="240"/>
        <v>4.1868919115100809</v>
      </c>
      <c r="O1400" s="169">
        <f t="shared" si="241"/>
        <v>0.37760569187500725</v>
      </c>
    </row>
    <row r="1401" spans="1:15" x14ac:dyDescent="0.25">
      <c r="A1401" s="157">
        <v>45694.961805555555</v>
      </c>
      <c r="B1401" s="168">
        <v>0.59996991429703017</v>
      </c>
      <c r="C1401" s="169">
        <f t="shared" si="233"/>
        <v>0.68116427290247761</v>
      </c>
      <c r="D1401" s="168">
        <v>26.40298817</v>
      </c>
      <c r="E1401" s="168">
        <v>5.0733879666666599E-2</v>
      </c>
      <c r="F1401" s="169">
        <f t="shared" si="234"/>
        <v>0.97873850795161688</v>
      </c>
      <c r="G1401" s="169">
        <f t="shared" si="235"/>
        <v>0.65914989067488017</v>
      </c>
      <c r="H1401" s="169">
        <f t="shared" si="236"/>
        <v>1.4267313650971431E-3</v>
      </c>
      <c r="I1401" s="169">
        <f t="shared" si="237"/>
        <v>58852.593178774063</v>
      </c>
      <c r="J1401" s="169">
        <f t="shared" si="231"/>
        <v>2.3683579477488285E-2</v>
      </c>
      <c r="K1401" s="169">
        <f t="shared" si="232"/>
        <v>1.6953875218652019</v>
      </c>
      <c r="L1401" s="169">
        <f t="shared" si="238"/>
        <v>41.383442675078314</v>
      </c>
      <c r="M1401" s="170">
        <f t="shared" si="239"/>
        <v>48.170052224653134</v>
      </c>
      <c r="N1401" s="170">
        <f t="shared" si="240"/>
        <v>4.1224022223808667</v>
      </c>
      <c r="O1401" s="169">
        <f t="shared" si="241"/>
        <v>0.37178952222049666</v>
      </c>
    </row>
    <row r="1402" spans="1:15" x14ac:dyDescent="0.25">
      <c r="A1402" s="157">
        <v>45694.962500000001</v>
      </c>
      <c r="B1402" s="168">
        <v>0.61039410866325594</v>
      </c>
      <c r="C1402" s="169">
        <f t="shared" si="233"/>
        <v>0.69299838419420934</v>
      </c>
      <c r="D1402" s="168">
        <v>26.402775904999999</v>
      </c>
      <c r="E1402" s="168">
        <v>5.0574932500000003E-2</v>
      </c>
      <c r="F1402" s="169">
        <f t="shared" si="234"/>
        <v>0.97873893970998005</v>
      </c>
      <c r="G1402" s="169">
        <f t="shared" si="235"/>
        <v>0.67060230922643693</v>
      </c>
      <c r="H1402" s="169">
        <f t="shared" si="236"/>
        <v>1.4515201498407726E-3</v>
      </c>
      <c r="I1402" s="169">
        <f t="shared" si="237"/>
        <v>59875.060394379689</v>
      </c>
      <c r="J1402" s="169">
        <f t="shared" si="231"/>
        <v>2.3683729343754359E-2</v>
      </c>
      <c r="K1402" s="169">
        <f t="shared" si="232"/>
        <v>1.6953779951207841</v>
      </c>
      <c r="L1402" s="169">
        <f t="shared" si="238"/>
        <v>42.001050851561345</v>
      </c>
      <c r="M1402" s="170">
        <f t="shared" si="239"/>
        <v>48.888697921693449</v>
      </c>
      <c r="N1402" s="170">
        <f t="shared" si="240"/>
        <v>4.1769883401750469</v>
      </c>
      <c r="O1402" s="169">
        <f t="shared" si="241"/>
        <v>0.37671251264204964</v>
      </c>
    </row>
    <row r="1403" spans="1:15" x14ac:dyDescent="0.25">
      <c r="A1403" s="157">
        <v>45694.963194444441</v>
      </c>
      <c r="B1403" s="168">
        <v>0.60807762103489682</v>
      </c>
      <c r="C1403" s="169">
        <f t="shared" si="233"/>
        <v>0.69036761392763535</v>
      </c>
      <c r="D1403" s="168">
        <v>26.402563643333298</v>
      </c>
      <c r="E1403" s="168">
        <v>5.0431083999999897E-2</v>
      </c>
      <c r="F1403" s="169">
        <f t="shared" si="234"/>
        <v>0.97873937145685486</v>
      </c>
      <c r="G1403" s="169">
        <f t="shared" si="235"/>
        <v>0.66805732733551715</v>
      </c>
      <c r="H1403" s="169">
        <f t="shared" si="236"/>
        <v>1.446011531029258E-3</v>
      </c>
      <c r="I1403" s="169">
        <f t="shared" si="237"/>
        <v>59647.761843347696</v>
      </c>
      <c r="J1403" s="169">
        <f t="shared" si="231"/>
        <v>2.3683879208827727E-2</v>
      </c>
      <c r="K1403" s="169">
        <f t="shared" si="232"/>
        <v>1.6953684685651476</v>
      </c>
      <c r="L1403" s="169">
        <f t="shared" si="238"/>
        <v>41.86393306838437</v>
      </c>
      <c r="M1403" s="170">
        <f t="shared" si="239"/>
        <v>48.728849229906018</v>
      </c>
      <c r="N1403" s="170">
        <f t="shared" si="240"/>
        <v>4.1501255804680346</v>
      </c>
      <c r="O1403" s="169">
        <f t="shared" si="241"/>
        <v>0.37428982507828601</v>
      </c>
    </row>
    <row r="1404" spans="1:15" x14ac:dyDescent="0.25">
      <c r="A1404" s="157">
        <v>45694.963888888888</v>
      </c>
      <c r="B1404" s="168">
        <v>0.60653330202366607</v>
      </c>
      <c r="C1404" s="169">
        <f t="shared" si="233"/>
        <v>0.68861351226348932</v>
      </c>
      <c r="D1404" s="168">
        <v>26.402351066666601</v>
      </c>
      <c r="E1404" s="168">
        <v>5.0377041499999997E-2</v>
      </c>
      <c r="F1404" s="169">
        <f t="shared" si="234"/>
        <v>0.97873980383973058</v>
      </c>
      <c r="G1404" s="169">
        <f t="shared" si="235"/>
        <v>0.66636067941507549</v>
      </c>
      <c r="H1404" s="169">
        <f t="shared" si="236"/>
        <v>1.4423391329330638E-3</v>
      </c>
      <c r="I1404" s="169">
        <f t="shared" si="237"/>
        <v>59496.207459565478</v>
      </c>
      <c r="J1404" s="169">
        <f t="shared" si="231"/>
        <v>2.3684029297466713E-2</v>
      </c>
      <c r="K1404" s="169">
        <f t="shared" si="232"/>
        <v>1.695358927911206</v>
      </c>
      <c r="L1404" s="169">
        <f t="shared" si="238"/>
        <v>41.772480953888497</v>
      </c>
      <c r="M1404" s="170">
        <f t="shared" si="239"/>
        <v>48.622155515104481</v>
      </c>
      <c r="N1404" s="170">
        <f t="shared" si="240"/>
        <v>4.1356904837392969</v>
      </c>
      <c r="O1404" s="169">
        <f t="shared" si="241"/>
        <v>0.37298795849019634</v>
      </c>
    </row>
    <row r="1405" spans="1:15" x14ac:dyDescent="0.25">
      <c r="A1405" s="157">
        <v>45694.964583333334</v>
      </c>
      <c r="B1405" s="168">
        <v>0.59688127272262248</v>
      </c>
      <c r="C1405" s="169">
        <f t="shared" si="233"/>
        <v>0.67765451757479889</v>
      </c>
      <c r="D1405" s="168">
        <v>26.402136611666599</v>
      </c>
      <c r="E1405" s="168">
        <v>5.0218092999999998E-2</v>
      </c>
      <c r="F1405" s="169">
        <f t="shared" si="234"/>
        <v>0.97874024003836813</v>
      </c>
      <c r="G1405" s="169">
        <f t="shared" si="235"/>
        <v>0.65575659093169192</v>
      </c>
      <c r="H1405" s="169">
        <f t="shared" si="236"/>
        <v>1.4193865604582075E-3</v>
      </c>
      <c r="I1405" s="169">
        <f t="shared" si="237"/>
        <v>58549.350318462624</v>
      </c>
      <c r="J1405" s="169">
        <f t="shared" si="231"/>
        <v>2.36841807134727E-2</v>
      </c>
      <c r="K1405" s="169">
        <f t="shared" si="232"/>
        <v>1.6953493029955995</v>
      </c>
      <c r="L1405" s="169">
        <f t="shared" si="238"/>
        <v>41.200160644129845</v>
      </c>
      <c r="M1405" s="170">
        <f t="shared" si="239"/>
        <v>47.955744634506189</v>
      </c>
      <c r="N1405" s="170">
        <f t="shared" si="240"/>
        <v>4.0605117084121103</v>
      </c>
      <c r="O1405" s="169">
        <f t="shared" si="241"/>
        <v>0.36620776591018306</v>
      </c>
    </row>
    <row r="1406" spans="1:15" x14ac:dyDescent="0.25">
      <c r="A1406" s="157">
        <v>45694.965277777781</v>
      </c>
      <c r="B1406" s="168">
        <v>0.60807762103489682</v>
      </c>
      <c r="C1406" s="169">
        <f t="shared" si="233"/>
        <v>0.69036521401334472</v>
      </c>
      <c r="D1406" s="168">
        <v>26.401921845</v>
      </c>
      <c r="E1406" s="168">
        <v>5.0106830833333303E-2</v>
      </c>
      <c r="F1406" s="169">
        <f t="shared" si="234"/>
        <v>0.9787406768661151</v>
      </c>
      <c r="G1406" s="169">
        <f t="shared" si="235"/>
        <v>0.66805732733551737</v>
      </c>
      <c r="H1406" s="169">
        <f t="shared" si="236"/>
        <v>1.4460115310292584E-3</v>
      </c>
      <c r="I1406" s="169">
        <f t="shared" si="237"/>
        <v>59647.554490752984</v>
      </c>
      <c r="J1406" s="169">
        <f t="shared" si="231"/>
        <v>2.3684332350718377E-2</v>
      </c>
      <c r="K1406" s="169">
        <f t="shared" si="232"/>
        <v>1.6953396641322218</v>
      </c>
      <c r="L1406" s="169">
        <f t="shared" si="238"/>
        <v>41.86393306838437</v>
      </c>
      <c r="M1406" s="170">
        <f t="shared" si="239"/>
        <v>48.728107522662896</v>
      </c>
      <c r="N1406" s="170">
        <f t="shared" si="240"/>
        <v>4.1233657394921117</v>
      </c>
      <c r="O1406" s="169">
        <f t="shared" si="241"/>
        <v>0.37187641950686434</v>
      </c>
    </row>
    <row r="1407" spans="1:15" x14ac:dyDescent="0.25">
      <c r="A1407" s="157">
        <v>45694.96597222222</v>
      </c>
      <c r="B1407" s="168">
        <v>0.61039410866325594</v>
      </c>
      <c r="C1407" s="169">
        <f t="shared" si="233"/>
        <v>0.69299437223596116</v>
      </c>
      <c r="D1407" s="168">
        <v>26.4017070766666</v>
      </c>
      <c r="E1407" s="168">
        <v>4.9999542666666598E-2</v>
      </c>
      <c r="F1407" s="169">
        <f t="shared" si="234"/>
        <v>0.97874111369243233</v>
      </c>
      <c r="G1407" s="169">
        <f t="shared" si="235"/>
        <v>0.67060230922643704</v>
      </c>
      <c r="H1407" s="169">
        <f t="shared" si="236"/>
        <v>1.4515201498407728E-3</v>
      </c>
      <c r="I1407" s="169">
        <f t="shared" si="237"/>
        <v>59874.713761187042</v>
      </c>
      <c r="J1407" s="169">
        <f t="shared" si="231"/>
        <v>2.3684483990329245E-2</v>
      </c>
      <c r="K1407" s="169">
        <f t="shared" si="232"/>
        <v>1.6953300252341443</v>
      </c>
      <c r="L1407" s="169">
        <f t="shared" si="238"/>
        <v>42.001050851561345</v>
      </c>
      <c r="M1407" s="170">
        <f t="shared" si="239"/>
        <v>48.887458662899903</v>
      </c>
      <c r="N1407" s="170">
        <f t="shared" si="240"/>
        <v>4.1293399755772979</v>
      </c>
      <c r="O1407" s="169">
        <f t="shared" si="241"/>
        <v>0.37241522146259903</v>
      </c>
    </row>
    <row r="1408" spans="1:15" x14ac:dyDescent="0.25">
      <c r="A1408" s="157">
        <v>45694.966666666667</v>
      </c>
      <c r="B1408" s="168">
        <v>0.57526073737966221</v>
      </c>
      <c r="C1408" s="169">
        <f t="shared" si="233"/>
        <v>0.65310589367692684</v>
      </c>
      <c r="D1408" s="168">
        <v>26.401492309999998</v>
      </c>
      <c r="E1408" s="168">
        <v>4.9970136666666602E-2</v>
      </c>
      <c r="F1408" s="169">
        <f t="shared" si="234"/>
        <v>0.97874155051053913</v>
      </c>
      <c r="G1408" s="169">
        <f t="shared" si="235"/>
        <v>0.63200344403541386</v>
      </c>
      <c r="H1408" s="169">
        <f t="shared" si="236"/>
        <v>1.3679728225874759E-3</v>
      </c>
      <c r="I1408" s="169">
        <f t="shared" si="237"/>
        <v>56428.349213686481</v>
      </c>
      <c r="J1408" s="169">
        <f t="shared" si="231"/>
        <v>2.3684635629951566E-2</v>
      </c>
      <c r="K1408" s="169">
        <f t="shared" si="232"/>
        <v>1.6953203864509809</v>
      </c>
      <c r="L1408" s="169">
        <f t="shared" si="238"/>
        <v>39.913419872788204</v>
      </c>
      <c r="M1408" s="170">
        <f t="shared" si="239"/>
        <v>46.45730727637806</v>
      </c>
      <c r="N1408" s="170">
        <f t="shared" si="240"/>
        <v>3.9017359843811645</v>
      </c>
      <c r="O1408" s="169">
        <f t="shared" si="241"/>
        <v>0.35188816597954226</v>
      </c>
    </row>
    <row r="1409" spans="1:15" x14ac:dyDescent="0.25">
      <c r="A1409" s="157">
        <v>45694.967361111114</v>
      </c>
      <c r="B1409" s="168">
        <v>0.55093763940433216</v>
      </c>
      <c r="C1409" s="169">
        <f t="shared" si="233"/>
        <v>0.62549053875267191</v>
      </c>
      <c r="D1409" s="168">
        <v>26.4012507433333</v>
      </c>
      <c r="E1409" s="168">
        <v>4.9857282499999898E-2</v>
      </c>
      <c r="F1409" s="169">
        <f t="shared" si="234"/>
        <v>0.97874204183192848</v>
      </c>
      <c r="G1409" s="169">
        <f t="shared" si="235"/>
        <v>0.60528115848531572</v>
      </c>
      <c r="H1409" s="169">
        <f t="shared" si="236"/>
        <v>1.3101323776738435E-3</v>
      </c>
      <c r="I1409" s="169">
        <f t="shared" si="237"/>
        <v>54042.382548230853</v>
      </c>
      <c r="J1409" s="169">
        <f t="shared" si="231"/>
        <v>2.3684806193585286E-2</v>
      </c>
      <c r="K1409" s="169">
        <f t="shared" si="232"/>
        <v>1.6953095449248627</v>
      </c>
      <c r="L1409" s="169">
        <f t="shared" si="238"/>
        <v>38.457705689553315</v>
      </c>
      <c r="M1409" s="170">
        <f t="shared" si="239"/>
        <v>44.762669302716013</v>
      </c>
      <c r="N1409" s="170">
        <f t="shared" si="240"/>
        <v>3.7368815294315341</v>
      </c>
      <c r="O1409" s="169">
        <f t="shared" si="241"/>
        <v>0.33702033995594644</v>
      </c>
    </row>
    <row r="1410" spans="1:15" x14ac:dyDescent="0.25">
      <c r="A1410" s="157">
        <v>45694.968055555553</v>
      </c>
      <c r="B1410" s="168">
        <v>0.57564682358002328</v>
      </c>
      <c r="C1410" s="169">
        <f t="shared" si="233"/>
        <v>0.65354194627104845</v>
      </c>
      <c r="D1410" s="168">
        <v>26.400848388333301</v>
      </c>
      <c r="E1410" s="168">
        <v>4.9704694666666598E-2</v>
      </c>
      <c r="F1410" s="169">
        <f t="shared" si="234"/>
        <v>0.97874286016647094</v>
      </c>
      <c r="G1410" s="169">
        <f t="shared" si="235"/>
        <v>0.63242761309905315</v>
      </c>
      <c r="H1410" s="169">
        <f t="shared" si="236"/>
        <v>1.368890937443838E-3</v>
      </c>
      <c r="I1410" s="169">
        <f t="shared" si="237"/>
        <v>56466.024157818589</v>
      </c>
      <c r="J1410" s="169">
        <f t="shared" si="231"/>
        <v>2.3685090288812539E-2</v>
      </c>
      <c r="K1410" s="169">
        <f t="shared" si="232"/>
        <v>1.6952914873215923</v>
      </c>
      <c r="L1410" s="169">
        <f t="shared" si="238"/>
        <v>39.936456375052529</v>
      </c>
      <c r="M1410" s="170">
        <f t="shared" si="239"/>
        <v>46.483410779844782</v>
      </c>
      <c r="N1410" s="170">
        <f t="shared" si="240"/>
        <v>3.8834035548074137</v>
      </c>
      <c r="O1410" s="169">
        <f t="shared" si="241"/>
        <v>0.35023480833400195</v>
      </c>
    </row>
    <row r="1411" spans="1:15" x14ac:dyDescent="0.25">
      <c r="A1411" s="157">
        <v>45694.96875</v>
      </c>
      <c r="B1411" s="168">
        <v>0.58375453024067303</v>
      </c>
      <c r="C1411" s="169">
        <f t="shared" si="233"/>
        <v>0.66274522749270293</v>
      </c>
      <c r="D1411" s="168">
        <v>26.400419235000001</v>
      </c>
      <c r="E1411" s="168">
        <v>4.9616477833333297E-2</v>
      </c>
      <c r="F1411" s="169">
        <f t="shared" si="234"/>
        <v>0.97874373298648076</v>
      </c>
      <c r="G1411" s="169">
        <f t="shared" si="235"/>
        <v>0.64133504967485711</v>
      </c>
      <c r="H1411" s="169">
        <f t="shared" si="236"/>
        <v>1.3881711031923313E-3</v>
      </c>
      <c r="I1411" s="169">
        <f t="shared" si="237"/>
        <v>57261.187655369533</v>
      </c>
      <c r="J1411" s="169">
        <f t="shared" si="231"/>
        <v>2.3685393310431044E-2</v>
      </c>
      <c r="K1411" s="169">
        <f t="shared" si="232"/>
        <v>1.6952722271702074</v>
      </c>
      <c r="L1411" s="169">
        <f t="shared" si="238"/>
        <v>40.419719636268688</v>
      </c>
      <c r="M1411" s="170">
        <f t="shared" si="239"/>
        <v>47.045418626103682</v>
      </c>
      <c r="N1411" s="170">
        <f t="shared" si="240"/>
        <v>3.9281230841346093</v>
      </c>
      <c r="O1411" s="169">
        <f t="shared" si="241"/>
        <v>0.35426795491834501</v>
      </c>
    </row>
    <row r="1412" spans="1:15" x14ac:dyDescent="0.25">
      <c r="A1412" s="157">
        <v>45694.969444444447</v>
      </c>
      <c r="B1412" s="168">
        <v>0.58761533688026291</v>
      </c>
      <c r="C1412" s="169">
        <f t="shared" si="233"/>
        <v>0.66712690819030673</v>
      </c>
      <c r="D1412" s="168">
        <v>26.399990081666601</v>
      </c>
      <c r="E1412" s="168">
        <v>4.9421763333333299E-2</v>
      </c>
      <c r="F1412" s="169">
        <f t="shared" si="234"/>
        <v>0.97874460578724631</v>
      </c>
      <c r="G1412" s="169">
        <f t="shared" si="235"/>
        <v>0.645576679486219</v>
      </c>
      <c r="H1412" s="169">
        <f t="shared" si="236"/>
        <v>1.3973521201000412E-3</v>
      </c>
      <c r="I1412" s="169">
        <f t="shared" si="237"/>
        <v>57639.764867642501</v>
      </c>
      <c r="J1412" s="169">
        <f t="shared" si="231"/>
        <v>2.3685696336794692E-2</v>
      </c>
      <c r="K1412" s="169">
        <f t="shared" si="232"/>
        <v>1.6952529671789665</v>
      </c>
      <c r="L1412" s="169">
        <f t="shared" si="238"/>
        <v>40.649513766302157</v>
      </c>
      <c r="M1412" s="170">
        <f t="shared" si="239"/>
        <v>47.312399620886247</v>
      </c>
      <c r="N1412" s="170">
        <f t="shared" si="240"/>
        <v>3.9371466810015994</v>
      </c>
      <c r="O1412" s="169">
        <f t="shared" si="241"/>
        <v>0.35508177137460317</v>
      </c>
    </row>
    <row r="1413" spans="1:15" x14ac:dyDescent="0.25">
      <c r="A1413" s="157">
        <v>45694.970138888886</v>
      </c>
      <c r="B1413" s="168">
        <v>0.58915965952065663</v>
      </c>
      <c r="C1413" s="169">
        <f t="shared" si="233"/>
        <v>0.66887864190807633</v>
      </c>
      <c r="D1413" s="168">
        <v>26.399560928333301</v>
      </c>
      <c r="E1413" s="168">
        <v>4.9207978166666597E-2</v>
      </c>
      <c r="F1413" s="169">
        <f t="shared" si="234"/>
        <v>0.97874547856876726</v>
      </c>
      <c r="G1413" s="169">
        <f t="shared" si="235"/>
        <v>0.64727333139379817</v>
      </c>
      <c r="H1413" s="169">
        <f t="shared" si="236"/>
        <v>1.4010245268264029E-3</v>
      </c>
      <c r="I1413" s="169">
        <f t="shared" si="237"/>
        <v>57791.114660857798</v>
      </c>
      <c r="J1413" s="169">
        <f t="shared" si="231"/>
        <v>2.3685999367903394E-2</v>
      </c>
      <c r="K1413" s="169">
        <f t="shared" si="232"/>
        <v>1.6952337073478796</v>
      </c>
      <c r="L1413" s="169">
        <f t="shared" si="238"/>
        <v>40.741372170892618</v>
      </c>
      <c r="M1413" s="170">
        <f t="shared" si="239"/>
        <v>47.418831958345507</v>
      </c>
      <c r="N1413" s="170">
        <f t="shared" si="240"/>
        <v>3.9298169447724685</v>
      </c>
      <c r="O1413" s="169">
        <f t="shared" si="241"/>
        <v>0.35442072012738712</v>
      </c>
    </row>
    <row r="1414" spans="1:15" x14ac:dyDescent="0.25">
      <c r="A1414" s="157">
        <v>45694.970833333333</v>
      </c>
      <c r="B1414" s="168">
        <v>0.60112816911451949</v>
      </c>
      <c r="C1414" s="169">
        <f t="shared" si="233"/>
        <v>0.68246472259090085</v>
      </c>
      <c r="D1414" s="168">
        <v>26.399051331666598</v>
      </c>
      <c r="E1414" s="168">
        <v>4.9060157666666597E-2</v>
      </c>
      <c r="F1414" s="169">
        <f t="shared" si="234"/>
        <v>0.97874651492522413</v>
      </c>
      <c r="G1414" s="169">
        <f t="shared" si="235"/>
        <v>0.66042239370899669</v>
      </c>
      <c r="H1414" s="169">
        <f t="shared" si="236"/>
        <v>1.429485700668824E-3</v>
      </c>
      <c r="I1414" s="169">
        <f t="shared" si="237"/>
        <v>58964.952031853834</v>
      </c>
      <c r="J1414" s="169">
        <f t="shared" si="231"/>
        <v>2.368635920732607E-2</v>
      </c>
      <c r="K1414" s="169">
        <f t="shared" si="232"/>
        <v>1.6952108375349195</v>
      </c>
      <c r="L1414" s="169">
        <f t="shared" si="238"/>
        <v>41.452140195214461</v>
      </c>
      <c r="M1414" s="170">
        <f t="shared" si="239"/>
        <v>48.245510878018372</v>
      </c>
      <c r="N1414" s="170">
        <f t="shared" si="240"/>
        <v>3.9932330540719767</v>
      </c>
      <c r="O1414" s="169">
        <f t="shared" si="241"/>
        <v>0.36014006620418265</v>
      </c>
    </row>
    <row r="1415" spans="1:15" x14ac:dyDescent="0.25">
      <c r="A1415" s="157">
        <v>45694.97152777778</v>
      </c>
      <c r="B1415" s="168">
        <v>0.60807762466405701</v>
      </c>
      <c r="C1415" s="169">
        <f t="shared" si="233"/>
        <v>0.69035077465787076</v>
      </c>
      <c r="D1415" s="168">
        <v>26.398059083333301</v>
      </c>
      <c r="E1415" s="168">
        <v>4.8894850333333302E-2</v>
      </c>
      <c r="F1415" s="169">
        <f t="shared" si="234"/>
        <v>0.97874853276278284</v>
      </c>
      <c r="G1415" s="169">
        <f t="shared" si="235"/>
        <v>0.66805733132265166</v>
      </c>
      <c r="H1415" s="169">
        <f t="shared" si="236"/>
        <v>1.4460115396594192E-3</v>
      </c>
      <c r="I1415" s="169">
        <f t="shared" si="237"/>
        <v>59646.306930440034</v>
      </c>
      <c r="J1415" s="169">
        <f t="shared" si="231"/>
        <v>2.3687059878806281E-2</v>
      </c>
      <c r="K1415" s="169">
        <f t="shared" si="232"/>
        <v>1.6951663078016819</v>
      </c>
      <c r="L1415" s="169">
        <f t="shared" si="238"/>
        <v>41.86393328325925</v>
      </c>
      <c r="M1415" s="170">
        <f t="shared" si="239"/>
        <v>48.723643932435017</v>
      </c>
      <c r="N1415" s="170">
        <f t="shared" si="240"/>
        <v>4.0231833274017266</v>
      </c>
      <c r="O1415" s="169">
        <f t="shared" si="241"/>
        <v>0.36284120918125246</v>
      </c>
    </row>
    <row r="1416" spans="1:15" x14ac:dyDescent="0.25">
      <c r="A1416" s="157">
        <v>45694.972222222219</v>
      </c>
      <c r="B1416" s="168">
        <v>0.59340655591255365</v>
      </c>
      <c r="C1416" s="169">
        <f t="shared" si="233"/>
        <v>0.67369079036307578</v>
      </c>
      <c r="D1416" s="168">
        <v>26.3969863883333</v>
      </c>
      <c r="E1416" s="168">
        <v>4.8661197333333302E-2</v>
      </c>
      <c r="F1416" s="169">
        <f t="shared" si="234"/>
        <v>0.97875071408107561</v>
      </c>
      <c r="G1416" s="169">
        <f t="shared" si="235"/>
        <v>0.65193913417110316</v>
      </c>
      <c r="H1416" s="169">
        <f t="shared" si="236"/>
        <v>1.4111236670370198E-3</v>
      </c>
      <c r="I1416" s="169">
        <f t="shared" si="237"/>
        <v>58206.88428736975</v>
      </c>
      <c r="J1416" s="169">
        <f t="shared" si="231"/>
        <v>2.3687817385858151E-2</v>
      </c>
      <c r="K1416" s="169">
        <f t="shared" si="232"/>
        <v>1.6951181687773873</v>
      </c>
      <c r="L1416" s="169">
        <f t="shared" si="238"/>
        <v>40.99380984494816</v>
      </c>
      <c r="M1416" s="170">
        <f t="shared" si="239"/>
        <v>47.709730646119617</v>
      </c>
      <c r="N1416" s="170">
        <f t="shared" si="240"/>
        <v>3.9123662828788741</v>
      </c>
      <c r="O1416" s="169">
        <f t="shared" si="241"/>
        <v>0.35284688698402544</v>
      </c>
    </row>
    <row r="1417" spans="1:15" x14ac:dyDescent="0.25">
      <c r="A1417" s="157">
        <v>45694.972916666666</v>
      </c>
      <c r="B1417" s="168">
        <v>0.59147614722623265</v>
      </c>
      <c r="C1417" s="169">
        <f t="shared" si="233"/>
        <v>0.67149530820046022</v>
      </c>
      <c r="D1417" s="168">
        <v>26.3959136966666</v>
      </c>
      <c r="E1417" s="168">
        <v>4.8456155499999903E-2</v>
      </c>
      <c r="F1417" s="169">
        <f t="shared" si="234"/>
        <v>0.97875289527237153</v>
      </c>
      <c r="G1417" s="169">
        <f t="shared" si="235"/>
        <v>0.64981831336955143</v>
      </c>
      <c r="H1417" s="169">
        <f t="shared" si="236"/>
        <v>1.4065331458215399E-3</v>
      </c>
      <c r="I1417" s="169">
        <f t="shared" si="237"/>
        <v>58017.194628519763</v>
      </c>
      <c r="J1417" s="169">
        <f t="shared" si="231"/>
        <v>2.3688574920206543E-2</v>
      </c>
      <c r="K1417" s="169">
        <f t="shared" si="232"/>
        <v>1.6950700309032165</v>
      </c>
      <c r="L1417" s="169">
        <f t="shared" si="238"/>
        <v>40.879096838034094</v>
      </c>
      <c r="M1417" s="170">
        <f t="shared" si="239"/>
        <v>47.575014124788936</v>
      </c>
      <c r="N1417" s="170">
        <f t="shared" si="240"/>
        <v>3.8837661329712829</v>
      </c>
      <c r="O1417" s="169">
        <f t="shared" si="241"/>
        <v>0.35026750838485599</v>
      </c>
    </row>
    <row r="1418" spans="1:15" x14ac:dyDescent="0.25">
      <c r="A1418" s="157">
        <v>45694.973611111112</v>
      </c>
      <c r="B1418" s="168">
        <v>0.5968812690162455</v>
      </c>
      <c r="C1418" s="169">
        <f t="shared" si="233"/>
        <v>0.67762773718321556</v>
      </c>
      <c r="D1418" s="168">
        <v>26.394841003333301</v>
      </c>
      <c r="E1418" s="168">
        <v>4.82979983333333E-2</v>
      </c>
      <c r="F1418" s="169">
        <f t="shared" si="234"/>
        <v>0.978755076346843</v>
      </c>
      <c r="G1418" s="169">
        <f t="shared" si="235"/>
        <v>0.65575658685972438</v>
      </c>
      <c r="H1418" s="169">
        <f t="shared" si="236"/>
        <v>1.4193865516444251E-3</v>
      </c>
      <c r="I1418" s="169">
        <f t="shared" si="237"/>
        <v>58547.036492629828</v>
      </c>
      <c r="J1418" s="169">
        <f t="shared" si="231"/>
        <v>2.3689332485383678E-2</v>
      </c>
      <c r="K1418" s="169">
        <f t="shared" si="232"/>
        <v>1.6950218939547823</v>
      </c>
      <c r="L1418" s="169">
        <f t="shared" si="238"/>
        <v>41.200160424111452</v>
      </c>
      <c r="M1418" s="170">
        <f t="shared" si="239"/>
        <v>47.947447482135502</v>
      </c>
      <c r="N1418" s="170">
        <f t="shared" si="240"/>
        <v>3.904438370981639</v>
      </c>
      <c r="O1418" s="169">
        <f t="shared" si="241"/>
        <v>0.35213188771479431</v>
      </c>
    </row>
    <row r="1419" spans="1:15" x14ac:dyDescent="0.25">
      <c r="A1419" s="157">
        <v>45694.974305555559</v>
      </c>
      <c r="B1419" s="168">
        <v>0.61541314803650171</v>
      </c>
      <c r="C1419" s="169">
        <f t="shared" si="233"/>
        <v>0.69866285128952366</v>
      </c>
      <c r="D1419" s="168">
        <v>26.393844903333299</v>
      </c>
      <c r="E1419" s="168">
        <v>4.8020634833333298E-2</v>
      </c>
      <c r="F1419" s="169">
        <f t="shared" si="234"/>
        <v>0.97875710157879814</v>
      </c>
      <c r="G1419" s="169">
        <f t="shared" si="235"/>
        <v>0.67611641780977172</v>
      </c>
      <c r="H1419" s="169">
        <f t="shared" si="236"/>
        <v>1.4634554498047007E-3</v>
      </c>
      <c r="I1419" s="169">
        <f t="shared" si="237"/>
        <v>60364.470351414842</v>
      </c>
      <c r="J1419" s="169">
        <f t="shared" si="231"/>
        <v>2.3690035984820515E-2</v>
      </c>
      <c r="K1419" s="169">
        <f t="shared" si="232"/>
        <v>1.6949771950163133</v>
      </c>
      <c r="L1419" s="169">
        <f t="shared" si="238"/>
        <v>42.297888929230567</v>
      </c>
      <c r="M1419" s="170">
        <f t="shared" si="239"/>
        <v>49.223786422210921</v>
      </c>
      <c r="N1419" s="170">
        <f t="shared" si="240"/>
        <v>3.995849054788422</v>
      </c>
      <c r="O1419" s="169">
        <f t="shared" si="241"/>
        <v>0.36037599700472778</v>
      </c>
    </row>
    <row r="1420" spans="1:15" x14ac:dyDescent="0.25">
      <c r="A1420" s="157">
        <v>45694.974999999999</v>
      </c>
      <c r="B1420" s="168">
        <v>0.59996991429703017</v>
      </c>
      <c r="C1420" s="169">
        <f t="shared" si="233"/>
        <v>0.68112856275078504</v>
      </c>
      <c r="D1420" s="168">
        <v>26.393308366666599</v>
      </c>
      <c r="E1420" s="168">
        <v>4.7856919999999997E-2</v>
      </c>
      <c r="F1420" s="169">
        <f t="shared" si="234"/>
        <v>0.97875819240142548</v>
      </c>
      <c r="G1420" s="169">
        <f t="shared" si="235"/>
        <v>0.65914989067488006</v>
      </c>
      <c r="H1420" s="169">
        <f t="shared" si="236"/>
        <v>1.4267313650971429E-3</v>
      </c>
      <c r="I1420" s="169">
        <f t="shared" si="237"/>
        <v>58849.50782166783</v>
      </c>
      <c r="J1420" s="169">
        <f t="shared" si="231"/>
        <v>2.369041492649062E-2</v>
      </c>
      <c r="K1420" s="169">
        <f t="shared" si="232"/>
        <v>1.6949531188559437</v>
      </c>
      <c r="L1420" s="169">
        <f t="shared" si="238"/>
        <v>41.383442675078314</v>
      </c>
      <c r="M1420" s="170">
        <f t="shared" si="239"/>
        <v>48.158995031752752</v>
      </c>
      <c r="N1420" s="170">
        <f t="shared" si="240"/>
        <v>3.8875515585205749</v>
      </c>
      <c r="O1420" s="169">
        <f t="shared" si="241"/>
        <v>0.35060890679298112</v>
      </c>
    </row>
    <row r="1421" spans="1:15" x14ac:dyDescent="0.25">
      <c r="A1421" s="157">
        <v>45694.975694444445</v>
      </c>
      <c r="B1421" s="168">
        <v>0.60074208306859211</v>
      </c>
      <c r="C1421" s="169">
        <f t="shared" si="233"/>
        <v>0.68200348494264618</v>
      </c>
      <c r="D1421" s="168">
        <v>26.392848423333302</v>
      </c>
      <c r="E1421" s="168">
        <v>4.76796926666666E-2</v>
      </c>
      <c r="F1421" s="169">
        <f t="shared" si="234"/>
        <v>0.97875912747964555</v>
      </c>
      <c r="G1421" s="169">
        <f t="shared" si="235"/>
        <v>0.65999822481502424</v>
      </c>
      <c r="H1421" s="169">
        <f t="shared" si="236"/>
        <v>1.4285675861797061E-3</v>
      </c>
      <c r="I1421" s="169">
        <f t="shared" si="237"/>
        <v>58925.10109904463</v>
      </c>
      <c r="J1421" s="169">
        <f t="shared" si="231"/>
        <v>2.3690739778219227E-2</v>
      </c>
      <c r="K1421" s="169">
        <f t="shared" si="232"/>
        <v>1.6949324798889664</v>
      </c>
      <c r="L1421" s="169">
        <f t="shared" si="238"/>
        <v>41.429243016963859</v>
      </c>
      <c r="M1421" s="170">
        <f t="shared" si="239"/>
        <v>48.211768178674056</v>
      </c>
      <c r="N1421" s="170">
        <f t="shared" si="240"/>
        <v>3.8778203472362156</v>
      </c>
      <c r="O1421" s="169">
        <f t="shared" si="241"/>
        <v>0.34973127229763851</v>
      </c>
    </row>
    <row r="1422" spans="1:15" x14ac:dyDescent="0.25">
      <c r="A1422" s="157">
        <v>45694.976388888892</v>
      </c>
      <c r="B1422" s="168">
        <v>0.59070397845467071</v>
      </c>
      <c r="C1422" s="169">
        <f t="shared" si="233"/>
        <v>0.67060587191825916</v>
      </c>
      <c r="D1422" s="168">
        <v>26.392388479999902</v>
      </c>
      <c r="E1422" s="168">
        <v>4.7534255333333303E-2</v>
      </c>
      <c r="F1422" s="169">
        <f t="shared" si="234"/>
        <v>0.97876006253576797</v>
      </c>
      <c r="G1422" s="169">
        <f t="shared" si="235"/>
        <v>0.64896997922940713</v>
      </c>
      <c r="H1422" s="169">
        <f t="shared" si="236"/>
        <v>1.4046969247389766E-3</v>
      </c>
      <c r="I1422" s="169">
        <f t="shared" si="237"/>
        <v>57940.347333737591</v>
      </c>
      <c r="J1422" s="169">
        <f t="shared" si="231"/>
        <v>2.3691064635400019E-2</v>
      </c>
      <c r="K1422" s="169">
        <f t="shared" si="232"/>
        <v>1.6949118411059234</v>
      </c>
      <c r="L1422" s="169">
        <f t="shared" si="238"/>
        <v>40.833196651813523</v>
      </c>
      <c r="M1422" s="170">
        <f t="shared" si="239"/>
        <v>47.517622657072998</v>
      </c>
      <c r="N1422" s="170">
        <f t="shared" si="240"/>
        <v>3.8047827136762429</v>
      </c>
      <c r="O1422" s="169">
        <f t="shared" si="241"/>
        <v>0.34314418413386027</v>
      </c>
    </row>
    <row r="1423" spans="1:15" x14ac:dyDescent="0.25">
      <c r="A1423" s="157">
        <v>45694.977083333331</v>
      </c>
      <c r="B1423" s="168">
        <v>0.60884978602286222</v>
      </c>
      <c r="C1423" s="169">
        <f t="shared" si="233"/>
        <v>0.69120446030883209</v>
      </c>
      <c r="D1423" s="168">
        <v>26.391928536666601</v>
      </c>
      <c r="E1423" s="168">
        <v>4.7391199166666599E-2</v>
      </c>
      <c r="F1423" s="169">
        <f t="shared" si="234"/>
        <v>0.97876099756979273</v>
      </c>
      <c r="G1423" s="169">
        <f t="shared" si="235"/>
        <v>0.66890565731885787</v>
      </c>
      <c r="H1423" s="169">
        <f t="shared" si="236"/>
        <v>1.4478477431144109E-3</v>
      </c>
      <c r="I1423" s="169">
        <f t="shared" si="237"/>
        <v>59720.065370683093</v>
      </c>
      <c r="J1423" s="169">
        <f t="shared" si="231"/>
        <v>2.3691389498032955E-2</v>
      </c>
      <c r="K1423" s="169">
        <f t="shared" si="232"/>
        <v>1.6948912025068223</v>
      </c>
      <c r="L1423" s="169">
        <f t="shared" si="238"/>
        <v>41.909647252872624</v>
      </c>
      <c r="M1423" s="170">
        <f t="shared" si="239"/>
        <v>48.769757061548418</v>
      </c>
      <c r="N1423" s="170">
        <f t="shared" si="240"/>
        <v>3.9034562872956786</v>
      </c>
      <c r="O1423" s="169">
        <f t="shared" si="241"/>
        <v>0.35204331595379496</v>
      </c>
    </row>
    <row r="1424" spans="1:15" x14ac:dyDescent="0.25">
      <c r="A1424" s="157">
        <v>45694.977777777778</v>
      </c>
      <c r="B1424" s="168">
        <v>0.60962194367529055</v>
      </c>
      <c r="C1424" s="169">
        <f t="shared" si="233"/>
        <v>0.69207933827338641</v>
      </c>
      <c r="D1424" s="168">
        <v>26.3914685933333</v>
      </c>
      <c r="E1424" s="168">
        <v>4.7259273666666601E-2</v>
      </c>
      <c r="F1424" s="169">
        <f t="shared" si="234"/>
        <v>0.97876193258172028</v>
      </c>
      <c r="G1424" s="169">
        <f t="shared" si="235"/>
        <v>0.66975397924309665</v>
      </c>
      <c r="H1424" s="169">
        <f t="shared" si="236"/>
        <v>1.4496839377556206E-3</v>
      </c>
      <c r="I1424" s="169">
        <f t="shared" si="237"/>
        <v>59795.654826820588</v>
      </c>
      <c r="J1424" s="169">
        <f t="shared" ref="J1424:J1487" si="242">KHprocess*EXP(delta*(1/(D1424+273.15)-1/(Tnul+273.15)))</f>
        <v>2.3691714366118274E-2</v>
      </c>
      <c r="K1424" s="169">
        <f t="shared" ref="K1424:K1487" si="243">1/(J1424*constR*(D1424+273.15)*10^3)</f>
        <v>1.694870564091655</v>
      </c>
      <c r="L1424" s="169">
        <f t="shared" si="238"/>
        <v>41.955352887221693</v>
      </c>
      <c r="M1424" s="170">
        <f t="shared" si="239"/>
        <v>48.822411593174671</v>
      </c>
      <c r="N1424" s="170">
        <f t="shared" si="240"/>
        <v>3.8972091236449784</v>
      </c>
      <c r="O1424" s="169">
        <f t="shared" si="241"/>
        <v>0.35147989931863083</v>
      </c>
    </row>
    <row r="1425" spans="1:15" x14ac:dyDescent="0.25">
      <c r="A1425" s="157">
        <v>45694.978472222225</v>
      </c>
      <c r="B1425" s="168">
        <v>0.59726736618130649</v>
      </c>
      <c r="C1425" s="169">
        <f t="shared" ref="C1425:C1488" si="244">IF($C$13="Normalised Q_A (Nm3/s)", B1425*$C$8/F1425*(D1425+273.15)/($C$6+273.15), B1425)</f>
        <v>0.67805199316234421</v>
      </c>
      <c r="D1425" s="168">
        <v>26.39100865</v>
      </c>
      <c r="E1425" s="168">
        <v>4.7150394999999998E-2</v>
      </c>
      <c r="F1425" s="169">
        <f t="shared" ref="F1425:F1488" si="245">$C$5-EXP(52.57-(6690.9/(D1425+273.15))-4.681*LN(D1425+273.15))/1000</f>
        <v>0.97876286757155107</v>
      </c>
      <c r="G1425" s="169">
        <f t="shared" ref="G1425:G1488" si="246">C1425*((20+273.15)/(D1425+273.15))*(F1425/$C$9)</f>
        <v>0.65618076796960212</v>
      </c>
      <c r="H1425" s="169">
        <f t="shared" ref="H1425:H1488" si="247">G1425/$C$2</f>
        <v>1.4203046925748964E-3</v>
      </c>
      <c r="I1425" s="169">
        <f t="shared" ref="I1425:I1488" si="248">C1425*(24*60*60)</f>
        <v>58583.692209226538</v>
      </c>
      <c r="J1425" s="169">
        <f t="shared" si="242"/>
        <v>2.3692039239655998E-2</v>
      </c>
      <c r="K1425" s="169">
        <f t="shared" si="243"/>
        <v>1.6948499258604248</v>
      </c>
      <c r="L1425" s="169">
        <f t="shared" ref="L1425:L1488" si="249">(($C$3/0.815)^(-0.49))*34500*(H1425)^0.86</f>
        <v>41.223078933102258</v>
      </c>
      <c r="M1425" s="170">
        <f t="shared" ref="M1425:M1488" si="250">L1425*(1.024)^(D1425-20)</f>
        <v>47.969759145356264</v>
      </c>
      <c r="N1425" s="170">
        <f t="shared" ref="N1425:N1488" si="251">K1425*E1425*(1-EXP((-(M1425/K1425)*($C$4/I1425))))*I1425/1000</f>
        <v>3.8135783362574482</v>
      </c>
      <c r="O1425" s="169">
        <f t="shared" ref="O1425:O1488" si="252">N1425*1000/24/$C$2</f>
        <v>0.34393744013865879</v>
      </c>
    </row>
    <row r="1426" spans="1:15" x14ac:dyDescent="0.25">
      <c r="A1426" s="157">
        <v>45694.979166666664</v>
      </c>
      <c r="B1426" s="168">
        <v>0.57603289873846741</v>
      </c>
      <c r="C1426" s="169">
        <f t="shared" si="244"/>
        <v>0.65394389400100306</v>
      </c>
      <c r="D1426" s="168">
        <v>26.390579399999901</v>
      </c>
      <c r="E1426" s="168">
        <v>4.7009725166666599E-2</v>
      </c>
      <c r="F1426" s="169">
        <f t="shared" si="245"/>
        <v>0.97876374014690459</v>
      </c>
      <c r="G1426" s="169">
        <f t="shared" si="246"/>
        <v>0.63285177003162019</v>
      </c>
      <c r="H1426" s="169">
        <f t="shared" si="247"/>
        <v>1.3698090260424679E-3</v>
      </c>
      <c r="I1426" s="169">
        <f t="shared" si="248"/>
        <v>56500.752441686665</v>
      </c>
      <c r="J1426" s="169">
        <f t="shared" si="242"/>
        <v>2.3692342438372913E-2</v>
      </c>
      <c r="K1426" s="169">
        <f t="shared" si="243"/>
        <v>1.6948306650432834</v>
      </c>
      <c r="L1426" s="169">
        <f t="shared" si="249"/>
        <v>39.959490055595047</v>
      </c>
      <c r="M1426" s="170">
        <f t="shared" si="250"/>
        <v>46.498894530245124</v>
      </c>
      <c r="N1426" s="170">
        <f t="shared" si="251"/>
        <v>3.6740929067827506</v>
      </c>
      <c r="O1426" s="169">
        <f t="shared" si="252"/>
        <v>0.33135758538805471</v>
      </c>
    </row>
    <row r="1427" spans="1:15" x14ac:dyDescent="0.25">
      <c r="A1427" s="157">
        <v>45694.979861111111</v>
      </c>
      <c r="B1427" s="168">
        <v>0.58645707835639671</v>
      </c>
      <c r="C1427" s="169">
        <f t="shared" si="244"/>
        <v>0.66577710637176735</v>
      </c>
      <c r="D1427" s="168">
        <v>26.390334319999901</v>
      </c>
      <c r="E1427" s="168">
        <v>4.6855546999999997E-2</v>
      </c>
      <c r="F1427" s="169">
        <f t="shared" si="245"/>
        <v>0.97876423833458726</v>
      </c>
      <c r="G1427" s="169">
        <f t="shared" si="246"/>
        <v>0.64430417238013493</v>
      </c>
      <c r="H1427" s="169">
        <f t="shared" si="247"/>
        <v>1.3945977757145779E-3</v>
      </c>
      <c r="I1427" s="169">
        <f t="shared" si="248"/>
        <v>57523.1419905207</v>
      </c>
      <c r="J1427" s="169">
        <f t="shared" si="242"/>
        <v>2.3692515551607066E-2</v>
      </c>
      <c r="K1427" s="169">
        <f t="shared" si="243"/>
        <v>1.6948196681644856</v>
      </c>
      <c r="L1427" s="169">
        <f t="shared" si="249"/>
        <v>40.580596799828044</v>
      </c>
      <c r="M1427" s="170">
        <f t="shared" si="250"/>
        <v>47.221371448028449</v>
      </c>
      <c r="N1427" s="170">
        <f t="shared" si="251"/>
        <v>3.7247125500800524</v>
      </c>
      <c r="O1427" s="169">
        <f t="shared" si="252"/>
        <v>0.33592284903319375</v>
      </c>
    </row>
    <row r="1428" spans="1:15" x14ac:dyDescent="0.25">
      <c r="A1428" s="157">
        <v>45694.980555555558</v>
      </c>
      <c r="B1428" s="168">
        <v>0.59688127635178256</v>
      </c>
      <c r="C1428" s="169">
        <f t="shared" si="244"/>
        <v>0.67761042083240208</v>
      </c>
      <c r="D1428" s="168">
        <v>26.390119935000001</v>
      </c>
      <c r="E1428" s="168">
        <v>4.66783196666666E-2</v>
      </c>
      <c r="F1428" s="169">
        <f t="shared" si="245"/>
        <v>0.97876467412169987</v>
      </c>
      <c r="G1428" s="169">
        <f t="shared" si="246"/>
        <v>0.65575659491882587</v>
      </c>
      <c r="H1428" s="169">
        <f t="shared" si="247"/>
        <v>1.4193865690883677E-3</v>
      </c>
      <c r="I1428" s="169">
        <f t="shared" si="248"/>
        <v>58545.540359919542</v>
      </c>
      <c r="J1428" s="169">
        <f t="shared" si="242"/>
        <v>2.3692666984575096E-2</v>
      </c>
      <c r="K1428" s="169">
        <f t="shared" si="243"/>
        <v>1.6948100486305988</v>
      </c>
      <c r="L1428" s="169">
        <f t="shared" si="249"/>
        <v>41.200160859564477</v>
      </c>
      <c r="M1428" s="170">
        <f t="shared" si="250"/>
        <v>47.942079741097004</v>
      </c>
      <c r="N1428" s="170">
        <f t="shared" si="251"/>
        <v>3.772990406474527</v>
      </c>
      <c r="O1428" s="169">
        <f t="shared" si="252"/>
        <v>0.34027691256083398</v>
      </c>
    </row>
    <row r="1429" spans="1:15" x14ac:dyDescent="0.25">
      <c r="A1429" s="157">
        <v>45694.981249999997</v>
      </c>
      <c r="B1429" s="168">
        <v>0.58336843685920303</v>
      </c>
      <c r="C1429" s="169">
        <f t="shared" si="244"/>
        <v>0.66226917937486851</v>
      </c>
      <c r="D1429" s="168">
        <v>26.389905546666601</v>
      </c>
      <c r="E1429" s="168">
        <v>4.6532883333333303E-2</v>
      </c>
      <c r="F1429" s="169">
        <f t="shared" si="245"/>
        <v>0.97876510991078824</v>
      </c>
      <c r="G1429" s="169">
        <f t="shared" si="246"/>
        <v>0.64091087272177694</v>
      </c>
      <c r="H1429" s="169">
        <f t="shared" si="247"/>
        <v>1.3872529712592575E-3</v>
      </c>
      <c r="I1429" s="169">
        <f t="shared" si="248"/>
        <v>57220.05709798864</v>
      </c>
      <c r="J1429" s="169">
        <f t="shared" si="242"/>
        <v>2.3692818421082475E-2</v>
      </c>
      <c r="K1429" s="169">
        <f t="shared" si="243"/>
        <v>1.6948004289870986</v>
      </c>
      <c r="L1429" s="169">
        <f t="shared" si="249"/>
        <v>40.396727784416257</v>
      </c>
      <c r="M1429" s="170">
        <f t="shared" si="250"/>
        <v>47.006935339134508</v>
      </c>
      <c r="N1429" s="170">
        <f t="shared" si="251"/>
        <v>3.6805762168326721</v>
      </c>
      <c r="O1429" s="169">
        <f t="shared" si="252"/>
        <v>0.33194229949789605</v>
      </c>
    </row>
    <row r="1430" spans="1:15" x14ac:dyDescent="0.25">
      <c r="A1430" s="157">
        <v>45694.981944444444</v>
      </c>
      <c r="B1430" s="168">
        <v>0.59456478872342355</v>
      </c>
      <c r="C1430" s="169">
        <f t="shared" si="244"/>
        <v>0.67497905731809615</v>
      </c>
      <c r="D1430" s="168">
        <v>26.3896911633333</v>
      </c>
      <c r="E1430" s="168">
        <v>4.6345322999999897E-2</v>
      </c>
      <c r="F1430" s="169">
        <f t="shared" si="245"/>
        <v>0.97876554568491236</v>
      </c>
      <c r="G1430" s="169">
        <f t="shared" si="246"/>
        <v>0.65321161302790631</v>
      </c>
      <c r="H1430" s="169">
        <f t="shared" si="247"/>
        <v>1.4138779502768535E-3</v>
      </c>
      <c r="I1430" s="169">
        <f t="shared" si="248"/>
        <v>58318.190552283508</v>
      </c>
      <c r="J1430" s="169">
        <f t="shared" si="242"/>
        <v>2.3692969855242659E-2</v>
      </c>
      <c r="K1430" s="169">
        <f t="shared" si="243"/>
        <v>1.6947908096079125</v>
      </c>
      <c r="L1430" s="169">
        <f t="shared" si="249"/>
        <v>41.062611828639334</v>
      </c>
      <c r="M1430" s="170">
        <f t="shared" si="250"/>
        <v>47.781536546912811</v>
      </c>
      <c r="N1430" s="170">
        <f t="shared" si="251"/>
        <v>3.7322688966630309</v>
      </c>
      <c r="O1430" s="169">
        <f t="shared" si="252"/>
        <v>0.33660433772213483</v>
      </c>
    </row>
    <row r="1431" spans="1:15" x14ac:dyDescent="0.25">
      <c r="A1431" s="157">
        <v>45694.982638888891</v>
      </c>
      <c r="B1431" s="168">
        <v>0.60112816911451949</v>
      </c>
      <c r="C1431" s="169">
        <f t="shared" si="244"/>
        <v>0.68242913738840028</v>
      </c>
      <c r="D1431" s="168">
        <v>26.389423085000001</v>
      </c>
      <c r="E1431" s="168">
        <v>4.6076699166666603E-2</v>
      </c>
      <c r="F1431" s="169">
        <f t="shared" si="245"/>
        <v>0.97876609059738795</v>
      </c>
      <c r="G1431" s="169">
        <f t="shared" si="246"/>
        <v>0.66042239370899669</v>
      </c>
      <c r="H1431" s="169">
        <f t="shared" si="247"/>
        <v>1.429485700668824E-3</v>
      </c>
      <c r="I1431" s="169">
        <f t="shared" si="248"/>
        <v>58961.877470357787</v>
      </c>
      <c r="J1431" s="169">
        <f t="shared" si="242"/>
        <v>2.3693159219658221E-2</v>
      </c>
      <c r="K1431" s="169">
        <f t="shared" si="243"/>
        <v>1.6947787809905503</v>
      </c>
      <c r="L1431" s="169">
        <f t="shared" si="249"/>
        <v>41.452140195214461</v>
      </c>
      <c r="M1431" s="170">
        <f t="shared" si="250"/>
        <v>48.234495342418995</v>
      </c>
      <c r="N1431" s="170">
        <f t="shared" si="251"/>
        <v>3.7493574961451639</v>
      </c>
      <c r="O1431" s="169">
        <f t="shared" si="252"/>
        <v>0.33814551732910936</v>
      </c>
    </row>
    <row r="1432" spans="1:15" x14ac:dyDescent="0.25">
      <c r="A1432" s="157">
        <v>45694.98333333333</v>
      </c>
      <c r="B1432" s="168">
        <v>0.61193843138086645</v>
      </c>
      <c r="C1432" s="169">
        <f t="shared" si="244"/>
        <v>0.69469923816705825</v>
      </c>
      <c r="D1432" s="168">
        <v>26.388832858333299</v>
      </c>
      <c r="E1432" s="168">
        <v>4.5969410500000002E-2</v>
      </c>
      <c r="F1432" s="169">
        <f t="shared" si="245"/>
        <v>0.97876729030188547</v>
      </c>
      <c r="G1432" s="169">
        <f t="shared" si="246"/>
        <v>0.67229896121884991</v>
      </c>
      <c r="H1432" s="169">
        <f t="shared" si="247"/>
        <v>1.4551925567507574E-3</v>
      </c>
      <c r="I1432" s="169">
        <f t="shared" si="248"/>
        <v>60022.014177633835</v>
      </c>
      <c r="J1432" s="169">
        <f t="shared" si="242"/>
        <v>2.3693576148832302E-2</v>
      </c>
      <c r="K1432" s="169">
        <f t="shared" si="243"/>
        <v>1.6947522978667402</v>
      </c>
      <c r="L1432" s="169">
        <f t="shared" si="249"/>
        <v>42.092422084823845</v>
      </c>
      <c r="M1432" s="170">
        <f t="shared" si="250"/>
        <v>48.978853857693871</v>
      </c>
      <c r="N1432" s="170">
        <f t="shared" si="251"/>
        <v>3.8041802883616316</v>
      </c>
      <c r="O1432" s="169">
        <f t="shared" si="252"/>
        <v>0.34308985284646748</v>
      </c>
    </row>
    <row r="1433" spans="1:15" x14ac:dyDescent="0.25">
      <c r="A1433" s="157">
        <v>45694.984027777777</v>
      </c>
      <c r="B1433" s="168">
        <v>0.59881168519253725</v>
      </c>
      <c r="C1433" s="169">
        <f t="shared" si="244"/>
        <v>0.67979481207713077</v>
      </c>
      <c r="D1433" s="168">
        <v>26.388188929999998</v>
      </c>
      <c r="E1433" s="168">
        <v>4.5851789666666601E-2</v>
      </c>
      <c r="F1433" s="169">
        <f t="shared" si="245"/>
        <v>0.97876859911977987</v>
      </c>
      <c r="G1433" s="169">
        <f t="shared" si="246"/>
        <v>0.65787741589004434</v>
      </c>
      <c r="H1433" s="169">
        <f t="shared" si="247"/>
        <v>1.4239770906710916E-3</v>
      </c>
      <c r="I1433" s="169">
        <f t="shared" si="248"/>
        <v>58734.271763464101</v>
      </c>
      <c r="J1433" s="169">
        <f t="shared" si="242"/>
        <v>2.369403102247445E-2</v>
      </c>
      <c r="K1433" s="169">
        <f t="shared" si="243"/>
        <v>1.6947234055261788</v>
      </c>
      <c r="L1433" s="169">
        <f t="shared" si="249"/>
        <v>41.314728111023157</v>
      </c>
      <c r="M1433" s="170">
        <f t="shared" si="250"/>
        <v>48.073192922279155</v>
      </c>
      <c r="N1433" s="170">
        <f t="shared" si="251"/>
        <v>3.7173175504090015</v>
      </c>
      <c r="O1433" s="169">
        <f t="shared" si="252"/>
        <v>0.33525591183342368</v>
      </c>
    </row>
    <row r="1434" spans="1:15" x14ac:dyDescent="0.25">
      <c r="A1434" s="157">
        <v>45694.984722222223</v>
      </c>
      <c r="B1434" s="168">
        <v>0.60498897938327223</v>
      </c>
      <c r="C1434" s="169">
        <f t="shared" si="244"/>
        <v>0.68680512703177976</v>
      </c>
      <c r="D1434" s="168">
        <v>26.38754501</v>
      </c>
      <c r="E1434" s="168">
        <v>4.5688072999999899E-2</v>
      </c>
      <c r="F1434" s="169">
        <f t="shared" si="245"/>
        <v>0.97876990787743301</v>
      </c>
      <c r="G1434" s="169">
        <f t="shared" si="246"/>
        <v>0.66466402750749587</v>
      </c>
      <c r="H1434" s="169">
        <f t="shared" si="247"/>
        <v>1.438666726206701E-3</v>
      </c>
      <c r="I1434" s="169">
        <f t="shared" si="248"/>
        <v>59339.962975545772</v>
      </c>
      <c r="J1434" s="169">
        <f t="shared" si="242"/>
        <v>2.3694485900918303E-2</v>
      </c>
      <c r="K1434" s="169">
        <f t="shared" si="243"/>
        <v>1.6946945139200211</v>
      </c>
      <c r="L1434" s="169">
        <f t="shared" si="249"/>
        <v>41.680996019525132</v>
      </c>
      <c r="M1434" s="170">
        <f t="shared" si="250"/>
        <v>48.498636067585679</v>
      </c>
      <c r="N1434" s="170">
        <f t="shared" si="251"/>
        <v>3.7401218370446885</v>
      </c>
      <c r="O1434" s="169">
        <f t="shared" si="252"/>
        <v>0.33731257549104332</v>
      </c>
    </row>
    <row r="1435" spans="1:15" x14ac:dyDescent="0.25">
      <c r="A1435" s="157">
        <v>45694.98541666667</v>
      </c>
      <c r="B1435" s="168">
        <v>0.60228640192538929</v>
      </c>
      <c r="C1435" s="169">
        <f t="shared" si="244"/>
        <v>0.68373468038156116</v>
      </c>
      <c r="D1435" s="168">
        <v>26.386901089999999</v>
      </c>
      <c r="E1435" s="168">
        <v>4.5599062333333301E-2</v>
      </c>
      <c r="F1435" s="169">
        <f t="shared" si="245"/>
        <v>0.97877121659178412</v>
      </c>
      <c r="G1435" s="169">
        <f t="shared" si="246"/>
        <v>0.66169487256579984</v>
      </c>
      <c r="H1435" s="169">
        <f t="shared" si="247"/>
        <v>1.4322399839086578E-3</v>
      </c>
      <c r="I1435" s="169">
        <f t="shared" si="248"/>
        <v>59074.676384966886</v>
      </c>
      <c r="J1435" s="169">
        <f t="shared" si="242"/>
        <v>2.3694940790050668E-2</v>
      </c>
      <c r="K1435" s="169">
        <f t="shared" si="243"/>
        <v>1.694665622674363</v>
      </c>
      <c r="L1435" s="169">
        <f t="shared" si="249"/>
        <v>41.520817881815184</v>
      </c>
      <c r="M1435" s="170">
        <f t="shared" si="250"/>
        <v>48.31152025762556</v>
      </c>
      <c r="N1435" s="170">
        <f t="shared" si="251"/>
        <v>3.7169862199877564</v>
      </c>
      <c r="O1435" s="169">
        <f t="shared" si="252"/>
        <v>0.33522602994117567</v>
      </c>
    </row>
    <row r="1436" spans="1:15" x14ac:dyDescent="0.25">
      <c r="A1436" s="157">
        <v>45694.986111111109</v>
      </c>
      <c r="B1436" s="168">
        <v>0.59842559536301621</v>
      </c>
      <c r="C1436" s="169">
        <f t="shared" si="244"/>
        <v>0.67934940140651767</v>
      </c>
      <c r="D1436" s="168">
        <v>26.386257218333299</v>
      </c>
      <c r="E1436" s="168">
        <v>4.5537865666666601E-2</v>
      </c>
      <c r="F1436" s="169">
        <f t="shared" si="245"/>
        <v>0.97877252516460578</v>
      </c>
      <c r="G1436" s="169">
        <f t="shared" si="246"/>
        <v>0.6574532428392712</v>
      </c>
      <c r="H1436" s="169">
        <f t="shared" si="247"/>
        <v>1.4230589671845697E-3</v>
      </c>
      <c r="I1436" s="169">
        <f t="shared" si="248"/>
        <v>58695.788281523128</v>
      </c>
      <c r="J1436" s="169">
        <f t="shared" si="242"/>
        <v>2.3695395655726214E-2</v>
      </c>
      <c r="K1436" s="169">
        <f t="shared" si="243"/>
        <v>1.6946367339577662</v>
      </c>
      <c r="L1436" s="169">
        <f t="shared" si="249"/>
        <v>41.291818324063414</v>
      </c>
      <c r="M1436" s="170">
        <f t="shared" si="250"/>
        <v>48.044334311479268</v>
      </c>
      <c r="N1436" s="170">
        <f t="shared" si="251"/>
        <v>3.6894094799403723</v>
      </c>
      <c r="O1436" s="169">
        <f t="shared" si="252"/>
        <v>0.33273895021107253</v>
      </c>
    </row>
    <row r="1437" spans="1:15" x14ac:dyDescent="0.25">
      <c r="A1437" s="157">
        <v>45694.986805555556</v>
      </c>
      <c r="B1437" s="168">
        <v>0.60653329847171999</v>
      </c>
      <c r="C1437" s="169">
        <f t="shared" si="244"/>
        <v>0.68855109221130073</v>
      </c>
      <c r="D1437" s="168">
        <v>26.385613631666601</v>
      </c>
      <c r="E1437" s="168">
        <v>4.5422629833333297E-2</v>
      </c>
      <c r="F1437" s="169">
        <f t="shared" si="245"/>
        <v>0.97877383311494304</v>
      </c>
      <c r="G1437" s="169">
        <f t="shared" si="246"/>
        <v>0.66636067551277145</v>
      </c>
      <c r="H1437" s="169">
        <f t="shared" si="247"/>
        <v>1.4423391244865183E-3</v>
      </c>
      <c r="I1437" s="169">
        <f t="shared" si="248"/>
        <v>59490.81436705638</v>
      </c>
      <c r="J1437" s="169">
        <f t="shared" si="242"/>
        <v>2.3695850330742819E-2</v>
      </c>
      <c r="K1437" s="169">
        <f t="shared" si="243"/>
        <v>1.6946078583885191</v>
      </c>
      <c r="L1437" s="169">
        <f t="shared" si="249"/>
        <v>41.772480743510407</v>
      </c>
      <c r="M1437" s="170">
        <f t="shared" si="250"/>
        <v>48.602858350074378</v>
      </c>
      <c r="N1437" s="170">
        <f t="shared" si="251"/>
        <v>3.7271654885240193</v>
      </c>
      <c r="O1437" s="169">
        <f t="shared" si="252"/>
        <v>0.33614407364033361</v>
      </c>
    </row>
    <row r="1438" spans="1:15" x14ac:dyDescent="0.25">
      <c r="A1438" s="157">
        <v>45694.987500000003</v>
      </c>
      <c r="B1438" s="168">
        <v>0.60421679972422715</v>
      </c>
      <c r="C1438" s="169">
        <f t="shared" si="244"/>
        <v>0.685918957304403</v>
      </c>
      <c r="D1438" s="168">
        <v>26.384970091666599</v>
      </c>
      <c r="E1438" s="168">
        <v>4.5247787499999997E-2</v>
      </c>
      <c r="F1438" s="169">
        <f t="shared" si="245"/>
        <v>0.97877514092719142</v>
      </c>
      <c r="G1438" s="169">
        <f t="shared" si="246"/>
        <v>0.66381568140594605</v>
      </c>
      <c r="H1438" s="169">
        <f t="shared" si="247"/>
        <v>1.4368304792336493E-3</v>
      </c>
      <c r="I1438" s="169">
        <f t="shared" si="248"/>
        <v>59263.397911100416</v>
      </c>
      <c r="J1438" s="169">
        <f t="shared" si="242"/>
        <v>2.3696304983467961E-2</v>
      </c>
      <c r="K1438" s="169">
        <f t="shared" si="243"/>
        <v>1.6945789852731288</v>
      </c>
      <c r="L1438" s="169">
        <f t="shared" si="249"/>
        <v>41.635240209062978</v>
      </c>
      <c r="M1438" s="170">
        <f t="shared" si="250"/>
        <v>48.442437732562766</v>
      </c>
      <c r="N1438" s="170">
        <f t="shared" si="251"/>
        <v>3.6993317348410404</v>
      </c>
      <c r="O1438" s="169">
        <f t="shared" si="252"/>
        <v>0.33363381446979079</v>
      </c>
    </row>
    <row r="1439" spans="1:15" x14ac:dyDescent="0.25">
      <c r="A1439" s="157">
        <v>45694.988194444442</v>
      </c>
      <c r="B1439" s="168">
        <v>0.58800140099679044</v>
      </c>
      <c r="C1439" s="169">
        <f t="shared" si="244"/>
        <v>0.66750858738903474</v>
      </c>
      <c r="D1439" s="168">
        <v>26.384326553333299</v>
      </c>
      <c r="E1439" s="168">
        <v>4.5102347166666598E-2</v>
      </c>
      <c r="F1439" s="169">
        <f t="shared" si="245"/>
        <v>0.97877644869280689</v>
      </c>
      <c r="G1439" s="169">
        <f t="shared" si="246"/>
        <v>0.6460008242877141</v>
      </c>
      <c r="H1439" s="169">
        <f t="shared" si="247"/>
        <v>1.3982701824409396E-3</v>
      </c>
      <c r="I1439" s="169">
        <f t="shared" si="248"/>
        <v>57672.741950412601</v>
      </c>
      <c r="J1439" s="169">
        <f t="shared" si="242"/>
        <v>2.3696759645692678E-2</v>
      </c>
      <c r="K1439" s="169">
        <f t="shared" si="243"/>
        <v>1.6945501125925753</v>
      </c>
      <c r="L1439" s="169">
        <f t="shared" si="249"/>
        <v>40.67248054852611</v>
      </c>
      <c r="M1439" s="170">
        <f t="shared" si="250"/>
        <v>47.32154841524617</v>
      </c>
      <c r="N1439" s="170">
        <f t="shared" si="251"/>
        <v>3.5936584658553894</v>
      </c>
      <c r="O1439" s="169">
        <f t="shared" si="252"/>
        <v>0.32410339699272989</v>
      </c>
    </row>
    <row r="1440" spans="1:15" x14ac:dyDescent="0.25">
      <c r="A1440" s="157">
        <v>45694.988888888889</v>
      </c>
      <c r="B1440" s="168">
        <v>0.61271059258523808</v>
      </c>
      <c r="C1440" s="169">
        <f t="shared" si="244"/>
        <v>0.69555643286276192</v>
      </c>
      <c r="D1440" s="168">
        <v>26.383683014999999</v>
      </c>
      <c r="E1440" s="168">
        <v>4.4981546999999997E-2</v>
      </c>
      <c r="F1440" s="169">
        <f t="shared" si="245"/>
        <v>0.9787777564151775</v>
      </c>
      <c r="G1440" s="169">
        <f t="shared" si="246"/>
        <v>0.6731472870453894</v>
      </c>
      <c r="H1440" s="169">
        <f t="shared" si="247"/>
        <v>1.4570287598385052E-3</v>
      </c>
      <c r="I1440" s="169">
        <f t="shared" si="248"/>
        <v>60096.07579934263</v>
      </c>
      <c r="J1440" s="169">
        <f t="shared" si="242"/>
        <v>2.3697214318594777E-2</v>
      </c>
      <c r="K1440" s="169">
        <f t="shared" si="243"/>
        <v>1.6945212402720768</v>
      </c>
      <c r="L1440" s="169">
        <f t="shared" si="249"/>
        <v>42.138095582689076</v>
      </c>
      <c r="M1440" s="170">
        <f t="shared" si="250"/>
        <v>49.026011434763753</v>
      </c>
      <c r="N1440" s="170">
        <f t="shared" si="251"/>
        <v>3.7263221610195143</v>
      </c>
      <c r="O1440" s="169">
        <f t="shared" si="252"/>
        <v>0.33606801596496338</v>
      </c>
    </row>
    <row r="1441" spans="1:15" x14ac:dyDescent="0.25">
      <c r="A1441" s="157">
        <v>45694.989583333336</v>
      </c>
      <c r="B1441" s="168">
        <v>0.62660949264239629</v>
      </c>
      <c r="C1441" s="169">
        <f t="shared" si="244"/>
        <v>0.71133235913102399</v>
      </c>
      <c r="D1441" s="168">
        <v>26.3830930716666</v>
      </c>
      <c r="E1441" s="168">
        <v>4.4962471666666601E-2</v>
      </c>
      <c r="F1441" s="169">
        <f t="shared" si="245"/>
        <v>0.97877895519014657</v>
      </c>
      <c r="G1441" s="169">
        <f t="shared" si="246"/>
        <v>0.68841715014162663</v>
      </c>
      <c r="H1441" s="169">
        <f t="shared" si="247"/>
        <v>1.4900804115619624E-3</v>
      </c>
      <c r="I1441" s="169">
        <f t="shared" si="248"/>
        <v>61459.115828920476</v>
      </c>
      <c r="J1441" s="169">
        <f t="shared" si="242"/>
        <v>2.3697631134921661E-2</v>
      </c>
      <c r="K1441" s="169">
        <f t="shared" si="243"/>
        <v>1.6944947728053463</v>
      </c>
      <c r="L1441" s="169">
        <f t="shared" si="249"/>
        <v>42.958851678936277</v>
      </c>
      <c r="M1441" s="170">
        <f t="shared" si="250"/>
        <v>49.980229466973348</v>
      </c>
      <c r="N1441" s="170">
        <f t="shared" si="251"/>
        <v>3.8045601115114054</v>
      </c>
      <c r="O1441" s="169">
        <f t="shared" si="252"/>
        <v>0.34312410818104305</v>
      </c>
    </row>
    <row r="1442" spans="1:15" x14ac:dyDescent="0.25">
      <c r="A1442" s="157">
        <v>45694.990277777775</v>
      </c>
      <c r="B1442" s="168">
        <v>0.61348275394404339</v>
      </c>
      <c r="C1442" s="169">
        <f t="shared" si="244"/>
        <v>0.69642976313778515</v>
      </c>
      <c r="D1442" s="168">
        <v>26.3828247066666</v>
      </c>
      <c r="E1442" s="168">
        <v>4.5017310499999998E-2</v>
      </c>
      <c r="F1442" s="169">
        <f t="shared" si="245"/>
        <v>0.97877950050040263</v>
      </c>
      <c r="G1442" s="169">
        <f t="shared" si="246"/>
        <v>0.67399561304159583</v>
      </c>
      <c r="H1442" s="169">
        <f t="shared" si="247"/>
        <v>1.4588649632934975E-3</v>
      </c>
      <c r="I1442" s="169">
        <f t="shared" si="248"/>
        <v>60171.531535104637</v>
      </c>
      <c r="J1442" s="169">
        <f t="shared" si="242"/>
        <v>2.3697820747481124E-2</v>
      </c>
      <c r="K1442" s="169">
        <f t="shared" si="243"/>
        <v>1.6944827328648331</v>
      </c>
      <c r="L1442" s="169">
        <f t="shared" si="249"/>
        <v>42.183761032068027</v>
      </c>
      <c r="M1442" s="170">
        <f t="shared" si="250"/>
        <v>49.078142333780328</v>
      </c>
      <c r="N1442" s="170">
        <f t="shared" si="251"/>
        <v>3.7336390275088376</v>
      </c>
      <c r="O1442" s="169">
        <f t="shared" si="252"/>
        <v>0.33672790652135981</v>
      </c>
    </row>
    <row r="1443" spans="1:15" x14ac:dyDescent="0.25">
      <c r="A1443" s="157">
        <v>45694.990972222222</v>
      </c>
      <c r="B1443" s="168">
        <v>0.58761533688026291</v>
      </c>
      <c r="C1443" s="169">
        <f t="shared" si="244"/>
        <v>0.66706412098459522</v>
      </c>
      <c r="D1443" s="168">
        <v>26.382609939999998</v>
      </c>
      <c r="E1443" s="168">
        <v>4.4976778666666599E-2</v>
      </c>
      <c r="F1443" s="169">
        <f t="shared" si="245"/>
        <v>0.97877993689491083</v>
      </c>
      <c r="G1443" s="169">
        <f t="shared" si="246"/>
        <v>0.64557667948621889</v>
      </c>
      <c r="H1443" s="169">
        <f t="shared" si="247"/>
        <v>1.3973521201000409E-3</v>
      </c>
      <c r="I1443" s="169">
        <f t="shared" si="248"/>
        <v>57634.340053069027</v>
      </c>
      <c r="J1443" s="169">
        <f t="shared" si="242"/>
        <v>2.3697972491621831E-2</v>
      </c>
      <c r="K1443" s="169">
        <f t="shared" si="243"/>
        <v>1.6944730976076805</v>
      </c>
      <c r="L1443" s="169">
        <f t="shared" si="249"/>
        <v>40.649513766302157</v>
      </c>
      <c r="M1443" s="170">
        <f t="shared" si="250"/>
        <v>47.292901629760763</v>
      </c>
      <c r="N1443" s="170">
        <f t="shared" si="251"/>
        <v>3.581249688245042</v>
      </c>
      <c r="O1443" s="169">
        <f t="shared" si="252"/>
        <v>0.32298427924287898</v>
      </c>
    </row>
    <row r="1444" spans="1:15" x14ac:dyDescent="0.25">
      <c r="A1444" s="157">
        <v>45694.991666666669</v>
      </c>
      <c r="B1444" s="168">
        <v>0.60460288584737143</v>
      </c>
      <c r="C1444" s="169">
        <f t="shared" si="244"/>
        <v>0.68634768067814467</v>
      </c>
      <c r="D1444" s="168">
        <v>26.382395171666602</v>
      </c>
      <c r="E1444" s="168">
        <v>4.4951345666666601E-2</v>
      </c>
      <c r="F1444" s="169">
        <f t="shared" si="245"/>
        <v>0.97878037328799028</v>
      </c>
      <c r="G1444" s="169">
        <f t="shared" si="246"/>
        <v>0.6642398503847522</v>
      </c>
      <c r="H1444" s="169">
        <f t="shared" si="247"/>
        <v>1.43774859390639E-3</v>
      </c>
      <c r="I1444" s="169">
        <f t="shared" si="248"/>
        <v>59300.439610591697</v>
      </c>
      <c r="J1444" s="169">
        <f t="shared" si="242"/>
        <v>2.3698124238129503E-2</v>
      </c>
      <c r="K1444" s="169">
        <f t="shared" si="243"/>
        <v>1.6944634623158503</v>
      </c>
      <c r="L1444" s="169">
        <f t="shared" si="249"/>
        <v>41.658118917333965</v>
      </c>
      <c r="M1444" s="170">
        <f t="shared" si="250"/>
        <v>48.466097193689279</v>
      </c>
      <c r="N1444" s="170">
        <f t="shared" si="251"/>
        <v>3.6770452422670479</v>
      </c>
      <c r="O1444" s="169">
        <f t="shared" si="252"/>
        <v>0.33162384941080875</v>
      </c>
    </row>
    <row r="1445" spans="1:15" x14ac:dyDescent="0.25">
      <c r="A1445" s="157">
        <v>45694.992361111108</v>
      </c>
      <c r="B1445" s="168">
        <v>0.62081827361010566</v>
      </c>
      <c r="C1445" s="169">
        <f t="shared" si="244"/>
        <v>0.70475463597889676</v>
      </c>
      <c r="D1445" s="168">
        <v>26.382180405</v>
      </c>
      <c r="E1445" s="168">
        <v>4.4983137499999999E-2</v>
      </c>
      <c r="F1445" s="169">
        <f t="shared" si="245"/>
        <v>0.9787808096728664</v>
      </c>
      <c r="G1445" s="169">
        <f t="shared" si="246"/>
        <v>0.68205469545674258</v>
      </c>
      <c r="H1445" s="169">
        <f t="shared" si="247"/>
        <v>1.476308864624984E-3</v>
      </c>
      <c r="I1445" s="169">
        <f t="shared" si="248"/>
        <v>60890.800548576677</v>
      </c>
      <c r="J1445" s="169">
        <f t="shared" si="242"/>
        <v>2.369827598464878E-2</v>
      </c>
      <c r="K1445" s="169">
        <f t="shared" si="243"/>
        <v>1.6944538271388982</v>
      </c>
      <c r="L1445" s="169">
        <f t="shared" si="249"/>
        <v>42.617182343162114</v>
      </c>
      <c r="M1445" s="170">
        <f t="shared" si="250"/>
        <v>49.581643018608297</v>
      </c>
      <c r="N1445" s="170">
        <f t="shared" si="251"/>
        <v>3.7729241764171388</v>
      </c>
      <c r="O1445" s="169">
        <f t="shared" si="252"/>
        <v>0.34027093943156012</v>
      </c>
    </row>
    <row r="1446" spans="1:15" x14ac:dyDescent="0.25">
      <c r="A1446" s="157">
        <v>45694.993055555555</v>
      </c>
      <c r="B1446" s="168">
        <v>0.5918621965944636</v>
      </c>
      <c r="C1446" s="169">
        <f t="shared" si="244"/>
        <v>0.67188234748303877</v>
      </c>
      <c r="D1446" s="168">
        <v>26.381831550000001</v>
      </c>
      <c r="E1446" s="168">
        <v>4.5018900333333299E-2</v>
      </c>
      <c r="F1446" s="169">
        <f t="shared" si="245"/>
        <v>0.97878151850186657</v>
      </c>
      <c r="G1446" s="169">
        <f t="shared" si="246"/>
        <v>0.65024244196800407</v>
      </c>
      <c r="H1446" s="169">
        <f t="shared" si="247"/>
        <v>1.407451173090918E-3</v>
      </c>
      <c r="I1446" s="169">
        <f t="shared" si="248"/>
        <v>58050.63482253455</v>
      </c>
      <c r="J1446" s="169">
        <f t="shared" si="242"/>
        <v>2.3698522475769666E-2</v>
      </c>
      <c r="K1446" s="169">
        <f t="shared" si="243"/>
        <v>1.6944381763800911</v>
      </c>
      <c r="L1446" s="169">
        <f t="shared" si="249"/>
        <v>40.902041703548186</v>
      </c>
      <c r="M1446" s="170">
        <f t="shared" si="250"/>
        <v>47.585821966762012</v>
      </c>
      <c r="N1446" s="170">
        <f t="shared" si="251"/>
        <v>3.6090365574712129</v>
      </c>
      <c r="O1446" s="169">
        <f t="shared" si="252"/>
        <v>0.32549031001724504</v>
      </c>
    </row>
    <row r="1447" spans="1:15" x14ac:dyDescent="0.25">
      <c r="A1447" s="157">
        <v>45694.993750000001</v>
      </c>
      <c r="B1447" s="168">
        <v>0.57255815258623932</v>
      </c>
      <c r="C1447" s="169">
        <f t="shared" si="244"/>
        <v>0.6499643253577273</v>
      </c>
      <c r="D1447" s="168">
        <v>26.380678178333302</v>
      </c>
      <c r="E1447" s="168">
        <v>4.5076914500000002E-2</v>
      </c>
      <c r="F1447" s="169">
        <f t="shared" si="245"/>
        <v>0.9787838619159821</v>
      </c>
      <c r="G1447" s="169">
        <f t="shared" si="246"/>
        <v>0.62903428103461323</v>
      </c>
      <c r="H1447" s="169">
        <f t="shared" si="247"/>
        <v>1.3615460628454831E-3</v>
      </c>
      <c r="I1447" s="169">
        <f t="shared" si="248"/>
        <v>56156.917710907641</v>
      </c>
      <c r="J1447" s="169">
        <f t="shared" si="242"/>
        <v>2.3699337438053671E-2</v>
      </c>
      <c r="K1447" s="169">
        <f t="shared" si="243"/>
        <v>1.6943864331657774</v>
      </c>
      <c r="L1447" s="169">
        <f t="shared" si="249"/>
        <v>39.752104765323367</v>
      </c>
      <c r="M1447" s="170">
        <f t="shared" si="250"/>
        <v>46.246709414029105</v>
      </c>
      <c r="N1447" s="170">
        <f t="shared" si="251"/>
        <v>3.5019138565435153</v>
      </c>
      <c r="O1447" s="169">
        <f t="shared" si="252"/>
        <v>0.31582917176619002</v>
      </c>
    </row>
    <row r="1448" spans="1:15" x14ac:dyDescent="0.25">
      <c r="A1448" s="157">
        <v>45694.994444444441</v>
      </c>
      <c r="B1448" s="168">
        <v>0.60421681439530683</v>
      </c>
      <c r="C1448" s="169">
        <f t="shared" si="244"/>
        <v>0.68589825305449215</v>
      </c>
      <c r="D1448" s="168">
        <v>26.379390715</v>
      </c>
      <c r="E1448" s="168">
        <v>4.4947371E-2</v>
      </c>
      <c r="F1448" s="169">
        <f t="shared" si="245"/>
        <v>0.97878647761275428</v>
      </c>
      <c r="G1448" s="169">
        <f t="shared" si="246"/>
        <v>0.66381569752415526</v>
      </c>
      <c r="H1448" s="169">
        <f t="shared" si="247"/>
        <v>1.4368305141215481E-3</v>
      </c>
      <c r="I1448" s="169">
        <f t="shared" si="248"/>
        <v>59261.609063908123</v>
      </c>
      <c r="J1448" s="169">
        <f t="shared" si="242"/>
        <v>2.3700247188846824E-2</v>
      </c>
      <c r="K1448" s="169">
        <f t="shared" si="243"/>
        <v>1.6943286756210081</v>
      </c>
      <c r="L1448" s="169">
        <f t="shared" si="249"/>
        <v>41.635241078481315</v>
      </c>
      <c r="M1448" s="170">
        <f t="shared" si="250"/>
        <v>48.436029098304978</v>
      </c>
      <c r="N1448" s="170">
        <f t="shared" si="251"/>
        <v>3.674181191622647</v>
      </c>
      <c r="O1448" s="169">
        <f t="shared" si="252"/>
        <v>0.33136554758501507</v>
      </c>
    </row>
    <row r="1449" spans="1:15" x14ac:dyDescent="0.25">
      <c r="A1449" s="157">
        <v>45694.995138888888</v>
      </c>
      <c r="B1449" s="168">
        <v>0.59340654124147407</v>
      </c>
      <c r="C1449" s="169">
        <f t="shared" si="244"/>
        <v>0.67362189068368516</v>
      </c>
      <c r="D1449" s="168">
        <v>26.378103254999999</v>
      </c>
      <c r="E1449" s="168">
        <v>4.4904455333333301E-2</v>
      </c>
      <c r="F1449" s="169">
        <f t="shared" si="245"/>
        <v>0.97878909312970896</v>
      </c>
      <c r="G1449" s="169">
        <f t="shared" si="246"/>
        <v>0.65193911805289406</v>
      </c>
      <c r="H1449" s="169">
        <f t="shared" si="247"/>
        <v>1.4111236321491213E-3</v>
      </c>
      <c r="I1449" s="169">
        <f t="shared" si="248"/>
        <v>58200.931355070396</v>
      </c>
      <c r="J1449" s="169">
        <f t="shared" si="242"/>
        <v>2.3701156980028445E-2</v>
      </c>
      <c r="K1449" s="169">
        <f t="shared" si="243"/>
        <v>1.6942709196667882</v>
      </c>
      <c r="L1449" s="169">
        <f t="shared" si="249"/>
        <v>40.993808973329585</v>
      </c>
      <c r="M1449" s="170">
        <f t="shared" si="250"/>
        <v>47.688367978701173</v>
      </c>
      <c r="N1449" s="170">
        <f t="shared" si="251"/>
        <v>3.6083636251945426</v>
      </c>
      <c r="O1449" s="169">
        <f t="shared" si="252"/>
        <v>0.3254296198768527</v>
      </c>
    </row>
    <row r="1450" spans="1:15" x14ac:dyDescent="0.25">
      <c r="A1450" s="157">
        <v>45694.995833333334</v>
      </c>
      <c r="B1450" s="168">
        <v>0.60151423323104702</v>
      </c>
      <c r="C1450" s="169">
        <f t="shared" si="244"/>
        <v>0.68282080257896838</v>
      </c>
      <c r="D1450" s="168">
        <v>26.376815794999999</v>
      </c>
      <c r="E1450" s="168">
        <v>4.4790809500000001E-2</v>
      </c>
      <c r="F1450" s="169">
        <f t="shared" si="245"/>
        <v>0.97879170847362817</v>
      </c>
      <c r="G1450" s="169">
        <f t="shared" si="246"/>
        <v>0.66084653851049202</v>
      </c>
      <c r="H1450" s="169">
        <f t="shared" si="247"/>
        <v>1.4304037630097229E-3</v>
      </c>
      <c r="I1450" s="169">
        <f t="shared" si="248"/>
        <v>58995.717342822871</v>
      </c>
      <c r="J1450" s="169">
        <f t="shared" si="242"/>
        <v>2.3702066813956185E-2</v>
      </c>
      <c r="K1450" s="169">
        <f t="shared" si="243"/>
        <v>1.6942131651535595</v>
      </c>
      <c r="L1450" s="169">
        <f t="shared" si="249"/>
        <v>41.475034014329154</v>
      </c>
      <c r="M1450" s="170">
        <f t="shared" si="250"/>
        <v>48.246707047144909</v>
      </c>
      <c r="N1450" s="170">
        <f t="shared" si="251"/>
        <v>3.6456151201665539</v>
      </c>
      <c r="O1450" s="169">
        <f t="shared" si="252"/>
        <v>0.3287892424392635</v>
      </c>
    </row>
    <row r="1451" spans="1:15" x14ac:dyDescent="0.25">
      <c r="A1451" s="157">
        <v>45694.996527777781</v>
      </c>
      <c r="B1451" s="168">
        <v>0.6239069446811063</v>
      </c>
      <c r="C1451" s="169">
        <f t="shared" si="244"/>
        <v>0.70823579297993455</v>
      </c>
      <c r="D1451" s="168">
        <v>26.375631810000002</v>
      </c>
      <c r="E1451" s="168">
        <v>4.4760609666666597E-2</v>
      </c>
      <c r="F1451" s="169">
        <f t="shared" si="245"/>
        <v>0.9787941134658934</v>
      </c>
      <c r="G1451" s="169">
        <f t="shared" si="246"/>
        <v>0.68544802760601575</v>
      </c>
      <c r="H1451" s="169">
        <f t="shared" si="247"/>
        <v>1.4836537394069605E-3</v>
      </c>
      <c r="I1451" s="169">
        <f t="shared" si="248"/>
        <v>61191.572513466344</v>
      </c>
      <c r="J1451" s="169">
        <f t="shared" si="242"/>
        <v>2.370290356096378E-2</v>
      </c>
      <c r="K1451" s="169">
        <f t="shared" si="243"/>
        <v>1.6941600537250003</v>
      </c>
      <c r="L1451" s="169">
        <f t="shared" si="249"/>
        <v>42.799462487420115</v>
      </c>
      <c r="M1451" s="170">
        <f t="shared" si="250"/>
        <v>49.785978358932041</v>
      </c>
      <c r="N1451" s="170">
        <f t="shared" si="251"/>
        <v>3.7712166898489516</v>
      </c>
      <c r="O1451" s="169">
        <f t="shared" si="252"/>
        <v>0.34011694533269765</v>
      </c>
    </row>
    <row r="1452" spans="1:15" x14ac:dyDescent="0.25">
      <c r="A1452" s="157">
        <v>45694.99722222222</v>
      </c>
      <c r="B1452" s="168">
        <v>0.60228640192538929</v>
      </c>
      <c r="C1452" s="169">
        <f t="shared" si="244"/>
        <v>0.68369087830253272</v>
      </c>
      <c r="D1452" s="168">
        <v>26.375068663333298</v>
      </c>
      <c r="E1452" s="168">
        <v>4.4781272666666601E-2</v>
      </c>
      <c r="F1452" s="169">
        <f t="shared" si="245"/>
        <v>0.97879525731702322</v>
      </c>
      <c r="G1452" s="169">
        <f t="shared" si="246"/>
        <v>0.66169487256579995</v>
      </c>
      <c r="H1452" s="169">
        <f t="shared" si="247"/>
        <v>1.432239983908658E-3</v>
      </c>
      <c r="I1452" s="169">
        <f t="shared" si="248"/>
        <v>59070.891885338824</v>
      </c>
      <c r="J1452" s="169">
        <f t="shared" si="242"/>
        <v>2.3703301561200624E-2</v>
      </c>
      <c r="K1452" s="169">
        <f t="shared" si="243"/>
        <v>1.6941347924103636</v>
      </c>
      <c r="L1452" s="169">
        <f t="shared" si="249"/>
        <v>41.520817881815184</v>
      </c>
      <c r="M1452" s="170">
        <f t="shared" si="250"/>
        <v>48.297964784654944</v>
      </c>
      <c r="N1452" s="170">
        <f t="shared" si="251"/>
        <v>3.6490828271151612</v>
      </c>
      <c r="O1452" s="169">
        <f t="shared" si="252"/>
        <v>0.32910198657243522</v>
      </c>
    </row>
    <row r="1453" spans="1:15" x14ac:dyDescent="0.25">
      <c r="A1453" s="157">
        <v>45694.997916666667</v>
      </c>
      <c r="B1453" s="168">
        <v>0.61193842759726991</v>
      </c>
      <c r="C1453" s="169">
        <f t="shared" si="244"/>
        <v>0.69464573423674547</v>
      </c>
      <c r="D1453" s="168">
        <v>26.3746089933333</v>
      </c>
      <c r="E1453" s="168">
        <v>4.4771735833333298E-2</v>
      </c>
      <c r="F1453" s="169">
        <f t="shared" si="245"/>
        <v>0.9787961909640851</v>
      </c>
      <c r="G1453" s="169">
        <f t="shared" si="246"/>
        <v>0.6722989570620459</v>
      </c>
      <c r="H1453" s="169">
        <f t="shared" si="247"/>
        <v>1.4551925477533461E-3</v>
      </c>
      <c r="I1453" s="169">
        <f t="shared" si="248"/>
        <v>60017.391438054809</v>
      </c>
      <c r="J1453" s="169">
        <f t="shared" si="242"/>
        <v>2.3703626436040789E-2</v>
      </c>
      <c r="K1453" s="169">
        <f t="shared" si="243"/>
        <v>1.6941141729978673</v>
      </c>
      <c r="L1453" s="169">
        <f t="shared" si="249"/>
        <v>42.092421861003551</v>
      </c>
      <c r="M1453" s="170">
        <f t="shared" si="250"/>
        <v>48.962333824379222</v>
      </c>
      <c r="N1453" s="170">
        <f t="shared" si="251"/>
        <v>3.7035526401840984</v>
      </c>
      <c r="O1453" s="169">
        <f t="shared" si="252"/>
        <v>0.3340144877510911</v>
      </c>
    </row>
    <row r="1454" spans="1:15" x14ac:dyDescent="0.25">
      <c r="A1454" s="157">
        <v>45694.998611111114</v>
      </c>
      <c r="B1454" s="168">
        <v>0.61772965033594041</v>
      </c>
      <c r="C1454" s="169">
        <f t="shared" si="244"/>
        <v>0.7012179319564511</v>
      </c>
      <c r="D1454" s="168">
        <v>26.3741493216666</v>
      </c>
      <c r="E1454" s="168">
        <v>4.4759814000000002E-2</v>
      </c>
      <c r="F1454" s="169">
        <f t="shared" si="245"/>
        <v>0.97879712459247759</v>
      </c>
      <c r="G1454" s="169">
        <f t="shared" si="246"/>
        <v>0.6786614158189006</v>
      </c>
      <c r="H1454" s="169">
        <f t="shared" si="247"/>
        <v>1.4689641035041138E-3</v>
      </c>
      <c r="I1454" s="169">
        <f t="shared" si="248"/>
        <v>60585.229321037375</v>
      </c>
      <c r="J1454" s="169">
        <f t="shared" si="242"/>
        <v>2.3703951317508791E-2</v>
      </c>
      <c r="K1454" s="169">
        <f t="shared" si="243"/>
        <v>1.6940935536942936</v>
      </c>
      <c r="L1454" s="169">
        <f t="shared" si="249"/>
        <v>42.434778015595839</v>
      </c>
      <c r="M1454" s="170">
        <f t="shared" si="250"/>
        <v>49.36002787349252</v>
      </c>
      <c r="N1454" s="170">
        <f t="shared" si="251"/>
        <v>3.7356592607003845</v>
      </c>
      <c r="O1454" s="169">
        <f t="shared" si="252"/>
        <v>0.33691010648452241</v>
      </c>
    </row>
    <row r="1455" spans="1:15" x14ac:dyDescent="0.25">
      <c r="A1455" s="157">
        <v>45694.999305555553</v>
      </c>
      <c r="B1455" s="168">
        <v>0.60691939185318711</v>
      </c>
      <c r="C1455" s="169">
        <f t="shared" si="244"/>
        <v>0.68894491551248582</v>
      </c>
      <c r="D1455" s="168">
        <v>26.373689651666599</v>
      </c>
      <c r="E1455" s="168">
        <v>4.4592124666666601E-2</v>
      </c>
      <c r="F1455" s="169">
        <f t="shared" si="245"/>
        <v>0.97879805819543109</v>
      </c>
      <c r="G1455" s="169">
        <f t="shared" si="246"/>
        <v>0.66678485246584818</v>
      </c>
      <c r="H1455" s="169">
        <f t="shared" si="247"/>
        <v>1.4432572564195849E-3</v>
      </c>
      <c r="I1455" s="169">
        <f t="shared" si="248"/>
        <v>59524.840700278772</v>
      </c>
      <c r="J1455" s="169">
        <f t="shared" si="242"/>
        <v>2.37042762032488E-2</v>
      </c>
      <c r="K1455" s="169">
        <f t="shared" si="243"/>
        <v>1.6940729346491652</v>
      </c>
      <c r="L1455" s="169">
        <f t="shared" si="249"/>
        <v>41.795347632300611</v>
      </c>
      <c r="M1455" s="170">
        <f t="shared" si="250"/>
        <v>48.615714047113791</v>
      </c>
      <c r="N1455" s="170">
        <f t="shared" si="251"/>
        <v>3.6599671097722366</v>
      </c>
      <c r="O1455" s="169">
        <f t="shared" si="252"/>
        <v>0.33008361379619738</v>
      </c>
    </row>
    <row r="1456" spans="1:15" x14ac:dyDescent="0.25">
      <c r="A1456" s="157">
        <v>45695</v>
      </c>
      <c r="B1456" s="168">
        <v>0.60498897938327223</v>
      </c>
      <c r="C1456" s="169">
        <f t="shared" si="244"/>
        <v>0.68675189765466071</v>
      </c>
      <c r="D1456" s="168">
        <v>26.373229980000001</v>
      </c>
      <c r="E1456" s="168">
        <v>4.4713719499999999E-2</v>
      </c>
      <c r="F1456" s="169">
        <f t="shared" si="245"/>
        <v>0.97879899177971574</v>
      </c>
      <c r="G1456" s="169">
        <f t="shared" si="246"/>
        <v>0.66466402750749587</v>
      </c>
      <c r="H1456" s="169">
        <f t="shared" si="247"/>
        <v>1.438666726206701E-3</v>
      </c>
      <c r="I1456" s="169">
        <f t="shared" si="248"/>
        <v>59335.363957362686</v>
      </c>
      <c r="J1456" s="169">
        <f t="shared" si="242"/>
        <v>2.3704601095616826E-2</v>
      </c>
      <c r="K1456" s="169">
        <f t="shared" si="243"/>
        <v>1.6940523157129632</v>
      </c>
      <c r="L1456" s="169">
        <f t="shared" si="249"/>
        <v>41.680996019525132</v>
      </c>
      <c r="M1456" s="170">
        <f t="shared" si="250"/>
        <v>48.482173440040555</v>
      </c>
      <c r="N1456" s="170">
        <f t="shared" si="251"/>
        <v>3.6588530738792531</v>
      </c>
      <c r="O1456" s="169">
        <f t="shared" si="252"/>
        <v>0.32998314158362674</v>
      </c>
    </row>
    <row r="1457" spans="1:15" x14ac:dyDescent="0.25">
      <c r="A1457" s="157">
        <v>45695.000694444447</v>
      </c>
      <c r="B1457" s="168">
        <v>0.60614720848776515</v>
      </c>
      <c r="C1457" s="169">
        <f t="shared" si="244"/>
        <v>0.68806494663347872</v>
      </c>
      <c r="D1457" s="168">
        <v>26.37277031</v>
      </c>
      <c r="E1457" s="168">
        <v>4.45118561666666E-2</v>
      </c>
      <c r="F1457" s="169">
        <f t="shared" si="245"/>
        <v>0.97879992533856264</v>
      </c>
      <c r="G1457" s="169">
        <f t="shared" si="246"/>
        <v>0.66593650229233137</v>
      </c>
      <c r="H1457" s="169">
        <f t="shared" si="247"/>
        <v>1.4414210006327519E-3</v>
      </c>
      <c r="I1457" s="169">
        <f t="shared" si="248"/>
        <v>59448.811389132563</v>
      </c>
      <c r="J1457" s="169">
        <f t="shared" si="242"/>
        <v>2.3704925992257115E-2</v>
      </c>
      <c r="K1457" s="169">
        <f t="shared" si="243"/>
        <v>1.694031697035199</v>
      </c>
      <c r="L1457" s="169">
        <f t="shared" si="249"/>
        <v>41.749612018025495</v>
      </c>
      <c r="M1457" s="170">
        <f t="shared" si="250"/>
        <v>48.561456249029668</v>
      </c>
      <c r="N1457" s="170">
        <f t="shared" si="251"/>
        <v>3.6488843038712542</v>
      </c>
      <c r="O1457" s="169">
        <f t="shared" si="252"/>
        <v>0.329084082239471</v>
      </c>
    </row>
    <row r="1458" spans="1:15" x14ac:dyDescent="0.25">
      <c r="A1458" s="157">
        <v>45695.001388888886</v>
      </c>
      <c r="B1458" s="168">
        <v>0.59224828642398475</v>
      </c>
      <c r="C1458" s="169">
        <f t="shared" si="244"/>
        <v>0.6722858985897282</v>
      </c>
      <c r="D1458" s="168">
        <v>26.372287608333298</v>
      </c>
      <c r="E1458" s="168">
        <v>4.4474503499999998E-2</v>
      </c>
      <c r="F1458" s="169">
        <f t="shared" si="245"/>
        <v>0.97880090564943734</v>
      </c>
      <c r="G1458" s="169">
        <f t="shared" si="246"/>
        <v>0.65066661501877743</v>
      </c>
      <c r="H1458" s="169">
        <f t="shared" si="247"/>
        <v>1.4083692965774404E-3</v>
      </c>
      <c r="I1458" s="169">
        <f t="shared" si="248"/>
        <v>58085.50163815252</v>
      </c>
      <c r="J1458" s="169">
        <f t="shared" si="242"/>
        <v>2.3705267173640663E-2</v>
      </c>
      <c r="K1458" s="169">
        <f t="shared" si="243"/>
        <v>1.6940100454607214</v>
      </c>
      <c r="L1458" s="169">
        <f t="shared" si="249"/>
        <v>40.924986878397682</v>
      </c>
      <c r="M1458" s="170">
        <f t="shared" si="250"/>
        <v>47.60174076718139</v>
      </c>
      <c r="N1458" s="170">
        <f t="shared" si="251"/>
        <v>3.5666157558496163</v>
      </c>
      <c r="O1458" s="169">
        <f t="shared" si="252"/>
        <v>0.32166448014516741</v>
      </c>
    </row>
    <row r="1459" spans="1:15" x14ac:dyDescent="0.25">
      <c r="A1459" s="157">
        <v>45695.002083333333</v>
      </c>
      <c r="B1459" s="168">
        <v>0.57294424612214012</v>
      </c>
      <c r="C1459" s="169">
        <f t="shared" si="244"/>
        <v>0.65037088585985059</v>
      </c>
      <c r="D1459" s="168">
        <v>26.371666719999901</v>
      </c>
      <c r="E1459" s="168">
        <v>4.4472914166666599E-2</v>
      </c>
      <c r="F1459" s="169">
        <f t="shared" si="245"/>
        <v>0.9788021665655845</v>
      </c>
      <c r="G1459" s="169">
        <f t="shared" si="246"/>
        <v>0.62945845815735701</v>
      </c>
      <c r="H1459" s="169">
        <f t="shared" si="247"/>
        <v>1.3624641951457944E-3</v>
      </c>
      <c r="I1459" s="169">
        <f t="shared" si="248"/>
        <v>56192.044538291091</v>
      </c>
      <c r="J1459" s="169">
        <f t="shared" si="242"/>
        <v>2.3705706036443643E-2</v>
      </c>
      <c r="K1459" s="169">
        <f t="shared" si="243"/>
        <v>1.6939821958236507</v>
      </c>
      <c r="L1459" s="169">
        <f t="shared" si="249"/>
        <v>39.775156892767797</v>
      </c>
      <c r="M1459" s="170">
        <f t="shared" si="250"/>
        <v>46.263639199053586</v>
      </c>
      <c r="N1459" s="170">
        <f t="shared" si="251"/>
        <v>3.4562996429227941</v>
      </c>
      <c r="O1459" s="169">
        <f t="shared" si="252"/>
        <v>0.31171533576143529</v>
      </c>
    </row>
    <row r="1460" spans="1:15" x14ac:dyDescent="0.25">
      <c r="A1460" s="157">
        <v>45695.00277777778</v>
      </c>
      <c r="B1460" s="168">
        <v>0.60112816911451949</v>
      </c>
      <c r="C1460" s="169">
        <f t="shared" si="244"/>
        <v>0.68236115419105281</v>
      </c>
      <c r="D1460" s="168">
        <v>26.371022799999999</v>
      </c>
      <c r="E1460" s="168">
        <v>4.4372778499999897E-2</v>
      </c>
      <c r="F1460" s="169">
        <f t="shared" si="245"/>
        <v>0.97880347421253933</v>
      </c>
      <c r="G1460" s="169">
        <f t="shared" si="246"/>
        <v>0.66042239370899669</v>
      </c>
      <c r="H1460" s="169">
        <f t="shared" si="247"/>
        <v>1.429485700668824E-3</v>
      </c>
      <c r="I1460" s="169">
        <f t="shared" si="248"/>
        <v>58956.003722106965</v>
      </c>
      <c r="J1460" s="169">
        <f t="shared" si="242"/>
        <v>2.3706161189235204E-2</v>
      </c>
      <c r="K1460" s="169">
        <f t="shared" si="243"/>
        <v>1.6939533134666327</v>
      </c>
      <c r="L1460" s="169">
        <f t="shared" si="249"/>
        <v>41.452140195214461</v>
      </c>
      <c r="M1460" s="170">
        <f t="shared" si="250"/>
        <v>48.213450842194568</v>
      </c>
      <c r="N1460" s="170">
        <f t="shared" si="251"/>
        <v>3.6087961183911501</v>
      </c>
      <c r="O1460" s="169">
        <f t="shared" si="252"/>
        <v>0.32546862539602728</v>
      </c>
    </row>
    <row r="1461" spans="1:15" x14ac:dyDescent="0.25">
      <c r="A1461" s="157">
        <v>45695.003472222219</v>
      </c>
      <c r="B1461" s="168">
        <v>0.61966004442839873</v>
      </c>
      <c r="C1461" s="169">
        <f t="shared" si="244"/>
        <v>0.70339486811831686</v>
      </c>
      <c r="D1461" s="168">
        <v>26.370378880000001</v>
      </c>
      <c r="E1461" s="168">
        <v>4.4365625999999998E-2</v>
      </c>
      <c r="F1461" s="169">
        <f t="shared" si="245"/>
        <v>0.97880478181622299</v>
      </c>
      <c r="G1461" s="169">
        <f t="shared" si="246"/>
        <v>0.68078222058707671</v>
      </c>
      <c r="H1461" s="169">
        <f t="shared" si="247"/>
        <v>1.4735545900153176E-3</v>
      </c>
      <c r="I1461" s="169">
        <f t="shared" si="248"/>
        <v>60773.31660542258</v>
      </c>
      <c r="J1461" s="169">
        <f t="shared" si="242"/>
        <v>2.3706616352722878E-2</v>
      </c>
      <c r="K1461" s="169">
        <f t="shared" si="243"/>
        <v>1.6939244314700448</v>
      </c>
      <c r="L1461" s="169">
        <f t="shared" si="249"/>
        <v>42.548795910682315</v>
      </c>
      <c r="M1461" s="170">
        <f t="shared" si="250"/>
        <v>49.488227681194786</v>
      </c>
      <c r="N1461" s="170">
        <f t="shared" si="251"/>
        <v>3.7133034831511496</v>
      </c>
      <c r="O1461" s="169">
        <f t="shared" si="252"/>
        <v>0.33489389278058707</v>
      </c>
    </row>
    <row r="1462" spans="1:15" x14ac:dyDescent="0.25">
      <c r="A1462" s="157">
        <v>45695.004166666666</v>
      </c>
      <c r="B1462" s="168">
        <v>0.60769153112815888</v>
      </c>
      <c r="C1462" s="169">
        <f t="shared" si="244"/>
        <v>0.68980664199196851</v>
      </c>
      <c r="D1462" s="168">
        <v>26.3697349533333</v>
      </c>
      <c r="E1462" s="168">
        <v>4.4365625999999998E-2</v>
      </c>
      <c r="F1462" s="169">
        <f t="shared" si="245"/>
        <v>0.97880608939017411</v>
      </c>
      <c r="G1462" s="169">
        <f t="shared" si="246"/>
        <v>0.66763315419991076</v>
      </c>
      <c r="H1462" s="169">
        <f t="shared" si="247"/>
        <v>1.4450934073591143E-3</v>
      </c>
      <c r="I1462" s="169">
        <f t="shared" si="248"/>
        <v>59599.293868106077</v>
      </c>
      <c r="J1462" s="169">
        <f t="shared" si="242"/>
        <v>2.3707071531619474E-2</v>
      </c>
      <c r="K1462" s="169">
        <f t="shared" si="243"/>
        <v>1.6938955495348713</v>
      </c>
      <c r="L1462" s="169">
        <f t="shared" si="249"/>
        <v>41.841072490047729</v>
      </c>
      <c r="M1462" s="170">
        <f t="shared" si="250"/>
        <v>48.664335982430828</v>
      </c>
      <c r="N1462" s="170">
        <f t="shared" si="251"/>
        <v>3.6453455687246215</v>
      </c>
      <c r="O1462" s="169">
        <f t="shared" si="252"/>
        <v>0.32876493224428405</v>
      </c>
    </row>
    <row r="1463" spans="1:15" x14ac:dyDescent="0.25">
      <c r="A1463" s="157">
        <v>45695.004861111112</v>
      </c>
      <c r="B1463" s="168">
        <v>0.60807762103489682</v>
      </c>
      <c r="C1463" s="169">
        <f t="shared" si="244"/>
        <v>0.69024258288748785</v>
      </c>
      <c r="D1463" s="168">
        <v>26.369114063333299</v>
      </c>
      <c r="E1463" s="168">
        <v>4.4387878333333297E-2</v>
      </c>
      <c r="F1463" s="169">
        <f t="shared" si="245"/>
        <v>0.97880735014430564</v>
      </c>
      <c r="G1463" s="169">
        <f t="shared" si="246"/>
        <v>0.66805732733551737</v>
      </c>
      <c r="H1463" s="169">
        <f t="shared" si="247"/>
        <v>1.4460115310292584E-3</v>
      </c>
      <c r="I1463" s="169">
        <f t="shared" si="248"/>
        <v>59636.959161478953</v>
      </c>
      <c r="J1463" s="169">
        <f t="shared" si="242"/>
        <v>2.370751043648632E-2</v>
      </c>
      <c r="K1463" s="169">
        <f t="shared" si="243"/>
        <v>1.693867701200781</v>
      </c>
      <c r="L1463" s="169">
        <f t="shared" si="249"/>
        <v>41.86393306838437</v>
      </c>
      <c r="M1463" s="170">
        <f t="shared" si="250"/>
        <v>48.690207580464232</v>
      </c>
      <c r="N1463" s="170">
        <f t="shared" si="251"/>
        <v>3.6493012309520094</v>
      </c>
      <c r="O1463" s="169">
        <f t="shared" si="252"/>
        <v>0.32912168388816826</v>
      </c>
    </row>
    <row r="1464" spans="1:15" x14ac:dyDescent="0.25">
      <c r="A1464" s="157">
        <v>45695.005555555559</v>
      </c>
      <c r="B1464" s="168">
        <v>0.61618532769554668</v>
      </c>
      <c r="C1464" s="169">
        <f t="shared" si="244"/>
        <v>0.69944399545521485</v>
      </c>
      <c r="D1464" s="168">
        <v>26.3686313633333</v>
      </c>
      <c r="E1464" s="168">
        <v>4.4467350999999898E-2</v>
      </c>
      <c r="F1464" s="169">
        <f t="shared" si="245"/>
        <v>0.97880833026761582</v>
      </c>
      <c r="G1464" s="169">
        <f t="shared" si="246"/>
        <v>0.67696476391132121</v>
      </c>
      <c r="H1464" s="169">
        <f t="shared" si="247"/>
        <v>1.4652916967777515E-3</v>
      </c>
      <c r="I1464" s="169">
        <f t="shared" si="248"/>
        <v>60431.961207330562</v>
      </c>
      <c r="J1464" s="169">
        <f t="shared" si="242"/>
        <v>2.3707851662219802E-2</v>
      </c>
      <c r="K1464" s="169">
        <f t="shared" si="243"/>
        <v>1.6938460512352296</v>
      </c>
      <c r="L1464" s="169">
        <f t="shared" si="249"/>
        <v>42.343527349376131</v>
      </c>
      <c r="M1464" s="170">
        <f t="shared" si="250"/>
        <v>49.247440049406428</v>
      </c>
      <c r="N1464" s="170">
        <f t="shared" si="251"/>
        <v>3.7018849716730085</v>
      </c>
      <c r="O1464" s="169">
        <f t="shared" si="252"/>
        <v>0.33386408474684415</v>
      </c>
    </row>
    <row r="1465" spans="1:15" x14ac:dyDescent="0.25">
      <c r="A1465" s="157">
        <v>45695.006249999999</v>
      </c>
      <c r="B1465" s="168">
        <v>0.60267249553850688</v>
      </c>
      <c r="C1465" s="169">
        <f t="shared" si="244"/>
        <v>0.68410361363464944</v>
      </c>
      <c r="D1465" s="168">
        <v>26.3681716916666</v>
      </c>
      <c r="E1465" s="168">
        <v>4.45285451666666E-2</v>
      </c>
      <c r="F1465" s="169">
        <f t="shared" si="245"/>
        <v>0.97880926360924814</v>
      </c>
      <c r="G1465" s="169">
        <f t="shared" si="246"/>
        <v>0.66211904977337688</v>
      </c>
      <c r="H1465" s="169">
        <f t="shared" si="247"/>
        <v>1.4331581163925906E-3</v>
      </c>
      <c r="I1465" s="169">
        <f t="shared" si="248"/>
        <v>59106.552218033714</v>
      </c>
      <c r="J1465" s="169">
        <f t="shared" si="242"/>
        <v>2.3708176614568817E-2</v>
      </c>
      <c r="K1465" s="169">
        <f t="shared" si="243"/>
        <v>1.6938254343202339</v>
      </c>
      <c r="L1465" s="169">
        <f t="shared" si="249"/>
        <v>41.543707282753715</v>
      </c>
      <c r="M1465" s="170">
        <f t="shared" si="250"/>
        <v>48.316686345540759</v>
      </c>
      <c r="N1465" s="170">
        <f t="shared" si="251"/>
        <v>3.6299698992069227</v>
      </c>
      <c r="O1465" s="169">
        <f t="shared" si="252"/>
        <v>0.32737823766296198</v>
      </c>
    </row>
    <row r="1466" spans="1:15" x14ac:dyDescent="0.25">
      <c r="A1466" s="157">
        <v>45695.006944444445</v>
      </c>
      <c r="B1466" s="168">
        <v>0.59919775664460462</v>
      </c>
      <c r="C1466" s="169">
        <f t="shared" si="244"/>
        <v>0.68015768710111735</v>
      </c>
      <c r="D1466" s="168">
        <v>26.367712019999999</v>
      </c>
      <c r="E1466" s="168">
        <v>4.4577023833333299E-2</v>
      </c>
      <c r="F1466" s="169">
        <f t="shared" si="245"/>
        <v>0.97881019692883187</v>
      </c>
      <c r="G1466" s="169">
        <f t="shared" si="246"/>
        <v>0.65830156875064416</v>
      </c>
      <c r="H1466" s="169">
        <f t="shared" si="247"/>
        <v>1.4248951704559398E-3</v>
      </c>
      <c r="I1466" s="169">
        <f t="shared" si="248"/>
        <v>58765.624165536537</v>
      </c>
      <c r="J1466" s="169">
        <f t="shared" si="242"/>
        <v>2.3708501572369187E-2</v>
      </c>
      <c r="K1466" s="169">
        <f t="shared" si="243"/>
        <v>1.6938048175889122</v>
      </c>
      <c r="L1466" s="169">
        <f t="shared" si="249"/>
        <v>41.337634739758855</v>
      </c>
      <c r="M1466" s="170">
        <f t="shared" si="250"/>
        <v>48.076493133930356</v>
      </c>
      <c r="N1466" s="170">
        <f t="shared" si="251"/>
        <v>3.6140453642743027</v>
      </c>
      <c r="O1466" s="169">
        <f t="shared" si="252"/>
        <v>0.32594204223253093</v>
      </c>
    </row>
    <row r="1467" spans="1:15" x14ac:dyDescent="0.25">
      <c r="A1467" s="157">
        <v>45695.007638888892</v>
      </c>
      <c r="B1467" s="168">
        <v>0.62660949264239629</v>
      </c>
      <c r="C1467" s="169">
        <f t="shared" si="244"/>
        <v>0.71127135916720674</v>
      </c>
      <c r="D1467" s="168">
        <v>26.367252350000001</v>
      </c>
      <c r="E1467" s="168">
        <v>4.4513445333333297E-2</v>
      </c>
      <c r="F1467" s="169">
        <f t="shared" si="245"/>
        <v>0.97881113022298405</v>
      </c>
      <c r="G1467" s="169">
        <f t="shared" si="246"/>
        <v>0.68841715014162685</v>
      </c>
      <c r="H1467" s="169">
        <f t="shared" si="247"/>
        <v>1.4900804115619629E-3</v>
      </c>
      <c r="I1467" s="169">
        <f t="shared" si="248"/>
        <v>61453.845432046663</v>
      </c>
      <c r="J1467" s="169">
        <f t="shared" si="242"/>
        <v>2.3708826534442826E-2</v>
      </c>
      <c r="K1467" s="169">
        <f t="shared" si="243"/>
        <v>1.6937842011160118</v>
      </c>
      <c r="L1467" s="169">
        <f t="shared" si="249"/>
        <v>42.958851678936277</v>
      </c>
      <c r="M1467" s="170">
        <f t="shared" si="250"/>
        <v>49.961456076330627</v>
      </c>
      <c r="N1467" s="170">
        <f t="shared" si="251"/>
        <v>3.7648511214246332</v>
      </c>
      <c r="O1467" s="169">
        <f t="shared" si="252"/>
        <v>0.33954285005633417</v>
      </c>
    </row>
    <row r="1468" spans="1:15" x14ac:dyDescent="0.25">
      <c r="A1468" s="157">
        <v>45695.008333333331</v>
      </c>
      <c r="B1468" s="168">
        <v>0.61348275394404339</v>
      </c>
      <c r="C1468" s="169">
        <f t="shared" si="244"/>
        <v>0.69636932031971277</v>
      </c>
      <c r="D1468" s="168">
        <v>26.366792678333301</v>
      </c>
      <c r="E1468" s="168">
        <v>4.4519803166666601E-2</v>
      </c>
      <c r="F1468" s="169">
        <f t="shared" si="245"/>
        <v>0.97881206349847272</v>
      </c>
      <c r="G1468" s="169">
        <f t="shared" si="246"/>
        <v>0.67399561304159572</v>
      </c>
      <c r="H1468" s="169">
        <f t="shared" si="247"/>
        <v>1.4588649632934973E-3</v>
      </c>
      <c r="I1468" s="169">
        <f t="shared" si="248"/>
        <v>60166.309275623185</v>
      </c>
      <c r="J1468" s="169">
        <f t="shared" si="242"/>
        <v>2.3709151503146376E-2</v>
      </c>
      <c r="K1468" s="169">
        <f t="shared" si="243"/>
        <v>1.6937635847520263</v>
      </c>
      <c r="L1468" s="169">
        <f t="shared" si="249"/>
        <v>42.183761032067984</v>
      </c>
      <c r="M1468" s="170">
        <f t="shared" si="250"/>
        <v>49.059485192050907</v>
      </c>
      <c r="N1468" s="170">
        <f t="shared" si="251"/>
        <v>3.6906756995577017</v>
      </c>
      <c r="O1468" s="169">
        <f t="shared" si="252"/>
        <v>0.33285314750700773</v>
      </c>
    </row>
    <row r="1469" spans="1:15" x14ac:dyDescent="0.25">
      <c r="A1469" s="157">
        <v>45695.009027777778</v>
      </c>
      <c r="B1469" s="168">
        <v>0.59147614344263877</v>
      </c>
      <c r="C1469" s="169">
        <f t="shared" si="244"/>
        <v>0.67138776519932031</v>
      </c>
      <c r="D1469" s="168">
        <v>26.366333008333299</v>
      </c>
      <c r="E1469" s="168">
        <v>4.4576229666666599E-2</v>
      </c>
      <c r="F1469" s="169">
        <f t="shared" si="245"/>
        <v>0.97881299674853028</v>
      </c>
      <c r="G1469" s="169">
        <f t="shared" si="246"/>
        <v>0.64981830921275052</v>
      </c>
      <c r="H1469" s="169">
        <f t="shared" si="247"/>
        <v>1.4065331368241353E-3</v>
      </c>
      <c r="I1469" s="169">
        <f t="shared" si="248"/>
        <v>58007.902913221275</v>
      </c>
      <c r="J1469" s="169">
        <f t="shared" si="242"/>
        <v>2.370947647612329E-2</v>
      </c>
      <c r="K1469" s="169">
        <f t="shared" si="243"/>
        <v>1.6937429686464638</v>
      </c>
      <c r="L1469" s="169">
        <f t="shared" si="249"/>
        <v>40.87909661314567</v>
      </c>
      <c r="M1469" s="170">
        <f t="shared" si="250"/>
        <v>47.541649260701234</v>
      </c>
      <c r="N1469" s="170">
        <f t="shared" si="251"/>
        <v>3.5697513573801078</v>
      </c>
      <c r="O1469" s="169">
        <f t="shared" si="252"/>
        <v>0.32194727249099098</v>
      </c>
    </row>
    <row r="1470" spans="1:15" x14ac:dyDescent="0.25">
      <c r="A1470" s="157">
        <v>45695.009722222225</v>
      </c>
      <c r="B1470" s="168">
        <v>0.61772964678399434</v>
      </c>
      <c r="C1470" s="169">
        <f t="shared" si="244"/>
        <v>0.70118663017460447</v>
      </c>
      <c r="D1470" s="168">
        <v>26.365903948333301</v>
      </c>
      <c r="E1470" s="168">
        <v>4.4713720666666602E-2</v>
      </c>
      <c r="F1470" s="169">
        <f t="shared" si="245"/>
        <v>0.97881386783240665</v>
      </c>
      <c r="G1470" s="169">
        <f t="shared" si="246"/>
        <v>0.6786614119165969</v>
      </c>
      <c r="H1470" s="169">
        <f t="shared" si="247"/>
        <v>1.4689640950575691E-3</v>
      </c>
      <c r="I1470" s="169">
        <f t="shared" si="248"/>
        <v>60582.524847085828</v>
      </c>
      <c r="J1470" s="169">
        <f t="shared" si="242"/>
        <v>2.370977981366271E-2</v>
      </c>
      <c r="K1470" s="169">
        <f t="shared" si="243"/>
        <v>1.6937237255588717</v>
      </c>
      <c r="L1470" s="169">
        <f t="shared" si="249"/>
        <v>42.434777805755829</v>
      </c>
      <c r="M1470" s="170">
        <f t="shared" si="250"/>
        <v>49.350376139944984</v>
      </c>
      <c r="N1470" s="170">
        <f t="shared" si="251"/>
        <v>3.7309280235820976</v>
      </c>
      <c r="O1470" s="169">
        <f t="shared" si="252"/>
        <v>0.33648340761021805</v>
      </c>
    </row>
    <row r="1471" spans="1:15" x14ac:dyDescent="0.25">
      <c r="A1471" s="157">
        <v>45695.010416666664</v>
      </c>
      <c r="B1471" s="168">
        <v>0.61039411229241891</v>
      </c>
      <c r="C1471" s="169">
        <f t="shared" si="244"/>
        <v>0.69285912443707975</v>
      </c>
      <c r="D1471" s="168">
        <v>26.365658569999901</v>
      </c>
      <c r="E1471" s="168">
        <v>4.4945782333333302E-2</v>
      </c>
      <c r="F1471" s="169">
        <f t="shared" si="245"/>
        <v>0.97881436599444815</v>
      </c>
      <c r="G1471" s="169">
        <f t="shared" si="246"/>
        <v>0.67060231321357422</v>
      </c>
      <c r="H1471" s="169">
        <f t="shared" si="247"/>
        <v>1.4515201584709399E-3</v>
      </c>
      <c r="I1471" s="169">
        <f t="shared" si="248"/>
        <v>59863.02835136369</v>
      </c>
      <c r="J1471" s="169">
        <f t="shared" si="242"/>
        <v>2.3709953293772575E-2</v>
      </c>
      <c r="K1471" s="169">
        <f t="shared" si="243"/>
        <v>1.6937127205574678</v>
      </c>
      <c r="L1471" s="169">
        <f t="shared" si="249"/>
        <v>42.001051066321999</v>
      </c>
      <c r="M1471" s="170">
        <f t="shared" si="250"/>
        <v>48.845680667930772</v>
      </c>
      <c r="N1471" s="170">
        <f t="shared" si="251"/>
        <v>3.7081178224943092</v>
      </c>
      <c r="O1471" s="169">
        <f t="shared" si="252"/>
        <v>0.33442621054241606</v>
      </c>
    </row>
    <row r="1472" spans="1:15" x14ac:dyDescent="0.25">
      <c r="A1472" s="157">
        <v>45695.011111111111</v>
      </c>
      <c r="B1472" s="168">
        <v>0.5968812690162455</v>
      </c>
      <c r="C1472" s="169">
        <f t="shared" si="244"/>
        <v>0.67751989142279412</v>
      </c>
      <c r="D1472" s="168">
        <v>26.365443801666601</v>
      </c>
      <c r="E1472" s="168">
        <v>4.5017310499999998E-2</v>
      </c>
      <c r="F1472" s="169">
        <f t="shared" si="245"/>
        <v>0.97881480200754201</v>
      </c>
      <c r="G1472" s="169">
        <f t="shared" si="246"/>
        <v>0.65575658685972449</v>
      </c>
      <c r="H1472" s="169">
        <f t="shared" si="247"/>
        <v>1.4193865516444254E-3</v>
      </c>
      <c r="I1472" s="169">
        <f t="shared" si="248"/>
        <v>58537.718618929415</v>
      </c>
      <c r="J1472" s="169">
        <f t="shared" si="242"/>
        <v>2.3710105134183156E-2</v>
      </c>
      <c r="K1472" s="169">
        <f t="shared" si="243"/>
        <v>1.6937030884304705</v>
      </c>
      <c r="L1472" s="169">
        <f t="shared" si="249"/>
        <v>41.200160424111452</v>
      </c>
      <c r="M1472" s="170">
        <f t="shared" si="250"/>
        <v>47.914030195578619</v>
      </c>
      <c r="N1472" s="170">
        <f t="shared" si="251"/>
        <v>3.6361505149687696</v>
      </c>
      <c r="O1472" s="169">
        <f t="shared" si="252"/>
        <v>0.32793565250439838</v>
      </c>
    </row>
    <row r="1473" spans="1:15" x14ac:dyDescent="0.25">
      <c r="A1473" s="157">
        <v>45695.011805555558</v>
      </c>
      <c r="B1473" s="168">
        <v>0.6385780059426388</v>
      </c>
      <c r="C1473" s="169">
        <f t="shared" si="244"/>
        <v>0.72484901229118026</v>
      </c>
      <c r="D1473" s="168">
        <v>26.365229034999999</v>
      </c>
      <c r="E1473" s="168">
        <v>4.5010158000000001E-2</v>
      </c>
      <c r="F1473" s="169">
        <f t="shared" si="245"/>
        <v>0.97881523801243975</v>
      </c>
      <c r="G1473" s="169">
        <f t="shared" si="246"/>
        <v>0.70156621652879569</v>
      </c>
      <c r="H1473" s="169">
        <f t="shared" si="247"/>
        <v>1.5185415942181725E-3</v>
      </c>
      <c r="I1473" s="169">
        <f t="shared" si="248"/>
        <v>62626.954661957978</v>
      </c>
      <c r="J1473" s="169">
        <f t="shared" si="242"/>
        <v>2.3710256974605617E-2</v>
      </c>
      <c r="K1473" s="169">
        <f t="shared" si="243"/>
        <v>1.6936934564183108</v>
      </c>
      <c r="L1473" s="169">
        <f t="shared" si="249"/>
        <v>43.663573105531434</v>
      </c>
      <c r="M1473" s="170">
        <f t="shared" si="250"/>
        <v>50.778615485381103</v>
      </c>
      <c r="N1473" s="170">
        <f t="shared" si="251"/>
        <v>3.8753767995738038</v>
      </c>
      <c r="O1473" s="169">
        <f t="shared" si="252"/>
        <v>0.34951089462245705</v>
      </c>
    </row>
    <row r="1474" spans="1:15" x14ac:dyDescent="0.25">
      <c r="A1474" s="157">
        <v>45695.012499999997</v>
      </c>
      <c r="B1474" s="168">
        <v>0.63626152202065667</v>
      </c>
      <c r="C1474" s="169">
        <f t="shared" si="244"/>
        <v>0.72221873501684508</v>
      </c>
      <c r="D1474" s="168">
        <v>26.365014266666599</v>
      </c>
      <c r="E1474" s="168">
        <v>4.5098372999999997E-2</v>
      </c>
      <c r="F1474" s="169">
        <f t="shared" si="245"/>
        <v>0.97881567401590897</v>
      </c>
      <c r="G1474" s="169">
        <f t="shared" si="246"/>
        <v>0.69902123870984345</v>
      </c>
      <c r="H1474" s="169">
        <f t="shared" si="247"/>
        <v>1.5130329842204403E-3</v>
      </c>
      <c r="I1474" s="169">
        <f t="shared" si="248"/>
        <v>62399.698705455412</v>
      </c>
      <c r="J1474" s="169">
        <f t="shared" si="242"/>
        <v>2.3710408817396587E-2</v>
      </c>
      <c r="K1474" s="169">
        <f t="shared" si="243"/>
        <v>1.693683824371496</v>
      </c>
      <c r="L1474" s="169">
        <f t="shared" si="249"/>
        <v>43.527320920417878</v>
      </c>
      <c r="M1474" s="170">
        <f t="shared" si="250"/>
        <v>50.619902973553984</v>
      </c>
      <c r="N1474" s="170">
        <f t="shared" si="251"/>
        <v>3.8696247751673583</v>
      </c>
      <c r="O1474" s="169">
        <f t="shared" si="252"/>
        <v>0.34899213340253948</v>
      </c>
    </row>
    <row r="1475" spans="1:15" x14ac:dyDescent="0.25">
      <c r="A1475" s="157">
        <v>45695.013194444444</v>
      </c>
      <c r="B1475" s="168">
        <v>0.6100080186793011</v>
      </c>
      <c r="C1475" s="169">
        <f t="shared" si="244"/>
        <v>0.69241724744422017</v>
      </c>
      <c r="D1475" s="168">
        <v>26.364692259999899</v>
      </c>
      <c r="E1475" s="168">
        <v>4.5171487833333301E-2</v>
      </c>
      <c r="F1475" s="169">
        <f t="shared" si="245"/>
        <v>0.97881632771603788</v>
      </c>
      <c r="G1475" s="169">
        <f t="shared" si="246"/>
        <v>0.67017813600599685</v>
      </c>
      <c r="H1475" s="169">
        <f t="shared" si="247"/>
        <v>1.4506020259870062E-3</v>
      </c>
      <c r="I1475" s="169">
        <f t="shared" si="248"/>
        <v>59824.850179180627</v>
      </c>
      <c r="J1475" s="169">
        <f t="shared" si="242"/>
        <v>2.3710636480707759E-2</v>
      </c>
      <c r="K1475" s="169">
        <f t="shared" si="243"/>
        <v>1.6936693829168077</v>
      </c>
      <c r="L1475" s="169">
        <f t="shared" si="249"/>
        <v>41.978202438423544</v>
      </c>
      <c r="M1475" s="170">
        <f t="shared" si="250"/>
        <v>48.81798975246177</v>
      </c>
      <c r="N1475" s="170">
        <f t="shared" si="251"/>
        <v>3.7244051647411456</v>
      </c>
      <c r="O1475" s="169">
        <f t="shared" si="252"/>
        <v>0.33589512669021876</v>
      </c>
    </row>
    <row r="1476" spans="1:15" x14ac:dyDescent="0.25">
      <c r="A1476" s="157">
        <v>45695.013888888891</v>
      </c>
      <c r="B1476" s="168">
        <v>0.57101383728138544</v>
      </c>
      <c r="C1476" s="169">
        <f t="shared" si="244"/>
        <v>0.64815174756109983</v>
      </c>
      <c r="D1476" s="168">
        <v>26.363726806666602</v>
      </c>
      <c r="E1476" s="168">
        <v>4.5176255999999998E-2</v>
      </c>
      <c r="F1476" s="169">
        <f t="shared" si="245"/>
        <v>0.97881828760120404</v>
      </c>
      <c r="G1476" s="169">
        <f t="shared" si="246"/>
        <v>0.62733763718613866</v>
      </c>
      <c r="H1476" s="169">
        <f t="shared" si="247"/>
        <v>1.3578736735630707E-3</v>
      </c>
      <c r="I1476" s="169">
        <f t="shared" si="248"/>
        <v>56000.310989279023</v>
      </c>
      <c r="J1476" s="169">
        <f t="shared" si="242"/>
        <v>2.3711319086036534E-2</v>
      </c>
      <c r="K1476" s="169">
        <f t="shared" si="243"/>
        <v>1.693626084507001</v>
      </c>
      <c r="L1476" s="169">
        <f t="shared" si="249"/>
        <v>39.659877989626956</v>
      </c>
      <c r="M1476" s="170">
        <f t="shared" si="250"/>
        <v>46.120869253641501</v>
      </c>
      <c r="N1476" s="170">
        <f t="shared" si="251"/>
        <v>3.4989622380550536</v>
      </c>
      <c r="O1476" s="169">
        <f t="shared" si="252"/>
        <v>0.31556297240756254</v>
      </c>
    </row>
    <row r="1477" spans="1:15" x14ac:dyDescent="0.25">
      <c r="A1477" s="157">
        <v>45695.01458333333</v>
      </c>
      <c r="B1477" s="168">
        <v>0.53317791070096177</v>
      </c>
      <c r="C1477" s="169">
        <f t="shared" si="244"/>
        <v>0.60520107494951558</v>
      </c>
      <c r="D1477" s="168">
        <v>26.362654113333299</v>
      </c>
      <c r="E1477" s="168">
        <v>4.5142877666666602E-2</v>
      </c>
      <c r="F1477" s="169">
        <f t="shared" si="245"/>
        <v>0.97882046507117948</v>
      </c>
      <c r="G1477" s="169">
        <f t="shared" si="246"/>
        <v>0.58576964140039967</v>
      </c>
      <c r="H1477" s="169">
        <f t="shared" si="247"/>
        <v>1.2678996567108219E-3</v>
      </c>
      <c r="I1477" s="169">
        <f t="shared" si="248"/>
        <v>52289.372875638146</v>
      </c>
      <c r="J1477" s="169">
        <f t="shared" si="242"/>
        <v>2.3712077541566151E-2</v>
      </c>
      <c r="K1477" s="169">
        <f t="shared" si="243"/>
        <v>1.6935779775746587</v>
      </c>
      <c r="L1477" s="169">
        <f t="shared" si="249"/>
        <v>37.389126362968305</v>
      </c>
      <c r="M1477" s="170">
        <f t="shared" si="250"/>
        <v>43.479083302226805</v>
      </c>
      <c r="N1477" s="170">
        <f t="shared" si="251"/>
        <v>3.2764977578234391</v>
      </c>
      <c r="O1477" s="169">
        <f t="shared" si="252"/>
        <v>0.29549943703313847</v>
      </c>
    </row>
    <row r="1478" spans="1:15" x14ac:dyDescent="0.25">
      <c r="A1478" s="157">
        <v>45695.015277777777</v>
      </c>
      <c r="B1478" s="168">
        <v>0.51039912046329539</v>
      </c>
      <c r="C1478" s="169">
        <f t="shared" si="244"/>
        <v>0.57934189835854155</v>
      </c>
      <c r="D1478" s="168">
        <v>26.3615814216666</v>
      </c>
      <c r="E1478" s="168">
        <v>4.50181046666666E-2</v>
      </c>
      <c r="F1478" s="169">
        <f t="shared" si="245"/>
        <v>0.97882264241773098</v>
      </c>
      <c r="G1478" s="169">
        <f t="shared" si="246"/>
        <v>0.56074399138517173</v>
      </c>
      <c r="H1478" s="169">
        <f t="shared" si="247"/>
        <v>1.2137315830847873E-3</v>
      </c>
      <c r="I1478" s="169">
        <f t="shared" si="248"/>
        <v>50055.14001817799</v>
      </c>
      <c r="J1478" s="169">
        <f t="shared" si="242"/>
        <v>2.3712836025611108E-2</v>
      </c>
      <c r="K1478" s="169">
        <f t="shared" si="243"/>
        <v>1.693529871717224</v>
      </c>
      <c r="L1478" s="169">
        <f t="shared" si="249"/>
        <v>36.011217007094984</v>
      </c>
      <c r="M1478" s="170">
        <f t="shared" si="250"/>
        <v>41.875674126948248</v>
      </c>
      <c r="N1478" s="170">
        <f t="shared" si="251"/>
        <v>3.1349422328181449</v>
      </c>
      <c r="O1478" s="169">
        <f t="shared" si="252"/>
        <v>0.28273288535517177</v>
      </c>
    </row>
    <row r="1479" spans="1:15" x14ac:dyDescent="0.25">
      <c r="A1479" s="157">
        <v>45695.015972222223</v>
      </c>
      <c r="B1479" s="168">
        <v>0.50692437801744705</v>
      </c>
      <c r="C1479" s="169">
        <f t="shared" si="244"/>
        <v>0.57539446022990182</v>
      </c>
      <c r="D1479" s="168">
        <v>26.360508726666598</v>
      </c>
      <c r="E1479" s="168">
        <v>4.4942602499999998E-2</v>
      </c>
      <c r="F1479" s="169">
        <f t="shared" si="245"/>
        <v>0.97882481965101287</v>
      </c>
      <c r="G1479" s="169">
        <f t="shared" si="246"/>
        <v>0.5569265064601352</v>
      </c>
      <c r="H1479" s="169">
        <f t="shared" si="247"/>
        <v>1.2054686287015913E-3</v>
      </c>
      <c r="I1479" s="169">
        <f t="shared" si="248"/>
        <v>49714.081363863515</v>
      </c>
      <c r="J1479" s="169">
        <f t="shared" si="242"/>
        <v>2.3713594541708204E-2</v>
      </c>
      <c r="K1479" s="169">
        <f t="shared" si="243"/>
        <v>1.6934817667104616</v>
      </c>
      <c r="L1479" s="169">
        <f t="shared" si="249"/>
        <v>35.800278239665197</v>
      </c>
      <c r="M1479" s="170">
        <f t="shared" si="250"/>
        <v>41.629324714544545</v>
      </c>
      <c r="N1479" s="170">
        <f t="shared" si="251"/>
        <v>3.1093944440853174</v>
      </c>
      <c r="O1479" s="169">
        <f t="shared" si="252"/>
        <v>0.2804287918547364</v>
      </c>
    </row>
    <row r="1480" spans="1:15" x14ac:dyDescent="0.25">
      <c r="A1480" s="157">
        <v>45695.01666666667</v>
      </c>
      <c r="B1480" s="168">
        <v>0.50190534227336425</v>
      </c>
      <c r="C1480" s="169">
        <f t="shared" si="244"/>
        <v>0.56969436302091025</v>
      </c>
      <c r="D1480" s="168">
        <v>26.359489631666602</v>
      </c>
      <c r="E1480" s="168">
        <v>4.4937834000000003E-2</v>
      </c>
      <c r="F1480" s="169">
        <f t="shared" si="245"/>
        <v>0.97882688798197848</v>
      </c>
      <c r="G1480" s="169">
        <f t="shared" si="246"/>
        <v>0.55141240186393781</v>
      </c>
      <c r="H1480" s="169">
        <f t="shared" si="247"/>
        <v>1.1935333373678308E-3</v>
      </c>
      <c r="I1480" s="169">
        <f t="shared" si="248"/>
        <v>49221.592965006646</v>
      </c>
      <c r="J1480" s="169">
        <f t="shared" si="242"/>
        <v>2.3714315184080462E-2</v>
      </c>
      <c r="K1480" s="169">
        <f t="shared" si="243"/>
        <v>1.6934360663221066</v>
      </c>
      <c r="L1480" s="169">
        <f t="shared" si="249"/>
        <v>35.495233181654207</v>
      </c>
      <c r="M1480" s="170">
        <f t="shared" si="250"/>
        <v>41.273614265002379</v>
      </c>
      <c r="N1480" s="170">
        <f t="shared" si="251"/>
        <v>3.0797944409020328</v>
      </c>
      <c r="O1480" s="169">
        <f t="shared" si="252"/>
        <v>0.27775923889809101</v>
      </c>
    </row>
    <row r="1481" spans="1:15" x14ac:dyDescent="0.25">
      <c r="A1481" s="157">
        <v>45695.017361111109</v>
      </c>
      <c r="B1481" s="168">
        <v>0.49881669699257675</v>
      </c>
      <c r="C1481" s="169">
        <f t="shared" si="244"/>
        <v>0.56618641751570131</v>
      </c>
      <c r="D1481" s="168">
        <v>26.35879211</v>
      </c>
      <c r="E1481" s="168">
        <v>4.49155816666666E-2</v>
      </c>
      <c r="F1481" s="169">
        <f t="shared" si="245"/>
        <v>0.97882830359290895</v>
      </c>
      <c r="G1481" s="169">
        <f t="shared" si="246"/>
        <v>0.54801909804877902</v>
      </c>
      <c r="H1481" s="169">
        <f t="shared" si="247"/>
        <v>1.1861885239151061E-3</v>
      </c>
      <c r="I1481" s="169">
        <f t="shared" si="248"/>
        <v>48918.506473356596</v>
      </c>
      <c r="J1481" s="169">
        <f t="shared" si="242"/>
        <v>2.3714808444684331E-2</v>
      </c>
      <c r="K1481" s="169">
        <f t="shared" si="243"/>
        <v>1.6934047871177671</v>
      </c>
      <c r="L1481" s="169">
        <f t="shared" si="249"/>
        <v>35.307300556822057</v>
      </c>
      <c r="M1481" s="170">
        <f t="shared" si="250"/>
        <v>41.054408334668373</v>
      </c>
      <c r="N1481" s="170">
        <f t="shared" si="251"/>
        <v>3.0602517197641999</v>
      </c>
      <c r="O1481" s="169">
        <f t="shared" si="252"/>
        <v>0.27599672797296176</v>
      </c>
    </row>
    <row r="1482" spans="1:15" x14ac:dyDescent="0.25">
      <c r="A1482" s="157">
        <v>45695.018055555556</v>
      </c>
      <c r="B1482" s="168">
        <v>0.50383573636582246</v>
      </c>
      <c r="C1482" s="169">
        <f t="shared" si="244"/>
        <v>0.57188133070025027</v>
      </c>
      <c r="D1482" s="168">
        <v>26.358148189999898</v>
      </c>
      <c r="E1482" s="168">
        <v>4.4791602999999999E-2</v>
      </c>
      <c r="F1482" s="169">
        <f t="shared" si="245"/>
        <v>0.978829610374923</v>
      </c>
      <c r="G1482" s="169">
        <f t="shared" si="246"/>
        <v>0.55353320663211369</v>
      </c>
      <c r="H1482" s="169">
        <f t="shared" si="247"/>
        <v>1.1981238238790339E-3</v>
      </c>
      <c r="I1482" s="169">
        <f t="shared" si="248"/>
        <v>49410.546972501623</v>
      </c>
      <c r="J1482" s="169">
        <f t="shared" si="242"/>
        <v>2.3715263811389962E-2</v>
      </c>
      <c r="K1482" s="169">
        <f t="shared" si="243"/>
        <v>1.6933759119668017</v>
      </c>
      <c r="L1482" s="169">
        <f t="shared" si="249"/>
        <v>35.612608254928439</v>
      </c>
      <c r="M1482" s="170">
        <f t="shared" si="250"/>
        <v>41.408779783227736</v>
      </c>
      <c r="N1482" s="170">
        <f t="shared" si="251"/>
        <v>3.0808415113839756</v>
      </c>
      <c r="O1482" s="169">
        <f t="shared" si="252"/>
        <v>0.27785367166161395</v>
      </c>
    </row>
    <row r="1483" spans="1:15" x14ac:dyDescent="0.25">
      <c r="A1483" s="157">
        <v>45695.018750000003</v>
      </c>
      <c r="B1483" s="168">
        <v>0.50151924873746345</v>
      </c>
      <c r="C1483" s="169">
        <f t="shared" si="244"/>
        <v>0.56925000576570994</v>
      </c>
      <c r="D1483" s="168">
        <v>26.35750427</v>
      </c>
      <c r="E1483" s="168">
        <v>4.45603345E-2</v>
      </c>
      <c r="F1483" s="169">
        <f t="shared" si="245"/>
        <v>0.97883091711368919</v>
      </c>
      <c r="G1483" s="169">
        <f t="shared" si="246"/>
        <v>0.55098822474119402</v>
      </c>
      <c r="H1483" s="169">
        <f t="shared" si="247"/>
        <v>1.1926152050675196E-3</v>
      </c>
      <c r="I1483" s="169">
        <f t="shared" si="248"/>
        <v>49183.200498157341</v>
      </c>
      <c r="J1483" s="169">
        <f t="shared" si="242"/>
        <v>2.3715719188797377E-2</v>
      </c>
      <c r="K1483" s="169">
        <f t="shared" si="243"/>
        <v>1.6933470371762285</v>
      </c>
      <c r="L1483" s="169">
        <f t="shared" si="249"/>
        <v>35.471749694408985</v>
      </c>
      <c r="M1483" s="170">
        <f t="shared" si="250"/>
        <v>41.244365753626802</v>
      </c>
      <c r="N1483" s="170">
        <f t="shared" si="251"/>
        <v>3.0515214837263454</v>
      </c>
      <c r="O1483" s="169">
        <f t="shared" si="252"/>
        <v>0.2752093690229388</v>
      </c>
    </row>
    <row r="1484" spans="1:15" x14ac:dyDescent="0.25">
      <c r="A1484" s="157">
        <v>45695.019444444442</v>
      </c>
      <c r="B1484" s="168">
        <v>0.50576614891295413</v>
      </c>
      <c r="C1484" s="169">
        <f t="shared" si="244"/>
        <v>0.57406845417573993</v>
      </c>
      <c r="D1484" s="168">
        <v>26.356860350000002</v>
      </c>
      <c r="E1484" s="168">
        <v>4.4310788666666601E-2</v>
      </c>
      <c r="F1484" s="169">
        <f t="shared" si="245"/>
        <v>0.97883222380920987</v>
      </c>
      <c r="G1484" s="169">
        <f t="shared" si="246"/>
        <v>0.55565403167529948</v>
      </c>
      <c r="H1484" s="169">
        <f t="shared" si="247"/>
        <v>1.20271435427554E-3</v>
      </c>
      <c r="I1484" s="169">
        <f t="shared" si="248"/>
        <v>49599.514440783933</v>
      </c>
      <c r="J1484" s="169">
        <f t="shared" si="242"/>
        <v>2.3716174576907043E-2</v>
      </c>
      <c r="K1484" s="169">
        <f t="shared" si="243"/>
        <v>1.6933181627460336</v>
      </c>
      <c r="L1484" s="169">
        <f t="shared" si="249"/>
        <v>35.729921506681144</v>
      </c>
      <c r="M1484" s="170">
        <f t="shared" si="250"/>
        <v>41.543917590823789</v>
      </c>
      <c r="N1484" s="170">
        <f t="shared" si="251"/>
        <v>3.0587218410520114</v>
      </c>
      <c r="O1484" s="169">
        <f t="shared" si="252"/>
        <v>0.27585875189863018</v>
      </c>
    </row>
    <row r="1485" spans="1:15" x14ac:dyDescent="0.25">
      <c r="A1485" s="157">
        <v>45695.020138888889</v>
      </c>
      <c r="B1485" s="168">
        <v>0.49070899396108991</v>
      </c>
      <c r="C1485" s="169">
        <f t="shared" si="244"/>
        <v>0.55697625508487192</v>
      </c>
      <c r="D1485" s="168">
        <v>26.356323766666598</v>
      </c>
      <c r="E1485" s="168">
        <v>4.3993686666666601E-2</v>
      </c>
      <c r="F1485" s="169">
        <f t="shared" si="245"/>
        <v>0.9788333126552895</v>
      </c>
      <c r="G1485" s="169">
        <f t="shared" si="246"/>
        <v>0.53911166546011224</v>
      </c>
      <c r="H1485" s="169">
        <f t="shared" si="247"/>
        <v>1.1669083667967797E-3</v>
      </c>
      <c r="I1485" s="169">
        <f t="shared" si="248"/>
        <v>48122.748439332936</v>
      </c>
      <c r="J1485" s="169">
        <f t="shared" si="242"/>
        <v>2.3716554063386752E-2</v>
      </c>
      <c r="K1485" s="169">
        <f t="shared" si="243"/>
        <v>1.6932941017435048</v>
      </c>
      <c r="L1485" s="169">
        <f t="shared" si="249"/>
        <v>34.813198412563793</v>
      </c>
      <c r="M1485" s="170">
        <f t="shared" si="250"/>
        <v>40.477509602407309</v>
      </c>
      <c r="N1485" s="170">
        <f t="shared" si="251"/>
        <v>2.9510316812224047</v>
      </c>
      <c r="O1485" s="169">
        <f t="shared" si="252"/>
        <v>0.26614643589668152</v>
      </c>
    </row>
    <row r="1486" spans="1:15" x14ac:dyDescent="0.25">
      <c r="A1486" s="157">
        <v>45695.020833333336</v>
      </c>
      <c r="B1486" s="168">
        <v>0.47526574555054157</v>
      </c>
      <c r="C1486" s="169">
        <f t="shared" si="244"/>
        <v>0.5394478036690834</v>
      </c>
      <c r="D1486" s="168">
        <v>26.356431198333301</v>
      </c>
      <c r="E1486" s="168">
        <v>4.3593929166666601E-2</v>
      </c>
      <c r="F1486" s="169">
        <f t="shared" si="245"/>
        <v>0.97883309465511747</v>
      </c>
      <c r="G1486" s="169">
        <f t="shared" si="246"/>
        <v>0.52214512220701437</v>
      </c>
      <c r="H1486" s="169">
        <f t="shared" si="247"/>
        <v>1.1301842472013297E-3</v>
      </c>
      <c r="I1486" s="169">
        <f t="shared" si="248"/>
        <v>46608.290237008805</v>
      </c>
      <c r="J1486" s="169">
        <f t="shared" si="242"/>
        <v>2.3716478084164598E-2</v>
      </c>
      <c r="K1486" s="169">
        <f t="shared" si="243"/>
        <v>1.6932989190807055</v>
      </c>
      <c r="L1486" s="169">
        <f t="shared" si="249"/>
        <v>33.86886724695804</v>
      </c>
      <c r="M1486" s="170">
        <f t="shared" si="250"/>
        <v>39.379630563195171</v>
      </c>
      <c r="N1486" s="170">
        <f t="shared" si="251"/>
        <v>2.8369072899653021</v>
      </c>
      <c r="O1486" s="169">
        <f t="shared" si="252"/>
        <v>0.25585383206757772</v>
      </c>
    </row>
    <row r="1487" spans="1:15" x14ac:dyDescent="0.25">
      <c r="A1487" s="157">
        <v>45695.021527777775</v>
      </c>
      <c r="B1487" s="168">
        <v>0.46677194899859542</v>
      </c>
      <c r="C1487" s="169">
        <f t="shared" si="244"/>
        <v>0.52980758181158194</v>
      </c>
      <c r="D1487" s="168">
        <v>26.356645964999998</v>
      </c>
      <c r="E1487" s="168">
        <v>4.3277623999999897E-2</v>
      </c>
      <c r="F1487" s="169">
        <f t="shared" si="245"/>
        <v>0.97883265884732062</v>
      </c>
      <c r="G1487" s="169">
        <f t="shared" si="246"/>
        <v>0.51281351251256879</v>
      </c>
      <c r="H1487" s="169">
        <f t="shared" si="247"/>
        <v>1.1099859578194129E-3</v>
      </c>
      <c r="I1487" s="169">
        <f t="shared" si="248"/>
        <v>45775.375068520676</v>
      </c>
      <c r="J1487" s="169">
        <f t="shared" si="242"/>
        <v>2.3716326194979272E-2</v>
      </c>
      <c r="K1487" s="169">
        <f t="shared" si="243"/>
        <v>1.6933085494505518</v>
      </c>
      <c r="L1487" s="169">
        <f t="shared" si="249"/>
        <v>33.347659149102547</v>
      </c>
      <c r="M1487" s="170">
        <f t="shared" si="250"/>
        <v>38.773814807102752</v>
      </c>
      <c r="N1487" s="170">
        <f t="shared" si="251"/>
        <v>2.7685917892593332</v>
      </c>
      <c r="O1487" s="169">
        <f t="shared" si="252"/>
        <v>0.24969262168644782</v>
      </c>
    </row>
    <row r="1488" spans="1:15" x14ac:dyDescent="0.25">
      <c r="A1488" s="157">
        <v>45695.022222222222</v>
      </c>
      <c r="B1488" s="168">
        <v>0.46059465476152978</v>
      </c>
      <c r="C1488" s="169">
        <f t="shared" si="244"/>
        <v>0.52279667703623567</v>
      </c>
      <c r="D1488" s="168">
        <v>26.356860733333299</v>
      </c>
      <c r="E1488" s="168">
        <v>4.3090067833333301E-2</v>
      </c>
      <c r="F1488" s="169">
        <f t="shared" si="245"/>
        <v>0.97883222303133111</v>
      </c>
      <c r="G1488" s="169">
        <f t="shared" si="246"/>
        <v>0.50602690084421675</v>
      </c>
      <c r="H1488" s="169">
        <f t="shared" si="247"/>
        <v>1.0952963221736293E-3</v>
      </c>
      <c r="I1488" s="169">
        <f t="shared" si="248"/>
        <v>45169.632895930765</v>
      </c>
      <c r="J1488" s="169">
        <f t="shared" ref="J1488:J1551" si="253">KHprocess*EXP(delta*(1/(D1488+273.15)-1/(Tnul+273.15)))</f>
        <v>2.3716174305805863E-2</v>
      </c>
      <c r="K1488" s="169">
        <f t="shared" ref="K1488:K1551" si="254">1/(J1488*constR*(D1488+273.15)*10^3)</f>
        <v>1.6933181799352202</v>
      </c>
      <c r="L1488" s="169">
        <f t="shared" si="249"/>
        <v>32.967765950820343</v>
      </c>
      <c r="M1488" s="170">
        <f t="shared" si="250"/>
        <v>38.332302633520399</v>
      </c>
      <c r="N1488" s="170">
        <f t="shared" si="251"/>
        <v>2.7220013940748387</v>
      </c>
      <c r="O1488" s="169">
        <f t="shared" si="252"/>
        <v>0.24549074621887071</v>
      </c>
    </row>
    <row r="1489" spans="1:15" x14ac:dyDescent="0.25">
      <c r="A1489" s="157">
        <v>45695.022916666669</v>
      </c>
      <c r="B1489" s="168">
        <v>0.45943642565703702</v>
      </c>
      <c r="C1489" s="169">
        <f t="shared" ref="C1489:C1552" si="255">IF($C$13="Normalised Q_A (Nm3/s)", B1489*$C$8/F1489*(D1489+273.15)/($C$6+273.15), B1489)</f>
        <v>0.52148263844858211</v>
      </c>
      <c r="D1489" s="168">
        <v>26.357075499999901</v>
      </c>
      <c r="E1489" s="168">
        <v>4.3055892833333297E-2</v>
      </c>
      <c r="F1489" s="169">
        <f t="shared" ref="F1489:F1552" si="256">$C$5-EXP(52.57-(6690.9/(D1489+273.15))-4.681*LN(D1489+273.15))/1000</f>
        <v>0.97883178721391317</v>
      </c>
      <c r="G1489" s="169">
        <f t="shared" ref="G1489:G1552" si="257">C1489*((20+273.15)/(D1489+273.15))*(F1489/$C$9)</f>
        <v>0.50475442605938114</v>
      </c>
      <c r="H1489" s="169">
        <f t="shared" ref="H1489:H1552" si="258">G1489/$C$2</f>
        <v>1.0925420477475782E-3</v>
      </c>
      <c r="I1489" s="169">
        <f t="shared" ref="I1489:I1552" si="259">C1489*(24*60*60)</f>
        <v>45056.099961957494</v>
      </c>
      <c r="J1489" s="169">
        <f t="shared" si="253"/>
        <v>2.3716022419001736E-2</v>
      </c>
      <c r="K1489" s="169">
        <f t="shared" si="254"/>
        <v>1.6933278103852427</v>
      </c>
      <c r="L1489" s="169">
        <f t="shared" ref="L1489:L1552" si="260">(($C$3/0.815)^(-0.49))*34500*(H1489)^0.86</f>
        <v>32.896457654129073</v>
      </c>
      <c r="M1489" s="170">
        <f t="shared" ref="M1489:M1552" si="261">L1489*(1.024)^(D1489-20)</f>
        <v>38.249585828133178</v>
      </c>
      <c r="N1489" s="170">
        <f t="shared" ref="N1489:N1552" si="262">K1489*E1489*(1-EXP((-(M1489/K1489)*($C$4/I1489))))*I1489/1000</f>
        <v>2.7133723310105453</v>
      </c>
      <c r="O1489" s="169">
        <f t="shared" ref="O1489:O1552" si="263">N1489*1000/24/$C$2</f>
        <v>0.24471251181552536</v>
      </c>
    </row>
    <row r="1490" spans="1:15" x14ac:dyDescent="0.25">
      <c r="A1490" s="157">
        <v>45695.023611111108</v>
      </c>
      <c r="B1490" s="168">
        <v>0.46175290962534982</v>
      </c>
      <c r="C1490" s="169">
        <f t="shared" si="255"/>
        <v>0.52411226489893925</v>
      </c>
      <c r="D1490" s="168">
        <v>26.357182933333299</v>
      </c>
      <c r="E1490" s="168">
        <v>4.2976414499999997E-2</v>
      </c>
      <c r="F1490" s="169">
        <f t="shared" si="256"/>
        <v>0.97883156920193592</v>
      </c>
      <c r="G1490" s="169">
        <f t="shared" si="257"/>
        <v>0.50729940392923412</v>
      </c>
      <c r="H1490" s="169">
        <f t="shared" si="258"/>
        <v>1.0980506578554851E-3</v>
      </c>
      <c r="I1490" s="169">
        <f t="shared" si="259"/>
        <v>45283.299687268351</v>
      </c>
      <c r="J1490" s="169">
        <f t="shared" si="253"/>
        <v>2.3715946440685459E-2</v>
      </c>
      <c r="K1490" s="169">
        <f t="shared" si="254"/>
        <v>1.6933326278673735</v>
      </c>
      <c r="L1490" s="169">
        <f t="shared" si="260"/>
        <v>33.039050732937163</v>
      </c>
      <c r="M1490" s="170">
        <f t="shared" si="261"/>
        <v>38.41548047195915</v>
      </c>
      <c r="N1490" s="170">
        <f t="shared" si="262"/>
        <v>2.7213214774410086</v>
      </c>
      <c r="O1490" s="169">
        <f t="shared" si="263"/>
        <v>0.24542942617613711</v>
      </c>
    </row>
    <row r="1491" spans="1:15" x14ac:dyDescent="0.25">
      <c r="A1491" s="157">
        <v>45695.024305555555</v>
      </c>
      <c r="B1491" s="168">
        <v>0.47835438712494927</v>
      </c>
      <c r="C1491" s="169">
        <f t="shared" si="255"/>
        <v>0.54295418172279808</v>
      </c>
      <c r="D1491" s="168">
        <v>26.356646349999998</v>
      </c>
      <c r="E1491" s="168">
        <v>4.2904093666666601E-2</v>
      </c>
      <c r="F1491" s="169">
        <f t="shared" si="256"/>
        <v>0.97883265806606834</v>
      </c>
      <c r="G1491" s="169">
        <f t="shared" si="257"/>
        <v>0.52553842195020262</v>
      </c>
      <c r="H1491" s="169">
        <f t="shared" si="258"/>
        <v>1.1375290518402653E-3</v>
      </c>
      <c r="I1491" s="169">
        <f t="shared" si="259"/>
        <v>46911.241300849753</v>
      </c>
      <c r="J1491" s="169">
        <f t="shared" si="253"/>
        <v>2.3716325922697224E-2</v>
      </c>
      <c r="K1491" s="169">
        <f t="shared" si="254"/>
        <v>1.6933085667144048</v>
      </c>
      <c r="L1491" s="169">
        <f t="shared" si="260"/>
        <v>34.058072415968773</v>
      </c>
      <c r="M1491" s="170">
        <f t="shared" si="261"/>
        <v>39.599823144919952</v>
      </c>
      <c r="N1491" s="170">
        <f t="shared" si="262"/>
        <v>2.8092337815667658</v>
      </c>
      <c r="O1491" s="169">
        <f t="shared" si="263"/>
        <v>0.25335802503307769</v>
      </c>
    </row>
    <row r="1492" spans="1:15" x14ac:dyDescent="0.25">
      <c r="A1492" s="157">
        <v>45695.025000000001</v>
      </c>
      <c r="B1492" s="168">
        <v>0.48839250633273074</v>
      </c>
      <c r="C1492" s="169">
        <f t="shared" si="255"/>
        <v>0.55434597588117562</v>
      </c>
      <c r="D1492" s="168">
        <v>26.35600243</v>
      </c>
      <c r="E1492" s="168">
        <v>4.2776936500000001E-2</v>
      </c>
      <c r="F1492" s="169">
        <f t="shared" si="256"/>
        <v>0.97883396470397244</v>
      </c>
      <c r="G1492" s="169">
        <f t="shared" si="257"/>
        <v>0.53656668356919246</v>
      </c>
      <c r="H1492" s="169">
        <f t="shared" si="258"/>
        <v>1.1613997479852651E-3</v>
      </c>
      <c r="I1492" s="169">
        <f t="shared" si="259"/>
        <v>47895.492316133576</v>
      </c>
      <c r="J1492" s="169">
        <f t="shared" si="253"/>
        <v>2.3716781325066359E-2</v>
      </c>
      <c r="K1492" s="169">
        <f t="shared" si="254"/>
        <v>1.6932796927643525</v>
      </c>
      <c r="L1492" s="169">
        <f t="shared" si="260"/>
        <v>34.671817073729514</v>
      </c>
      <c r="M1492" s="170">
        <f t="shared" si="261"/>
        <v>40.312817467317394</v>
      </c>
      <c r="N1492" s="170">
        <f t="shared" si="262"/>
        <v>2.8565456698438849</v>
      </c>
      <c r="O1492" s="169">
        <f t="shared" si="263"/>
        <v>0.25762497022401559</v>
      </c>
    </row>
    <row r="1493" spans="1:15" x14ac:dyDescent="0.25">
      <c r="A1493" s="157">
        <v>45695.025694444441</v>
      </c>
      <c r="B1493" s="168">
        <v>0.47951264564881546</v>
      </c>
      <c r="C1493" s="169">
        <f t="shared" si="255"/>
        <v>0.54426506496219518</v>
      </c>
      <c r="D1493" s="168">
        <v>26.3553585083333</v>
      </c>
      <c r="E1493" s="168">
        <v>4.2701434500000003E-2</v>
      </c>
      <c r="F1493" s="169">
        <f t="shared" si="256"/>
        <v>0.9788352713020152</v>
      </c>
      <c r="G1493" s="169">
        <f t="shared" si="257"/>
        <v>0.52681092905628668</v>
      </c>
      <c r="H1493" s="169">
        <f t="shared" si="258"/>
        <v>1.1402833962257288E-3</v>
      </c>
      <c r="I1493" s="169">
        <f t="shared" si="259"/>
        <v>47024.501612733664</v>
      </c>
      <c r="J1493" s="169">
        <f t="shared" si="253"/>
        <v>2.3717236739317145E-2</v>
      </c>
      <c r="K1493" s="169">
        <f t="shared" si="254"/>
        <v>1.6932508190999427</v>
      </c>
      <c r="L1493" s="169">
        <f t="shared" si="260"/>
        <v>34.128981309817597</v>
      </c>
      <c r="M1493" s="170">
        <f t="shared" si="261"/>
        <v>39.681057959416798</v>
      </c>
      <c r="N1493" s="170">
        <f t="shared" si="262"/>
        <v>2.8022782710041527</v>
      </c>
      <c r="O1493" s="169">
        <f t="shared" si="263"/>
        <v>0.25273072429691135</v>
      </c>
    </row>
    <row r="1494" spans="1:15" x14ac:dyDescent="0.25">
      <c r="A1494" s="157">
        <v>45695.026388888888</v>
      </c>
      <c r="B1494" s="168">
        <v>0.47681006440733875</v>
      </c>
      <c r="C1494" s="169">
        <f t="shared" si="255"/>
        <v>0.54119564664925668</v>
      </c>
      <c r="D1494" s="168">
        <v>26.35471458</v>
      </c>
      <c r="E1494" s="168">
        <v>4.26855398333333E-2</v>
      </c>
      <c r="F1494" s="169">
        <f t="shared" si="256"/>
        <v>0.97883657787034251</v>
      </c>
      <c r="G1494" s="169">
        <f t="shared" si="257"/>
        <v>0.52384176995778997</v>
      </c>
      <c r="H1494" s="169">
        <f t="shared" si="258"/>
        <v>1.1338566449302814E-3</v>
      </c>
      <c r="I1494" s="169">
        <f t="shared" si="259"/>
        <v>46759.30387049578</v>
      </c>
      <c r="J1494" s="169">
        <f t="shared" si="253"/>
        <v>2.3717692168986351E-2</v>
      </c>
      <c r="K1494" s="169">
        <f t="shared" si="254"/>
        <v>1.6932219454969764</v>
      </c>
      <c r="L1494" s="169">
        <f t="shared" si="260"/>
        <v>33.963491161562814</v>
      </c>
      <c r="M1494" s="170">
        <f t="shared" si="261"/>
        <v>39.488042944195563</v>
      </c>
      <c r="N1494" s="170">
        <f t="shared" si="262"/>
        <v>2.7862124423564918</v>
      </c>
      <c r="O1494" s="169">
        <f t="shared" si="263"/>
        <v>0.25128178592681205</v>
      </c>
    </row>
    <row r="1495" spans="1:15" x14ac:dyDescent="0.25">
      <c r="A1495" s="157">
        <v>45695.027083333334</v>
      </c>
      <c r="B1495" s="168">
        <v>0.49379763561271445</v>
      </c>
      <c r="C1495" s="169">
        <f t="shared" si="255"/>
        <v>0.56047532774025177</v>
      </c>
      <c r="D1495" s="168">
        <v>26.354124355</v>
      </c>
      <c r="E1495" s="168">
        <v>4.26402401666666E-2</v>
      </c>
      <c r="F1495" s="169">
        <f t="shared" si="256"/>
        <v>0.97883777543347639</v>
      </c>
      <c r="G1495" s="169">
        <f t="shared" si="257"/>
        <v>0.54250496528813397</v>
      </c>
      <c r="H1495" s="169">
        <f t="shared" si="258"/>
        <v>1.1742531716193376E-3</v>
      </c>
      <c r="I1495" s="169">
        <f t="shared" si="259"/>
        <v>48425.068316757752</v>
      </c>
      <c r="J1495" s="169">
        <f t="shared" si="253"/>
        <v>2.3718109625427967E-2</v>
      </c>
      <c r="K1495" s="169">
        <f t="shared" si="254"/>
        <v>1.6931954802560583</v>
      </c>
      <c r="L1495" s="169">
        <f t="shared" si="260"/>
        <v>35.001561130181152</v>
      </c>
      <c r="M1495" s="170">
        <f t="shared" si="261"/>
        <v>40.69439726391056</v>
      </c>
      <c r="N1495" s="170">
        <f t="shared" si="262"/>
        <v>2.8771237683846551</v>
      </c>
      <c r="O1495" s="169">
        <f t="shared" si="263"/>
        <v>0.25948085934205045</v>
      </c>
    </row>
    <row r="1496" spans="1:15" x14ac:dyDescent="0.25">
      <c r="A1496" s="157">
        <v>45695.027777777781</v>
      </c>
      <c r="B1496" s="168">
        <v>0.49302547796028878</v>
      </c>
      <c r="C1496" s="169">
        <f t="shared" si="255"/>
        <v>0.55959809348826473</v>
      </c>
      <c r="D1496" s="168">
        <v>26.353856274999998</v>
      </c>
      <c r="E1496" s="168">
        <v>4.25703041666666E-2</v>
      </c>
      <c r="F1496" s="169">
        <f t="shared" si="256"/>
        <v>0.97883831935425847</v>
      </c>
      <c r="G1496" s="169">
        <f t="shared" si="257"/>
        <v>0.54165664336389774</v>
      </c>
      <c r="H1496" s="169">
        <f t="shared" si="258"/>
        <v>1.1724169769781337E-3</v>
      </c>
      <c r="I1496" s="169">
        <f t="shared" si="259"/>
        <v>48349.27527738607</v>
      </c>
      <c r="J1496" s="169">
        <f t="shared" si="253"/>
        <v>2.3718299236975746E-2</v>
      </c>
      <c r="K1496" s="169">
        <f t="shared" si="254"/>
        <v>1.6931834598523674</v>
      </c>
      <c r="L1496" s="169">
        <f t="shared" si="260"/>
        <v>34.954486122068353</v>
      </c>
      <c r="M1496" s="170">
        <f t="shared" si="261"/>
        <v>40.639407348203285</v>
      </c>
      <c r="N1496" s="170">
        <f t="shared" si="262"/>
        <v>2.8681251238309282</v>
      </c>
      <c r="O1496" s="169">
        <f t="shared" si="263"/>
        <v>0.25866929327479515</v>
      </c>
    </row>
    <row r="1497" spans="1:15" x14ac:dyDescent="0.25">
      <c r="A1497" s="157">
        <v>45695.02847222222</v>
      </c>
      <c r="B1497" s="168">
        <v>0.49572802970517271</v>
      </c>
      <c r="C1497" s="169">
        <f t="shared" si="255"/>
        <v>0.56266491464017609</v>
      </c>
      <c r="D1497" s="168">
        <v>26.353641891666602</v>
      </c>
      <c r="E1497" s="168">
        <v>4.2487652333333299E-2</v>
      </c>
      <c r="F1497" s="169">
        <f t="shared" si="256"/>
        <v>0.97883875432182266</v>
      </c>
      <c r="G1497" s="169">
        <f t="shared" si="257"/>
        <v>0.54462577005630985</v>
      </c>
      <c r="H1497" s="169">
        <f t="shared" si="258"/>
        <v>1.1788436581305409E-3</v>
      </c>
      <c r="I1497" s="169">
        <f t="shared" si="259"/>
        <v>48614.248624911212</v>
      </c>
      <c r="J1497" s="169">
        <f t="shared" si="253"/>
        <v>2.3718450870494012E-2</v>
      </c>
      <c r="K1497" s="169">
        <f t="shared" si="254"/>
        <v>1.6931738471913598</v>
      </c>
      <c r="L1497" s="169">
        <f t="shared" si="260"/>
        <v>35.119203605903849</v>
      </c>
      <c r="M1497" s="170">
        <f t="shared" si="261"/>
        <v>40.830706522285553</v>
      </c>
      <c r="N1497" s="170">
        <f t="shared" si="262"/>
        <v>2.877409463948255</v>
      </c>
      <c r="O1497" s="169">
        <f t="shared" si="263"/>
        <v>0.25950662553645876</v>
      </c>
    </row>
    <row r="1498" spans="1:15" x14ac:dyDescent="0.25">
      <c r="A1498" s="157">
        <v>45695.029166666667</v>
      </c>
      <c r="B1498" s="168">
        <v>0.49572802970517271</v>
      </c>
      <c r="C1498" s="169">
        <f t="shared" si="255"/>
        <v>0.56266426184813101</v>
      </c>
      <c r="D1498" s="168">
        <v>26.353427504999999</v>
      </c>
      <c r="E1498" s="168">
        <v>4.2504340666666598E-2</v>
      </c>
      <c r="F1498" s="169">
        <f t="shared" si="256"/>
        <v>0.97883918929135649</v>
      </c>
      <c r="G1498" s="169">
        <f t="shared" si="257"/>
        <v>0.54462577005630974</v>
      </c>
      <c r="H1498" s="169">
        <f t="shared" si="258"/>
        <v>1.1788436581305405E-3</v>
      </c>
      <c r="I1498" s="169">
        <f t="shared" si="259"/>
        <v>48614.192223678518</v>
      </c>
      <c r="J1498" s="169">
        <f t="shared" si="253"/>
        <v>2.3718602507556343E-2</v>
      </c>
      <c r="K1498" s="169">
        <f t="shared" si="254"/>
        <v>1.6931642344208433</v>
      </c>
      <c r="L1498" s="169">
        <f t="shared" si="260"/>
        <v>35.119203605903849</v>
      </c>
      <c r="M1498" s="170">
        <f t="shared" si="261"/>
        <v>40.830498918796735</v>
      </c>
      <c r="N1498" s="170">
        <f t="shared" si="262"/>
        <v>2.8785218538364954</v>
      </c>
      <c r="O1498" s="169">
        <f t="shared" si="263"/>
        <v>0.25960694929982825</v>
      </c>
    </row>
    <row r="1499" spans="1:15" x14ac:dyDescent="0.25">
      <c r="A1499" s="157">
        <v>45695.029861111114</v>
      </c>
      <c r="B1499" s="168">
        <v>0.49379763561271445</v>
      </c>
      <c r="C1499" s="169">
        <f t="shared" si="255"/>
        <v>0.5604725638907434</v>
      </c>
      <c r="D1499" s="168">
        <v>26.353213119999999</v>
      </c>
      <c r="E1499" s="168">
        <v>4.2405792666666602E-2</v>
      </c>
      <c r="F1499" s="169">
        <f t="shared" si="256"/>
        <v>0.97883962425271609</v>
      </c>
      <c r="G1499" s="169">
        <f t="shared" si="257"/>
        <v>0.54250496528813397</v>
      </c>
      <c r="H1499" s="169">
        <f t="shared" si="258"/>
        <v>1.1742531716193376E-3</v>
      </c>
      <c r="I1499" s="169">
        <f t="shared" si="259"/>
        <v>48424.82952016023</v>
      </c>
      <c r="J1499" s="169">
        <f t="shared" si="253"/>
        <v>2.3718754144626378E-2</v>
      </c>
      <c r="K1499" s="169">
        <f t="shared" si="254"/>
        <v>1.6931546217650013</v>
      </c>
      <c r="L1499" s="169">
        <f t="shared" si="260"/>
        <v>35.001561130181152</v>
      </c>
      <c r="M1499" s="170">
        <f t="shared" si="261"/>
        <v>40.693517813400533</v>
      </c>
      <c r="N1499" s="170">
        <f t="shared" si="262"/>
        <v>2.8612293547677274</v>
      </c>
      <c r="O1499" s="169">
        <f t="shared" si="263"/>
        <v>0.25804738048049486</v>
      </c>
    </row>
    <row r="1500" spans="1:15" x14ac:dyDescent="0.25">
      <c r="A1500" s="157">
        <v>45695.030555555553</v>
      </c>
      <c r="B1500" s="168">
        <v>0.49688628452266198</v>
      </c>
      <c r="C1500" s="169">
        <f t="shared" si="255"/>
        <v>0.56397760255707197</v>
      </c>
      <c r="D1500" s="168">
        <v>26.352998686666599</v>
      </c>
      <c r="E1500" s="168">
        <v>4.25210308333333E-2</v>
      </c>
      <c r="F1500" s="169">
        <f t="shared" si="256"/>
        <v>0.97884005930734408</v>
      </c>
      <c r="G1500" s="169">
        <f t="shared" si="257"/>
        <v>0.5458982730904266</v>
      </c>
      <c r="H1500" s="169">
        <f t="shared" si="258"/>
        <v>1.181597993702222E-3</v>
      </c>
      <c r="I1500" s="169">
        <f t="shared" si="259"/>
        <v>48727.664860931021</v>
      </c>
      <c r="J1500" s="169">
        <f t="shared" si="253"/>
        <v>2.3718905817070209E-2</v>
      </c>
      <c r="K1500" s="169">
        <f t="shared" si="254"/>
        <v>1.6931450069819267</v>
      </c>
      <c r="L1500" s="169">
        <f t="shared" si="260"/>
        <v>35.189759415029847</v>
      </c>
      <c r="M1500" s="170">
        <f t="shared" si="261"/>
        <v>40.912112854715062</v>
      </c>
      <c r="N1500" s="170">
        <f t="shared" si="262"/>
        <v>2.8859931463729556</v>
      </c>
      <c r="O1500" s="169">
        <f t="shared" si="263"/>
        <v>0.26028076716927806</v>
      </c>
    </row>
    <row r="1501" spans="1:15" x14ac:dyDescent="0.25">
      <c r="A1501" s="157">
        <v>45695.03125</v>
      </c>
      <c r="B1501" s="168">
        <v>0.50113315890793952</v>
      </c>
      <c r="C1501" s="169">
        <f t="shared" si="255"/>
        <v>0.56879724379359109</v>
      </c>
      <c r="D1501" s="168">
        <v>26.352783965</v>
      </c>
      <c r="E1501" s="168">
        <v>4.2585404E-2</v>
      </c>
      <c r="F1501" s="169">
        <f t="shared" si="256"/>
        <v>0.97884049494215453</v>
      </c>
      <c r="G1501" s="169">
        <f t="shared" si="257"/>
        <v>0.55056405169041778</v>
      </c>
      <c r="H1501" s="169">
        <f t="shared" si="258"/>
        <v>1.1916970815809909E-3</v>
      </c>
      <c r="I1501" s="169">
        <f t="shared" si="259"/>
        <v>49144.081863766267</v>
      </c>
      <c r="J1501" s="169">
        <f t="shared" si="253"/>
        <v>2.3719057694646554E-2</v>
      </c>
      <c r="K1501" s="169">
        <f t="shared" si="254"/>
        <v>1.6931353793105877</v>
      </c>
      <c r="L1501" s="169">
        <f t="shared" si="260"/>
        <v>35.44826390147788</v>
      </c>
      <c r="M1501" s="170">
        <f t="shared" si="261"/>
        <v>41.212443960147731</v>
      </c>
      <c r="N1501" s="170">
        <f t="shared" si="262"/>
        <v>2.9137524788628726</v>
      </c>
      <c r="O1501" s="169">
        <f t="shared" si="263"/>
        <v>0.26278431447175976</v>
      </c>
    </row>
    <row r="1502" spans="1:15" x14ac:dyDescent="0.25">
      <c r="A1502" s="157">
        <v>45695.031944444447</v>
      </c>
      <c r="B1502" s="168">
        <v>0.48221519731648521</v>
      </c>
      <c r="C1502" s="169">
        <f t="shared" si="255"/>
        <v>0.54732430193438286</v>
      </c>
      <c r="D1502" s="168">
        <v>26.352569200000001</v>
      </c>
      <c r="E1502" s="168">
        <v>4.2544872833333303E-2</v>
      </c>
      <c r="F1502" s="169">
        <f t="shared" si="256"/>
        <v>0.97884093066007172</v>
      </c>
      <c r="G1502" s="169">
        <f t="shared" si="257"/>
        <v>0.52978005566386821</v>
      </c>
      <c r="H1502" s="169">
        <f t="shared" si="258"/>
        <v>1.1467100771945199E-3</v>
      </c>
      <c r="I1502" s="169">
        <f t="shared" si="259"/>
        <v>47288.819687130679</v>
      </c>
      <c r="J1502" s="169">
        <f t="shared" si="253"/>
        <v>2.3719209604064258E-2</v>
      </c>
      <c r="K1502" s="169">
        <f t="shared" si="254"/>
        <v>1.6931257497363517</v>
      </c>
      <c r="L1502" s="169">
        <f t="shared" si="260"/>
        <v>34.294339119386741</v>
      </c>
      <c r="M1502" s="170">
        <f t="shared" si="261"/>
        <v>39.870678410846857</v>
      </c>
      <c r="N1502" s="170">
        <f t="shared" si="262"/>
        <v>2.8066943648615568</v>
      </c>
      <c r="O1502" s="169">
        <f t="shared" si="263"/>
        <v>0.25312900115995279</v>
      </c>
    </row>
    <row r="1503" spans="1:15" x14ac:dyDescent="0.25">
      <c r="A1503" s="157">
        <v>45695.032638888886</v>
      </c>
      <c r="B1503" s="168">
        <v>0.46715803881267498</v>
      </c>
      <c r="C1503" s="169">
        <f t="shared" si="255"/>
        <v>0.53023349687420651</v>
      </c>
      <c r="D1503" s="168">
        <v>26.352354429999998</v>
      </c>
      <c r="E1503" s="168">
        <v>4.2508315166666602E-2</v>
      </c>
      <c r="F1503" s="169">
        <f t="shared" si="256"/>
        <v>0.97884136638332331</v>
      </c>
      <c r="G1503" s="169">
        <f t="shared" si="257"/>
        <v>0.51323768554637716</v>
      </c>
      <c r="H1503" s="169">
        <f t="shared" si="258"/>
        <v>1.1109040812692147E-3</v>
      </c>
      <c r="I1503" s="169">
        <f t="shared" si="259"/>
        <v>45812.174129931445</v>
      </c>
      <c r="J1503" s="169">
        <f t="shared" si="253"/>
        <v>2.3719361518209452E-2</v>
      </c>
      <c r="K1503" s="169">
        <f t="shared" si="254"/>
        <v>1.6931161199780127</v>
      </c>
      <c r="L1503" s="169">
        <f t="shared" si="260"/>
        <v>33.371379562939111</v>
      </c>
      <c r="M1503" s="170">
        <f t="shared" si="261"/>
        <v>38.797445865088619</v>
      </c>
      <c r="N1503" s="170">
        <f t="shared" si="262"/>
        <v>2.7211727127955476</v>
      </c>
      <c r="O1503" s="169">
        <f t="shared" si="263"/>
        <v>0.24541600945125791</v>
      </c>
    </row>
    <row r="1504" spans="1:15" x14ac:dyDescent="0.25">
      <c r="A1504" s="157">
        <v>45695.033333333333</v>
      </c>
      <c r="B1504" s="168">
        <v>0.4609807482665445</v>
      </c>
      <c r="C1504" s="169">
        <f t="shared" si="255"/>
        <v>0.5232215433839108</v>
      </c>
      <c r="D1504" s="168">
        <v>26.352139664999999</v>
      </c>
      <c r="E1504" s="168">
        <v>4.2494804833333302E-2</v>
      </c>
      <c r="F1504" s="169">
        <f t="shared" si="256"/>
        <v>0.97884180209162108</v>
      </c>
      <c r="G1504" s="169">
        <f t="shared" si="257"/>
        <v>0.5064510779330279</v>
      </c>
      <c r="H1504" s="169">
        <f t="shared" si="258"/>
        <v>1.0962144544004932E-3</v>
      </c>
      <c r="I1504" s="169">
        <f t="shared" si="259"/>
        <v>45206.341348369897</v>
      </c>
      <c r="J1504" s="169">
        <f t="shared" si="253"/>
        <v>2.3719513430008738E-2</v>
      </c>
      <c r="K1504" s="169">
        <f t="shared" si="254"/>
        <v>1.6931064904839512</v>
      </c>
      <c r="L1504" s="169">
        <f t="shared" si="260"/>
        <v>32.991530856547449</v>
      </c>
      <c r="M1504" s="170">
        <f t="shared" si="261"/>
        <v>38.355639760926906</v>
      </c>
      <c r="N1504" s="170">
        <f t="shared" si="262"/>
        <v>2.6861663909195452</v>
      </c>
      <c r="O1504" s="169">
        <f t="shared" si="263"/>
        <v>0.24225887363993015</v>
      </c>
    </row>
    <row r="1505" spans="1:15" x14ac:dyDescent="0.25">
      <c r="A1505" s="157">
        <v>45695.03402777778</v>
      </c>
      <c r="B1505" s="168">
        <v>0.45248697381387643</v>
      </c>
      <c r="C1505" s="169">
        <f t="shared" si="255"/>
        <v>0.51358050704143599</v>
      </c>
      <c r="D1505" s="168">
        <v>26.351978586666601</v>
      </c>
      <c r="E1505" s="168">
        <v>4.2427251999999999E-2</v>
      </c>
      <c r="F1505" s="169">
        <f t="shared" si="256"/>
        <v>0.97884212887898681</v>
      </c>
      <c r="G1505" s="169">
        <f t="shared" si="257"/>
        <v>0.49711949251769383</v>
      </c>
      <c r="H1505" s="169">
        <f t="shared" si="258"/>
        <v>1.0760162175707658E-3</v>
      </c>
      <c r="I1505" s="169">
        <f t="shared" si="259"/>
        <v>44373.355808380067</v>
      </c>
      <c r="J1505" s="169">
        <f t="shared" si="253"/>
        <v>2.3719627367881725E-2</v>
      </c>
      <c r="K1505" s="169">
        <f t="shared" si="254"/>
        <v>1.6930992681842045</v>
      </c>
      <c r="L1505" s="169">
        <f t="shared" si="260"/>
        <v>32.468071948586847</v>
      </c>
      <c r="M1505" s="170">
        <f t="shared" si="261"/>
        <v>37.746927215017756</v>
      </c>
      <c r="N1505" s="170">
        <f t="shared" si="262"/>
        <v>2.6349923933137949</v>
      </c>
      <c r="O1505" s="169">
        <f t="shared" si="263"/>
        <v>0.23764361411560198</v>
      </c>
    </row>
    <row r="1506" spans="1:15" x14ac:dyDescent="0.25">
      <c r="A1506" s="157">
        <v>45695.034722222219</v>
      </c>
      <c r="B1506" s="168">
        <v>0.47681006440733875</v>
      </c>
      <c r="C1506" s="169">
        <f t="shared" si="255"/>
        <v>0.54118810544326446</v>
      </c>
      <c r="D1506" s="168">
        <v>26.352139664999999</v>
      </c>
      <c r="E1506" s="168">
        <v>4.2288966833333302E-2</v>
      </c>
      <c r="F1506" s="169">
        <f t="shared" si="256"/>
        <v>0.97884180209162108</v>
      </c>
      <c r="G1506" s="169">
        <f t="shared" si="257"/>
        <v>0.52384176995778986</v>
      </c>
      <c r="H1506" s="169">
        <f t="shared" si="258"/>
        <v>1.133856644930281E-3</v>
      </c>
      <c r="I1506" s="169">
        <f t="shared" si="259"/>
        <v>46758.65231029805</v>
      </c>
      <c r="J1506" s="169">
        <f t="shared" si="253"/>
        <v>2.3719513430008738E-2</v>
      </c>
      <c r="K1506" s="169">
        <f t="shared" si="254"/>
        <v>1.6931064904839512</v>
      </c>
      <c r="L1506" s="169">
        <f t="shared" si="260"/>
        <v>33.963491161562786</v>
      </c>
      <c r="M1506" s="170">
        <f t="shared" si="261"/>
        <v>39.485631560434157</v>
      </c>
      <c r="N1506" s="170">
        <f t="shared" si="262"/>
        <v>2.7601217934201419</v>
      </c>
      <c r="O1506" s="169">
        <f t="shared" si="263"/>
        <v>0.24892873317281219</v>
      </c>
    </row>
    <row r="1507" spans="1:15" x14ac:dyDescent="0.25">
      <c r="A1507" s="157">
        <v>45695.035416666666</v>
      </c>
      <c r="B1507" s="168">
        <v>0.49379763561271445</v>
      </c>
      <c r="C1507" s="169">
        <f t="shared" si="255"/>
        <v>0.56046995946940115</v>
      </c>
      <c r="D1507" s="168">
        <v>26.352354429999998</v>
      </c>
      <c r="E1507" s="168">
        <v>4.2246051999999999E-2</v>
      </c>
      <c r="F1507" s="169">
        <f t="shared" si="256"/>
        <v>0.97884136638332331</v>
      </c>
      <c r="G1507" s="169">
        <f t="shared" si="257"/>
        <v>0.54250496528813386</v>
      </c>
      <c r="H1507" s="169">
        <f t="shared" si="258"/>
        <v>1.1742531716193373E-3</v>
      </c>
      <c r="I1507" s="169">
        <f t="shared" si="259"/>
        <v>48424.604498156259</v>
      </c>
      <c r="J1507" s="169">
        <f t="shared" si="253"/>
        <v>2.3719361518209452E-2</v>
      </c>
      <c r="K1507" s="169">
        <f t="shared" si="254"/>
        <v>1.6931161199780127</v>
      </c>
      <c r="L1507" s="169">
        <f t="shared" si="260"/>
        <v>35.001561130181152</v>
      </c>
      <c r="M1507" s="170">
        <f t="shared" si="261"/>
        <v>40.692689092479128</v>
      </c>
      <c r="N1507" s="170">
        <f t="shared" si="262"/>
        <v>2.8503806274493488</v>
      </c>
      <c r="O1507" s="169">
        <f t="shared" si="263"/>
        <v>0.25706895990704809</v>
      </c>
    </row>
    <row r="1508" spans="1:15" x14ac:dyDescent="0.25">
      <c r="A1508" s="157">
        <v>45695.036111111112</v>
      </c>
      <c r="B1508" s="168">
        <v>0.48530386475832304</v>
      </c>
      <c r="C1508" s="169">
        <f t="shared" si="255"/>
        <v>0.55083000387185588</v>
      </c>
      <c r="D1508" s="168">
        <v>26.352569200000001</v>
      </c>
      <c r="E1508" s="168">
        <v>4.2410562499999999E-2</v>
      </c>
      <c r="F1508" s="169">
        <f t="shared" si="256"/>
        <v>0.97884093066007172</v>
      </c>
      <c r="G1508" s="169">
        <f t="shared" si="257"/>
        <v>0.53317338382600432</v>
      </c>
      <c r="H1508" s="169">
        <f t="shared" si="258"/>
        <v>1.1540549433463297E-3</v>
      </c>
      <c r="I1508" s="169">
        <f t="shared" si="259"/>
        <v>47591.712334528347</v>
      </c>
      <c r="J1508" s="169">
        <f t="shared" si="253"/>
        <v>2.3719209604064258E-2</v>
      </c>
      <c r="K1508" s="169">
        <f t="shared" si="254"/>
        <v>1.6931257497363517</v>
      </c>
      <c r="L1508" s="169">
        <f t="shared" si="260"/>
        <v>34.48316297186345</v>
      </c>
      <c r="M1508" s="170">
        <f t="shared" si="261"/>
        <v>40.090205460841538</v>
      </c>
      <c r="N1508" s="170">
        <f t="shared" si="262"/>
        <v>2.8148200473599059</v>
      </c>
      <c r="O1508" s="169">
        <f t="shared" si="263"/>
        <v>0.25386183688310843</v>
      </c>
    </row>
    <row r="1509" spans="1:15" x14ac:dyDescent="0.25">
      <c r="A1509" s="157">
        <v>45695.036805555559</v>
      </c>
      <c r="B1509" s="168">
        <v>0.46947452644875626</v>
      </c>
      <c r="C1509" s="169">
        <f t="shared" si="255"/>
        <v>0.53286399418724084</v>
      </c>
      <c r="D1509" s="168">
        <v>26.352783965</v>
      </c>
      <c r="E1509" s="168">
        <v>4.2322345666666601E-2</v>
      </c>
      <c r="F1509" s="169">
        <f t="shared" si="256"/>
        <v>0.97884049494215453</v>
      </c>
      <c r="G1509" s="169">
        <f t="shared" si="257"/>
        <v>0.51578266744578094</v>
      </c>
      <c r="H1509" s="169">
        <f t="shared" si="258"/>
        <v>1.1164127000990929E-3</v>
      </c>
      <c r="I1509" s="169">
        <f t="shared" si="259"/>
        <v>46039.449097777608</v>
      </c>
      <c r="J1509" s="169">
        <f t="shared" si="253"/>
        <v>2.3719057694646554E-2</v>
      </c>
      <c r="K1509" s="169">
        <f t="shared" si="254"/>
        <v>1.6931353793105877</v>
      </c>
      <c r="L1509" s="169">
        <f t="shared" si="260"/>
        <v>33.513641357294993</v>
      </c>
      <c r="M1509" s="170">
        <f t="shared" si="261"/>
        <v>38.963235835096178</v>
      </c>
      <c r="N1509" s="170">
        <f t="shared" si="262"/>
        <v>2.7220395130625965</v>
      </c>
      <c r="O1509" s="169">
        <f t="shared" si="263"/>
        <v>0.245494184078517</v>
      </c>
    </row>
    <row r="1510" spans="1:15" x14ac:dyDescent="0.25">
      <c r="A1510" s="157">
        <v>45695.037499999999</v>
      </c>
      <c r="B1510" s="168">
        <v>0.46831626800210407</v>
      </c>
      <c r="C1510" s="169">
        <f t="shared" si="255"/>
        <v>0.53154996282505729</v>
      </c>
      <c r="D1510" s="168">
        <v>26.352998686666599</v>
      </c>
      <c r="E1510" s="168">
        <v>4.22929403333333E-2</v>
      </c>
      <c r="F1510" s="169">
        <f t="shared" si="256"/>
        <v>0.97884005930734408</v>
      </c>
      <c r="G1510" s="169">
        <f t="shared" si="257"/>
        <v>0.51451016042452702</v>
      </c>
      <c r="H1510" s="169">
        <f t="shared" si="258"/>
        <v>1.1136583558972446E-3</v>
      </c>
      <c r="I1510" s="169">
        <f t="shared" si="259"/>
        <v>45925.916788084949</v>
      </c>
      <c r="J1510" s="169">
        <f t="shared" si="253"/>
        <v>2.3718905817070209E-2</v>
      </c>
      <c r="K1510" s="169">
        <f t="shared" si="254"/>
        <v>1.6931450069819267</v>
      </c>
      <c r="L1510" s="169">
        <f t="shared" si="260"/>
        <v>33.442521876255604</v>
      </c>
      <c r="M1510" s="170">
        <f t="shared" si="261"/>
        <v>38.880749737756801</v>
      </c>
      <c r="N1510" s="170">
        <f t="shared" si="262"/>
        <v>2.7138008734957935</v>
      </c>
      <c r="O1510" s="169">
        <f t="shared" si="263"/>
        <v>0.2447511610295629</v>
      </c>
    </row>
    <row r="1511" spans="1:15" x14ac:dyDescent="0.25">
      <c r="A1511" s="157">
        <v>45695.038194444445</v>
      </c>
      <c r="B1511" s="168">
        <v>0.47410749073305225</v>
      </c>
      <c r="C1511" s="169">
        <f t="shared" si="255"/>
        <v>0.53812376108533688</v>
      </c>
      <c r="D1511" s="168">
        <v>26.353213119999999</v>
      </c>
      <c r="E1511" s="168">
        <v>4.2191213999999998E-2</v>
      </c>
      <c r="F1511" s="169">
        <f t="shared" si="256"/>
        <v>0.97883962425271609</v>
      </c>
      <c r="G1511" s="169">
        <f t="shared" si="257"/>
        <v>0.52087261917289773</v>
      </c>
      <c r="H1511" s="169">
        <f t="shared" si="258"/>
        <v>1.1274299116296488E-3</v>
      </c>
      <c r="I1511" s="169">
        <f t="shared" si="259"/>
        <v>46493.892957773103</v>
      </c>
      <c r="J1511" s="169">
        <f t="shared" si="253"/>
        <v>2.3718754144626378E-2</v>
      </c>
      <c r="K1511" s="169">
        <f t="shared" si="254"/>
        <v>1.6931546217650013</v>
      </c>
      <c r="L1511" s="169">
        <f t="shared" si="260"/>
        <v>33.79787010355912</v>
      </c>
      <c r="M1511" s="170">
        <f t="shared" si="261"/>
        <v>39.294082455317678</v>
      </c>
      <c r="N1511" s="170">
        <f t="shared" si="262"/>
        <v>2.7390252675656592</v>
      </c>
      <c r="O1511" s="169">
        <f t="shared" si="263"/>
        <v>0.24702608834466624</v>
      </c>
    </row>
    <row r="1512" spans="1:15" x14ac:dyDescent="0.25">
      <c r="A1512" s="157">
        <v>45695.038888888892</v>
      </c>
      <c r="B1512" s="168">
        <v>0.46908845135980659</v>
      </c>
      <c r="C1512" s="169">
        <f t="shared" si="255"/>
        <v>0.53242764461558223</v>
      </c>
      <c r="D1512" s="168">
        <v>26.353427504999999</v>
      </c>
      <c r="E1512" s="168">
        <v>4.2039418166666599E-2</v>
      </c>
      <c r="F1512" s="169">
        <f t="shared" si="256"/>
        <v>0.97883918929135649</v>
      </c>
      <c r="G1512" s="169">
        <f t="shared" si="257"/>
        <v>0.51535851058956317</v>
      </c>
      <c r="H1512" s="169">
        <f t="shared" si="258"/>
        <v>1.1154946116657212E-3</v>
      </c>
      <c r="I1512" s="169">
        <f t="shared" si="259"/>
        <v>46001.748494786305</v>
      </c>
      <c r="J1512" s="169">
        <f t="shared" si="253"/>
        <v>2.3718602507556343E-2</v>
      </c>
      <c r="K1512" s="169">
        <f t="shared" si="254"/>
        <v>1.6931642344208433</v>
      </c>
      <c r="L1512" s="169">
        <f t="shared" si="260"/>
        <v>33.489938275025679</v>
      </c>
      <c r="M1512" s="170">
        <f t="shared" si="261"/>
        <v>38.936272697799204</v>
      </c>
      <c r="N1512" s="170">
        <f t="shared" si="262"/>
        <v>2.7017841892063843</v>
      </c>
      <c r="O1512" s="169">
        <f t="shared" si="263"/>
        <v>0.24366740523145602</v>
      </c>
    </row>
    <row r="1513" spans="1:15" x14ac:dyDescent="0.25">
      <c r="A1513" s="157">
        <v>45695.039583333331</v>
      </c>
      <c r="B1513" s="168">
        <v>0.49070899040914379</v>
      </c>
      <c r="C1513" s="169">
        <f t="shared" si="255"/>
        <v>0.55696816733549903</v>
      </c>
      <c r="D1513" s="168">
        <v>26.353641891666602</v>
      </c>
      <c r="E1513" s="168">
        <v>4.1928950499999999E-2</v>
      </c>
      <c r="F1513" s="169">
        <f t="shared" si="256"/>
        <v>0.97883875432182266</v>
      </c>
      <c r="G1513" s="169">
        <f t="shared" si="257"/>
        <v>0.53911166155780843</v>
      </c>
      <c r="H1513" s="169">
        <f t="shared" si="258"/>
        <v>1.1669083583502346E-3</v>
      </c>
      <c r="I1513" s="169">
        <f t="shared" si="259"/>
        <v>48122.049657787116</v>
      </c>
      <c r="J1513" s="169">
        <f t="shared" si="253"/>
        <v>2.3718450870494012E-2</v>
      </c>
      <c r="K1513" s="169">
        <f t="shared" si="254"/>
        <v>1.6931738471913598</v>
      </c>
      <c r="L1513" s="169">
        <f t="shared" si="260"/>
        <v>34.813198195850916</v>
      </c>
      <c r="M1513" s="170">
        <f t="shared" si="261"/>
        <v>40.474934870049033</v>
      </c>
      <c r="N1513" s="170">
        <f t="shared" si="262"/>
        <v>2.8123145957557596</v>
      </c>
      <c r="O1513" s="169">
        <f t="shared" si="263"/>
        <v>0.2536358762405988</v>
      </c>
    </row>
    <row r="1514" spans="1:15" x14ac:dyDescent="0.25">
      <c r="A1514" s="157">
        <v>45695.040277777778</v>
      </c>
      <c r="B1514" s="168">
        <v>0.49997492980344937</v>
      </c>
      <c r="C1514" s="169">
        <f t="shared" si="255"/>
        <v>0.56748592114842966</v>
      </c>
      <c r="D1514" s="168">
        <v>26.353856274999998</v>
      </c>
      <c r="E1514" s="168">
        <v>4.1999681666666601E-2</v>
      </c>
      <c r="F1514" s="169">
        <f t="shared" si="256"/>
        <v>0.97883831935425847</v>
      </c>
      <c r="G1514" s="169">
        <f t="shared" si="257"/>
        <v>0.54929157690558517</v>
      </c>
      <c r="H1514" s="169">
        <f t="shared" si="258"/>
        <v>1.1889428071549463E-3</v>
      </c>
      <c r="I1514" s="169">
        <f t="shared" si="259"/>
        <v>49030.783587224323</v>
      </c>
      <c r="J1514" s="169">
        <f t="shared" si="253"/>
        <v>2.3718299236975746E-2</v>
      </c>
      <c r="K1514" s="169">
        <f t="shared" si="254"/>
        <v>1.6931834598523674</v>
      </c>
      <c r="L1514" s="169">
        <f t="shared" si="260"/>
        <v>35.377793771273588</v>
      </c>
      <c r="M1514" s="170">
        <f t="shared" si="261"/>
        <v>41.131560828291235</v>
      </c>
      <c r="N1514" s="170">
        <f t="shared" si="262"/>
        <v>2.8674702406248871</v>
      </c>
      <c r="O1514" s="169">
        <f t="shared" si="263"/>
        <v>0.25861023093658797</v>
      </c>
    </row>
    <row r="1515" spans="1:15" x14ac:dyDescent="0.25">
      <c r="A1515" s="157">
        <v>45695.040972222225</v>
      </c>
      <c r="B1515" s="168">
        <v>0.48646209386281597</v>
      </c>
      <c r="C1515" s="169">
        <f t="shared" si="255"/>
        <v>0.5521487839886442</v>
      </c>
      <c r="D1515" s="168">
        <v>26.353963425</v>
      </c>
      <c r="E1515" s="168">
        <v>4.1949613500000003E-2</v>
      </c>
      <c r="F1515" s="169">
        <f t="shared" si="256"/>
        <v>0.97883810195321863</v>
      </c>
      <c r="G1515" s="169">
        <f t="shared" si="257"/>
        <v>0.53444585861084015</v>
      </c>
      <c r="H1515" s="169">
        <f t="shared" si="258"/>
        <v>1.1568092177723813E-3</v>
      </c>
      <c r="I1515" s="169">
        <f t="shared" si="259"/>
        <v>47705.654936618856</v>
      </c>
      <c r="J1515" s="169">
        <f t="shared" si="253"/>
        <v>2.3718223450132202E-2</v>
      </c>
      <c r="K1515" s="169">
        <f t="shared" si="254"/>
        <v>1.6931882643295644</v>
      </c>
      <c r="L1515" s="169">
        <f t="shared" si="260"/>
        <v>34.553927200223484</v>
      </c>
      <c r="M1515" s="170">
        <f t="shared" si="261"/>
        <v>40.173804489353643</v>
      </c>
      <c r="N1515" s="170">
        <f t="shared" si="262"/>
        <v>2.7906375844413067</v>
      </c>
      <c r="O1515" s="169">
        <f t="shared" si="263"/>
        <v>0.2516808788276792</v>
      </c>
    </row>
    <row r="1516" spans="1:15" x14ac:dyDescent="0.25">
      <c r="A1516" s="157">
        <v>45695.041666666664</v>
      </c>
      <c r="B1516" s="168">
        <v>0.47487965573646213</v>
      </c>
      <c r="C1516" s="169">
        <f t="shared" si="255"/>
        <v>0.53900081173762604</v>
      </c>
      <c r="D1516" s="168">
        <v>26.353427125</v>
      </c>
      <c r="E1516" s="168">
        <v>4.1990144833333298E-2</v>
      </c>
      <c r="F1516" s="169">
        <f t="shared" si="256"/>
        <v>0.978839190062335</v>
      </c>
      <c r="G1516" s="169">
        <f t="shared" si="257"/>
        <v>0.52172094917320611</v>
      </c>
      <c r="H1516" s="169">
        <f t="shared" si="258"/>
        <v>1.1292661237515284E-3</v>
      </c>
      <c r="I1516" s="169">
        <f t="shared" si="259"/>
        <v>46569.670134130887</v>
      </c>
      <c r="J1516" s="169">
        <f t="shared" si="253"/>
        <v>2.3718602776333829E-2</v>
      </c>
      <c r="K1516" s="169">
        <f t="shared" si="254"/>
        <v>1.6931642173822599</v>
      </c>
      <c r="L1516" s="169">
        <f t="shared" si="260"/>
        <v>33.845203928058368</v>
      </c>
      <c r="M1516" s="170">
        <f t="shared" si="261"/>
        <v>39.34931342533379</v>
      </c>
      <c r="N1516" s="170">
        <f t="shared" si="262"/>
        <v>2.730198284243571</v>
      </c>
      <c r="O1516" s="169">
        <f t="shared" si="263"/>
        <v>0.24623000399022102</v>
      </c>
    </row>
    <row r="1517" spans="1:15" x14ac:dyDescent="0.25">
      <c r="A1517" s="157">
        <v>45695.042361111111</v>
      </c>
      <c r="B1517" s="168">
        <v>0.46059465476152978</v>
      </c>
      <c r="C1517" s="169">
        <f t="shared" si="255"/>
        <v>0.52278514191036363</v>
      </c>
      <c r="D1517" s="168">
        <v>26.352783585000001</v>
      </c>
      <c r="E1517" s="168">
        <v>4.2037828499999999E-2</v>
      </c>
      <c r="F1517" s="169">
        <f t="shared" si="256"/>
        <v>0.97884049571310749</v>
      </c>
      <c r="G1517" s="169">
        <f t="shared" si="257"/>
        <v>0.50602690084421664</v>
      </c>
      <c r="H1517" s="169">
        <f t="shared" si="258"/>
        <v>1.0952963221736291E-3</v>
      </c>
      <c r="I1517" s="169">
        <f t="shared" si="259"/>
        <v>45168.636261055421</v>
      </c>
      <c r="J1517" s="169">
        <f t="shared" si="253"/>
        <v>2.3719057963430358E-2</v>
      </c>
      <c r="K1517" s="169">
        <f t="shared" si="254"/>
        <v>1.6931353622722165</v>
      </c>
      <c r="L1517" s="169">
        <f t="shared" si="260"/>
        <v>32.967765950820343</v>
      </c>
      <c r="M1517" s="170">
        <f t="shared" si="261"/>
        <v>38.328596240166789</v>
      </c>
      <c r="N1517" s="170">
        <f t="shared" si="262"/>
        <v>2.655218723168034</v>
      </c>
      <c r="O1517" s="169">
        <f t="shared" si="263"/>
        <v>0.23946777806349512</v>
      </c>
    </row>
    <row r="1518" spans="1:15" x14ac:dyDescent="0.25">
      <c r="A1518" s="157">
        <v>45695.043055555558</v>
      </c>
      <c r="B1518" s="168">
        <v>0.45557561908694155</v>
      </c>
      <c r="C1518" s="169">
        <f t="shared" si="255"/>
        <v>0.51708662440517528</v>
      </c>
      <c r="D1518" s="168">
        <v>26.352140044999999</v>
      </c>
      <c r="E1518" s="168">
        <v>4.2063259833333297E-2</v>
      </c>
      <c r="F1518" s="169">
        <f t="shared" si="256"/>
        <v>0.97884180132069365</v>
      </c>
      <c r="G1518" s="169">
        <f t="shared" si="257"/>
        <v>0.50051279632436851</v>
      </c>
      <c r="H1518" s="169">
        <f t="shared" si="258"/>
        <v>1.0833610310051266E-3</v>
      </c>
      <c r="I1518" s="169">
        <f t="shared" si="259"/>
        <v>44676.284348607143</v>
      </c>
      <c r="J1518" s="169">
        <f t="shared" si="253"/>
        <v>2.3719513161218619E-2</v>
      </c>
      <c r="K1518" s="169">
        <f t="shared" si="254"/>
        <v>1.6931065075221099</v>
      </c>
      <c r="L1518" s="169">
        <f t="shared" si="260"/>
        <v>32.658578483200955</v>
      </c>
      <c r="M1518" s="170">
        <f t="shared" si="261"/>
        <v>37.968552842893196</v>
      </c>
      <c r="N1518" s="170">
        <f t="shared" si="262"/>
        <v>2.6293096497279604</v>
      </c>
      <c r="O1518" s="169">
        <f t="shared" si="263"/>
        <v>0.23713110116594158</v>
      </c>
    </row>
    <row r="1519" spans="1:15" x14ac:dyDescent="0.25">
      <c r="A1519" s="157">
        <v>45695.043749999997</v>
      </c>
      <c r="B1519" s="168">
        <v>0.437043729032491</v>
      </c>
      <c r="C1519" s="169">
        <f t="shared" si="255"/>
        <v>0.49605086420585781</v>
      </c>
      <c r="D1519" s="168">
        <v>26.351496505</v>
      </c>
      <c r="E1519" s="168">
        <v>4.2098228666666598E-2</v>
      </c>
      <c r="F1519" s="169">
        <f t="shared" si="256"/>
        <v>0.97884310688509502</v>
      </c>
      <c r="G1519" s="169">
        <f t="shared" si="257"/>
        <v>0.48015295325173329</v>
      </c>
      <c r="H1519" s="169">
        <f t="shared" si="258"/>
        <v>1.0392921066054834E-3</v>
      </c>
      <c r="I1519" s="169">
        <f t="shared" si="259"/>
        <v>42858.794667386115</v>
      </c>
      <c r="J1519" s="169">
        <f t="shared" si="253"/>
        <v>2.3719968369698904E-2</v>
      </c>
      <c r="K1519" s="169">
        <f t="shared" si="254"/>
        <v>1.6930776531319378</v>
      </c>
      <c r="L1519" s="169">
        <f t="shared" si="260"/>
        <v>31.512777121672308</v>
      </c>
      <c r="M1519" s="170">
        <f t="shared" si="261"/>
        <v>36.635895912837697</v>
      </c>
      <c r="N1519" s="170">
        <f t="shared" si="262"/>
        <v>2.5297918861024558</v>
      </c>
      <c r="O1519" s="169">
        <f t="shared" si="263"/>
        <v>0.22815583388369912</v>
      </c>
    </row>
    <row r="1520" spans="1:15" x14ac:dyDescent="0.25">
      <c r="A1520" s="157">
        <v>45695.044444444444</v>
      </c>
      <c r="B1520" s="168">
        <v>0.42623344482129966</v>
      </c>
      <c r="C1520" s="169">
        <f t="shared" si="255"/>
        <v>0.48377977392804056</v>
      </c>
      <c r="D1520" s="168">
        <v>26.351013850000001</v>
      </c>
      <c r="E1520" s="168">
        <v>4.23676451666666E-2</v>
      </c>
      <c r="F1520" s="169">
        <f t="shared" si="256"/>
        <v>0.97884408603005668</v>
      </c>
      <c r="G1520" s="169">
        <f t="shared" si="257"/>
        <v>0.46827636163243502</v>
      </c>
      <c r="H1520" s="169">
        <f t="shared" si="258"/>
        <v>1.013585198338604E-3</v>
      </c>
      <c r="I1520" s="169">
        <f t="shared" si="259"/>
        <v>41798.572467382706</v>
      </c>
      <c r="J1520" s="169">
        <f t="shared" si="253"/>
        <v>2.3720309783075936E-2</v>
      </c>
      <c r="K1520" s="169">
        <f t="shared" si="254"/>
        <v>1.6930560125755145</v>
      </c>
      <c r="L1520" s="169">
        <f t="shared" si="260"/>
        <v>30.841261982792979</v>
      </c>
      <c r="M1520" s="170">
        <f t="shared" si="261"/>
        <v>35.854800283468755</v>
      </c>
      <c r="N1520" s="170">
        <f t="shared" si="262"/>
        <v>2.486149915194825</v>
      </c>
      <c r="O1520" s="169">
        <f t="shared" si="263"/>
        <v>0.22421986969650298</v>
      </c>
    </row>
    <row r="1521" spans="1:15" x14ac:dyDescent="0.25">
      <c r="A1521" s="157">
        <v>45695.045138888891</v>
      </c>
      <c r="B1521" s="168">
        <v>0.43781588300170354</v>
      </c>
      <c r="C1521" s="169">
        <f t="shared" si="255"/>
        <v>0.49692726997096465</v>
      </c>
      <c r="D1521" s="168">
        <v>26.351496505</v>
      </c>
      <c r="E1521" s="168">
        <v>4.2497982500000003E-2</v>
      </c>
      <c r="F1521" s="169">
        <f t="shared" si="256"/>
        <v>0.97884310688509502</v>
      </c>
      <c r="G1521" s="169">
        <f t="shared" si="257"/>
        <v>0.48100127112945051</v>
      </c>
      <c r="H1521" s="169">
        <f t="shared" si="258"/>
        <v>1.0411282924879881E-3</v>
      </c>
      <c r="I1521" s="169">
        <f t="shared" si="259"/>
        <v>42934.516125491347</v>
      </c>
      <c r="J1521" s="169">
        <f t="shared" si="253"/>
        <v>2.3719968369698904E-2</v>
      </c>
      <c r="K1521" s="169">
        <f t="shared" si="254"/>
        <v>1.6930776531319378</v>
      </c>
      <c r="L1521" s="169">
        <f t="shared" si="260"/>
        <v>31.560652306784316</v>
      </c>
      <c r="M1521" s="170">
        <f t="shared" si="261"/>
        <v>36.691554298380787</v>
      </c>
      <c r="N1521" s="170">
        <f t="shared" si="262"/>
        <v>2.5580950407740239</v>
      </c>
      <c r="O1521" s="169">
        <f t="shared" si="263"/>
        <v>0.23070842719823448</v>
      </c>
    </row>
    <row r="1522" spans="1:15" x14ac:dyDescent="0.25">
      <c r="A1522" s="157">
        <v>45695.04583333333</v>
      </c>
      <c r="B1522" s="168">
        <v>0.444379270766945</v>
      </c>
      <c r="C1522" s="169">
        <f t="shared" si="255"/>
        <v>0.50437856515904012</v>
      </c>
      <c r="D1522" s="168">
        <v>26.352140044999999</v>
      </c>
      <c r="E1522" s="168">
        <v>4.2283403833333302E-2</v>
      </c>
      <c r="F1522" s="169">
        <f t="shared" si="256"/>
        <v>0.97884180132069365</v>
      </c>
      <c r="G1522" s="169">
        <f t="shared" si="257"/>
        <v>0.48821205991205918</v>
      </c>
      <c r="H1522" s="169">
        <f t="shared" si="258"/>
        <v>1.0567360604157125E-3</v>
      </c>
      <c r="I1522" s="169">
        <f t="shared" si="259"/>
        <v>43578.308029741063</v>
      </c>
      <c r="J1522" s="169">
        <f t="shared" si="253"/>
        <v>2.3719513161218619E-2</v>
      </c>
      <c r="K1522" s="169">
        <f t="shared" si="254"/>
        <v>1.6931065075221099</v>
      </c>
      <c r="L1522" s="169">
        <f t="shared" si="260"/>
        <v>31.967121438294033</v>
      </c>
      <c r="M1522" s="170">
        <f t="shared" si="261"/>
        <v>37.164671456517375</v>
      </c>
      <c r="N1522" s="170">
        <f t="shared" si="262"/>
        <v>2.5814132464351651</v>
      </c>
      <c r="O1522" s="169">
        <f t="shared" si="263"/>
        <v>0.23281143997431142</v>
      </c>
    </row>
    <row r="1523" spans="1:15" x14ac:dyDescent="0.25">
      <c r="A1523" s="157">
        <v>45695.046527777777</v>
      </c>
      <c r="B1523" s="168">
        <v>0.43472724141185137</v>
      </c>
      <c r="C1523" s="169">
        <f t="shared" si="255"/>
        <v>0.49342505442548562</v>
      </c>
      <c r="D1523" s="168">
        <v>26.352783585000001</v>
      </c>
      <c r="E1523" s="168">
        <v>4.2334265000000003E-2</v>
      </c>
      <c r="F1523" s="169">
        <f t="shared" si="256"/>
        <v>0.97884049571310749</v>
      </c>
      <c r="G1523" s="169">
        <f t="shared" si="257"/>
        <v>0.47760797136929428</v>
      </c>
      <c r="H1523" s="169">
        <f t="shared" si="258"/>
        <v>1.0337834878123252E-3</v>
      </c>
      <c r="I1523" s="169">
        <f t="shared" si="259"/>
        <v>42631.924702361961</v>
      </c>
      <c r="J1523" s="169">
        <f t="shared" si="253"/>
        <v>2.3719057963430358E-2</v>
      </c>
      <c r="K1523" s="169">
        <f t="shared" si="254"/>
        <v>1.6931353622722165</v>
      </c>
      <c r="L1523" s="169">
        <f t="shared" si="260"/>
        <v>31.369078815411605</v>
      </c>
      <c r="M1523" s="170">
        <f t="shared" si="261"/>
        <v>36.469949408627222</v>
      </c>
      <c r="N1523" s="170">
        <f t="shared" si="262"/>
        <v>2.5312740066978399</v>
      </c>
      <c r="O1523" s="169">
        <f t="shared" si="263"/>
        <v>0.22828950276856422</v>
      </c>
    </row>
    <row r="1524" spans="1:15" x14ac:dyDescent="0.25">
      <c r="A1524" s="157">
        <v>45695.047222222223</v>
      </c>
      <c r="B1524" s="168">
        <v>0.43820195814470336</v>
      </c>
      <c r="C1524" s="169">
        <f t="shared" si="255"/>
        <v>0.49737066705609384</v>
      </c>
      <c r="D1524" s="168">
        <v>26.353427125</v>
      </c>
      <c r="E1524" s="168">
        <v>4.2105380666666602E-2</v>
      </c>
      <c r="F1524" s="169">
        <f t="shared" si="256"/>
        <v>0.978839190062335</v>
      </c>
      <c r="G1524" s="169">
        <f t="shared" si="257"/>
        <v>0.48142542804504984</v>
      </c>
      <c r="H1524" s="169">
        <f t="shared" si="258"/>
        <v>1.0420463810498913E-3</v>
      </c>
      <c r="I1524" s="169">
        <f t="shared" si="259"/>
        <v>42972.825633646506</v>
      </c>
      <c r="J1524" s="169">
        <f t="shared" si="253"/>
        <v>2.3718602776333829E-2</v>
      </c>
      <c r="K1524" s="169">
        <f t="shared" si="254"/>
        <v>1.6931642173822599</v>
      </c>
      <c r="L1524" s="169">
        <f t="shared" si="260"/>
        <v>31.584585351404115</v>
      </c>
      <c r="M1524" s="170">
        <f t="shared" si="261"/>
        <v>36.721059534561526</v>
      </c>
      <c r="N1524" s="170">
        <f t="shared" si="262"/>
        <v>2.5367250841758029</v>
      </c>
      <c r="O1524" s="169">
        <f t="shared" si="263"/>
        <v>0.22878112231022751</v>
      </c>
    </row>
    <row r="1525" spans="1:15" x14ac:dyDescent="0.25">
      <c r="A1525" s="157">
        <v>45695.04791666667</v>
      </c>
      <c r="B1525" s="168">
        <v>0.42777776746169061</v>
      </c>
      <c r="C1525" s="169">
        <f t="shared" si="255"/>
        <v>0.48554027700265201</v>
      </c>
      <c r="D1525" s="168">
        <v>26.3539365783333</v>
      </c>
      <c r="E1525" s="168">
        <v>4.1977429166666601E-2</v>
      </c>
      <c r="F1525" s="169">
        <f t="shared" si="256"/>
        <v>0.97883815642363681</v>
      </c>
      <c r="G1525" s="169">
        <f t="shared" si="257"/>
        <v>0.46997301354001131</v>
      </c>
      <c r="H1525" s="169">
        <f t="shared" si="258"/>
        <v>1.0172576050649594E-3</v>
      </c>
      <c r="I1525" s="169">
        <f t="shared" si="259"/>
        <v>41950.679933029132</v>
      </c>
      <c r="J1525" s="169">
        <f t="shared" si="253"/>
        <v>2.3718242438663703E-2</v>
      </c>
      <c r="K1525" s="169">
        <f t="shared" si="254"/>
        <v>1.6931870605563628</v>
      </c>
      <c r="L1525" s="169">
        <f t="shared" si="260"/>
        <v>30.937337138386919</v>
      </c>
      <c r="M1525" s="170">
        <f t="shared" si="261"/>
        <v>35.968986537173777</v>
      </c>
      <c r="N1525" s="170">
        <f t="shared" si="262"/>
        <v>2.4719298568877748</v>
      </c>
      <c r="O1525" s="169">
        <f t="shared" si="263"/>
        <v>0.2229373969054631</v>
      </c>
    </row>
    <row r="1526" spans="1:15" x14ac:dyDescent="0.25">
      <c r="A1526" s="157">
        <v>45695.048611111109</v>
      </c>
      <c r="B1526" s="168">
        <v>0.42275872811161164</v>
      </c>
      <c r="C1526" s="169">
        <f t="shared" si="255"/>
        <v>0.47984275433541834</v>
      </c>
      <c r="D1526" s="168">
        <v>26.353641509999999</v>
      </c>
      <c r="E1526" s="168">
        <v>4.1902722833333302E-2</v>
      </c>
      <c r="F1526" s="169">
        <f t="shared" si="256"/>
        <v>0.978838755096191</v>
      </c>
      <c r="G1526" s="169">
        <f t="shared" si="257"/>
        <v>0.46445890498212855</v>
      </c>
      <c r="H1526" s="169">
        <f t="shared" si="258"/>
        <v>1.0053223051561225E-3</v>
      </c>
      <c r="I1526" s="169">
        <f t="shared" si="259"/>
        <v>41458.413974580144</v>
      </c>
      <c r="J1526" s="169">
        <f t="shared" si="253"/>
        <v>2.3718451140448196E-2</v>
      </c>
      <c r="K1526" s="169">
        <f t="shared" si="254"/>
        <v>1.6931738300779768</v>
      </c>
      <c r="L1526" s="169">
        <f t="shared" si="260"/>
        <v>30.624914921407804</v>
      </c>
      <c r="M1526" s="170">
        <f t="shared" si="261"/>
        <v>35.605502793834532</v>
      </c>
      <c r="N1526" s="170">
        <f t="shared" si="262"/>
        <v>2.4400253962391858</v>
      </c>
      <c r="O1526" s="169">
        <f t="shared" si="263"/>
        <v>0.22006001048333207</v>
      </c>
    </row>
    <row r="1527" spans="1:15" x14ac:dyDescent="0.25">
      <c r="A1527" s="157">
        <v>45695.049305555556</v>
      </c>
      <c r="B1527" s="168">
        <v>0.41542319006809009</v>
      </c>
      <c r="C1527" s="169">
        <f t="shared" si="255"/>
        <v>0.47151562235475408</v>
      </c>
      <c r="D1527" s="168">
        <v>26.353212355</v>
      </c>
      <c r="E1527" s="168">
        <v>4.1820067666666599E-2</v>
      </c>
      <c r="F1527" s="169">
        <f t="shared" si="256"/>
        <v>0.97883962580480066</v>
      </c>
      <c r="G1527" s="169">
        <f t="shared" si="257"/>
        <v>0.45639980237680217</v>
      </c>
      <c r="H1527" s="169">
        <f t="shared" si="258"/>
        <v>9.8787836012294837E-4</v>
      </c>
      <c r="I1527" s="169">
        <f t="shared" si="259"/>
        <v>40738.949771450752</v>
      </c>
      <c r="J1527" s="169">
        <f t="shared" si="253"/>
        <v>2.3718754685722179E-2</v>
      </c>
      <c r="K1527" s="169">
        <f t="shared" si="254"/>
        <v>1.6931545874637821</v>
      </c>
      <c r="L1527" s="169">
        <f t="shared" si="260"/>
        <v>30.167359802106127</v>
      </c>
      <c r="M1527" s="170">
        <f t="shared" si="261"/>
        <v>35.073177640608378</v>
      </c>
      <c r="N1527" s="170">
        <f t="shared" si="262"/>
        <v>2.3950576866190714</v>
      </c>
      <c r="O1527" s="169">
        <f t="shared" si="263"/>
        <v>0.21600448111643861</v>
      </c>
    </row>
    <row r="1528" spans="1:15" x14ac:dyDescent="0.25">
      <c r="A1528" s="157">
        <v>45695.05</v>
      </c>
      <c r="B1528" s="168">
        <v>0.39573305990583546</v>
      </c>
      <c r="C1528" s="169">
        <f t="shared" si="255"/>
        <v>0.44916579320988609</v>
      </c>
      <c r="D1528" s="168">
        <v>26.352783203333299</v>
      </c>
      <c r="E1528" s="168">
        <v>4.1870140333333299E-2</v>
      </c>
      <c r="F1528" s="169">
        <f t="shared" si="256"/>
        <v>0.97884049648744198</v>
      </c>
      <c r="G1528" s="169">
        <f t="shared" si="257"/>
        <v>0.43476747243067282</v>
      </c>
      <c r="H1528" s="169">
        <f t="shared" si="258"/>
        <v>9.4105513513132648E-4</v>
      </c>
      <c r="I1528" s="169">
        <f t="shared" si="259"/>
        <v>38807.924533334161</v>
      </c>
      <c r="J1528" s="169">
        <f t="shared" si="253"/>
        <v>2.3719058233393073E-2</v>
      </c>
      <c r="K1528" s="169">
        <f t="shared" si="254"/>
        <v>1.6931353451591133</v>
      </c>
      <c r="L1528" s="169">
        <f t="shared" si="260"/>
        <v>28.933520263593287</v>
      </c>
      <c r="M1528" s="170">
        <f t="shared" si="261"/>
        <v>33.638348670819504</v>
      </c>
      <c r="N1528" s="170">
        <f t="shared" si="262"/>
        <v>2.2898556521617826</v>
      </c>
      <c r="O1528" s="169">
        <f t="shared" si="263"/>
        <v>0.20651656314590389</v>
      </c>
    </row>
    <row r="1529" spans="1:15" x14ac:dyDescent="0.25">
      <c r="A1529" s="157">
        <v>45695.050694444442</v>
      </c>
      <c r="B1529" s="168">
        <v>0.3945748124084415</v>
      </c>
      <c r="C1529" s="169">
        <f t="shared" si="255"/>
        <v>0.44785011655440665</v>
      </c>
      <c r="D1529" s="168">
        <v>26.352354049999999</v>
      </c>
      <c r="E1529" s="168">
        <v>4.1907493166666601E-2</v>
      </c>
      <c r="F1529" s="169">
        <f t="shared" si="256"/>
        <v>0.97884136715425929</v>
      </c>
      <c r="G1529" s="169">
        <f t="shared" si="257"/>
        <v>0.4334949774386927</v>
      </c>
      <c r="H1529" s="169">
        <f t="shared" si="258"/>
        <v>9.383008169668673E-4</v>
      </c>
      <c r="I1529" s="169">
        <f t="shared" si="259"/>
        <v>38694.250070300732</v>
      </c>
      <c r="J1529" s="169">
        <f t="shared" si="253"/>
        <v>2.3719361786997472E-2</v>
      </c>
      <c r="K1529" s="169">
        <f t="shared" si="254"/>
        <v>1.6931161029397834</v>
      </c>
      <c r="L1529" s="169">
        <f t="shared" si="260"/>
        <v>28.860677262091166</v>
      </c>
      <c r="M1529" s="170">
        <f t="shared" si="261"/>
        <v>33.553319289744216</v>
      </c>
      <c r="N1529" s="170">
        <f t="shared" si="262"/>
        <v>2.2854993348284349</v>
      </c>
      <c r="O1529" s="169">
        <f t="shared" si="263"/>
        <v>0.20612367738351683</v>
      </c>
    </row>
    <row r="1530" spans="1:15" x14ac:dyDescent="0.25">
      <c r="A1530" s="157">
        <v>45695.051388888889</v>
      </c>
      <c r="B1530" s="168">
        <v>0.38916965743862819</v>
      </c>
      <c r="C1530" s="169">
        <f t="shared" si="255"/>
        <v>0.44171413429984885</v>
      </c>
      <c r="D1530" s="168">
        <v>26.351924895</v>
      </c>
      <c r="E1530" s="168">
        <v>4.2121275833333298E-2</v>
      </c>
      <c r="F1530" s="169">
        <f t="shared" si="256"/>
        <v>0.97884223780525303</v>
      </c>
      <c r="G1530" s="169">
        <f t="shared" si="257"/>
        <v>0.4275566674959223</v>
      </c>
      <c r="H1530" s="169">
        <f t="shared" si="258"/>
        <v>9.2544733224225609E-4</v>
      </c>
      <c r="I1530" s="169">
        <f t="shared" si="259"/>
        <v>38164.101203506943</v>
      </c>
      <c r="J1530" s="169">
        <f t="shared" si="253"/>
        <v>2.3719665346535551E-2</v>
      </c>
      <c r="K1530" s="169">
        <f t="shared" si="254"/>
        <v>1.6930968608057906</v>
      </c>
      <c r="L1530" s="169">
        <f t="shared" si="260"/>
        <v>28.520345727984608</v>
      </c>
      <c r="M1530" s="170">
        <f t="shared" si="261"/>
        <v>33.15731359666232</v>
      </c>
      <c r="N1530" s="170">
        <f t="shared" si="262"/>
        <v>2.2672341499608706</v>
      </c>
      <c r="O1530" s="169">
        <f t="shared" si="263"/>
        <v>0.2044763843759804</v>
      </c>
    </row>
    <row r="1531" spans="1:15" x14ac:dyDescent="0.25">
      <c r="A1531" s="157">
        <v>45695.052083333336</v>
      </c>
      <c r="B1531" s="168">
        <v>0.39689128901805054</v>
      </c>
      <c r="C1531" s="169">
        <f t="shared" si="255"/>
        <v>0.45047727040392255</v>
      </c>
      <c r="D1531" s="168">
        <v>26.351495743333299</v>
      </c>
      <c r="E1531" s="168">
        <v>4.21697566666666E-2</v>
      </c>
      <c r="F1531" s="169">
        <f t="shared" si="256"/>
        <v>0.97884310843028022</v>
      </c>
      <c r="G1531" s="169">
        <f t="shared" si="257"/>
        <v>0.43603994722399231</v>
      </c>
      <c r="H1531" s="169">
        <f t="shared" si="258"/>
        <v>9.4380940957574093E-4</v>
      </c>
      <c r="I1531" s="169">
        <f t="shared" si="259"/>
        <v>38921.236162898909</v>
      </c>
      <c r="J1531" s="169">
        <f t="shared" si="253"/>
        <v>2.3719968908470706E-2</v>
      </c>
      <c r="K1531" s="169">
        <f t="shared" si="254"/>
        <v>1.6930776189813177</v>
      </c>
      <c r="L1531" s="169">
        <f t="shared" si="260"/>
        <v>29.006332267640058</v>
      </c>
      <c r="M1531" s="170">
        <f t="shared" si="261"/>
        <v>33.721970820635647</v>
      </c>
      <c r="N1531" s="170">
        <f t="shared" si="262"/>
        <v>2.3125647004357588</v>
      </c>
      <c r="O1531" s="169">
        <f t="shared" si="263"/>
        <v>0.20856463748518747</v>
      </c>
    </row>
    <row r="1532" spans="1:15" x14ac:dyDescent="0.25">
      <c r="A1532" s="157">
        <v>45695.052777777775</v>
      </c>
      <c r="B1532" s="168">
        <v>0.39611913504883522</v>
      </c>
      <c r="C1532" s="169">
        <f t="shared" si="255"/>
        <v>0.4495998205268002</v>
      </c>
      <c r="D1532" s="168">
        <v>26.351066589999999</v>
      </c>
      <c r="E1532" s="168">
        <v>4.2227772333333302E-2</v>
      </c>
      <c r="F1532" s="169">
        <f t="shared" si="256"/>
        <v>0.97884397903948406</v>
      </c>
      <c r="G1532" s="169">
        <f t="shared" si="257"/>
        <v>0.43519162934627215</v>
      </c>
      <c r="H1532" s="169">
        <f t="shared" si="258"/>
        <v>9.4197322369322977E-4</v>
      </c>
      <c r="I1532" s="169">
        <f t="shared" si="259"/>
        <v>38845.424493515537</v>
      </c>
      <c r="J1532" s="169">
        <f t="shared" si="253"/>
        <v>2.3720272476339708E-2</v>
      </c>
      <c r="K1532" s="169">
        <f t="shared" si="254"/>
        <v>1.6930583772421812</v>
      </c>
      <c r="L1532" s="169">
        <f t="shared" si="260"/>
        <v>28.957794165170004</v>
      </c>
      <c r="M1532" s="170">
        <f t="shared" si="261"/>
        <v>33.665199099426211</v>
      </c>
      <c r="N1532" s="170">
        <f t="shared" si="262"/>
        <v>2.3114389951346879</v>
      </c>
      <c r="O1532" s="169">
        <f t="shared" si="263"/>
        <v>0.20846311283682251</v>
      </c>
    </row>
    <row r="1533" spans="1:15" x14ac:dyDescent="0.25">
      <c r="A1533" s="157">
        <v>45695.053472222222</v>
      </c>
      <c r="B1533" s="168">
        <v>0.38183413410479194</v>
      </c>
      <c r="C1533" s="169">
        <f t="shared" si="255"/>
        <v>0.43338517203138777</v>
      </c>
      <c r="D1533" s="168">
        <v>26.350637434999999</v>
      </c>
      <c r="E1533" s="168">
        <v>4.24320183333333E-2</v>
      </c>
      <c r="F1533" s="169">
        <f t="shared" si="256"/>
        <v>0.97884484963286544</v>
      </c>
      <c r="G1533" s="169">
        <f t="shared" si="257"/>
        <v>0.41949758105121859</v>
      </c>
      <c r="H1533" s="169">
        <f t="shared" si="258"/>
        <v>9.080034221887848E-4</v>
      </c>
      <c r="I1533" s="169">
        <f t="shared" si="259"/>
        <v>37444.478863511904</v>
      </c>
      <c r="J1533" s="169">
        <f t="shared" si="253"/>
        <v>2.3720576050142713E-2</v>
      </c>
      <c r="K1533" s="169">
        <f t="shared" si="254"/>
        <v>1.6930391355883825</v>
      </c>
      <c r="L1533" s="169">
        <f t="shared" si="260"/>
        <v>28.057408446337007</v>
      </c>
      <c r="M1533" s="170">
        <f t="shared" si="261"/>
        <v>32.618113881366227</v>
      </c>
      <c r="N1533" s="170">
        <f t="shared" si="262"/>
        <v>2.2429655027192466</v>
      </c>
      <c r="O1533" s="169">
        <f t="shared" si="263"/>
        <v>0.2022876535641456</v>
      </c>
    </row>
    <row r="1534" spans="1:15" x14ac:dyDescent="0.25">
      <c r="A1534" s="157">
        <v>45695.054166666669</v>
      </c>
      <c r="B1534" s="168">
        <v>0.37488468592939983</v>
      </c>
      <c r="C1534" s="169">
        <f t="shared" si="255"/>
        <v>0.42549649780846222</v>
      </c>
      <c r="D1534" s="168">
        <v>26.350208283333298</v>
      </c>
      <c r="E1534" s="168">
        <v>4.2535335833333299E-2</v>
      </c>
      <c r="F1534" s="169">
        <f t="shared" si="256"/>
        <v>0.97884572020028127</v>
      </c>
      <c r="G1534" s="169">
        <f t="shared" si="257"/>
        <v>0.41186265153908208</v>
      </c>
      <c r="H1534" s="169">
        <f t="shared" si="258"/>
        <v>8.9147760073394393E-4</v>
      </c>
      <c r="I1534" s="169">
        <f t="shared" si="259"/>
        <v>36762.897410651138</v>
      </c>
      <c r="J1534" s="169">
        <f t="shared" si="253"/>
        <v>2.3720879626342929E-2</v>
      </c>
      <c r="K1534" s="169">
        <f t="shared" si="254"/>
        <v>1.6930198942440966</v>
      </c>
      <c r="L1534" s="169">
        <f t="shared" si="260"/>
        <v>27.617686258216565</v>
      </c>
      <c r="M1534" s="170">
        <f t="shared" si="261"/>
        <v>32.106588481769855</v>
      </c>
      <c r="N1534" s="170">
        <f t="shared" si="262"/>
        <v>2.2095059449529639</v>
      </c>
      <c r="O1534" s="169">
        <f t="shared" si="263"/>
        <v>0.19927001668046213</v>
      </c>
    </row>
    <row r="1535" spans="1:15" x14ac:dyDescent="0.25">
      <c r="A1535" s="157">
        <v>45695.054861111108</v>
      </c>
      <c r="B1535" s="168">
        <v>0.34978941182380424</v>
      </c>
      <c r="C1535" s="169">
        <f t="shared" si="255"/>
        <v>0.39701222288274035</v>
      </c>
      <c r="D1535" s="168">
        <v>26.349752330000001</v>
      </c>
      <c r="E1535" s="168">
        <v>4.2452683499999998E-2</v>
      </c>
      <c r="F1535" s="169">
        <f t="shared" si="256"/>
        <v>0.9788466451159159</v>
      </c>
      <c r="G1535" s="169">
        <f t="shared" si="257"/>
        <v>0.38429202376428634</v>
      </c>
      <c r="H1535" s="169">
        <f t="shared" si="258"/>
        <v>8.3180091723871505E-4</v>
      </c>
      <c r="I1535" s="169">
        <f t="shared" si="259"/>
        <v>34301.85605706877</v>
      </c>
      <c r="J1535" s="169">
        <f t="shared" si="253"/>
        <v>2.3721202166896754E-2</v>
      </c>
      <c r="K1535" s="169">
        <f t="shared" si="254"/>
        <v>1.6929994514018887</v>
      </c>
      <c r="L1535" s="169">
        <f t="shared" si="260"/>
        <v>26.020102120766367</v>
      </c>
      <c r="M1535" s="170">
        <f t="shared" si="261"/>
        <v>30.249010340563753</v>
      </c>
      <c r="N1535" s="170">
        <f t="shared" si="262"/>
        <v>2.0646553665456375</v>
      </c>
      <c r="O1535" s="169">
        <f t="shared" si="263"/>
        <v>0.18620629207662678</v>
      </c>
    </row>
    <row r="1536" spans="1:15" x14ac:dyDescent="0.25">
      <c r="A1536" s="157">
        <v>45695.055555555555</v>
      </c>
      <c r="B1536" s="168">
        <v>0.34901724314490362</v>
      </c>
      <c r="C1536" s="169">
        <f t="shared" si="255"/>
        <v>0.39613448666343254</v>
      </c>
      <c r="D1536" s="168">
        <v>26.349135588333301</v>
      </c>
      <c r="E1536" s="168">
        <v>4.22571775E-2</v>
      </c>
      <c r="F1536" s="169">
        <f t="shared" si="256"/>
        <v>0.97884789616123757</v>
      </c>
      <c r="G1536" s="169">
        <f t="shared" si="257"/>
        <v>0.38344368972594334</v>
      </c>
      <c r="H1536" s="169">
        <f t="shared" si="258"/>
        <v>8.2996469637650072E-4</v>
      </c>
      <c r="I1536" s="169">
        <f t="shared" si="259"/>
        <v>34226.019647720568</v>
      </c>
      <c r="J1536" s="169">
        <f t="shared" si="253"/>
        <v>2.3721638457364334E-2</v>
      </c>
      <c r="K1536" s="169">
        <f t="shared" si="254"/>
        <v>1.692971799840697</v>
      </c>
      <c r="L1536" s="169">
        <f t="shared" si="260"/>
        <v>25.970696070989078</v>
      </c>
      <c r="M1536" s="170">
        <f t="shared" si="261"/>
        <v>30.19113298137173</v>
      </c>
      <c r="N1536" s="170">
        <f t="shared" si="262"/>
        <v>2.0507972789088353</v>
      </c>
      <c r="O1536" s="169">
        <f t="shared" si="263"/>
        <v>0.18495646454805514</v>
      </c>
    </row>
    <row r="1537" spans="1:15" x14ac:dyDescent="0.25">
      <c r="A1537" s="157">
        <v>45695.056250000001</v>
      </c>
      <c r="B1537" s="168">
        <v>0.37063778580023976</v>
      </c>
      <c r="C1537" s="169">
        <f t="shared" si="255"/>
        <v>0.42067233245555452</v>
      </c>
      <c r="D1537" s="168">
        <v>26.3484920516666</v>
      </c>
      <c r="E1537" s="168">
        <v>4.2188035999999998E-2</v>
      </c>
      <c r="F1537" s="169">
        <f t="shared" si="256"/>
        <v>0.97884920151727861</v>
      </c>
      <c r="G1537" s="169">
        <f t="shared" si="257"/>
        <v>0.40719684465587702</v>
      </c>
      <c r="H1537" s="169">
        <f t="shared" si="258"/>
        <v>8.8137845163609749E-4</v>
      </c>
      <c r="I1537" s="169">
        <f t="shared" si="259"/>
        <v>36346.089524159914</v>
      </c>
      <c r="J1537" s="169">
        <f t="shared" si="253"/>
        <v>2.3722093713407645E-2</v>
      </c>
      <c r="K1537" s="169">
        <f t="shared" si="254"/>
        <v>1.6929429472803397</v>
      </c>
      <c r="L1537" s="169">
        <f t="shared" si="260"/>
        <v>27.34840517844691</v>
      </c>
      <c r="M1537" s="170">
        <f t="shared" si="261"/>
        <v>31.792245133395056</v>
      </c>
      <c r="N1537" s="170">
        <f t="shared" si="262"/>
        <v>2.1677630656393032</v>
      </c>
      <c r="O1537" s="169">
        <f t="shared" si="263"/>
        <v>0.19550532698767165</v>
      </c>
    </row>
    <row r="1538" spans="1:15" x14ac:dyDescent="0.25">
      <c r="A1538" s="157">
        <v>45695.056944444441</v>
      </c>
      <c r="B1538" s="168">
        <v>0.37063778580023976</v>
      </c>
      <c r="C1538" s="169">
        <f t="shared" si="255"/>
        <v>0.42067086757124478</v>
      </c>
      <c r="D1538" s="168">
        <v>26.347848511666601</v>
      </c>
      <c r="E1538" s="168">
        <v>4.2306451166666599E-2</v>
      </c>
      <c r="F1538" s="169">
        <f t="shared" si="256"/>
        <v>0.97885050683690256</v>
      </c>
      <c r="G1538" s="169">
        <f t="shared" si="257"/>
        <v>0.40719684465587697</v>
      </c>
      <c r="H1538" s="169">
        <f t="shared" si="258"/>
        <v>8.8137845163609738E-4</v>
      </c>
      <c r="I1538" s="169">
        <f t="shared" si="259"/>
        <v>36345.962958155549</v>
      </c>
      <c r="J1538" s="169">
        <f t="shared" si="253"/>
        <v>2.3722548982502673E-2</v>
      </c>
      <c r="K1538" s="169">
        <f t="shared" si="254"/>
        <v>1.6929140949304569</v>
      </c>
      <c r="L1538" s="169">
        <f t="shared" si="260"/>
        <v>27.34840517844691</v>
      </c>
      <c r="M1538" s="170">
        <f t="shared" si="261"/>
        <v>31.791759906890317</v>
      </c>
      <c r="N1538" s="170">
        <f t="shared" si="262"/>
        <v>2.173807088826663</v>
      </c>
      <c r="O1538" s="169">
        <f t="shared" si="263"/>
        <v>0.19605042287397756</v>
      </c>
    </row>
    <row r="1539" spans="1:15" x14ac:dyDescent="0.25">
      <c r="A1539" s="157">
        <v>45695.057638888888</v>
      </c>
      <c r="B1539" s="168">
        <v>0.36677697920697772</v>
      </c>
      <c r="C1539" s="169">
        <f t="shared" si="255"/>
        <v>0.41628743393614509</v>
      </c>
      <c r="D1539" s="168">
        <v>26.347204971666599</v>
      </c>
      <c r="E1539" s="168">
        <v>4.2504340666666598E-2</v>
      </c>
      <c r="F1539" s="169">
        <f t="shared" si="256"/>
        <v>0.97885181211334993</v>
      </c>
      <c r="G1539" s="169">
        <f t="shared" si="257"/>
        <v>0.40295521489541264</v>
      </c>
      <c r="H1539" s="169">
        <f t="shared" si="258"/>
        <v>8.7219743483855547E-4</v>
      </c>
      <c r="I1539" s="169">
        <f t="shared" si="259"/>
        <v>35967.234292082932</v>
      </c>
      <c r="J1539" s="169">
        <f t="shared" si="253"/>
        <v>2.3723004262291698E-2</v>
      </c>
      <c r="K1539" s="169">
        <f t="shared" si="254"/>
        <v>1.6928852429404897</v>
      </c>
      <c r="L1539" s="169">
        <f t="shared" si="260"/>
        <v>27.103229928195162</v>
      </c>
      <c r="M1539" s="170">
        <f t="shared" si="261"/>
        <v>31.506269632595476</v>
      </c>
      <c r="N1539" s="170">
        <f t="shared" si="262"/>
        <v>2.1623121606194262</v>
      </c>
      <c r="O1539" s="169">
        <f t="shared" si="263"/>
        <v>0.1950137229995875</v>
      </c>
    </row>
    <row r="1540" spans="1:15" x14ac:dyDescent="0.25">
      <c r="A1540" s="157">
        <v>45695.058333333334</v>
      </c>
      <c r="B1540" s="168">
        <v>0.34399820194163472</v>
      </c>
      <c r="C1540" s="169">
        <f t="shared" si="255"/>
        <v>0.39043266433492124</v>
      </c>
      <c r="D1540" s="168">
        <v>26.346668673333301</v>
      </c>
      <c r="E1540" s="168">
        <v>4.22841983333333E-2</v>
      </c>
      <c r="F1540" s="169">
        <f t="shared" si="256"/>
        <v>0.97885289984116375</v>
      </c>
      <c r="G1540" s="169">
        <f t="shared" si="257"/>
        <v>0.37792957913207514</v>
      </c>
      <c r="H1540" s="169">
        <f t="shared" si="258"/>
        <v>8.1802939206076868E-4</v>
      </c>
      <c r="I1540" s="169">
        <f t="shared" si="259"/>
        <v>33733.382198537198</v>
      </c>
      <c r="J1540" s="169">
        <f t="shared" si="253"/>
        <v>2.3723383680897377E-2</v>
      </c>
      <c r="K1540" s="169">
        <f t="shared" si="254"/>
        <v>1.6928611992179641</v>
      </c>
      <c r="L1540" s="169">
        <f t="shared" si="260"/>
        <v>25.649185483180684</v>
      </c>
      <c r="M1540" s="170">
        <f t="shared" si="261"/>
        <v>29.815629998148957</v>
      </c>
      <c r="N1540" s="170">
        <f t="shared" si="262"/>
        <v>2.0238979505843053</v>
      </c>
      <c r="O1540" s="169">
        <f t="shared" si="263"/>
        <v>0.18253047894880098</v>
      </c>
    </row>
    <row r="1541" spans="1:15" x14ac:dyDescent="0.25">
      <c r="A1541" s="157">
        <v>45695.059027777781</v>
      </c>
      <c r="B1541" s="168">
        <v>0.33897914601323614</v>
      </c>
      <c r="C1541" s="169">
        <f t="shared" si="255"/>
        <v>0.3847363361596976</v>
      </c>
      <c r="D1541" s="168">
        <v>26.3467758166666</v>
      </c>
      <c r="E1541" s="168">
        <v>4.2289761333333301E-2</v>
      </c>
      <c r="F1541" s="169">
        <f t="shared" si="256"/>
        <v>0.97885268253394675</v>
      </c>
      <c r="G1541" s="169">
        <f t="shared" si="257"/>
        <v>0.37241545236061652</v>
      </c>
      <c r="H1541" s="169">
        <f t="shared" si="258"/>
        <v>8.0609405272860722E-4</v>
      </c>
      <c r="I1541" s="169">
        <f t="shared" si="259"/>
        <v>33241.219444197872</v>
      </c>
      <c r="J1541" s="169">
        <f t="shared" si="253"/>
        <v>2.3723307878885682E-2</v>
      </c>
      <c r="K1541" s="169">
        <f t="shared" si="254"/>
        <v>1.692866002726948</v>
      </c>
      <c r="L1541" s="169">
        <f t="shared" si="260"/>
        <v>25.327016521442872</v>
      </c>
      <c r="M1541" s="170">
        <f t="shared" si="261"/>
        <v>29.441202837503884</v>
      </c>
      <c r="N1541" s="170">
        <f t="shared" si="262"/>
        <v>1.9960791770042912</v>
      </c>
      <c r="O1541" s="169">
        <f t="shared" si="263"/>
        <v>0.18002157079764528</v>
      </c>
    </row>
    <row r="1542" spans="1:15" x14ac:dyDescent="0.25">
      <c r="A1542" s="157">
        <v>45695.05972222222</v>
      </c>
      <c r="B1542" s="168">
        <v>0.36214400208935021</v>
      </c>
      <c r="C1542" s="169">
        <f t="shared" si="255"/>
        <v>0.41102858330395314</v>
      </c>
      <c r="D1542" s="168">
        <v>26.346990205000001</v>
      </c>
      <c r="E1542" s="168">
        <v>4.2402613499999998E-2</v>
      </c>
      <c r="F1542" s="169">
        <f t="shared" si="256"/>
        <v>0.97885224770971968</v>
      </c>
      <c r="G1542" s="169">
        <f t="shared" si="257"/>
        <v>0.39786524906910703</v>
      </c>
      <c r="H1542" s="169">
        <f t="shared" si="258"/>
        <v>8.6118019279027497E-4</v>
      </c>
      <c r="I1542" s="169">
        <f t="shared" si="259"/>
        <v>35512.869597461555</v>
      </c>
      <c r="J1542" s="169">
        <f t="shared" si="253"/>
        <v>2.3723156203824928E-2</v>
      </c>
      <c r="K1542" s="169">
        <f t="shared" si="254"/>
        <v>1.6928756143328456</v>
      </c>
      <c r="L1542" s="169">
        <f t="shared" si="260"/>
        <v>26.808541366430759</v>
      </c>
      <c r="M1542" s="170">
        <f t="shared" si="261"/>
        <v>31.163548876662126</v>
      </c>
      <c r="N1542" s="170">
        <f t="shared" si="262"/>
        <v>2.1312216444580701</v>
      </c>
      <c r="O1542" s="169">
        <f t="shared" si="263"/>
        <v>0.19220974426930645</v>
      </c>
    </row>
    <row r="1543" spans="1:15" x14ac:dyDescent="0.25">
      <c r="A1543" s="157">
        <v>45695.060416666667</v>
      </c>
      <c r="B1543" s="168">
        <v>0.35480845669484434</v>
      </c>
      <c r="C1543" s="169">
        <f t="shared" si="255"/>
        <v>0.40270330485479011</v>
      </c>
      <c r="D1543" s="168">
        <v>26.34720459</v>
      </c>
      <c r="E1543" s="168">
        <v>4.2532951666666603E-2</v>
      </c>
      <c r="F1543" s="169">
        <f t="shared" si="256"/>
        <v>0.97885181288746215</v>
      </c>
      <c r="G1543" s="169">
        <f t="shared" si="257"/>
        <v>0.38980613838770817</v>
      </c>
      <c r="H1543" s="169">
        <f t="shared" si="258"/>
        <v>8.4373623027642465E-4</v>
      </c>
      <c r="I1543" s="169">
        <f t="shared" si="259"/>
        <v>34793.565539453863</v>
      </c>
      <c r="J1543" s="169">
        <f t="shared" si="253"/>
        <v>2.3723004532309321E-2</v>
      </c>
      <c r="K1543" s="169">
        <f t="shared" si="254"/>
        <v>1.6928852258292413</v>
      </c>
      <c r="L1543" s="169">
        <f t="shared" si="260"/>
        <v>26.340867730062136</v>
      </c>
      <c r="M1543" s="170">
        <f t="shared" si="261"/>
        <v>30.620058042765489</v>
      </c>
      <c r="N1543" s="170">
        <f t="shared" si="262"/>
        <v>2.0966085779885795</v>
      </c>
      <c r="O1543" s="169">
        <f t="shared" si="263"/>
        <v>0.18908807521542023</v>
      </c>
    </row>
    <row r="1544" spans="1:15" x14ac:dyDescent="0.25">
      <c r="A1544" s="157">
        <v>45695.061111111114</v>
      </c>
      <c r="B1544" s="168">
        <v>0.3540362953823698</v>
      </c>
      <c r="C1544" s="169">
        <f t="shared" si="255"/>
        <v>0.40182737724361184</v>
      </c>
      <c r="D1544" s="168">
        <v>26.347418975</v>
      </c>
      <c r="E1544" s="168">
        <v>4.2486061999999998E-2</v>
      </c>
      <c r="F1544" s="169">
        <f t="shared" si="256"/>
        <v>0.97885137806041289</v>
      </c>
      <c r="G1544" s="169">
        <f t="shared" si="257"/>
        <v>0.38895781244240252</v>
      </c>
      <c r="H1544" s="169">
        <f t="shared" si="258"/>
        <v>8.4190002693160714E-4</v>
      </c>
      <c r="I1544" s="169">
        <f t="shared" si="259"/>
        <v>34717.885393848061</v>
      </c>
      <c r="J1544" s="169">
        <f t="shared" si="253"/>
        <v>2.3722852861980552E-2</v>
      </c>
      <c r="K1544" s="169">
        <f t="shared" si="254"/>
        <v>1.6928948373655794</v>
      </c>
      <c r="L1544" s="169">
        <f t="shared" si="260"/>
        <v>26.291560703364297</v>
      </c>
      <c r="M1544" s="170">
        <f t="shared" si="261"/>
        <v>30.56289626744659</v>
      </c>
      <c r="N1544" s="170">
        <f t="shared" si="262"/>
        <v>2.0899776802746812</v>
      </c>
      <c r="O1544" s="169">
        <f t="shared" si="263"/>
        <v>0.18849005052982332</v>
      </c>
    </row>
    <row r="1545" spans="1:15" x14ac:dyDescent="0.25">
      <c r="A1545" s="157">
        <v>45695.061805555553</v>
      </c>
      <c r="B1545" s="168">
        <v>0.36446049156317417</v>
      </c>
      <c r="C1545" s="169">
        <f t="shared" si="255"/>
        <v>0.41365884724897301</v>
      </c>
      <c r="D1545" s="168">
        <v>26.347472478333302</v>
      </c>
      <c r="E1545" s="168">
        <v>4.2470960166666599E-2</v>
      </c>
      <c r="F1545" s="169">
        <f t="shared" si="256"/>
        <v>0.97885126954136203</v>
      </c>
      <c r="G1545" s="169">
        <f t="shared" si="257"/>
        <v>0.40041023298752504</v>
      </c>
      <c r="H1545" s="169">
        <f t="shared" si="258"/>
        <v>8.6668881599031395E-4</v>
      </c>
      <c r="I1545" s="169">
        <f t="shared" si="259"/>
        <v>35740.124402311267</v>
      </c>
      <c r="J1545" s="169">
        <f t="shared" si="253"/>
        <v>2.3722815010318907E-2</v>
      </c>
      <c r="K1545" s="169">
        <f t="shared" si="254"/>
        <v>1.6928972360901529</v>
      </c>
      <c r="L1545" s="169">
        <f t="shared" si="260"/>
        <v>26.955951261767478</v>
      </c>
      <c r="M1545" s="170">
        <f t="shared" si="261"/>
        <v>31.335263695304903</v>
      </c>
      <c r="N1545" s="170">
        <f t="shared" si="262"/>
        <v>2.1476611355112967</v>
      </c>
      <c r="O1545" s="169">
        <f t="shared" si="263"/>
        <v>0.19369238235130745</v>
      </c>
    </row>
    <row r="1546" spans="1:15" x14ac:dyDescent="0.25">
      <c r="A1546" s="157">
        <v>45695.0625</v>
      </c>
      <c r="B1546" s="168">
        <v>0.36947955671119137</v>
      </c>
      <c r="C1546" s="169">
        <f t="shared" si="255"/>
        <v>0.41935336471231138</v>
      </c>
      <c r="D1546" s="168">
        <v>26.3465606683333</v>
      </c>
      <c r="E1546" s="168">
        <v>4.2625934833333302E-2</v>
      </c>
      <c r="F1546" s="169">
        <f t="shared" si="256"/>
        <v>0.97885311889479476</v>
      </c>
      <c r="G1546" s="169">
        <f t="shared" si="257"/>
        <v>0.40592436988800934</v>
      </c>
      <c r="H1546" s="169">
        <f t="shared" si="258"/>
        <v>8.7862417724677351E-4</v>
      </c>
      <c r="I1546" s="169">
        <f t="shared" si="259"/>
        <v>36232.130711143705</v>
      </c>
      <c r="J1546" s="169">
        <f t="shared" si="253"/>
        <v>2.3723460092822956E-2</v>
      </c>
      <c r="K1546" s="169">
        <f t="shared" si="254"/>
        <v>1.6928563570883666</v>
      </c>
      <c r="L1546" s="169">
        <f t="shared" si="260"/>
        <v>27.274891130789523</v>
      </c>
      <c r="M1546" s="170">
        <f t="shared" si="261"/>
        <v>31.705333476202085</v>
      </c>
      <c r="N1546" s="170">
        <f t="shared" si="262"/>
        <v>2.1836375308791069</v>
      </c>
      <c r="O1546" s="169">
        <f t="shared" si="263"/>
        <v>0.19693700675316622</v>
      </c>
    </row>
    <row r="1547" spans="1:15" x14ac:dyDescent="0.25">
      <c r="A1547" s="157">
        <v>45695.063194444447</v>
      </c>
      <c r="B1547" s="168">
        <v>0.35558063091014785</v>
      </c>
      <c r="C1547" s="169">
        <f t="shared" si="255"/>
        <v>0.40357596463921391</v>
      </c>
      <c r="D1547" s="168">
        <v>26.3454879766666</v>
      </c>
      <c r="E1547" s="168">
        <v>4.2548050666666601E-2</v>
      </c>
      <c r="F1547" s="169">
        <f t="shared" si="256"/>
        <v>0.97885529444106023</v>
      </c>
      <c r="G1547" s="169">
        <f t="shared" si="257"/>
        <v>0.39065447850855511</v>
      </c>
      <c r="H1547" s="169">
        <f t="shared" si="258"/>
        <v>8.4557246430423184E-4</v>
      </c>
      <c r="I1547" s="169">
        <f t="shared" si="259"/>
        <v>34868.96334482808</v>
      </c>
      <c r="J1547" s="169">
        <f t="shared" si="253"/>
        <v>2.3724219022521441E-2</v>
      </c>
      <c r="K1547" s="169">
        <f t="shared" si="254"/>
        <v>1.6928082662348578</v>
      </c>
      <c r="L1547" s="169">
        <f t="shared" si="260"/>
        <v>26.390160559779236</v>
      </c>
      <c r="M1547" s="170">
        <f t="shared" si="261"/>
        <v>30.676109795950193</v>
      </c>
      <c r="N1547" s="170">
        <f t="shared" si="262"/>
        <v>2.101586602646115</v>
      </c>
      <c r="O1547" s="169">
        <f t="shared" si="263"/>
        <v>0.18953703126317775</v>
      </c>
    </row>
    <row r="1548" spans="1:15" x14ac:dyDescent="0.25">
      <c r="A1548" s="157">
        <v>45695.063888888886</v>
      </c>
      <c r="B1548" s="168">
        <v>0.34361211759446358</v>
      </c>
      <c r="C1548" s="169">
        <f t="shared" si="255"/>
        <v>0.38998970948657524</v>
      </c>
      <c r="D1548" s="168">
        <v>26.344415283333301</v>
      </c>
      <c r="E1548" s="168">
        <v>4.2419302999999998E-2</v>
      </c>
      <c r="F1548" s="169">
        <f t="shared" si="256"/>
        <v>0.97885746987075373</v>
      </c>
      <c r="G1548" s="169">
        <f t="shared" si="257"/>
        <v>0.37750541210442135</v>
      </c>
      <c r="H1548" s="169">
        <f t="shared" si="258"/>
        <v>8.1711128161130158E-4</v>
      </c>
      <c r="I1548" s="169">
        <f t="shared" si="259"/>
        <v>33695.110899640102</v>
      </c>
      <c r="J1548" s="169">
        <f t="shared" si="253"/>
        <v>2.3724977983114508E-2</v>
      </c>
      <c r="K1548" s="169">
        <f t="shared" si="254"/>
        <v>1.6927601763066142</v>
      </c>
      <c r="L1548" s="169">
        <f t="shared" si="260"/>
        <v>25.624426535354861</v>
      </c>
      <c r="M1548" s="170">
        <f t="shared" si="261"/>
        <v>29.78525737204253</v>
      </c>
      <c r="N1548" s="170">
        <f t="shared" si="262"/>
        <v>2.0280653443622287</v>
      </c>
      <c r="O1548" s="169">
        <f t="shared" si="263"/>
        <v>0.18290632615099464</v>
      </c>
    </row>
    <row r="1549" spans="1:15" x14ac:dyDescent="0.25">
      <c r="A1549" s="157">
        <v>45695.064583333333</v>
      </c>
      <c r="B1549" s="168">
        <v>0.33820698839169677</v>
      </c>
      <c r="C1549" s="169">
        <f t="shared" si="255"/>
        <v>0.3838528179562814</v>
      </c>
      <c r="D1549" s="168">
        <v>26.343342589999999</v>
      </c>
      <c r="E1549" s="168">
        <v>4.2532951666666603E-2</v>
      </c>
      <c r="F1549" s="169">
        <f t="shared" si="256"/>
        <v>0.9788596451805005</v>
      </c>
      <c r="G1549" s="169">
        <f t="shared" si="257"/>
        <v>0.37156713047031337</v>
      </c>
      <c r="H1549" s="169">
        <f t="shared" si="258"/>
        <v>8.0425785816085147E-4</v>
      </c>
      <c r="I1549" s="169">
        <f t="shared" si="259"/>
        <v>33164.883471422712</v>
      </c>
      <c r="J1549" s="169">
        <f t="shared" si="253"/>
        <v>2.3725736973424436E-2</v>
      </c>
      <c r="K1549" s="169">
        <f t="shared" si="254"/>
        <v>1.6927120873783412</v>
      </c>
      <c r="L1549" s="169">
        <f t="shared" si="260"/>
        <v>25.277393321078307</v>
      </c>
      <c r="M1549" s="170">
        <f t="shared" si="261"/>
        <v>29.38112628319983</v>
      </c>
      <c r="N1549" s="170">
        <f t="shared" si="262"/>
        <v>2.0030094528494868</v>
      </c>
      <c r="O1549" s="169">
        <f t="shared" si="263"/>
        <v>0.18064659567545877</v>
      </c>
    </row>
    <row r="1550" spans="1:15" x14ac:dyDescent="0.25">
      <c r="A1550" s="157">
        <v>45695.06527777778</v>
      </c>
      <c r="B1550" s="168">
        <v>0.34978941734476532</v>
      </c>
      <c r="C1550" s="169">
        <f t="shared" si="255"/>
        <v>0.3969965014106247</v>
      </c>
      <c r="D1550" s="168">
        <v>26.342430780000001</v>
      </c>
      <c r="E1550" s="168">
        <v>4.2586199499999998E-2</v>
      </c>
      <c r="F1550" s="169">
        <f t="shared" si="256"/>
        <v>0.97886149414138846</v>
      </c>
      <c r="G1550" s="169">
        <f t="shared" si="257"/>
        <v>0.3842920298298253</v>
      </c>
      <c r="H1550" s="169">
        <f t="shared" si="258"/>
        <v>8.3180093036758728E-4</v>
      </c>
      <c r="I1550" s="169">
        <f t="shared" si="259"/>
        <v>34300.497721877975</v>
      </c>
      <c r="J1550" s="169">
        <f t="shared" si="253"/>
        <v>2.3726382153177444E-2</v>
      </c>
      <c r="K1550" s="169">
        <f t="shared" si="254"/>
        <v>1.6926712116490583</v>
      </c>
      <c r="L1550" s="169">
        <f t="shared" si="260"/>
        <v>26.020102473962123</v>
      </c>
      <c r="M1550" s="170">
        <f t="shared" si="261"/>
        <v>30.243758716439306</v>
      </c>
      <c r="N1550" s="170">
        <f t="shared" si="262"/>
        <v>2.0707089776251286</v>
      </c>
      <c r="O1550" s="169">
        <f t="shared" si="263"/>
        <v>0.18675225267181897</v>
      </c>
    </row>
    <row r="1551" spans="1:15" x14ac:dyDescent="0.25">
      <c r="A1551" s="157">
        <v>45695.065972222219</v>
      </c>
      <c r="B1551" s="168">
        <v>0.36021359880816234</v>
      </c>
      <c r="C1551" s="169">
        <f t="shared" si="255"/>
        <v>0.408827633983258</v>
      </c>
      <c r="D1551" s="168">
        <v>26.342484285000001</v>
      </c>
      <c r="E1551" s="168">
        <v>4.2823031499999997E-2</v>
      </c>
      <c r="F1551" s="169">
        <f t="shared" si="256"/>
        <v>0.97886138564677871</v>
      </c>
      <c r="G1551" s="169">
        <f t="shared" si="257"/>
        <v>0.39574443420584127</v>
      </c>
      <c r="H1551" s="169">
        <f t="shared" si="258"/>
        <v>8.565896844282279E-4</v>
      </c>
      <c r="I1551" s="169">
        <f t="shared" si="259"/>
        <v>35322.707576153494</v>
      </c>
      <c r="J1551" s="169">
        <f t="shared" si="253"/>
        <v>2.3726344293444102E-2</v>
      </c>
      <c r="K1551" s="169">
        <f t="shared" si="254"/>
        <v>1.6926736102164162</v>
      </c>
      <c r="L1551" s="169">
        <f t="shared" si="260"/>
        <v>26.68559923576381</v>
      </c>
      <c r="M1551" s="170">
        <f t="shared" si="261"/>
        <v>31.017320144515121</v>
      </c>
      <c r="N1551" s="170">
        <f t="shared" si="262"/>
        <v>2.1411675357275461</v>
      </c>
      <c r="O1551" s="169">
        <f t="shared" si="263"/>
        <v>0.19310674023516833</v>
      </c>
    </row>
    <row r="1552" spans="1:15" x14ac:dyDescent="0.25">
      <c r="A1552" s="157">
        <v>45695.066666666666</v>
      </c>
      <c r="B1552" s="168">
        <v>0.35982751446871064</v>
      </c>
      <c r="C1552" s="169">
        <f t="shared" si="255"/>
        <v>0.40838991782421619</v>
      </c>
      <c r="D1552" s="168">
        <v>26.342698668333298</v>
      </c>
      <c r="E1552" s="168">
        <v>4.2784089166666602E-2</v>
      </c>
      <c r="F1552" s="169">
        <f t="shared" si="256"/>
        <v>0.97886095092859915</v>
      </c>
      <c r="G1552" s="169">
        <f t="shared" si="257"/>
        <v>0.39532026718666829</v>
      </c>
      <c r="H1552" s="169">
        <f t="shared" si="258"/>
        <v>8.5567157399711754E-4</v>
      </c>
      <c r="I1552" s="169">
        <f t="shared" si="259"/>
        <v>35284.88890001228</v>
      </c>
      <c r="J1552" s="169">
        <f t="shared" ref="J1552:J1615" si="264">KHprocess*EXP(delta*(1/(D1552+273.15)-1/(Tnul+273.15)))</f>
        <v>2.3726192598160632E-2</v>
      </c>
      <c r="K1552" s="169">
        <f t="shared" ref="K1552:K1615" si="265">1/(J1552*constR*(D1552+273.15)*10^3)</f>
        <v>1.6926832207986056</v>
      </c>
      <c r="L1552" s="169">
        <f t="shared" si="260"/>
        <v>26.660999520039148</v>
      </c>
      <c r="M1552" s="170">
        <f t="shared" si="261"/>
        <v>30.988884857792762</v>
      </c>
      <c r="N1552" s="170">
        <f t="shared" si="262"/>
        <v>2.1370544866096273</v>
      </c>
      <c r="O1552" s="169">
        <f t="shared" si="263"/>
        <v>0.19273579424690004</v>
      </c>
    </row>
    <row r="1553" spans="1:15" x14ac:dyDescent="0.25">
      <c r="A1553" s="157">
        <v>45695.067361111112</v>
      </c>
      <c r="B1553" s="168">
        <v>0.35905535683944895</v>
      </c>
      <c r="C1553" s="169">
        <f t="shared" ref="C1553:C1616" si="266">IF($C$13="Normalised Q_A (Nm3/s)", B1553*$C$8/F1553*(D1553+273.15)/($C$6+273.15), B1553)</f>
        <v>0.40751402232115924</v>
      </c>
      <c r="D1553" s="168">
        <v>26.342913055</v>
      </c>
      <c r="E1553" s="168">
        <v>4.2602093333333299E-2</v>
      </c>
      <c r="F1553" s="169">
        <f t="shared" ref="F1553:F1616" si="267">$C$5-EXP(52.57-(6690.9/(D1553+273.15))-4.681*LN(D1553+273.15))/1000</f>
        <v>0.9788605161988696</v>
      </c>
      <c r="G1553" s="169">
        <f t="shared" ref="G1553:G1616" si="268">C1553*((20+273.15)/(D1553+273.15))*(F1553/$C$9)</f>
        <v>0.39447194528788115</v>
      </c>
      <c r="H1553" s="169">
        <f t="shared" ref="H1553:H1616" si="269">G1553/$C$2</f>
        <v>8.5383537941099812E-4</v>
      </c>
      <c r="I1553" s="169">
        <f t="shared" ref="I1553:I1616" si="270">C1553*(24*60*60)</f>
        <v>35209.211528548156</v>
      </c>
      <c r="J1553" s="169">
        <f t="shared" si="264"/>
        <v>2.372604090170554E-2</v>
      </c>
      <c r="K1553" s="169">
        <f t="shared" si="265"/>
        <v>1.6926928315701695</v>
      </c>
      <c r="L1553" s="169">
        <f t="shared" ref="L1553:L1616" si="271">(($C$3/0.815)^(-0.49))*34500*(H1553)^0.86</f>
        <v>26.61178970172795</v>
      </c>
      <c r="M1553" s="170">
        <f t="shared" ref="M1553:M1616" si="272">L1553*(1.024)^(D1553-20)</f>
        <v>30.931844072699615</v>
      </c>
      <c r="N1553" s="170">
        <f t="shared" ref="N1553:N1616" si="273">K1553*E1553*(1-EXP((-(M1553/K1553)*($C$4/I1553))))*I1553/1000</f>
        <v>2.1236368062203583</v>
      </c>
      <c r="O1553" s="169">
        <f t="shared" ref="O1553:O1616" si="274">N1553*1000/24/$C$2</f>
        <v>0.19152568598668457</v>
      </c>
    </row>
    <row r="1554" spans="1:15" x14ac:dyDescent="0.25">
      <c r="A1554" s="157">
        <v>45695.068055555559</v>
      </c>
      <c r="B1554" s="168">
        <v>0.33704873719564538</v>
      </c>
      <c r="C1554" s="169">
        <f t="shared" si="266"/>
        <v>0.38253779902975987</v>
      </c>
      <c r="D1554" s="168">
        <v>26.343127441666599</v>
      </c>
      <c r="E1554" s="168">
        <v>4.2633883333333303E-2</v>
      </c>
      <c r="F1554" s="169">
        <f t="shared" si="267"/>
        <v>0.97886008146434944</v>
      </c>
      <c r="G1554" s="169">
        <f t="shared" si="268"/>
        <v>0.37029463141484681</v>
      </c>
      <c r="H1554" s="169">
        <f t="shared" si="269"/>
        <v>8.0150353120096707E-4</v>
      </c>
      <c r="I1554" s="169">
        <f t="shared" si="270"/>
        <v>33051.265836171253</v>
      </c>
      <c r="J1554" s="169">
        <f t="shared" si="264"/>
        <v>2.3725889206437617E-2</v>
      </c>
      <c r="K1554" s="169">
        <f t="shared" si="265"/>
        <v>1.6927024423816683</v>
      </c>
      <c r="L1554" s="169">
        <f t="shared" si="271"/>
        <v>25.202927813654981</v>
      </c>
      <c r="M1554" s="170">
        <f t="shared" si="272"/>
        <v>29.294421976119427</v>
      </c>
      <c r="N1554" s="170">
        <f t="shared" si="273"/>
        <v>2.0012110926805384</v>
      </c>
      <c r="O1554" s="169">
        <f t="shared" si="274"/>
        <v>0.18048440590553197</v>
      </c>
    </row>
    <row r="1555" spans="1:15" x14ac:dyDescent="0.25">
      <c r="A1555" s="157">
        <v>45695.068749999999</v>
      </c>
      <c r="B1555" s="168">
        <v>0.32314982059877601</v>
      </c>
      <c r="C1555" s="169">
        <f t="shared" si="266"/>
        <v>0.36676325750469602</v>
      </c>
      <c r="D1555" s="168">
        <v>26.3432345866666</v>
      </c>
      <c r="E1555" s="168">
        <v>4.2815082999999997E-2</v>
      </c>
      <c r="F1555" s="169">
        <f t="shared" si="267"/>
        <v>0.9788598641933044</v>
      </c>
      <c r="G1555" s="169">
        <f t="shared" si="268"/>
        <v>0.35502475014745027</v>
      </c>
      <c r="H1555" s="169">
        <f t="shared" si="269"/>
        <v>7.6845184014599625E-4</v>
      </c>
      <c r="I1555" s="169">
        <f t="shared" si="270"/>
        <v>31688.345448405737</v>
      </c>
      <c r="J1555" s="169">
        <f t="shared" si="264"/>
        <v>2.3725813393448088E-2</v>
      </c>
      <c r="K1555" s="169">
        <f t="shared" si="265"/>
        <v>1.6927072456356382</v>
      </c>
      <c r="L1555" s="169">
        <f t="shared" si="271"/>
        <v>24.306511915694074</v>
      </c>
      <c r="M1555" s="170">
        <f t="shared" si="272"/>
        <v>28.252551904929351</v>
      </c>
      <c r="N1555" s="170">
        <f t="shared" si="273"/>
        <v>1.9308189396681215</v>
      </c>
      <c r="O1555" s="169">
        <f t="shared" si="274"/>
        <v>0.17413590725722597</v>
      </c>
    </row>
    <row r="1556" spans="1:15" x14ac:dyDescent="0.25">
      <c r="A1556" s="157">
        <v>45695.069444444445</v>
      </c>
      <c r="B1556" s="168">
        <v>0.3304853623177883</v>
      </c>
      <c r="C1556" s="169">
        <f t="shared" si="266"/>
        <v>0.37508774136089962</v>
      </c>
      <c r="D1556" s="168">
        <v>26.342698288333299</v>
      </c>
      <c r="E1556" s="168">
        <v>4.2594145333333298E-2</v>
      </c>
      <c r="F1556" s="169">
        <f t="shared" si="267"/>
        <v>0.97886095169915266</v>
      </c>
      <c r="G1556" s="169">
        <f t="shared" si="268"/>
        <v>0.3630838567908114</v>
      </c>
      <c r="H1556" s="169">
        <f t="shared" si="269"/>
        <v>7.8589579391950522E-4</v>
      </c>
      <c r="I1556" s="169">
        <f t="shared" si="270"/>
        <v>32407.580853581727</v>
      </c>
      <c r="J1556" s="169">
        <f t="shared" si="264"/>
        <v>2.3726192867043399E-2</v>
      </c>
      <c r="K1556" s="169">
        <f t="shared" si="265"/>
        <v>1.6926832037635651</v>
      </c>
      <c r="L1556" s="169">
        <f t="shared" si="271"/>
        <v>24.78027869869425</v>
      </c>
      <c r="M1556" s="170">
        <f t="shared" si="272"/>
        <v>28.802865993077901</v>
      </c>
      <c r="N1556" s="170">
        <f t="shared" si="273"/>
        <v>1.9622772547459648</v>
      </c>
      <c r="O1556" s="169">
        <f t="shared" si="274"/>
        <v>0.17697305688545861</v>
      </c>
    </row>
    <row r="1557" spans="1:15" x14ac:dyDescent="0.25">
      <c r="A1557" s="157">
        <v>45695.070138888892</v>
      </c>
      <c r="B1557" s="168">
        <v>0.3540362953823698</v>
      </c>
      <c r="C1557" s="169">
        <f t="shared" si="266"/>
        <v>0.40181571458752402</v>
      </c>
      <c r="D1557" s="168">
        <v>26.3420547483333</v>
      </c>
      <c r="E1557" s="168">
        <v>4.2443939666666597E-2</v>
      </c>
      <c r="F1557" s="169">
        <f t="shared" si="267"/>
        <v>0.97886225663009963</v>
      </c>
      <c r="G1557" s="169">
        <f t="shared" si="268"/>
        <v>0.38895781244240252</v>
      </c>
      <c r="H1557" s="169">
        <f t="shared" si="269"/>
        <v>8.4190002693160714E-4</v>
      </c>
      <c r="I1557" s="169">
        <f t="shared" si="270"/>
        <v>34716.877740362077</v>
      </c>
      <c r="J1557" s="169">
        <f t="shared" si="264"/>
        <v>2.3726648232426487E-2</v>
      </c>
      <c r="K1557" s="169">
        <f t="shared" si="265"/>
        <v>1.6926543546539103</v>
      </c>
      <c r="L1557" s="169">
        <f t="shared" si="271"/>
        <v>26.291560703364297</v>
      </c>
      <c r="M1557" s="170">
        <f t="shared" si="272"/>
        <v>30.559008277905523</v>
      </c>
      <c r="N1557" s="170">
        <f t="shared" si="273"/>
        <v>2.0875807621383227</v>
      </c>
      <c r="O1557" s="169">
        <f t="shared" si="274"/>
        <v>0.18827387825922823</v>
      </c>
    </row>
    <row r="1558" spans="1:15" x14ac:dyDescent="0.25">
      <c r="A1558" s="157">
        <v>45695.070833333331</v>
      </c>
      <c r="B1558" s="168">
        <v>0.35866927249227776</v>
      </c>
      <c r="C1558" s="169">
        <f t="shared" si="266"/>
        <v>0.40707252366131358</v>
      </c>
      <c r="D1558" s="168">
        <v>26.341411208333302</v>
      </c>
      <c r="E1558" s="168">
        <v>4.2690309000000003E-2</v>
      </c>
      <c r="F1558" s="169">
        <f t="shared" si="267"/>
        <v>0.97886356151788023</v>
      </c>
      <c r="G1558" s="169">
        <f t="shared" si="268"/>
        <v>0.39404777826022724</v>
      </c>
      <c r="H1558" s="169">
        <f t="shared" si="269"/>
        <v>8.529172689615308E-4</v>
      </c>
      <c r="I1558" s="169">
        <f t="shared" si="270"/>
        <v>35171.066044337495</v>
      </c>
      <c r="J1558" s="169">
        <f t="shared" si="264"/>
        <v>2.3727103608506182E-2</v>
      </c>
      <c r="K1558" s="169">
        <f t="shared" si="265"/>
        <v>1.6926255059041524</v>
      </c>
      <c r="L1558" s="169">
        <f t="shared" si="271"/>
        <v>26.587178885391243</v>
      </c>
      <c r="M1558" s="170">
        <f t="shared" si="272"/>
        <v>30.902137322168194</v>
      </c>
      <c r="N1558" s="170">
        <f t="shared" si="273"/>
        <v>2.1257667520502923</v>
      </c>
      <c r="O1558" s="169">
        <f t="shared" si="274"/>
        <v>0.19171778066831641</v>
      </c>
    </row>
    <row r="1559" spans="1:15" x14ac:dyDescent="0.25">
      <c r="A1559" s="157">
        <v>45695.071527777778</v>
      </c>
      <c r="B1559" s="168">
        <v>0.36330225329311833</v>
      </c>
      <c r="C1559" s="169">
        <f t="shared" si="266"/>
        <v>0.4123293003296018</v>
      </c>
      <c r="D1559" s="168">
        <v>26.340767668333299</v>
      </c>
      <c r="E1559" s="168">
        <v>4.2819851499999999E-2</v>
      </c>
      <c r="F1559" s="169">
        <f t="shared" si="267"/>
        <v>0.97886486636249626</v>
      </c>
      <c r="G1559" s="169">
        <f t="shared" si="268"/>
        <v>0.39913774813305153</v>
      </c>
      <c r="H1559" s="169">
        <f t="shared" si="269"/>
        <v>8.6393451976850982E-4</v>
      </c>
      <c r="I1559" s="169">
        <f t="shared" si="270"/>
        <v>35625.251548477594</v>
      </c>
      <c r="J1559" s="169">
        <f t="shared" si="264"/>
        <v>2.3727558995282786E-2</v>
      </c>
      <c r="K1559" s="169">
        <f t="shared" si="265"/>
        <v>1.6925966575142863</v>
      </c>
      <c r="L1559" s="169">
        <f t="shared" si="271"/>
        <v>26.882263174171225</v>
      </c>
      <c r="M1559" s="170">
        <f t="shared" si="272"/>
        <v>31.244635353530558</v>
      </c>
      <c r="N1559" s="170">
        <f t="shared" si="273"/>
        <v>2.1583443155342832</v>
      </c>
      <c r="O1559" s="169">
        <f t="shared" si="274"/>
        <v>0.19465587261312078</v>
      </c>
    </row>
    <row r="1560" spans="1:15" x14ac:dyDescent="0.25">
      <c r="A1560" s="157">
        <v>45695.072222222225</v>
      </c>
      <c r="B1560" s="168">
        <v>0.36986563366877256</v>
      </c>
      <c r="C1560" s="169">
        <f t="shared" si="266"/>
        <v>0.41977705815118505</v>
      </c>
      <c r="D1560" s="168">
        <v>26.340177636666599</v>
      </c>
      <c r="E1560" s="168">
        <v>4.2716535333333298E-2</v>
      </c>
      <c r="F1560" s="169">
        <f t="shared" si="267"/>
        <v>0.97886606267544363</v>
      </c>
      <c r="G1560" s="169">
        <f t="shared" si="268"/>
        <v>0.40634852879717714</v>
      </c>
      <c r="H1560" s="169">
        <f t="shared" si="269"/>
        <v>8.7954227012376003E-4</v>
      </c>
      <c r="I1560" s="169">
        <f t="shared" si="270"/>
        <v>36268.737824262389</v>
      </c>
      <c r="J1560" s="169">
        <f t="shared" si="264"/>
        <v>2.3727976527476689E-2</v>
      </c>
      <c r="K1560" s="169">
        <f t="shared" si="265"/>
        <v>1.692570208093839</v>
      </c>
      <c r="L1560" s="169">
        <f t="shared" si="271"/>
        <v>27.299399430942362</v>
      </c>
      <c r="M1560" s="170">
        <f t="shared" si="272"/>
        <v>31.729019214388302</v>
      </c>
      <c r="N1560" s="170">
        <f t="shared" si="273"/>
        <v>2.1900462120707638</v>
      </c>
      <c r="O1560" s="169">
        <f t="shared" si="274"/>
        <v>0.19751499026612229</v>
      </c>
    </row>
    <row r="1561" spans="1:15" x14ac:dyDescent="0.25">
      <c r="A1561" s="157">
        <v>45695.072916666664</v>
      </c>
      <c r="B1561" s="168">
        <v>0.38299238897633131</v>
      </c>
      <c r="C1561" s="169">
        <f t="shared" si="266"/>
        <v>0.43467456754608053</v>
      </c>
      <c r="D1561" s="168">
        <v>26.339908644999898</v>
      </c>
      <c r="E1561" s="168">
        <v>4.2853231166666603E-2</v>
      </c>
      <c r="F1561" s="169">
        <f t="shared" si="267"/>
        <v>0.97886660805483106</v>
      </c>
      <c r="G1561" s="169">
        <f t="shared" si="268"/>
        <v>0.42077008414471678</v>
      </c>
      <c r="H1561" s="169">
        <f t="shared" si="269"/>
        <v>9.1075775788899732E-4</v>
      </c>
      <c r="I1561" s="169">
        <f t="shared" si="270"/>
        <v>37555.882635981354</v>
      </c>
      <c r="J1561" s="169">
        <f t="shared" si="264"/>
        <v>2.3728166880720294E-2</v>
      </c>
      <c r="K1561" s="169">
        <f t="shared" si="265"/>
        <v>1.6925581500724591</v>
      </c>
      <c r="L1561" s="169">
        <f t="shared" si="271"/>
        <v>28.130586907184242</v>
      </c>
      <c r="M1561" s="170">
        <f t="shared" si="272"/>
        <v>32.694867176936519</v>
      </c>
      <c r="N1561" s="170">
        <f t="shared" si="273"/>
        <v>2.2710516558791074</v>
      </c>
      <c r="O1561" s="169">
        <f t="shared" si="274"/>
        <v>0.20482067603527301</v>
      </c>
    </row>
    <row r="1562" spans="1:15" x14ac:dyDescent="0.25">
      <c r="A1562" s="157">
        <v>45695.073611111111</v>
      </c>
      <c r="B1562" s="168">
        <v>0.37642899935790003</v>
      </c>
      <c r="C1562" s="169">
        <f t="shared" si="266"/>
        <v>0.42722499573948131</v>
      </c>
      <c r="D1562" s="168">
        <v>26.339693158333301</v>
      </c>
      <c r="E1562" s="168">
        <v>4.2819058E-2</v>
      </c>
      <c r="F1562" s="169">
        <f t="shared" si="267"/>
        <v>0.97886704494763255</v>
      </c>
      <c r="G1562" s="169">
        <f t="shared" si="268"/>
        <v>0.41355929332612279</v>
      </c>
      <c r="H1562" s="169">
        <f t="shared" si="269"/>
        <v>8.9514998555437837E-4</v>
      </c>
      <c r="I1562" s="169">
        <f t="shared" si="270"/>
        <v>36912.239631891185</v>
      </c>
      <c r="J1562" s="169">
        <f t="shared" si="264"/>
        <v>2.3728319372242186E-2</v>
      </c>
      <c r="K1562" s="169">
        <f t="shared" si="265"/>
        <v>1.692548490551542</v>
      </c>
      <c r="L1562" s="169">
        <f t="shared" si="271"/>
        <v>27.715499676205166</v>
      </c>
      <c r="M1562" s="170">
        <f t="shared" si="272"/>
        <v>32.212266052901285</v>
      </c>
      <c r="N1562" s="170">
        <f t="shared" si="273"/>
        <v>2.2322678266069169</v>
      </c>
      <c r="O1562" s="169">
        <f t="shared" si="274"/>
        <v>0.20132285593496727</v>
      </c>
    </row>
    <row r="1563" spans="1:15" x14ac:dyDescent="0.25">
      <c r="A1563" s="157">
        <v>45695.074305555558</v>
      </c>
      <c r="B1563" s="168">
        <v>0.34631468221129003</v>
      </c>
      <c r="C1563" s="169">
        <f t="shared" si="266"/>
        <v>0.3930465410371119</v>
      </c>
      <c r="D1563" s="168">
        <v>26.339477673333299</v>
      </c>
      <c r="E1563" s="168">
        <v>4.2904888499999898E-2</v>
      </c>
      <c r="F1563" s="169">
        <f t="shared" si="267"/>
        <v>0.9788674818322155</v>
      </c>
      <c r="G1563" s="169">
        <f t="shared" si="268"/>
        <v>0.38047455293844157</v>
      </c>
      <c r="H1563" s="169">
        <f t="shared" si="269"/>
        <v>8.2353799337325014E-4</v>
      </c>
      <c r="I1563" s="169">
        <f t="shared" si="270"/>
        <v>33959.221145606469</v>
      </c>
      <c r="J1563" s="169">
        <f t="shared" si="264"/>
        <v>2.3728471863784115E-2</v>
      </c>
      <c r="K1563" s="169">
        <f t="shared" si="265"/>
        <v>1.6925388311456833</v>
      </c>
      <c r="L1563" s="169">
        <f t="shared" si="271"/>
        <v>25.797655999535362</v>
      </c>
      <c r="M1563" s="170">
        <f t="shared" si="272"/>
        <v>29.983104091240168</v>
      </c>
      <c r="N1563" s="170">
        <f t="shared" si="273"/>
        <v>2.0663212056416596</v>
      </c>
      <c r="O1563" s="169">
        <f t="shared" si="274"/>
        <v>0.18635653009033726</v>
      </c>
    </row>
    <row r="1564" spans="1:15" x14ac:dyDescent="0.25">
      <c r="A1564" s="157">
        <v>45695.074999999997</v>
      </c>
      <c r="B1564" s="168">
        <v>0.34206779496179218</v>
      </c>
      <c r="C1564" s="169">
        <f t="shared" si="266"/>
        <v>0.38822612430864212</v>
      </c>
      <c r="D1564" s="168">
        <v>26.339262186666598</v>
      </c>
      <c r="E1564" s="168">
        <v>4.2944624999999903E-2</v>
      </c>
      <c r="F1564" s="169">
        <f t="shared" si="267"/>
        <v>0.97886791871533863</v>
      </c>
      <c r="G1564" s="169">
        <f t="shared" si="268"/>
        <v>0.375808760205326</v>
      </c>
      <c r="H1564" s="169">
        <f t="shared" si="269"/>
        <v>8.13438874903303E-4</v>
      </c>
      <c r="I1564" s="169">
        <f t="shared" si="270"/>
        <v>33542.737140266676</v>
      </c>
      <c r="J1564" s="169">
        <f t="shared" si="264"/>
        <v>2.3728624357704963E-2</v>
      </c>
      <c r="K1564" s="169">
        <f t="shared" si="265"/>
        <v>1.6925291717054631</v>
      </c>
      <c r="L1564" s="169">
        <f t="shared" si="271"/>
        <v>25.525352690923441</v>
      </c>
      <c r="M1564" s="170">
        <f t="shared" si="272"/>
        <v>29.666470296100595</v>
      </c>
      <c r="N1564" s="170">
        <f t="shared" si="273"/>
        <v>2.0441005222385433</v>
      </c>
      <c r="O1564" s="169">
        <f t="shared" si="274"/>
        <v>0.18435250020188881</v>
      </c>
    </row>
    <row r="1565" spans="1:15" x14ac:dyDescent="0.25">
      <c r="A1565" s="157">
        <v>45695.075694444444</v>
      </c>
      <c r="B1565" s="168">
        <v>0.34747292418772563</v>
      </c>
      <c r="C1565" s="169">
        <f t="shared" si="266"/>
        <v>0.39436003542883702</v>
      </c>
      <c r="D1565" s="168">
        <v>26.338989628333302</v>
      </c>
      <c r="E1565" s="168">
        <v>4.2892132499999902E-2</v>
      </c>
      <c r="F1565" s="169">
        <f t="shared" si="267"/>
        <v>0.97886847130007182</v>
      </c>
      <c r="G1565" s="169">
        <f t="shared" si="268"/>
        <v>0.38174704186488556</v>
      </c>
      <c r="H1565" s="169">
        <f t="shared" si="269"/>
        <v>8.2629229840884316E-4</v>
      </c>
      <c r="I1565" s="169">
        <f t="shared" si="270"/>
        <v>34072.707061051522</v>
      </c>
      <c r="J1565" s="169">
        <f t="shared" si="264"/>
        <v>2.3728817241375023E-2</v>
      </c>
      <c r="K1565" s="169">
        <f t="shared" si="265"/>
        <v>1.6925169540192693</v>
      </c>
      <c r="L1565" s="169">
        <f t="shared" si="271"/>
        <v>25.871839195168771</v>
      </c>
      <c r="M1565" s="170">
        <f t="shared" si="272"/>
        <v>30.068974830806997</v>
      </c>
      <c r="N1565" s="170">
        <f t="shared" si="273"/>
        <v>2.0722451414124872</v>
      </c>
      <c r="O1565" s="169">
        <f t="shared" si="274"/>
        <v>0.18689079558193425</v>
      </c>
    </row>
    <row r="1566" spans="1:15" x14ac:dyDescent="0.25">
      <c r="A1566" s="157">
        <v>45695.076388888891</v>
      </c>
      <c r="B1566" s="168">
        <v>0.35133373078098495</v>
      </c>
      <c r="C1566" s="169">
        <f t="shared" si="266"/>
        <v>0.39874052888699285</v>
      </c>
      <c r="D1566" s="168">
        <v>26.3383960283333</v>
      </c>
      <c r="E1566" s="168">
        <v>4.2940241833333302E-2</v>
      </c>
      <c r="F1566" s="169">
        <f t="shared" si="267"/>
        <v>0.97886967473785103</v>
      </c>
      <c r="G1566" s="169">
        <f t="shared" si="268"/>
        <v>0.38598867162534695</v>
      </c>
      <c r="H1566" s="169">
        <f t="shared" si="269"/>
        <v>8.3547331520637867E-4</v>
      </c>
      <c r="I1566" s="169">
        <f t="shared" si="270"/>
        <v>34451.181695836181</v>
      </c>
      <c r="J1566" s="169">
        <f t="shared" si="264"/>
        <v>2.372923732596809E-2</v>
      </c>
      <c r="K1566" s="169">
        <f t="shared" si="265"/>
        <v>1.6924903455588018</v>
      </c>
      <c r="L1566" s="169">
        <f t="shared" si="271"/>
        <v>26.118867281933888</v>
      </c>
      <c r="M1566" s="170">
        <f t="shared" si="272"/>
        <v>30.355650425785541</v>
      </c>
      <c r="N1566" s="170">
        <f t="shared" si="273"/>
        <v>2.0964405168070717</v>
      </c>
      <c r="O1566" s="169">
        <f t="shared" si="274"/>
        <v>0.18907291818245595</v>
      </c>
    </row>
    <row r="1567" spans="1:15" x14ac:dyDescent="0.25">
      <c r="A1567" s="157">
        <v>45695.07708333333</v>
      </c>
      <c r="B1567" s="168">
        <v>0.35094765011702672</v>
      </c>
      <c r="C1567" s="169">
        <f t="shared" si="266"/>
        <v>0.39830096616019767</v>
      </c>
      <c r="D1567" s="168">
        <v>26.337752488333301</v>
      </c>
      <c r="E1567" s="168">
        <v>4.2734814000000003E-2</v>
      </c>
      <c r="F1567" s="169">
        <f t="shared" si="267"/>
        <v>0.97887097938024181</v>
      </c>
      <c r="G1567" s="169">
        <f t="shared" si="268"/>
        <v>0.3855645086442116</v>
      </c>
      <c r="H1567" s="169">
        <f t="shared" si="269"/>
        <v>8.3455521351560955E-4</v>
      </c>
      <c r="I1567" s="169">
        <f t="shared" si="270"/>
        <v>34413.203476241077</v>
      </c>
      <c r="J1567" s="169">
        <f t="shared" si="264"/>
        <v>2.3729692762866888E-2</v>
      </c>
      <c r="K1567" s="169">
        <f t="shared" si="265"/>
        <v>1.6924614988551072</v>
      </c>
      <c r="L1567" s="169">
        <f t="shared" si="271"/>
        <v>26.094181640653492</v>
      </c>
      <c r="M1567" s="170">
        <f t="shared" si="272"/>
        <v>30.32649762451889</v>
      </c>
      <c r="N1567" s="170">
        <f t="shared" si="273"/>
        <v>2.084192577752976</v>
      </c>
      <c r="O1567" s="169">
        <f t="shared" si="274"/>
        <v>0.1879683060744026</v>
      </c>
    </row>
    <row r="1568" spans="1:15" x14ac:dyDescent="0.25">
      <c r="A1568" s="157">
        <v>45695.077777777777</v>
      </c>
      <c r="B1568" s="168">
        <v>0.35056157865724002</v>
      </c>
      <c r="C1568" s="169">
        <f t="shared" si="266"/>
        <v>0.3978614169517945</v>
      </c>
      <c r="D1568" s="168">
        <v>26.337108948333299</v>
      </c>
      <c r="E1568" s="168">
        <v>4.2694548333333297E-2</v>
      </c>
      <c r="F1568" s="169">
        <f t="shared" si="267"/>
        <v>0.97887228397947457</v>
      </c>
      <c r="G1568" s="169">
        <f t="shared" si="268"/>
        <v>0.38514035577513106</v>
      </c>
      <c r="H1568" s="169">
        <f t="shared" si="269"/>
        <v>8.3363713371240489E-4</v>
      </c>
      <c r="I1568" s="169">
        <f t="shared" si="270"/>
        <v>34375.226424635046</v>
      </c>
      <c r="J1568" s="169">
        <f t="shared" si="264"/>
        <v>2.3730148210464271E-2</v>
      </c>
      <c r="K1568" s="169">
        <f t="shared" si="265"/>
        <v>1.6924326525112905</v>
      </c>
      <c r="L1568" s="169">
        <f t="shared" si="271"/>
        <v>26.069492785756275</v>
      </c>
      <c r="M1568" s="170">
        <f t="shared" si="272"/>
        <v>30.297341971276847</v>
      </c>
      <c r="N1568" s="170">
        <f t="shared" si="273"/>
        <v>2.0800124066834433</v>
      </c>
      <c r="O1568" s="169">
        <f t="shared" si="274"/>
        <v>0.18759130651906955</v>
      </c>
    </row>
    <row r="1569" spans="1:15" x14ac:dyDescent="0.25">
      <c r="A1569" s="157">
        <v>45695.078472222223</v>
      </c>
      <c r="B1569" s="168">
        <v>0.35751103421449976</v>
      </c>
      <c r="C1569" s="169">
        <f t="shared" si="266"/>
        <v>0.40574712147022268</v>
      </c>
      <c r="D1569" s="168">
        <v>26.3364654083333</v>
      </c>
      <c r="E1569" s="168">
        <v>4.2439171166666602E-2</v>
      </c>
      <c r="F1569" s="169">
        <f t="shared" si="267"/>
        <v>0.97887358853555018</v>
      </c>
      <c r="G1569" s="169">
        <f t="shared" si="268"/>
        <v>0.39277529339726974</v>
      </c>
      <c r="H1569" s="169">
        <f t="shared" si="269"/>
        <v>8.501629727213631E-4</v>
      </c>
      <c r="I1569" s="169">
        <f t="shared" si="270"/>
        <v>35056.551295027239</v>
      </c>
      <c r="J1569" s="169">
        <f t="shared" si="264"/>
        <v>2.3730603668760526E-2</v>
      </c>
      <c r="K1569" s="169">
        <f t="shared" si="265"/>
        <v>1.692403806527349</v>
      </c>
      <c r="L1569" s="169">
        <f t="shared" si="271"/>
        <v>26.513325104824236</v>
      </c>
      <c r="M1569" s="170">
        <f t="shared" si="272"/>
        <v>30.812683010502695</v>
      </c>
      <c r="N1569" s="170">
        <f t="shared" si="273"/>
        <v>2.1064725177383923</v>
      </c>
      <c r="O1569" s="169">
        <f t="shared" si="274"/>
        <v>0.18997768017121139</v>
      </c>
    </row>
    <row r="1570" spans="1:15" x14ac:dyDescent="0.25">
      <c r="A1570" s="157">
        <v>45695.07916666667</v>
      </c>
      <c r="B1570" s="168">
        <v>0.35596670789861518</v>
      </c>
      <c r="C1570" s="169">
        <f t="shared" si="266"/>
        <v>0.40399327514625727</v>
      </c>
      <c r="D1570" s="168">
        <v>26.3359362616666</v>
      </c>
      <c r="E1570" s="168">
        <v>4.2491095999999999E-2</v>
      </c>
      <c r="F1570" s="169">
        <f t="shared" si="267"/>
        <v>0.97887466116614474</v>
      </c>
      <c r="G1570" s="169">
        <f t="shared" si="268"/>
        <v>0.39107863745165561</v>
      </c>
      <c r="H1570" s="169">
        <f t="shared" si="269"/>
        <v>8.4649055725466579E-4</v>
      </c>
      <c r="I1570" s="169">
        <f t="shared" si="270"/>
        <v>34905.01897263663</v>
      </c>
      <c r="J1570" s="169">
        <f t="shared" si="264"/>
        <v>2.3730978174459533E-2</v>
      </c>
      <c r="K1570" s="169">
        <f t="shared" si="265"/>
        <v>1.6923800883703577</v>
      </c>
      <c r="L1570" s="169">
        <f t="shared" si="271"/>
        <v>26.414800707602019</v>
      </c>
      <c r="M1570" s="170">
        <f t="shared" si="272"/>
        <v>30.697796811356714</v>
      </c>
      <c r="N1570" s="170">
        <f t="shared" si="273"/>
        <v>2.1003574027363991</v>
      </c>
      <c r="O1570" s="169">
        <f t="shared" si="274"/>
        <v>0.18942617268546169</v>
      </c>
    </row>
    <row r="1571" spans="1:15" x14ac:dyDescent="0.25">
      <c r="A1571" s="157">
        <v>45695.079861111109</v>
      </c>
      <c r="B1571" s="168">
        <v>0.35558063091014785</v>
      </c>
      <c r="C1571" s="169">
        <f t="shared" si="266"/>
        <v>0.40355535867377651</v>
      </c>
      <c r="D1571" s="168">
        <v>26.336050555</v>
      </c>
      <c r="E1571" s="168">
        <v>4.2641565666666603E-2</v>
      </c>
      <c r="F1571" s="169">
        <f t="shared" si="267"/>
        <v>0.97887442948516346</v>
      </c>
      <c r="G1571" s="169">
        <f t="shared" si="268"/>
        <v>0.39065447850855517</v>
      </c>
      <c r="H1571" s="169">
        <f t="shared" si="269"/>
        <v>8.4557246430423194E-4</v>
      </c>
      <c r="I1571" s="169">
        <f t="shared" si="270"/>
        <v>34867.182989414294</v>
      </c>
      <c r="J1571" s="169">
        <f t="shared" si="264"/>
        <v>2.3730897282276876E-2</v>
      </c>
      <c r="K1571" s="169">
        <f t="shared" si="265"/>
        <v>1.6923852113664855</v>
      </c>
      <c r="L1571" s="169">
        <f t="shared" si="271"/>
        <v>26.390160559779236</v>
      </c>
      <c r="M1571" s="170">
        <f t="shared" si="272"/>
        <v>30.669244549584096</v>
      </c>
      <c r="N1571" s="170">
        <f t="shared" si="273"/>
        <v>2.1056291848111921</v>
      </c>
      <c r="O1571" s="169">
        <f t="shared" si="274"/>
        <v>0.1899016220067814</v>
      </c>
    </row>
    <row r="1572" spans="1:15" x14ac:dyDescent="0.25">
      <c r="A1572" s="157">
        <v>45695.080555555556</v>
      </c>
      <c r="B1572" s="168">
        <v>0.35326414327406647</v>
      </c>
      <c r="C1572" s="169">
        <f t="shared" si="266"/>
        <v>0.40092679689821009</v>
      </c>
      <c r="D1572" s="168">
        <v>26.336264941666599</v>
      </c>
      <c r="E1572" s="168">
        <v>4.2736934833333302E-2</v>
      </c>
      <c r="F1572" s="169">
        <f t="shared" si="267"/>
        <v>0.97887399490397309</v>
      </c>
      <c r="G1572" s="169">
        <f t="shared" si="268"/>
        <v>0.38810949660915134</v>
      </c>
      <c r="H1572" s="169">
        <f t="shared" si="269"/>
        <v>8.4006384547435356E-4</v>
      </c>
      <c r="I1572" s="169">
        <f t="shared" si="270"/>
        <v>34640.07525200535</v>
      </c>
      <c r="J1572" s="169">
        <f t="shared" si="264"/>
        <v>2.373074554900562E-2</v>
      </c>
      <c r="K1572" s="169">
        <f t="shared" si="265"/>
        <v>1.6923948208995094</v>
      </c>
      <c r="L1572" s="169">
        <f t="shared" si="271"/>
        <v>26.242239206798068</v>
      </c>
      <c r="M1572" s="170">
        <f t="shared" si="272"/>
        <v>30.497493265011659</v>
      </c>
      <c r="N1572" s="170">
        <f t="shared" si="273"/>
        <v>2.0972813388349962</v>
      </c>
      <c r="O1572" s="169">
        <f t="shared" si="274"/>
        <v>0.18914874989493113</v>
      </c>
    </row>
    <row r="1573" spans="1:15" x14ac:dyDescent="0.25">
      <c r="A1573" s="157">
        <v>45695.081250000003</v>
      </c>
      <c r="B1573" s="168">
        <v>0.3652326565743062</v>
      </c>
      <c r="C1573" s="169">
        <f t="shared" si="266"/>
        <v>0.41451059141334085</v>
      </c>
      <c r="D1573" s="168">
        <v>26.336479324999999</v>
      </c>
      <c r="E1573" s="168">
        <v>4.2598119666666601E-2</v>
      </c>
      <c r="F1573" s="169">
        <f t="shared" si="267"/>
        <v>0.97887356032474993</v>
      </c>
      <c r="G1573" s="169">
        <f t="shared" si="268"/>
        <v>0.40125856299631724</v>
      </c>
      <c r="H1573" s="169">
        <f t="shared" si="269"/>
        <v>8.6852502813055679E-4</v>
      </c>
      <c r="I1573" s="169">
        <f t="shared" si="270"/>
        <v>35813.715098112647</v>
      </c>
      <c r="J1573" s="169">
        <f t="shared" si="264"/>
        <v>2.3730593819280853E-2</v>
      </c>
      <c r="K1573" s="169">
        <f t="shared" si="265"/>
        <v>1.6924044303230641</v>
      </c>
      <c r="L1573" s="169">
        <f t="shared" si="271"/>
        <v>27.005058828389707</v>
      </c>
      <c r="M1573" s="170">
        <f t="shared" si="272"/>
        <v>31.384165837652592</v>
      </c>
      <c r="N1573" s="170">
        <f t="shared" si="273"/>
        <v>2.1577402238154568</v>
      </c>
      <c r="O1573" s="169">
        <f t="shared" si="274"/>
        <v>0.19460139103674753</v>
      </c>
    </row>
    <row r="1574" spans="1:15" x14ac:dyDescent="0.25">
      <c r="A1574" s="157">
        <v>45695.081944444442</v>
      </c>
      <c r="B1574" s="168">
        <v>0.35905535683944895</v>
      </c>
      <c r="C1574" s="169">
        <f t="shared" si="266"/>
        <v>0.4075003104341145</v>
      </c>
      <c r="D1574" s="168">
        <v>26.336693714999999</v>
      </c>
      <c r="E1574" s="168">
        <v>4.26373271666666E-2</v>
      </c>
      <c r="F1574" s="169">
        <f t="shared" si="267"/>
        <v>0.97887312572722351</v>
      </c>
      <c r="G1574" s="169">
        <f t="shared" si="268"/>
        <v>0.3944719452878811</v>
      </c>
      <c r="H1574" s="169">
        <f t="shared" si="269"/>
        <v>8.5383537941099801E-4</v>
      </c>
      <c r="I1574" s="169">
        <f t="shared" si="270"/>
        <v>35208.02682150749</v>
      </c>
      <c r="J1574" s="169">
        <f t="shared" si="264"/>
        <v>2.3730442086025202E-2</v>
      </c>
      <c r="K1574" s="169">
        <f t="shared" si="265"/>
        <v>1.69241404008538</v>
      </c>
      <c r="L1574" s="169">
        <f t="shared" si="271"/>
        <v>26.61178970172795</v>
      </c>
      <c r="M1574" s="170">
        <f t="shared" si="272"/>
        <v>30.927281926823689</v>
      </c>
      <c r="N1574" s="170">
        <f t="shared" si="273"/>
        <v>2.1250098589898192</v>
      </c>
      <c r="O1574" s="169">
        <f t="shared" si="274"/>
        <v>0.19164951830716265</v>
      </c>
    </row>
    <row r="1575" spans="1:15" x14ac:dyDescent="0.25">
      <c r="A1575" s="157">
        <v>45695.082638888889</v>
      </c>
      <c r="B1575" s="168">
        <v>0.33125752731347591</v>
      </c>
      <c r="C1575" s="169">
        <f t="shared" si="266"/>
        <v>0.37595219923022721</v>
      </c>
      <c r="D1575" s="168">
        <v>26.33683864</v>
      </c>
      <c r="E1575" s="168">
        <v>4.2744351333333298E-2</v>
      </c>
      <c r="F1575" s="169">
        <f t="shared" si="267"/>
        <v>0.9788728319419342</v>
      </c>
      <c r="G1575" s="169">
        <f t="shared" si="268"/>
        <v>0.36393218678263578</v>
      </c>
      <c r="H1575" s="169">
        <f t="shared" si="269"/>
        <v>7.8773200602302114E-4</v>
      </c>
      <c r="I1575" s="169">
        <f t="shared" si="270"/>
        <v>32482.27001349163</v>
      </c>
      <c r="J1575" s="169">
        <f t="shared" si="264"/>
        <v>2.3730339516885482E-2</v>
      </c>
      <c r="K1575" s="169">
        <f t="shared" si="265"/>
        <v>1.6924205361889946</v>
      </c>
      <c r="L1575" s="169">
        <f t="shared" si="271"/>
        <v>24.830062900274015</v>
      </c>
      <c r="M1575" s="170">
        <f t="shared" si="272"/>
        <v>28.856721161651919</v>
      </c>
      <c r="N1575" s="170">
        <f t="shared" si="273"/>
        <v>1.9732370027493387</v>
      </c>
      <c r="O1575" s="169">
        <f t="shared" si="274"/>
        <v>0.17796149014694612</v>
      </c>
    </row>
    <row r="1576" spans="1:15" x14ac:dyDescent="0.25">
      <c r="A1576" s="157">
        <v>45695.083333333336</v>
      </c>
      <c r="B1576" s="168">
        <v>0.3304853623177883</v>
      </c>
      <c r="C1576" s="169">
        <f t="shared" si="266"/>
        <v>0.37507535176379486</v>
      </c>
      <c r="D1576" s="168">
        <v>26.336592874999901</v>
      </c>
      <c r="E1576" s="168">
        <v>4.2409501500000002E-2</v>
      </c>
      <c r="F1576" s="169">
        <f t="shared" si="267"/>
        <v>0.97887333014413902</v>
      </c>
      <c r="G1576" s="169">
        <f t="shared" si="268"/>
        <v>0.3630838567908114</v>
      </c>
      <c r="H1576" s="169">
        <f t="shared" si="269"/>
        <v>7.8589579391950522E-4</v>
      </c>
      <c r="I1576" s="169">
        <f t="shared" si="270"/>
        <v>32406.510392391876</v>
      </c>
      <c r="J1576" s="169">
        <f t="shared" si="264"/>
        <v>2.3730513454791522E-2</v>
      </c>
      <c r="K1576" s="169">
        <f t="shared" si="265"/>
        <v>1.6924095200541289</v>
      </c>
      <c r="L1576" s="169">
        <f t="shared" si="271"/>
        <v>24.78027869869425</v>
      </c>
      <c r="M1576" s="170">
        <f t="shared" si="272"/>
        <v>28.798695663124366</v>
      </c>
      <c r="N1576" s="170">
        <f t="shared" si="273"/>
        <v>1.9534245120740348</v>
      </c>
      <c r="O1576" s="169">
        <f t="shared" si="274"/>
        <v>0.17617464935732638</v>
      </c>
    </row>
    <row r="1577" spans="1:15" x14ac:dyDescent="0.25">
      <c r="A1577" s="157">
        <v>45695.084027777775</v>
      </c>
      <c r="B1577" s="168">
        <v>0.34631468221129003</v>
      </c>
      <c r="C1577" s="169">
        <f t="shared" si="266"/>
        <v>0.39303975502727734</v>
      </c>
      <c r="D1577" s="168">
        <v>26.3362863416666</v>
      </c>
      <c r="E1577" s="168">
        <v>4.2454008500000001E-2</v>
      </c>
      <c r="F1577" s="169">
        <f t="shared" si="267"/>
        <v>0.97887395152397194</v>
      </c>
      <c r="G1577" s="169">
        <f t="shared" si="268"/>
        <v>0.38047455293844151</v>
      </c>
      <c r="H1577" s="169">
        <f t="shared" si="269"/>
        <v>8.2353799337325003E-4</v>
      </c>
      <c r="I1577" s="169">
        <f t="shared" si="270"/>
        <v>33958.634834356759</v>
      </c>
      <c r="J1577" s="169">
        <f t="shared" si="264"/>
        <v>2.3730730403110207E-2</v>
      </c>
      <c r="K1577" s="169">
        <f t="shared" si="265"/>
        <v>1.6923957801218337</v>
      </c>
      <c r="L1577" s="169">
        <f t="shared" si="271"/>
        <v>25.797655999535362</v>
      </c>
      <c r="M1577" s="170">
        <f t="shared" si="272"/>
        <v>29.980834836851336</v>
      </c>
      <c r="N1577" s="170">
        <f t="shared" si="273"/>
        <v>2.0444172735466237</v>
      </c>
      <c r="O1577" s="169">
        <f t="shared" si="274"/>
        <v>0.18438106723905337</v>
      </c>
    </row>
    <row r="1578" spans="1:15" x14ac:dyDescent="0.25">
      <c r="A1578" s="157">
        <v>45695.084722222222</v>
      </c>
      <c r="B1578" s="168">
        <v>0.33820698839169677</v>
      </c>
      <c r="C1578" s="169">
        <f t="shared" si="266"/>
        <v>0.38383752770078594</v>
      </c>
      <c r="D1578" s="168">
        <v>26.335979804999901</v>
      </c>
      <c r="E1578" s="168">
        <v>4.24232783333333E-2</v>
      </c>
      <c r="F1578" s="169">
        <f t="shared" si="267"/>
        <v>0.9788745729007704</v>
      </c>
      <c r="G1578" s="169">
        <f t="shared" si="268"/>
        <v>0.37156713047031337</v>
      </c>
      <c r="H1578" s="169">
        <f t="shared" si="269"/>
        <v>8.0425785816085147E-4</v>
      </c>
      <c r="I1578" s="169">
        <f t="shared" si="270"/>
        <v>33163.562393347907</v>
      </c>
      <c r="J1578" s="169">
        <f t="shared" si="264"/>
        <v>2.373094735621567E-2</v>
      </c>
      <c r="K1578" s="169">
        <f t="shared" si="265"/>
        <v>1.6923820401217711</v>
      </c>
      <c r="L1578" s="169">
        <f t="shared" si="271"/>
        <v>25.277393321078307</v>
      </c>
      <c r="M1578" s="170">
        <f t="shared" si="272"/>
        <v>29.375996208060322</v>
      </c>
      <c r="N1578" s="170">
        <f t="shared" si="273"/>
        <v>1.9974176569409781</v>
      </c>
      <c r="O1578" s="169">
        <f t="shared" si="274"/>
        <v>0.18014228507764954</v>
      </c>
    </row>
    <row r="1579" spans="1:15" x14ac:dyDescent="0.25">
      <c r="A1579" s="157">
        <v>45695.085416666669</v>
      </c>
      <c r="B1579" s="168">
        <v>0.33627657588317078</v>
      </c>
      <c r="C1579" s="169">
        <f t="shared" si="266"/>
        <v>0.38164603302181943</v>
      </c>
      <c r="D1579" s="168">
        <v>26.335673265</v>
      </c>
      <c r="E1579" s="168">
        <v>4.2216645499999997E-2</v>
      </c>
      <c r="F1579" s="169">
        <f t="shared" si="267"/>
        <v>0.97887519427453418</v>
      </c>
      <c r="G1579" s="169">
        <f t="shared" si="268"/>
        <v>0.3694463054695411</v>
      </c>
      <c r="H1579" s="169">
        <f t="shared" si="269"/>
        <v>7.9966732785614956E-4</v>
      </c>
      <c r="I1579" s="169">
        <f t="shared" si="270"/>
        <v>32974.217253085197</v>
      </c>
      <c r="J1579" s="169">
        <f t="shared" si="264"/>
        <v>2.3731164314107812E-2</v>
      </c>
      <c r="K1579" s="169">
        <f t="shared" si="265"/>
        <v>1.6923683000539578</v>
      </c>
      <c r="L1579" s="169">
        <f t="shared" si="271"/>
        <v>25.153264638498726</v>
      </c>
      <c r="M1579" s="170">
        <f t="shared" si="272"/>
        <v>29.231528164649422</v>
      </c>
      <c r="N1579" s="170">
        <f t="shared" si="273"/>
        <v>1.9768809919427821</v>
      </c>
      <c r="O1579" s="169">
        <f t="shared" si="274"/>
        <v>0.17829013275097244</v>
      </c>
    </row>
    <row r="1580" spans="1:15" x14ac:dyDescent="0.25">
      <c r="A1580" s="157">
        <v>45695.086111111108</v>
      </c>
      <c r="B1580" s="168">
        <v>0.33550441087976091</v>
      </c>
      <c r="C1580" s="169">
        <f t="shared" si="266"/>
        <v>0.38076905832222369</v>
      </c>
      <c r="D1580" s="168">
        <v>26.335366725</v>
      </c>
      <c r="E1580" s="168">
        <v>4.1951732999999998E-2</v>
      </c>
      <c r="F1580" s="169">
        <f t="shared" si="267"/>
        <v>0.97887581563850679</v>
      </c>
      <c r="G1580" s="169">
        <f t="shared" si="268"/>
        <v>0.36859797546923284</v>
      </c>
      <c r="H1580" s="169">
        <f t="shared" si="269"/>
        <v>7.9783111573427019E-4</v>
      </c>
      <c r="I1580" s="169">
        <f t="shared" si="270"/>
        <v>32898.446639040129</v>
      </c>
      <c r="J1580" s="169">
        <f t="shared" si="264"/>
        <v>2.373138127442773E-2</v>
      </c>
      <c r="K1580" s="169">
        <f t="shared" si="265"/>
        <v>1.6923545600677889</v>
      </c>
      <c r="L1580" s="169">
        <f t="shared" si="271"/>
        <v>25.103585258071803</v>
      </c>
      <c r="M1580" s="170">
        <f t="shared" si="272"/>
        <v>29.173581846340372</v>
      </c>
      <c r="N1580" s="170">
        <f t="shared" si="273"/>
        <v>1.9601685401973459</v>
      </c>
      <c r="O1580" s="169">
        <f t="shared" si="274"/>
        <v>0.17678287700192516</v>
      </c>
    </row>
    <row r="1581" spans="1:15" x14ac:dyDescent="0.25">
      <c r="A1581" s="157">
        <v>45695.086805555555</v>
      </c>
      <c r="B1581" s="168">
        <v>0.34399819825842176</v>
      </c>
      <c r="C1581" s="169">
        <f t="shared" si="266"/>
        <v>0.39040813937154389</v>
      </c>
      <c r="D1581" s="168">
        <v>26.335060185</v>
      </c>
      <c r="E1581" s="168">
        <v>4.2114918000000001E-2</v>
      </c>
      <c r="F1581" s="169">
        <f t="shared" si="267"/>
        <v>0.97887643699268778</v>
      </c>
      <c r="G1581" s="169">
        <f t="shared" si="268"/>
        <v>0.37792957508555663</v>
      </c>
      <c r="H1581" s="169">
        <f t="shared" si="269"/>
        <v>8.180293833020706E-4</v>
      </c>
      <c r="I1581" s="169">
        <f t="shared" si="270"/>
        <v>33731.263241701396</v>
      </c>
      <c r="J1581" s="169">
        <f t="shared" si="264"/>
        <v>2.3731598237175321E-2</v>
      </c>
      <c r="K1581" s="169">
        <f t="shared" si="265"/>
        <v>1.6923408201632737</v>
      </c>
      <c r="L1581" s="169">
        <f t="shared" si="271"/>
        <v>25.649185247000919</v>
      </c>
      <c r="M1581" s="170">
        <f t="shared" si="272"/>
        <v>29.807422222333823</v>
      </c>
      <c r="N1581" s="170">
        <f t="shared" si="273"/>
        <v>2.0151165250576906</v>
      </c>
      <c r="O1581" s="169">
        <f t="shared" si="274"/>
        <v>0.18173850334214381</v>
      </c>
    </row>
    <row r="1582" spans="1:15" x14ac:dyDescent="0.25">
      <c r="A1582" s="157">
        <v>45695.087500000001</v>
      </c>
      <c r="B1582" s="168">
        <v>0.34631468221129003</v>
      </c>
      <c r="C1582" s="169">
        <f t="shared" si="266"/>
        <v>0.39303658301229116</v>
      </c>
      <c r="D1582" s="168">
        <v>26.334794519999999</v>
      </c>
      <c r="E1582" s="168">
        <v>4.2363936666666602E-2</v>
      </c>
      <c r="F1582" s="169">
        <f t="shared" si="267"/>
        <v>0.9788769754856439</v>
      </c>
      <c r="G1582" s="169">
        <f t="shared" si="268"/>
        <v>0.38047455293844151</v>
      </c>
      <c r="H1582" s="169">
        <f t="shared" si="269"/>
        <v>8.2353799337325003E-4</v>
      </c>
      <c r="I1582" s="169">
        <f t="shared" si="270"/>
        <v>33958.360772261956</v>
      </c>
      <c r="J1582" s="169">
        <f t="shared" si="264"/>
        <v>2.3731786271396917E-2</v>
      </c>
      <c r="K1582" s="169">
        <f t="shared" si="265"/>
        <v>1.6923289124465433</v>
      </c>
      <c r="L1582" s="169">
        <f t="shared" si="271"/>
        <v>25.797655999535362</v>
      </c>
      <c r="M1582" s="170">
        <f t="shared" si="272"/>
        <v>29.979774108847582</v>
      </c>
      <c r="N1582" s="170">
        <f t="shared" si="273"/>
        <v>2.0399914623914142</v>
      </c>
      <c r="O1582" s="169">
        <f t="shared" si="274"/>
        <v>0.18398191399633965</v>
      </c>
    </row>
    <row r="1583" spans="1:15" x14ac:dyDescent="0.25">
      <c r="A1583" s="157">
        <v>45695.088194444441</v>
      </c>
      <c r="B1583" s="168">
        <v>0.34013739168060414</v>
      </c>
      <c r="C1583" s="169">
        <f t="shared" si="266"/>
        <v>0.38602582906745686</v>
      </c>
      <c r="D1583" s="168">
        <v>26.33475876</v>
      </c>
      <c r="E1583" s="168">
        <v>4.2491094333333299E-2</v>
      </c>
      <c r="F1583" s="169">
        <f t="shared" si="267"/>
        <v>0.97887704796925656</v>
      </c>
      <c r="G1583" s="169">
        <f t="shared" si="268"/>
        <v>0.37368794534206007</v>
      </c>
      <c r="H1583" s="169">
        <f t="shared" si="269"/>
        <v>8.088483665412556E-4</v>
      </c>
      <c r="I1583" s="169">
        <f t="shared" si="270"/>
        <v>33352.631631428274</v>
      </c>
      <c r="J1583" s="169">
        <f t="shared" si="264"/>
        <v>2.3731811581997712E-2</v>
      </c>
      <c r="K1583" s="169">
        <f t="shared" si="265"/>
        <v>1.6923273096057234</v>
      </c>
      <c r="L1583" s="169">
        <f t="shared" si="271"/>
        <v>25.401422260612264</v>
      </c>
      <c r="M1583" s="170">
        <f t="shared" si="272"/>
        <v>29.519280960086387</v>
      </c>
      <c r="N1583" s="170">
        <f t="shared" si="273"/>
        <v>2.0113960475787875</v>
      </c>
      <c r="O1583" s="169">
        <f t="shared" si="274"/>
        <v>0.18140296244397436</v>
      </c>
    </row>
    <row r="1584" spans="1:15" x14ac:dyDescent="0.25">
      <c r="A1584" s="157">
        <v>45695.088888888888</v>
      </c>
      <c r="B1584" s="168">
        <v>0.35056157865724002</v>
      </c>
      <c r="C1584" s="169">
        <f t="shared" si="266"/>
        <v>0.39785635849007522</v>
      </c>
      <c r="D1584" s="168">
        <v>26.33475876</v>
      </c>
      <c r="E1584" s="168">
        <v>4.2025908666666598E-2</v>
      </c>
      <c r="F1584" s="169">
        <f t="shared" si="267"/>
        <v>0.97887704796925656</v>
      </c>
      <c r="G1584" s="169">
        <f t="shared" si="268"/>
        <v>0.38514035577513112</v>
      </c>
      <c r="H1584" s="169">
        <f t="shared" si="269"/>
        <v>8.33637133712405E-4</v>
      </c>
      <c r="I1584" s="169">
        <f t="shared" si="270"/>
        <v>34374.789373542502</v>
      </c>
      <c r="J1584" s="169">
        <f t="shared" si="264"/>
        <v>2.3731811581997712E-2</v>
      </c>
      <c r="K1584" s="169">
        <f t="shared" si="265"/>
        <v>1.6923273096057234</v>
      </c>
      <c r="L1584" s="169">
        <f t="shared" si="271"/>
        <v>26.069492785756275</v>
      </c>
      <c r="M1584" s="170">
        <f t="shared" si="272"/>
        <v>30.295653295877127</v>
      </c>
      <c r="N1584" s="170">
        <f t="shared" si="273"/>
        <v>2.0472977252287126</v>
      </c>
      <c r="O1584" s="169">
        <f t="shared" si="274"/>
        <v>0.18464084823491275</v>
      </c>
    </row>
    <row r="1585" spans="1:15" x14ac:dyDescent="0.25">
      <c r="A1585" s="157">
        <v>45695.089583333334</v>
      </c>
      <c r="B1585" s="168">
        <v>0.36716306908282953</v>
      </c>
      <c r="C1585" s="169">
        <f t="shared" si="266"/>
        <v>0.4166975804846022</v>
      </c>
      <c r="D1585" s="168">
        <v>26.33475876</v>
      </c>
      <c r="E1585" s="168">
        <v>4.2254793833333297E-2</v>
      </c>
      <c r="F1585" s="169">
        <f t="shared" si="267"/>
        <v>0.97887704796925656</v>
      </c>
      <c r="G1585" s="169">
        <f t="shared" si="268"/>
        <v>0.40337938799708656</v>
      </c>
      <c r="H1585" s="169">
        <f t="shared" si="269"/>
        <v>8.731155584352523E-4</v>
      </c>
      <c r="I1585" s="169">
        <f t="shared" si="270"/>
        <v>36002.67095386963</v>
      </c>
      <c r="J1585" s="169">
        <f t="shared" si="264"/>
        <v>2.3731811581997712E-2</v>
      </c>
      <c r="K1585" s="169">
        <f t="shared" si="265"/>
        <v>1.6923273096057234</v>
      </c>
      <c r="L1585" s="169">
        <f t="shared" si="271"/>
        <v>27.127764238575047</v>
      </c>
      <c r="M1585" s="170">
        <f t="shared" si="272"/>
        <v>31.525482556116479</v>
      </c>
      <c r="N1585" s="170">
        <f t="shared" si="273"/>
        <v>2.1509909943047583</v>
      </c>
      <c r="O1585" s="169">
        <f t="shared" si="274"/>
        <v>0.19399269429155469</v>
      </c>
    </row>
    <row r="1586" spans="1:15" x14ac:dyDescent="0.25">
      <c r="A1586" s="157">
        <v>45695.090277777781</v>
      </c>
      <c r="B1586" s="168">
        <v>0.36754914419494589</v>
      </c>
      <c r="C1586" s="169">
        <f t="shared" si="266"/>
        <v>0.41713574155975081</v>
      </c>
      <c r="D1586" s="168">
        <v>26.33475876</v>
      </c>
      <c r="E1586" s="168">
        <v>4.25603678333333E-2</v>
      </c>
      <c r="F1586" s="169">
        <f t="shared" si="267"/>
        <v>0.97887704796925656</v>
      </c>
      <c r="G1586" s="169">
        <f t="shared" si="268"/>
        <v>0.40380354487875614</v>
      </c>
      <c r="H1586" s="169">
        <f t="shared" si="269"/>
        <v>8.7403364692371455E-4</v>
      </c>
      <c r="I1586" s="169">
        <f t="shared" si="270"/>
        <v>36040.52807076247</v>
      </c>
      <c r="J1586" s="169">
        <f t="shared" si="264"/>
        <v>2.3731811581997712E-2</v>
      </c>
      <c r="K1586" s="169">
        <f t="shared" si="265"/>
        <v>1.6923273096057234</v>
      </c>
      <c r="L1586" s="169">
        <f t="shared" si="271"/>
        <v>27.152293999393482</v>
      </c>
      <c r="M1586" s="170">
        <f t="shared" si="272"/>
        <v>31.553988869426576</v>
      </c>
      <c r="N1586" s="170">
        <f t="shared" si="273"/>
        <v>2.1687110534243925</v>
      </c>
      <c r="O1586" s="169">
        <f t="shared" si="274"/>
        <v>0.19559082372153613</v>
      </c>
    </row>
    <row r="1587" spans="1:15" x14ac:dyDescent="0.25">
      <c r="A1587" s="157">
        <v>45695.09097222222</v>
      </c>
      <c r="B1587" s="168">
        <v>0.36253007907781765</v>
      </c>
      <c r="C1587" s="169">
        <f t="shared" si="266"/>
        <v>0.41143954696200336</v>
      </c>
      <c r="D1587" s="168">
        <v>26.33475876</v>
      </c>
      <c r="E1587" s="168">
        <v>4.2584280499999898E-2</v>
      </c>
      <c r="F1587" s="169">
        <f t="shared" si="267"/>
        <v>0.97887704796925656</v>
      </c>
      <c r="G1587" s="169">
        <f t="shared" si="268"/>
        <v>0.39828940801220764</v>
      </c>
      <c r="H1587" s="169">
        <f t="shared" si="269"/>
        <v>8.6209828574070914E-4</v>
      </c>
      <c r="I1587" s="169">
        <f t="shared" si="270"/>
        <v>35548.376857517091</v>
      </c>
      <c r="J1587" s="169">
        <f t="shared" si="264"/>
        <v>2.3731811581997712E-2</v>
      </c>
      <c r="K1587" s="169">
        <f t="shared" si="265"/>
        <v>1.6923273096057234</v>
      </c>
      <c r="L1587" s="169">
        <f t="shared" si="271"/>
        <v>26.833118535590522</v>
      </c>
      <c r="M1587" s="170">
        <f t="shared" si="272"/>
        <v>31.183071442248686</v>
      </c>
      <c r="N1587" s="170">
        <f t="shared" si="273"/>
        <v>2.141761271802324</v>
      </c>
      <c r="O1587" s="169">
        <f t="shared" si="274"/>
        <v>0.19316028786095993</v>
      </c>
    </row>
    <row r="1588" spans="1:15" x14ac:dyDescent="0.25">
      <c r="A1588" s="157">
        <v>45695.091666666667</v>
      </c>
      <c r="B1588" s="168">
        <v>0.3571249535350971</v>
      </c>
      <c r="C1588" s="169">
        <f t="shared" si="266"/>
        <v>0.40530520795701186</v>
      </c>
      <c r="D1588" s="168">
        <v>26.33475876</v>
      </c>
      <c r="E1588" s="168">
        <v>4.2419831833333303E-2</v>
      </c>
      <c r="F1588" s="169">
        <f t="shared" si="267"/>
        <v>0.97887704796925656</v>
      </c>
      <c r="G1588" s="169">
        <f t="shared" si="268"/>
        <v>0.39235113039916647</v>
      </c>
      <c r="H1588" s="169">
        <f t="shared" si="269"/>
        <v>8.4924487099386685E-4</v>
      </c>
      <c r="I1588" s="169">
        <f t="shared" si="270"/>
        <v>35018.369967485822</v>
      </c>
      <c r="J1588" s="169">
        <f t="shared" si="264"/>
        <v>2.3731811581997712E-2</v>
      </c>
      <c r="K1588" s="169">
        <f t="shared" si="265"/>
        <v>1.6923273096057234</v>
      </c>
      <c r="L1588" s="169">
        <f t="shared" si="271"/>
        <v>26.488699658589173</v>
      </c>
      <c r="M1588" s="170">
        <f t="shared" si="272"/>
        <v>30.782818358234358</v>
      </c>
      <c r="N1588" s="170">
        <f t="shared" si="273"/>
        <v>2.1032472990276414</v>
      </c>
      <c r="O1588" s="169">
        <f t="shared" si="274"/>
        <v>0.18968680546786088</v>
      </c>
    </row>
    <row r="1589" spans="1:15" x14ac:dyDescent="0.25">
      <c r="A1589" s="157">
        <v>45695.092361111114</v>
      </c>
      <c r="B1589" s="168">
        <v>0.33820698839169677</v>
      </c>
      <c r="C1589" s="169">
        <f t="shared" si="266"/>
        <v>0.38383486598124683</v>
      </c>
      <c r="D1589" s="168">
        <v>26.334697963333301</v>
      </c>
      <c r="E1589" s="168">
        <v>4.2459304333333302E-2</v>
      </c>
      <c r="F1589" s="169">
        <f t="shared" si="267"/>
        <v>0.97887717120055107</v>
      </c>
      <c r="G1589" s="169">
        <f t="shared" si="268"/>
        <v>0.37156713047031337</v>
      </c>
      <c r="H1589" s="169">
        <f t="shared" si="269"/>
        <v>8.0425785816085147E-4</v>
      </c>
      <c r="I1589" s="169">
        <f t="shared" si="270"/>
        <v>33163.332420779727</v>
      </c>
      <c r="J1589" s="169">
        <f t="shared" si="264"/>
        <v>2.3731854613397892E-2</v>
      </c>
      <c r="K1589" s="169">
        <f t="shared" si="265"/>
        <v>1.6923245845697119</v>
      </c>
      <c r="L1589" s="169">
        <f t="shared" si="271"/>
        <v>25.277393321078307</v>
      </c>
      <c r="M1589" s="170">
        <f t="shared" si="272"/>
        <v>29.375103166909284</v>
      </c>
      <c r="N1589" s="170">
        <f t="shared" si="273"/>
        <v>1.9990394879460711</v>
      </c>
      <c r="O1589" s="169">
        <f t="shared" si="274"/>
        <v>0.1802885541076904</v>
      </c>
    </row>
    <row r="1590" spans="1:15" x14ac:dyDescent="0.25">
      <c r="A1590" s="157">
        <v>45695.093055555553</v>
      </c>
      <c r="B1590" s="168">
        <v>0.33820698839169677</v>
      </c>
      <c r="C1590" s="169">
        <f t="shared" si="266"/>
        <v>0.3838340714039542</v>
      </c>
      <c r="D1590" s="168">
        <v>26.3343153</v>
      </c>
      <c r="E1590" s="168">
        <v>4.2484207500000003E-2</v>
      </c>
      <c r="F1590" s="169">
        <f t="shared" si="267"/>
        <v>0.97887794682795026</v>
      </c>
      <c r="G1590" s="169">
        <f t="shared" si="268"/>
        <v>0.37156713047031342</v>
      </c>
      <c r="H1590" s="169">
        <f t="shared" si="269"/>
        <v>8.0425785816085158E-4</v>
      </c>
      <c r="I1590" s="169">
        <f t="shared" si="270"/>
        <v>33163.263769301644</v>
      </c>
      <c r="J1590" s="169">
        <f t="shared" si="264"/>
        <v>2.373212546167321E-2</v>
      </c>
      <c r="K1590" s="169">
        <f t="shared" si="265"/>
        <v>1.692307432858301</v>
      </c>
      <c r="L1590" s="169">
        <f t="shared" si="271"/>
        <v>25.277393321078307</v>
      </c>
      <c r="M1590" s="170">
        <f t="shared" si="272"/>
        <v>29.37483657598203</v>
      </c>
      <c r="N1590" s="170">
        <f t="shared" si="273"/>
        <v>2.0001897436650675</v>
      </c>
      <c r="O1590" s="169">
        <f t="shared" si="274"/>
        <v>0.18039229289908615</v>
      </c>
    </row>
    <row r="1591" spans="1:15" x14ac:dyDescent="0.25">
      <c r="A1591" s="157">
        <v>45695.09375</v>
      </c>
      <c r="B1591" s="168">
        <v>0.34013739168060414</v>
      </c>
      <c r="C1591" s="169">
        <f t="shared" si="266"/>
        <v>0.38602400680105353</v>
      </c>
      <c r="D1591" s="168">
        <v>26.333886144999902</v>
      </c>
      <c r="E1591" s="168">
        <v>4.23228761666666E-2</v>
      </c>
      <c r="F1591" s="169">
        <f t="shared" si="267"/>
        <v>0.97887881667201948</v>
      </c>
      <c r="G1591" s="169">
        <f t="shared" si="268"/>
        <v>0.37368794534206012</v>
      </c>
      <c r="H1591" s="169">
        <f t="shared" si="269"/>
        <v>8.0884836654125571E-4</v>
      </c>
      <c r="I1591" s="169">
        <f t="shared" si="270"/>
        <v>33352.474187611027</v>
      </c>
      <c r="J1591" s="169">
        <f t="shared" si="264"/>
        <v>2.3732429221149907E-2</v>
      </c>
      <c r="K1591" s="169">
        <f t="shared" si="265"/>
        <v>1.6922881974517472</v>
      </c>
      <c r="L1591" s="169">
        <f t="shared" si="271"/>
        <v>25.401422260612264</v>
      </c>
      <c r="M1591" s="170">
        <f t="shared" si="272"/>
        <v>29.518670053172912</v>
      </c>
      <c r="N1591" s="170">
        <f t="shared" si="273"/>
        <v>2.0033823819471981</v>
      </c>
      <c r="O1591" s="169">
        <f t="shared" si="274"/>
        <v>0.18068022925209218</v>
      </c>
    </row>
    <row r="1592" spans="1:15" x14ac:dyDescent="0.25">
      <c r="A1592" s="157">
        <v>45695.094444444447</v>
      </c>
      <c r="B1592" s="168">
        <v>0.34283995626654457</v>
      </c>
      <c r="C1592" s="169">
        <f t="shared" si="266"/>
        <v>0.38909026058762131</v>
      </c>
      <c r="D1592" s="168">
        <v>26.3334569933333</v>
      </c>
      <c r="E1592" s="168">
        <v>4.2590966000000001E-2</v>
      </c>
      <c r="F1592" s="169">
        <f t="shared" si="267"/>
        <v>0.97887968649014268</v>
      </c>
      <c r="G1592" s="169">
        <f t="shared" si="268"/>
        <v>0.37665708614214771</v>
      </c>
      <c r="H1592" s="169">
        <f t="shared" si="269"/>
        <v>8.1527507822975694E-4</v>
      </c>
      <c r="I1592" s="169">
        <f t="shared" si="270"/>
        <v>33617.398514770481</v>
      </c>
      <c r="J1592" s="169">
        <f t="shared" si="264"/>
        <v>2.3732732983025605E-2</v>
      </c>
      <c r="K1592" s="169">
        <f t="shared" si="265"/>
        <v>1.6922689623546399</v>
      </c>
      <c r="L1592" s="169">
        <f t="shared" si="271"/>
        <v>25.574897422270585</v>
      </c>
      <c r="M1592" s="170">
        <f t="shared" si="272"/>
        <v>29.719960843411457</v>
      </c>
      <c r="N1592" s="170">
        <f t="shared" si="273"/>
        <v>2.0312755092839332</v>
      </c>
      <c r="O1592" s="169">
        <f t="shared" si="274"/>
        <v>0.18319584318938789</v>
      </c>
    </row>
    <row r="1593" spans="1:15" x14ac:dyDescent="0.25">
      <c r="A1593" s="157">
        <v>45695.095138888886</v>
      </c>
      <c r="B1593" s="168">
        <v>0.35056157865724002</v>
      </c>
      <c r="C1593" s="169">
        <f t="shared" si="266"/>
        <v>0.39785263310054186</v>
      </c>
      <c r="D1593" s="168">
        <v>26.33302784</v>
      </c>
      <c r="E1593" s="168">
        <v>4.2363671166666603E-2</v>
      </c>
      <c r="F1593" s="169">
        <f t="shared" si="267"/>
        <v>0.97888055629245496</v>
      </c>
      <c r="G1593" s="169">
        <f t="shared" si="268"/>
        <v>0.38514035577513106</v>
      </c>
      <c r="H1593" s="169">
        <f t="shared" si="269"/>
        <v>8.3363713371240489E-4</v>
      </c>
      <c r="I1593" s="169">
        <f t="shared" si="270"/>
        <v>34374.467499886814</v>
      </c>
      <c r="J1593" s="169">
        <f t="shared" si="264"/>
        <v>2.3733036750839639E-2</v>
      </c>
      <c r="K1593" s="169">
        <f t="shared" si="265"/>
        <v>1.6922497273428607</v>
      </c>
      <c r="L1593" s="169">
        <f t="shared" si="271"/>
        <v>26.069492785756275</v>
      </c>
      <c r="M1593" s="170">
        <f t="shared" si="272"/>
        <v>30.294409642111859</v>
      </c>
      <c r="N1593" s="170">
        <f t="shared" si="273"/>
        <v>2.0636482408861703</v>
      </c>
      <c r="O1593" s="169">
        <f t="shared" si="274"/>
        <v>0.18611546184038333</v>
      </c>
    </row>
    <row r="1594" spans="1:15" x14ac:dyDescent="0.25">
      <c r="A1594" s="157">
        <v>45695.095833333333</v>
      </c>
      <c r="B1594" s="168">
        <v>0.35365022761351544</v>
      </c>
      <c r="C1594" s="169">
        <f t="shared" si="266"/>
        <v>0.40135694571704117</v>
      </c>
      <c r="D1594" s="168">
        <v>26.332568315</v>
      </c>
      <c r="E1594" s="168">
        <v>4.2353605333333301E-2</v>
      </c>
      <c r="F1594" s="169">
        <f t="shared" si="267"/>
        <v>0.97888148763038652</v>
      </c>
      <c r="G1594" s="169">
        <f t="shared" si="268"/>
        <v>0.38853366362832137</v>
      </c>
      <c r="H1594" s="169">
        <f t="shared" si="269"/>
        <v>8.4098195590545752E-4</v>
      </c>
      <c r="I1594" s="169">
        <f t="shared" si="270"/>
        <v>34677.240109952356</v>
      </c>
      <c r="J1594" s="169">
        <f t="shared" si="264"/>
        <v>2.3733362021921143E-2</v>
      </c>
      <c r="K1594" s="169">
        <f t="shared" si="265"/>
        <v>1.6922291312249682</v>
      </c>
      <c r="L1594" s="169">
        <f t="shared" si="271"/>
        <v>26.266902368838686</v>
      </c>
      <c r="M1594" s="170">
        <f t="shared" si="272"/>
        <v>30.523479483540552</v>
      </c>
      <c r="N1594" s="170">
        <f t="shared" si="273"/>
        <v>2.0804058574158573</v>
      </c>
      <c r="O1594" s="169">
        <f t="shared" si="274"/>
        <v>0.18762679089248349</v>
      </c>
    </row>
    <row r="1595" spans="1:15" x14ac:dyDescent="0.25">
      <c r="A1595" s="157">
        <v>45695.09652777778</v>
      </c>
      <c r="B1595" s="168">
        <v>0.33318793061010554</v>
      </c>
      <c r="C1595" s="169">
        <f t="shared" si="266"/>
        <v>0.3781330563508869</v>
      </c>
      <c r="D1595" s="168">
        <v>26.3319480016666</v>
      </c>
      <c r="E1595" s="168">
        <v>4.2440497166666598E-2</v>
      </c>
      <c r="F1595" s="169">
        <f t="shared" si="267"/>
        <v>0.97888274480965243</v>
      </c>
      <c r="G1595" s="169">
        <f t="shared" si="268"/>
        <v>0.36605300166286636</v>
      </c>
      <c r="H1595" s="169">
        <f t="shared" si="269"/>
        <v>7.9232251442178862E-4</v>
      </c>
      <c r="I1595" s="169">
        <f t="shared" si="270"/>
        <v>32670.696068716628</v>
      </c>
      <c r="J1595" s="169">
        <f t="shared" si="264"/>
        <v>2.3733801114387301E-2</v>
      </c>
      <c r="K1595" s="169">
        <f t="shared" si="265"/>
        <v>1.6922013287924238</v>
      </c>
      <c r="L1595" s="169">
        <f t="shared" si="271"/>
        <v>24.954451838671911</v>
      </c>
      <c r="M1595" s="170">
        <f t="shared" si="272"/>
        <v>28.997918455372211</v>
      </c>
      <c r="N1595" s="170">
        <f t="shared" si="273"/>
        <v>1.9697871994447498</v>
      </c>
      <c r="O1595" s="169">
        <f t="shared" si="274"/>
        <v>0.17765036070028406</v>
      </c>
    </row>
    <row r="1596" spans="1:15" x14ac:dyDescent="0.25">
      <c r="A1596" s="157">
        <v>45695.097222222219</v>
      </c>
      <c r="B1596" s="168">
        <v>0.32739671704472312</v>
      </c>
      <c r="C1596" s="169">
        <f t="shared" si="266"/>
        <v>0.37155934808218616</v>
      </c>
      <c r="D1596" s="168">
        <v>26.331304461666601</v>
      </c>
      <c r="E1596" s="168">
        <v>4.2473344833333301E-2</v>
      </c>
      <c r="F1596" s="169">
        <f t="shared" si="267"/>
        <v>0.97888404901966886</v>
      </c>
      <c r="G1596" s="169">
        <f t="shared" si="268"/>
        <v>0.35969055298413671</v>
      </c>
      <c r="H1596" s="169">
        <f t="shared" si="269"/>
        <v>7.7855098048514439E-4</v>
      </c>
      <c r="I1596" s="169">
        <f t="shared" si="270"/>
        <v>32102.727674300884</v>
      </c>
      <c r="J1596" s="169">
        <f t="shared" si="264"/>
        <v>2.3734256658495077E-2</v>
      </c>
      <c r="K1596" s="169">
        <f t="shared" si="265"/>
        <v>1.6921724856944564</v>
      </c>
      <c r="L1596" s="169">
        <f t="shared" si="271"/>
        <v>24.580979533225531</v>
      </c>
      <c r="M1596" s="170">
        <f t="shared" si="272"/>
        <v>28.563495029142654</v>
      </c>
      <c r="N1596" s="170">
        <f t="shared" si="273"/>
        <v>1.9386730547391358</v>
      </c>
      <c r="O1596" s="169">
        <f t="shared" si="274"/>
        <v>0.17484425096853676</v>
      </c>
    </row>
    <row r="1597" spans="1:15" x14ac:dyDescent="0.25">
      <c r="A1597" s="157">
        <v>45695.097916666666</v>
      </c>
      <c r="B1597" s="168">
        <v>0.34592860155505417</v>
      </c>
      <c r="C1597" s="169">
        <f t="shared" si="266"/>
        <v>0.39258963680250242</v>
      </c>
      <c r="D1597" s="168">
        <v>26.330660921666599</v>
      </c>
      <c r="E1597" s="168">
        <v>4.2603152833333303E-2</v>
      </c>
      <c r="F1597" s="169">
        <f t="shared" si="267"/>
        <v>0.97888535318653924</v>
      </c>
      <c r="G1597" s="169">
        <f t="shared" si="268"/>
        <v>0.38005038996579027</v>
      </c>
      <c r="H1597" s="169">
        <f t="shared" si="269"/>
        <v>8.2261989170084469E-4</v>
      </c>
      <c r="I1597" s="169">
        <f t="shared" si="270"/>
        <v>33919.744619736208</v>
      </c>
      <c r="J1597" s="169">
        <f t="shared" si="264"/>
        <v>2.3734712213304334E-2</v>
      </c>
      <c r="K1597" s="169">
        <f t="shared" si="265"/>
        <v>1.6921436429563443</v>
      </c>
      <c r="L1597" s="169">
        <f t="shared" si="271"/>
        <v>25.772920553751089</v>
      </c>
      <c r="M1597" s="170">
        <f t="shared" si="272"/>
        <v>29.948092649278522</v>
      </c>
      <c r="N1597" s="170">
        <f t="shared" si="273"/>
        <v>2.0490904303150921</v>
      </c>
      <c r="O1597" s="169">
        <f t="shared" si="274"/>
        <v>0.18480252798657035</v>
      </c>
    </row>
    <row r="1598" spans="1:15" x14ac:dyDescent="0.25">
      <c r="A1598" s="157">
        <v>45695.098611111112</v>
      </c>
      <c r="B1598" s="168">
        <v>0.35094765011702672</v>
      </c>
      <c r="C1598" s="169">
        <f t="shared" si="266"/>
        <v>0.398284299870035</v>
      </c>
      <c r="D1598" s="168">
        <v>26.3300173816666</v>
      </c>
      <c r="E1598" s="168">
        <v>4.2487121500000002E-2</v>
      </c>
      <c r="F1598" s="169">
        <f t="shared" si="267"/>
        <v>0.97888665731026459</v>
      </c>
      <c r="G1598" s="169">
        <f t="shared" si="268"/>
        <v>0.38556450864421166</v>
      </c>
      <c r="H1598" s="169">
        <f t="shared" si="269"/>
        <v>8.3455521351560966E-4</v>
      </c>
      <c r="I1598" s="169">
        <f t="shared" si="270"/>
        <v>34411.763508771022</v>
      </c>
      <c r="J1598" s="169">
        <f t="shared" si="264"/>
        <v>2.3735167778815437E-2</v>
      </c>
      <c r="K1598" s="169">
        <f t="shared" si="265"/>
        <v>1.6921148005780808</v>
      </c>
      <c r="L1598" s="169">
        <f t="shared" si="271"/>
        <v>26.094181640653492</v>
      </c>
      <c r="M1598" s="170">
        <f t="shared" si="272"/>
        <v>30.320934742950428</v>
      </c>
      <c r="N1598" s="170">
        <f t="shared" si="273"/>
        <v>2.0716475988434353</v>
      </c>
      <c r="O1598" s="169">
        <f t="shared" si="274"/>
        <v>0.18683690465759697</v>
      </c>
    </row>
    <row r="1599" spans="1:15" x14ac:dyDescent="0.25">
      <c r="A1599" s="157">
        <v>45695.099305555559</v>
      </c>
      <c r="B1599" s="168">
        <v>0.34283995626654457</v>
      </c>
      <c r="C1599" s="169">
        <f t="shared" si="266"/>
        <v>0.38908173015309988</v>
      </c>
      <c r="D1599" s="168">
        <v>26.329404010000001</v>
      </c>
      <c r="E1599" s="168">
        <v>4.2475199166666602E-2</v>
      </c>
      <c r="F1599" s="169">
        <f t="shared" si="267"/>
        <v>0.97888790025817762</v>
      </c>
      <c r="G1599" s="169">
        <f t="shared" si="268"/>
        <v>0.37665708614214771</v>
      </c>
      <c r="H1599" s="169">
        <f t="shared" si="269"/>
        <v>8.1527507822975694E-4</v>
      </c>
      <c r="I1599" s="169">
        <f t="shared" si="270"/>
        <v>33616.661485227829</v>
      </c>
      <c r="J1599" s="169">
        <f t="shared" si="264"/>
        <v>2.3735601997958419E-2</v>
      </c>
      <c r="K1599" s="169">
        <f t="shared" si="265"/>
        <v>1.6920873106286192</v>
      </c>
      <c r="L1599" s="169">
        <f t="shared" si="271"/>
        <v>25.574897422270585</v>
      </c>
      <c r="M1599" s="170">
        <f t="shared" si="272"/>
        <v>29.717104218210018</v>
      </c>
      <c r="N1599" s="170">
        <f t="shared" si="273"/>
        <v>2.0255160209497918</v>
      </c>
      <c r="O1599" s="169">
        <f t="shared" si="274"/>
        <v>0.18267640881581818</v>
      </c>
    </row>
    <row r="1600" spans="1:15" x14ac:dyDescent="0.25">
      <c r="A1600" s="157">
        <v>45695.1</v>
      </c>
      <c r="B1600" s="168">
        <v>0.34670076286752882</v>
      </c>
      <c r="C1600" s="169">
        <f t="shared" si="266"/>
        <v>0.39346231142068921</v>
      </c>
      <c r="D1600" s="168">
        <v>26.328950351666599</v>
      </c>
      <c r="E1600" s="168">
        <v>4.2566594333333298E-2</v>
      </c>
      <c r="F1600" s="169">
        <f t="shared" si="267"/>
        <v>0.97888881953476703</v>
      </c>
      <c r="G1600" s="169">
        <f t="shared" si="268"/>
        <v>0.38089871591109603</v>
      </c>
      <c r="H1600" s="169">
        <f t="shared" si="269"/>
        <v>8.2445609504566242E-4</v>
      </c>
      <c r="I1600" s="169">
        <f t="shared" si="270"/>
        <v>33995.143706747549</v>
      </c>
      <c r="J1600" s="169">
        <f t="shared" si="264"/>
        <v>2.3735923158813919E-2</v>
      </c>
      <c r="K1600" s="169">
        <f t="shared" si="265"/>
        <v>1.6920669788846774</v>
      </c>
      <c r="L1600" s="169">
        <f t="shared" si="271"/>
        <v>25.822387585019214</v>
      </c>
      <c r="M1600" s="170">
        <f t="shared" si="272"/>
        <v>30.004355996076665</v>
      </c>
      <c r="N1600" s="170">
        <f t="shared" si="273"/>
        <v>2.0515747452989639</v>
      </c>
      <c r="O1600" s="169">
        <f t="shared" si="274"/>
        <v>0.18502658236823269</v>
      </c>
    </row>
    <row r="1601" spans="1:15" x14ac:dyDescent="0.25">
      <c r="A1601" s="157">
        <v>45695.100694444445</v>
      </c>
      <c r="B1601" s="168">
        <v>0.34824508550791972</v>
      </c>
      <c r="C1601" s="169">
        <f t="shared" si="266"/>
        <v>0.39521400534102652</v>
      </c>
      <c r="D1601" s="168">
        <v>26.328519764999999</v>
      </c>
      <c r="E1601" s="168">
        <v>4.2325259166666601E-2</v>
      </c>
      <c r="F1601" s="169">
        <f t="shared" si="267"/>
        <v>0.97888969203994658</v>
      </c>
      <c r="G1601" s="169">
        <f t="shared" si="268"/>
        <v>0.38259536781867226</v>
      </c>
      <c r="H1601" s="169">
        <f t="shared" si="269"/>
        <v>8.2812850177201784E-4</v>
      </c>
      <c r="I1601" s="169">
        <f t="shared" si="270"/>
        <v>34146.49006146469</v>
      </c>
      <c r="J1601" s="169">
        <f t="shared" si="264"/>
        <v>2.3736227991336303E-2</v>
      </c>
      <c r="K1601" s="169">
        <f t="shared" si="265"/>
        <v>1.6920476813160805</v>
      </c>
      <c r="L1601" s="169">
        <f t="shared" si="271"/>
        <v>25.921275422766815</v>
      </c>
      <c r="M1601" s="170">
        <f t="shared" si="272"/>
        <v>30.118951267625555</v>
      </c>
      <c r="N1601" s="170">
        <f t="shared" si="273"/>
        <v>2.0485552244726781</v>
      </c>
      <c r="O1601" s="169">
        <f t="shared" si="274"/>
        <v>0.18475425906138873</v>
      </c>
    </row>
    <row r="1602" spans="1:15" x14ac:dyDescent="0.25">
      <c r="A1602" s="157">
        <v>45695.101388888892</v>
      </c>
      <c r="B1602" s="168">
        <v>0.35056157865724002</v>
      </c>
      <c r="C1602" s="169">
        <f t="shared" si="266"/>
        <v>0.39784200465454572</v>
      </c>
      <c r="D1602" s="168">
        <v>26.328089174999999</v>
      </c>
      <c r="E1602" s="168">
        <v>4.2325789833333301E-2</v>
      </c>
      <c r="F1602" s="169">
        <f t="shared" si="267"/>
        <v>0.97889056453256684</v>
      </c>
      <c r="G1602" s="169">
        <f t="shared" si="268"/>
        <v>0.385140355775131</v>
      </c>
      <c r="H1602" s="169">
        <f t="shared" si="269"/>
        <v>8.3363713371240478E-4</v>
      </c>
      <c r="I1602" s="169">
        <f t="shared" si="270"/>
        <v>34373.549202152753</v>
      </c>
      <c r="J1602" s="169">
        <f t="shared" si="264"/>
        <v>2.3736532831010102E-2</v>
      </c>
      <c r="K1602" s="169">
        <f t="shared" si="265"/>
        <v>1.6920283837591843</v>
      </c>
      <c r="L1602" s="169">
        <f t="shared" si="271"/>
        <v>26.069492785756275</v>
      </c>
      <c r="M1602" s="170">
        <f t="shared" si="272"/>
        <v>30.29086152690325</v>
      </c>
      <c r="N1602" s="170">
        <f t="shared" si="273"/>
        <v>2.0615075537685112</v>
      </c>
      <c r="O1602" s="169">
        <f t="shared" si="274"/>
        <v>0.18592239842789604</v>
      </c>
    </row>
    <row r="1603" spans="1:15" x14ac:dyDescent="0.25">
      <c r="A1603" s="157">
        <v>45695.102083333331</v>
      </c>
      <c r="B1603" s="168">
        <v>0.35365022761351544</v>
      </c>
      <c r="C1603" s="169">
        <f t="shared" si="266"/>
        <v>0.40134628656063642</v>
      </c>
      <c r="D1603" s="168">
        <v>26.327658584999998</v>
      </c>
      <c r="E1603" s="168">
        <v>4.2759275333333298E-2</v>
      </c>
      <c r="F1603" s="169">
        <f t="shared" si="267"/>
        <v>0.97889143700587367</v>
      </c>
      <c r="G1603" s="169">
        <f t="shared" si="268"/>
        <v>0.38853366362832137</v>
      </c>
      <c r="H1603" s="169">
        <f t="shared" si="269"/>
        <v>8.4098195590545752E-4</v>
      </c>
      <c r="I1603" s="169">
        <f t="shared" si="270"/>
        <v>34676.319158838989</v>
      </c>
      <c r="J1603" s="169">
        <f t="shared" si="264"/>
        <v>2.3736837675475481E-2</v>
      </c>
      <c r="K1603" s="169">
        <f t="shared" si="265"/>
        <v>1.6920090863633874</v>
      </c>
      <c r="L1603" s="169">
        <f t="shared" si="271"/>
        <v>26.266902368838686</v>
      </c>
      <c r="M1603" s="170">
        <f t="shared" si="272"/>
        <v>30.519925483331608</v>
      </c>
      <c r="N1603" s="170">
        <f t="shared" si="273"/>
        <v>2.1000332364389598</v>
      </c>
      <c r="O1603" s="169">
        <f t="shared" si="274"/>
        <v>0.18939693690827558</v>
      </c>
    </row>
    <row r="1604" spans="1:15" x14ac:dyDescent="0.25">
      <c r="A1604" s="157">
        <v>45695.102777777778</v>
      </c>
      <c r="B1604" s="168">
        <v>0.33318793061010554</v>
      </c>
      <c r="C1604" s="169">
        <f t="shared" si="266"/>
        <v>0.37812353422660855</v>
      </c>
      <c r="D1604" s="168">
        <v>26.327292586666601</v>
      </c>
      <c r="E1604" s="168">
        <v>4.2768113333333302E-2</v>
      </c>
      <c r="F1604" s="169">
        <f t="shared" si="267"/>
        <v>0.97889217858658362</v>
      </c>
      <c r="G1604" s="169">
        <f t="shared" si="268"/>
        <v>0.36605300166286642</v>
      </c>
      <c r="H1604" s="169">
        <f t="shared" si="269"/>
        <v>7.9232251442178873E-4</v>
      </c>
      <c r="I1604" s="169">
        <f t="shared" si="270"/>
        <v>32669.873357178978</v>
      </c>
      <c r="J1604" s="169">
        <f t="shared" si="264"/>
        <v>2.3737096794796641E-2</v>
      </c>
      <c r="K1604" s="169">
        <f t="shared" si="265"/>
        <v>1.6919926838455335</v>
      </c>
      <c r="L1604" s="169">
        <f t="shared" si="271"/>
        <v>24.954451838671911</v>
      </c>
      <c r="M1604" s="170">
        <f t="shared" si="272"/>
        <v>28.994716963999046</v>
      </c>
      <c r="N1604" s="170">
        <f t="shared" si="273"/>
        <v>1.9847245261406024</v>
      </c>
      <c r="O1604" s="169">
        <f t="shared" si="274"/>
        <v>0.17899752219882778</v>
      </c>
    </row>
    <row r="1605" spans="1:15" x14ac:dyDescent="0.25">
      <c r="A1605" s="157">
        <v>45695.103472222225</v>
      </c>
      <c r="B1605" s="168">
        <v>0.32546630455164433</v>
      </c>
      <c r="C1605" s="169">
        <f t="shared" si="266"/>
        <v>0.36936044010351904</v>
      </c>
      <c r="D1605" s="168">
        <v>26.32724953</v>
      </c>
      <c r="E1605" s="168">
        <v>4.2408973333333301E-2</v>
      </c>
      <c r="F1605" s="169">
        <f t="shared" si="267"/>
        <v>0.97889226582648259</v>
      </c>
      <c r="G1605" s="169">
        <f t="shared" si="268"/>
        <v>0.35756972800033537</v>
      </c>
      <c r="H1605" s="169">
        <f t="shared" si="269"/>
        <v>7.7396045021717612E-4</v>
      </c>
      <c r="I1605" s="169">
        <f t="shared" si="270"/>
        <v>31912.742024944044</v>
      </c>
      <c r="J1605" s="169">
        <f t="shared" si="264"/>
        <v>2.3737127278261987E-2</v>
      </c>
      <c r="K1605" s="169">
        <f t="shared" si="265"/>
        <v>1.6919907542330808</v>
      </c>
      <c r="L1605" s="169">
        <f t="shared" si="271"/>
        <v>24.456283381428843</v>
      </c>
      <c r="M1605" s="170">
        <f t="shared" si="272"/>
        <v>28.415863234213223</v>
      </c>
      <c r="N1605" s="170">
        <f t="shared" si="273"/>
        <v>1.9246499765169076</v>
      </c>
      <c r="O1605" s="169">
        <f t="shared" si="274"/>
        <v>0.17357954333666192</v>
      </c>
    </row>
    <row r="1606" spans="1:15" x14ac:dyDescent="0.25">
      <c r="A1606" s="157">
        <v>45695.104166666664</v>
      </c>
      <c r="B1606" s="168">
        <v>0.34129562076193309</v>
      </c>
      <c r="C1606" s="169">
        <f t="shared" si="266"/>
        <v>0.38732458299697259</v>
      </c>
      <c r="D1606" s="168">
        <v>26.32724953</v>
      </c>
      <c r="E1606" s="168">
        <v>4.2329498833333298E-2</v>
      </c>
      <c r="F1606" s="169">
        <f t="shared" si="267"/>
        <v>0.97889226582648259</v>
      </c>
      <c r="G1606" s="169">
        <f t="shared" si="268"/>
        <v>0.37496042010144692</v>
      </c>
      <c r="H1606" s="169">
        <f t="shared" si="269"/>
        <v>8.1160264091222273E-4</v>
      </c>
      <c r="I1606" s="169">
        <f t="shared" si="270"/>
        <v>33464.843970938433</v>
      </c>
      <c r="J1606" s="169">
        <f t="shared" si="264"/>
        <v>2.3737127278261987E-2</v>
      </c>
      <c r="K1606" s="169">
        <f t="shared" si="265"/>
        <v>1.6919907542330808</v>
      </c>
      <c r="L1606" s="169">
        <f t="shared" si="271"/>
        <v>25.475791471835571</v>
      </c>
      <c r="M1606" s="170">
        <f t="shared" si="272"/>
        <v>29.600434168861874</v>
      </c>
      <c r="N1606" s="170">
        <f t="shared" si="273"/>
        <v>2.0097957916343216</v>
      </c>
      <c r="O1606" s="169">
        <f t="shared" si="274"/>
        <v>0.18125863921665961</v>
      </c>
    </row>
    <row r="1607" spans="1:15" x14ac:dyDescent="0.25">
      <c r="A1607" s="157">
        <v>45695.104861111111</v>
      </c>
      <c r="B1607" s="168">
        <v>0.3385930598360391</v>
      </c>
      <c r="C1607" s="169">
        <f t="shared" si="266"/>
        <v>0.38425754017553543</v>
      </c>
      <c r="D1607" s="168">
        <v>26.32724953</v>
      </c>
      <c r="E1607" s="168">
        <v>4.25631515E-2</v>
      </c>
      <c r="F1607" s="169">
        <f t="shared" si="267"/>
        <v>0.97889226582648259</v>
      </c>
      <c r="G1607" s="169">
        <f t="shared" si="268"/>
        <v>0.37199128332242615</v>
      </c>
      <c r="H1607" s="169">
        <f t="shared" si="269"/>
        <v>8.0517593792732932E-4</v>
      </c>
      <c r="I1607" s="169">
        <f t="shared" si="270"/>
        <v>33199.851471166257</v>
      </c>
      <c r="J1607" s="169">
        <f t="shared" si="264"/>
        <v>2.3737127278261987E-2</v>
      </c>
      <c r="K1607" s="169">
        <f t="shared" si="265"/>
        <v>1.6919907542330808</v>
      </c>
      <c r="L1607" s="169">
        <f t="shared" si="271"/>
        <v>25.302206428242897</v>
      </c>
      <c r="M1607" s="170">
        <f t="shared" si="272"/>
        <v>29.398744943180922</v>
      </c>
      <c r="N1607" s="170">
        <f t="shared" si="273"/>
        <v>2.0056702321436313</v>
      </c>
      <c r="O1607" s="169">
        <f t="shared" si="274"/>
        <v>0.18088656494801869</v>
      </c>
    </row>
    <row r="1608" spans="1:15" x14ac:dyDescent="0.25">
      <c r="A1608" s="157">
        <v>45695.105555555558</v>
      </c>
      <c r="B1608" s="168">
        <v>0.31967509465403038</v>
      </c>
      <c r="C1608" s="169">
        <f t="shared" si="266"/>
        <v>0.36278819650533378</v>
      </c>
      <c r="D1608" s="168">
        <v>26.32724953</v>
      </c>
      <c r="E1608" s="168">
        <v>4.2483677666666601E-2</v>
      </c>
      <c r="F1608" s="169">
        <f t="shared" si="267"/>
        <v>0.97889226582648259</v>
      </c>
      <c r="G1608" s="169">
        <f t="shared" si="268"/>
        <v>0.35120728335115631</v>
      </c>
      <c r="H1608" s="169">
        <f t="shared" si="269"/>
        <v>7.6018892500250284E-4</v>
      </c>
      <c r="I1608" s="169">
        <f t="shared" si="270"/>
        <v>31344.900178060838</v>
      </c>
      <c r="J1608" s="169">
        <f t="shared" si="264"/>
        <v>2.3737127278261987E-2</v>
      </c>
      <c r="K1608" s="169">
        <f t="shared" si="265"/>
        <v>1.6919907542330808</v>
      </c>
      <c r="L1608" s="169">
        <f t="shared" si="271"/>
        <v>24.081572358008458</v>
      </c>
      <c r="M1608" s="170">
        <f t="shared" si="272"/>
        <v>27.980484847898349</v>
      </c>
      <c r="N1608" s="170">
        <f t="shared" si="273"/>
        <v>1.8953900622735309</v>
      </c>
      <c r="O1608" s="169">
        <f t="shared" si="274"/>
        <v>0.17094066218195625</v>
      </c>
    </row>
    <row r="1609" spans="1:15" x14ac:dyDescent="0.25">
      <c r="A1609" s="157">
        <v>45695.106249999997</v>
      </c>
      <c r="B1609" s="168">
        <v>0.32160549795838228</v>
      </c>
      <c r="C1609" s="169">
        <f t="shared" si="266"/>
        <v>0.36497894437723694</v>
      </c>
      <c r="D1609" s="168">
        <v>26.32724953</v>
      </c>
      <c r="E1609" s="168">
        <v>4.2337444000000002E-2</v>
      </c>
      <c r="F1609" s="169">
        <f t="shared" si="267"/>
        <v>0.97889226582648259</v>
      </c>
      <c r="G1609" s="169">
        <f t="shared" si="268"/>
        <v>0.35332809823987094</v>
      </c>
      <c r="H1609" s="169">
        <f t="shared" si="269"/>
        <v>7.647794334196341E-4</v>
      </c>
      <c r="I1609" s="169">
        <f t="shared" si="270"/>
        <v>31534.180794193271</v>
      </c>
      <c r="J1609" s="169">
        <f t="shared" si="264"/>
        <v>2.3737127278261987E-2</v>
      </c>
      <c r="K1609" s="169">
        <f t="shared" si="265"/>
        <v>1.6919907542330808</v>
      </c>
      <c r="L1609" s="169">
        <f t="shared" si="271"/>
        <v>24.206580800391304</v>
      </c>
      <c r="M1609" s="170">
        <f t="shared" si="272"/>
        <v>28.125732706964719</v>
      </c>
      <c r="N1609" s="170">
        <f t="shared" si="273"/>
        <v>1.8997155765930467</v>
      </c>
      <c r="O1609" s="169">
        <f t="shared" si="274"/>
        <v>0.17133076989475532</v>
      </c>
    </row>
    <row r="1610" spans="1:15" x14ac:dyDescent="0.25">
      <c r="A1610" s="157">
        <v>45695.106944444444</v>
      </c>
      <c r="B1610" s="168">
        <v>0.32430806257520878</v>
      </c>
      <c r="C1610" s="169">
        <f t="shared" si="266"/>
        <v>0.36804599138738553</v>
      </c>
      <c r="D1610" s="168">
        <v>26.32724953</v>
      </c>
      <c r="E1610" s="168">
        <v>4.22484338333333E-2</v>
      </c>
      <c r="F1610" s="169">
        <f t="shared" si="267"/>
        <v>0.97889226582648259</v>
      </c>
      <c r="G1610" s="169">
        <f t="shared" si="268"/>
        <v>0.35629723907389127</v>
      </c>
      <c r="H1610" s="169">
        <f t="shared" si="269"/>
        <v>7.7120614518158288E-4</v>
      </c>
      <c r="I1610" s="169">
        <f t="shared" si="270"/>
        <v>31799.173655870109</v>
      </c>
      <c r="J1610" s="169">
        <f t="shared" si="264"/>
        <v>2.3737127278261987E-2</v>
      </c>
      <c r="K1610" s="169">
        <f t="shared" si="265"/>
        <v>1.6919907542330808</v>
      </c>
      <c r="L1610" s="169">
        <f t="shared" si="271"/>
        <v>24.381416370018922</v>
      </c>
      <c r="M1610" s="170">
        <f t="shared" si="272"/>
        <v>28.328874924346234</v>
      </c>
      <c r="N1610" s="170">
        <f t="shared" si="273"/>
        <v>1.9108729753346612</v>
      </c>
      <c r="O1610" s="169">
        <f t="shared" si="274"/>
        <v>0.17233702880002352</v>
      </c>
    </row>
    <row r="1611" spans="1:15" x14ac:dyDescent="0.25">
      <c r="A1611" s="157">
        <v>45695.107638888891</v>
      </c>
      <c r="B1611" s="168">
        <v>0.33202968495818203</v>
      </c>
      <c r="C1611" s="169">
        <f t="shared" si="266"/>
        <v>0.37680879641089593</v>
      </c>
      <c r="D1611" s="168">
        <v>26.327152940000001</v>
      </c>
      <c r="E1611" s="168">
        <v>4.2475729833333302E-2</v>
      </c>
      <c r="F1611" s="169">
        <f t="shared" si="267"/>
        <v>0.978892461533031</v>
      </c>
      <c r="G1611" s="169">
        <f t="shared" si="268"/>
        <v>0.36478050869839068</v>
      </c>
      <c r="H1611" s="169">
        <f t="shared" si="269"/>
        <v>7.8956820064586726E-4</v>
      </c>
      <c r="I1611" s="169">
        <f t="shared" si="270"/>
        <v>32556.280009901409</v>
      </c>
      <c r="J1611" s="169">
        <f t="shared" si="264"/>
        <v>2.3737195662687834E-2</v>
      </c>
      <c r="K1611" s="169">
        <f t="shared" si="265"/>
        <v>1.691986425495412</v>
      </c>
      <c r="L1611" s="169">
        <f t="shared" si="271"/>
        <v>24.879830384122709</v>
      </c>
      <c r="M1611" s="170">
        <f t="shared" si="272"/>
        <v>28.907918137919239</v>
      </c>
      <c r="N1611" s="170">
        <f t="shared" si="273"/>
        <v>1.9646306341018382</v>
      </c>
      <c r="O1611" s="169">
        <f t="shared" si="274"/>
        <v>0.17718530249836204</v>
      </c>
    </row>
    <row r="1612" spans="1:15" x14ac:dyDescent="0.25">
      <c r="A1612" s="157">
        <v>45695.10833333333</v>
      </c>
      <c r="B1612" s="168">
        <v>0.34670076286752882</v>
      </c>
      <c r="C1612" s="169">
        <f t="shared" si="266"/>
        <v>0.39345725270486437</v>
      </c>
      <c r="D1612" s="168">
        <v>26.326573409999899</v>
      </c>
      <c r="E1612" s="168">
        <v>4.23740035E-2</v>
      </c>
      <c r="F1612" s="169">
        <f t="shared" si="267"/>
        <v>0.97889363573165233</v>
      </c>
      <c r="G1612" s="169">
        <f t="shared" si="268"/>
        <v>0.38089871591109603</v>
      </c>
      <c r="H1612" s="169">
        <f t="shared" si="269"/>
        <v>8.2445609504566242E-4</v>
      </c>
      <c r="I1612" s="169">
        <f t="shared" si="270"/>
        <v>33994.706633700283</v>
      </c>
      <c r="J1612" s="169">
        <f t="shared" si="264"/>
        <v>2.373760596722652E-2</v>
      </c>
      <c r="K1612" s="169">
        <f t="shared" si="265"/>
        <v>1.6919604536877773</v>
      </c>
      <c r="L1612" s="169">
        <f t="shared" si="271"/>
        <v>25.822387585019214</v>
      </c>
      <c r="M1612" s="170">
        <f t="shared" si="272"/>
        <v>30.002664614182198</v>
      </c>
      <c r="N1612" s="170">
        <f t="shared" si="273"/>
        <v>2.0421516250963925</v>
      </c>
      <c r="O1612" s="169">
        <f t="shared" si="274"/>
        <v>0.18417673386511477</v>
      </c>
    </row>
    <row r="1613" spans="1:15" x14ac:dyDescent="0.25">
      <c r="A1613" s="157">
        <v>45695.109027777777</v>
      </c>
      <c r="B1613" s="168">
        <v>0.34631468221129003</v>
      </c>
      <c r="C1613" s="169">
        <f t="shared" si="266"/>
        <v>0.39301773589345662</v>
      </c>
      <c r="D1613" s="168">
        <v>26.32592949</v>
      </c>
      <c r="E1613" s="168">
        <v>4.2486857500000003E-2</v>
      </c>
      <c r="F1613" s="169">
        <f t="shared" si="267"/>
        <v>0.97889494035125524</v>
      </c>
      <c r="G1613" s="169">
        <f t="shared" si="268"/>
        <v>0.38047455293844157</v>
      </c>
      <c r="H1613" s="169">
        <f t="shared" si="269"/>
        <v>8.2353799337325014E-4</v>
      </c>
      <c r="I1613" s="169">
        <f t="shared" si="270"/>
        <v>33956.732381194655</v>
      </c>
      <c r="J1613" s="169">
        <f t="shared" si="264"/>
        <v>2.3738061869765431E-2</v>
      </c>
      <c r="K1613" s="169">
        <f t="shared" si="265"/>
        <v>1.6919315965655859</v>
      </c>
      <c r="L1613" s="169">
        <f t="shared" si="271"/>
        <v>25.797655999535362</v>
      </c>
      <c r="M1613" s="170">
        <f t="shared" si="272"/>
        <v>29.973471592264421</v>
      </c>
      <c r="N1613" s="170">
        <f t="shared" si="273"/>
        <v>2.045384375284987</v>
      </c>
      <c r="O1613" s="169">
        <f t="shared" si="274"/>
        <v>0.18446828781430258</v>
      </c>
    </row>
    <row r="1614" spans="1:15" x14ac:dyDescent="0.25">
      <c r="A1614" s="157">
        <v>45695.109722222223</v>
      </c>
      <c r="B1614" s="168">
        <v>0.34785901404813302</v>
      </c>
      <c r="C1614" s="169">
        <f t="shared" si="266"/>
        <v>0.39476895718290517</v>
      </c>
      <c r="D1614" s="168">
        <v>26.325285569999998</v>
      </c>
      <c r="E1614" s="168">
        <v>4.2472552500000003E-2</v>
      </c>
      <c r="F1614" s="169">
        <f t="shared" si="267"/>
        <v>0.97889624492767147</v>
      </c>
      <c r="G1614" s="169">
        <f t="shared" si="268"/>
        <v>0.38217121494959172</v>
      </c>
      <c r="H1614" s="169">
        <f t="shared" si="269"/>
        <v>8.2721042196881329E-4</v>
      </c>
      <c r="I1614" s="169">
        <f t="shared" si="270"/>
        <v>34108.037900603005</v>
      </c>
      <c r="J1614" s="169">
        <f t="shared" si="264"/>
        <v>2.3738517783021062E-2</v>
      </c>
      <c r="K1614" s="169">
        <f t="shared" si="265"/>
        <v>1.6919027398036441</v>
      </c>
      <c r="L1614" s="169">
        <f t="shared" si="271"/>
        <v>25.896559818385747</v>
      </c>
      <c r="M1614" s="170">
        <f t="shared" si="272"/>
        <v>30.087925284170307</v>
      </c>
      <c r="N1614" s="170">
        <f t="shared" si="273"/>
        <v>2.0533249290721884</v>
      </c>
      <c r="O1614" s="169">
        <f t="shared" si="274"/>
        <v>0.18518442722512521</v>
      </c>
    </row>
    <row r="1615" spans="1:15" x14ac:dyDescent="0.25">
      <c r="A1615" s="157">
        <v>45695.11041666667</v>
      </c>
      <c r="B1615" s="168">
        <v>0.35365022761351544</v>
      </c>
      <c r="C1615" s="169">
        <f t="shared" si="266"/>
        <v>0.4013397373314303</v>
      </c>
      <c r="D1615" s="168">
        <v>26.32464165</v>
      </c>
      <c r="E1615" s="168">
        <v>4.2542488500000003E-2</v>
      </c>
      <c r="F1615" s="169">
        <f t="shared" si="267"/>
        <v>0.97889754946090157</v>
      </c>
      <c r="G1615" s="169">
        <f t="shared" si="268"/>
        <v>0.38853366362832142</v>
      </c>
      <c r="H1615" s="169">
        <f t="shared" si="269"/>
        <v>8.4098195590545763E-4</v>
      </c>
      <c r="I1615" s="169">
        <f t="shared" si="270"/>
        <v>34675.753305435581</v>
      </c>
      <c r="J1615" s="169">
        <f t="shared" si="264"/>
        <v>2.3738973706993606E-2</v>
      </c>
      <c r="K1615" s="169">
        <f t="shared" si="265"/>
        <v>1.6918738834019569</v>
      </c>
      <c r="L1615" s="169">
        <f t="shared" si="271"/>
        <v>26.266902368838686</v>
      </c>
      <c r="M1615" s="170">
        <f t="shared" si="272"/>
        <v>30.517741823575154</v>
      </c>
      <c r="N1615" s="170">
        <f t="shared" si="273"/>
        <v>2.0892033594355883</v>
      </c>
      <c r="O1615" s="169">
        <f t="shared" si="274"/>
        <v>0.18842021639931353</v>
      </c>
    </row>
    <row r="1616" spans="1:15" x14ac:dyDescent="0.25">
      <c r="A1616" s="157">
        <v>45695.111111111109</v>
      </c>
      <c r="B1616" s="168">
        <v>0.34283995626654457</v>
      </c>
      <c r="C1616" s="169">
        <f t="shared" si="266"/>
        <v>0.38907042001230924</v>
      </c>
      <c r="D1616" s="168">
        <v>26.324029728333301</v>
      </c>
      <c r="E1616" s="168">
        <v>4.25933513333333E-2</v>
      </c>
      <c r="F1616" s="169">
        <f t="shared" si="267"/>
        <v>0.97889878912790884</v>
      </c>
      <c r="G1616" s="169">
        <f t="shared" si="268"/>
        <v>0.37665708614214777</v>
      </c>
      <c r="H1616" s="169">
        <f t="shared" si="269"/>
        <v>8.1527507822975705E-4</v>
      </c>
      <c r="I1616" s="169">
        <f t="shared" si="270"/>
        <v>33615.684289063516</v>
      </c>
      <c r="J1616" s="169">
        <f t="shared" ref="J1616:J1679" si="275">KHprocess*EXP(delta*(1/(D1616+273.15)-1/(Tnul+273.15)))</f>
        <v>2.3739406984655851E-2</v>
      </c>
      <c r="K1616" s="169">
        <f t="shared" ref="K1616:K1679" si="276">1/(J1616*constR*(D1616+273.15)*10^3)</f>
        <v>1.6918464612960356</v>
      </c>
      <c r="L1616" s="169">
        <f t="shared" si="271"/>
        <v>25.574897422270585</v>
      </c>
      <c r="M1616" s="170">
        <f t="shared" si="272"/>
        <v>29.713316738460652</v>
      </c>
      <c r="N1616" s="170">
        <f t="shared" si="273"/>
        <v>2.0308335689305603</v>
      </c>
      <c r="O1616" s="169">
        <f t="shared" si="274"/>
        <v>0.18315598565391059</v>
      </c>
    </row>
    <row r="1617" spans="1:15" x14ac:dyDescent="0.25">
      <c r="A1617" s="157">
        <v>45695.111805555556</v>
      </c>
      <c r="B1617" s="168">
        <v>0.3486311661641584</v>
      </c>
      <c r="C1617" s="169">
        <f t="shared" ref="C1617:C1680" si="277">IF($C$13="Normalised Q_A (Nm3/s)", B1617*$C$8/F1617*(D1617+273.15)/($C$6+273.15), B1617)</f>
        <v>0.39564158208522665</v>
      </c>
      <c r="D1617" s="168">
        <v>26.323577804999999</v>
      </c>
      <c r="E1617" s="168">
        <v>4.2477320833333297E-2</v>
      </c>
      <c r="F1617" s="169">
        <f t="shared" ref="F1617:F1680" si="278">$C$5-EXP(52.57-(6690.9/(D1617+273.15))-4.681*LN(D1617+273.15))/1000</f>
        <v>0.97889970463581866</v>
      </c>
      <c r="G1617" s="169">
        <f t="shared" ref="G1617:G1680" si="279">C1617*((20+273.15)/(D1617+273.15))*(F1617/$C$9)</f>
        <v>0.38301953079132661</v>
      </c>
      <c r="H1617" s="169">
        <f t="shared" ref="H1617:H1680" si="280">G1617/$C$2</f>
        <v>8.290466034444299E-4</v>
      </c>
      <c r="I1617" s="169">
        <f t="shared" ref="I1617:I1680" si="281">C1617*(24*60*60)</f>
        <v>34183.43269216358</v>
      </c>
      <c r="J1617" s="169">
        <f t="shared" si="275"/>
        <v>2.373972698000534E-2</v>
      </c>
      <c r="K1617" s="169">
        <f t="shared" si="276"/>
        <v>1.691826209420046</v>
      </c>
      <c r="L1617" s="169">
        <f t="shared" ref="L1617:L1680" si="282">(($C$3/0.815)^(-0.49))*34500*(H1617)^0.86</f>
        <v>25.94598778001831</v>
      </c>
      <c r="M1617" s="170">
        <f t="shared" ref="M1617:M1680" si="283">L1617*(1.024)^(D1617-20)</f>
        <v>30.144132245220252</v>
      </c>
      <c r="N1617" s="170">
        <f t="shared" ref="N1617:N1680" si="284">K1617*E1617*(1-EXP((-(M1617/K1617)*($C$4/I1617))))*I1617/1000</f>
        <v>2.0577867743025311</v>
      </c>
      <c r="O1617" s="169">
        <f t="shared" ref="O1617:O1680" si="285">N1617*1000/24/$C$2</f>
        <v>0.18558683029423984</v>
      </c>
    </row>
    <row r="1618" spans="1:15" x14ac:dyDescent="0.25">
      <c r="A1618" s="157">
        <v>45695.112500000003</v>
      </c>
      <c r="B1618" s="168">
        <v>0.35480845669484434</v>
      </c>
      <c r="C1618" s="169">
        <f t="shared" si="277"/>
        <v>0.40265089826991951</v>
      </c>
      <c r="D1618" s="168">
        <v>26.323147214999999</v>
      </c>
      <c r="E1618" s="168">
        <v>4.2529772833333299E-2</v>
      </c>
      <c r="F1618" s="169">
        <f t="shared" si="278"/>
        <v>0.9789005769067971</v>
      </c>
      <c r="G1618" s="169">
        <f t="shared" si="279"/>
        <v>0.38980613838770817</v>
      </c>
      <c r="H1618" s="169">
        <f t="shared" si="280"/>
        <v>8.4373623027642465E-4</v>
      </c>
      <c r="I1618" s="169">
        <f t="shared" si="281"/>
        <v>34789.037610521045</v>
      </c>
      <c r="J1618" s="169">
        <f t="shared" si="275"/>
        <v>2.3740031874678588E-2</v>
      </c>
      <c r="K1618" s="169">
        <f t="shared" si="276"/>
        <v>1.6918069137120437</v>
      </c>
      <c r="L1618" s="169">
        <f t="shared" si="282"/>
        <v>26.340867730062136</v>
      </c>
      <c r="M1618" s="170">
        <f t="shared" si="283"/>
        <v>30.602592525854185</v>
      </c>
      <c r="N1618" s="170">
        <f t="shared" si="284"/>
        <v>2.0949895212456311</v>
      </c>
      <c r="O1618" s="169">
        <f t="shared" si="285"/>
        <v>0.18894205638939676</v>
      </c>
    </row>
    <row r="1619" spans="1:15" x14ac:dyDescent="0.25">
      <c r="A1619" s="157">
        <v>45695.113194444442</v>
      </c>
      <c r="B1619" s="168">
        <v>0.34438426971820851</v>
      </c>
      <c r="C1619" s="169">
        <f t="shared" si="277"/>
        <v>0.39082020171243326</v>
      </c>
      <c r="D1619" s="168">
        <v>26.322716624999899</v>
      </c>
      <c r="E1619" s="168">
        <v>4.2572688333333303E-2</v>
      </c>
      <c r="F1619" s="169">
        <f t="shared" si="278"/>
        <v>0.97890144915846655</v>
      </c>
      <c r="G1619" s="169">
        <f t="shared" si="279"/>
        <v>0.37835372795463718</v>
      </c>
      <c r="H1619" s="169">
        <f t="shared" si="280"/>
        <v>8.1894746310527526E-4</v>
      </c>
      <c r="I1619" s="169">
        <f t="shared" si="281"/>
        <v>33766.865427954232</v>
      </c>
      <c r="J1619" s="169">
        <f t="shared" si="275"/>
        <v>2.3740336774144551E-2</v>
      </c>
      <c r="K1619" s="169">
        <f t="shared" si="276"/>
        <v>1.6917876181651235</v>
      </c>
      <c r="L1619" s="169">
        <f t="shared" si="282"/>
        <v>25.673939478588551</v>
      </c>
      <c r="M1619" s="170">
        <f t="shared" si="283"/>
        <v>29.82745644350447</v>
      </c>
      <c r="N1619" s="170">
        <f t="shared" si="284"/>
        <v>2.0384631788692689</v>
      </c>
      <c r="O1619" s="169">
        <f t="shared" si="285"/>
        <v>0.18384408178835399</v>
      </c>
    </row>
    <row r="1620" spans="1:15" x14ac:dyDescent="0.25">
      <c r="A1620" s="157">
        <v>45695.113888888889</v>
      </c>
      <c r="B1620" s="168">
        <v>0.32585238520788024</v>
      </c>
      <c r="C1620" s="169">
        <f t="shared" si="277"/>
        <v>0.36978866207754429</v>
      </c>
      <c r="D1620" s="168">
        <v>26.322286039999899</v>
      </c>
      <c r="E1620" s="168">
        <v>4.2445531000000002E-2</v>
      </c>
      <c r="F1620" s="169">
        <f t="shared" si="278"/>
        <v>0.97890232138069888</v>
      </c>
      <c r="G1620" s="169">
        <f t="shared" si="279"/>
        <v>0.35799389097298667</v>
      </c>
      <c r="H1620" s="169">
        <f t="shared" si="280"/>
        <v>7.7487855188958156E-4</v>
      </c>
      <c r="I1620" s="169">
        <f t="shared" si="281"/>
        <v>31949.740403499825</v>
      </c>
      <c r="J1620" s="169">
        <f t="shared" si="275"/>
        <v>2.3740641674862586E-2</v>
      </c>
      <c r="K1620" s="169">
        <f t="shared" si="276"/>
        <v>1.6917683230033513</v>
      </c>
      <c r="L1620" s="169">
        <f t="shared" si="282"/>
        <v>24.481230757366383</v>
      </c>
      <c r="M1620" s="170">
        <f t="shared" si="283"/>
        <v>28.44150146207086</v>
      </c>
      <c r="N1620" s="170">
        <f t="shared" si="284"/>
        <v>1.9282046069228802</v>
      </c>
      <c r="O1620" s="169">
        <f t="shared" si="285"/>
        <v>0.17390012688698414</v>
      </c>
    </row>
    <row r="1621" spans="1:15" x14ac:dyDescent="0.25">
      <c r="A1621" s="157">
        <v>45695.114583333336</v>
      </c>
      <c r="B1621" s="168">
        <v>0.31890293334927522</v>
      </c>
      <c r="C1621" s="169">
        <f t="shared" si="277"/>
        <v>0.36190153869517894</v>
      </c>
      <c r="D1621" s="168">
        <v>26.32195763</v>
      </c>
      <c r="E1621" s="168">
        <v>4.2211876833333301E-2</v>
      </c>
      <c r="F1621" s="169">
        <f t="shared" si="278"/>
        <v>0.97890298661732911</v>
      </c>
      <c r="G1621" s="169">
        <f t="shared" si="279"/>
        <v>0.35035895741433154</v>
      </c>
      <c r="H1621" s="169">
        <f t="shared" si="280"/>
        <v>7.5835272167604228E-4</v>
      </c>
      <c r="I1621" s="169">
        <f t="shared" si="281"/>
        <v>31268.292943263459</v>
      </c>
      <c r="J1621" s="169">
        <f t="shared" si="275"/>
        <v>2.3740874227859074E-2</v>
      </c>
      <c r="K1621" s="169">
        <f t="shared" si="276"/>
        <v>1.6917536065653642</v>
      </c>
      <c r="L1621" s="169">
        <f t="shared" si="282"/>
        <v>24.031539418921735</v>
      </c>
      <c r="M1621" s="170">
        <f t="shared" si="283"/>
        <v>27.918847167489933</v>
      </c>
      <c r="N1621" s="170">
        <f t="shared" si="284"/>
        <v>1.878646865008101</v>
      </c>
      <c r="O1621" s="169">
        <f t="shared" si="285"/>
        <v>0.16943063356855168</v>
      </c>
    </row>
    <row r="1622" spans="1:15" x14ac:dyDescent="0.25">
      <c r="A1622" s="157">
        <v>45695.115277777775</v>
      </c>
      <c r="B1622" s="168">
        <v>0.32430806257520878</v>
      </c>
      <c r="C1622" s="169">
        <f t="shared" si="277"/>
        <v>0.36803576688009282</v>
      </c>
      <c r="D1622" s="168">
        <v>26.32211324</v>
      </c>
      <c r="E1622" s="168">
        <v>4.2151476666666597E-2</v>
      </c>
      <c r="F1622" s="169">
        <f t="shared" si="278"/>
        <v>0.9789026714106901</v>
      </c>
      <c r="G1622" s="169">
        <f t="shared" si="279"/>
        <v>0.35629723907389127</v>
      </c>
      <c r="H1622" s="169">
        <f t="shared" si="280"/>
        <v>7.7120614518158288E-4</v>
      </c>
      <c r="I1622" s="169">
        <f t="shared" si="281"/>
        <v>31798.290258440018</v>
      </c>
      <c r="J1622" s="169">
        <f t="shared" si="275"/>
        <v>2.3740764037286487E-2</v>
      </c>
      <c r="K1622" s="169">
        <f t="shared" si="276"/>
        <v>1.6917605796206312</v>
      </c>
      <c r="L1622" s="169">
        <f t="shared" si="282"/>
        <v>24.381416370018922</v>
      </c>
      <c r="M1622" s="170">
        <f t="shared" si="283"/>
        <v>28.325424253798907</v>
      </c>
      <c r="N1622" s="170">
        <f t="shared" si="284"/>
        <v>1.9062032290653579</v>
      </c>
      <c r="O1622" s="169">
        <f t="shared" si="285"/>
        <v>0.17191587563720759</v>
      </c>
    </row>
    <row r="1623" spans="1:15" x14ac:dyDescent="0.25">
      <c r="A1623" s="157">
        <v>45695.115972222222</v>
      </c>
      <c r="B1623" s="168">
        <v>0.32044725598194945</v>
      </c>
      <c r="C1623" s="169">
        <f t="shared" si="277"/>
        <v>0.36365481528623461</v>
      </c>
      <c r="D1623" s="168">
        <v>26.322328008333301</v>
      </c>
      <c r="E1623" s="168">
        <v>4.2456873166666603E-2</v>
      </c>
      <c r="F1623" s="169">
        <f t="shared" si="278"/>
        <v>0.97890223636764029</v>
      </c>
      <c r="G1623" s="169">
        <f t="shared" si="279"/>
        <v>0.35205560931342983</v>
      </c>
      <c r="H1623" s="169">
        <f t="shared" si="280"/>
        <v>7.6202512838404726E-4</v>
      </c>
      <c r="I1623" s="169">
        <f t="shared" si="281"/>
        <v>31419.776040730671</v>
      </c>
      <c r="J1623" s="169">
        <f t="shared" si="275"/>
        <v>2.3740611956535713E-2</v>
      </c>
      <c r="K1623" s="169">
        <f t="shared" si="276"/>
        <v>1.6917702036604405</v>
      </c>
      <c r="L1623" s="169">
        <f t="shared" si="282"/>
        <v>24.131588382103452</v>
      </c>
      <c r="M1623" s="170">
        <f t="shared" si="283"/>
        <v>28.035326172802886</v>
      </c>
      <c r="N1623" s="170">
        <f t="shared" si="284"/>
        <v>1.8982752951487041</v>
      </c>
      <c r="O1623" s="169">
        <f t="shared" si="285"/>
        <v>0.17120087438209813</v>
      </c>
    </row>
    <row r="1624" spans="1:15" x14ac:dyDescent="0.25">
      <c r="A1624" s="157">
        <v>45695.116666666669</v>
      </c>
      <c r="B1624" s="168">
        <v>0.30732050438848718</v>
      </c>
      <c r="C1624" s="169">
        <f t="shared" si="277"/>
        <v>0.34875852105581279</v>
      </c>
      <c r="D1624" s="168">
        <v>26.322542774999999</v>
      </c>
      <c r="E1624" s="168">
        <v>4.2411864666666597E-2</v>
      </c>
      <c r="F1624" s="169">
        <f t="shared" si="278"/>
        <v>0.97890180132316273</v>
      </c>
      <c r="G1624" s="169">
        <f t="shared" si="279"/>
        <v>0.33763405804633867</v>
      </c>
      <c r="H1624" s="169">
        <f t="shared" si="280"/>
        <v>7.3080964945094952E-4</v>
      </c>
      <c r="I1624" s="169">
        <f t="shared" si="281"/>
        <v>30132.736219222224</v>
      </c>
      <c r="J1624" s="169">
        <f t="shared" si="275"/>
        <v>2.3740459878157476E-2</v>
      </c>
      <c r="K1624" s="169">
        <f t="shared" si="276"/>
        <v>1.6917798276656375</v>
      </c>
      <c r="L1624" s="169">
        <f t="shared" si="282"/>
        <v>23.278982395153879</v>
      </c>
      <c r="M1624" s="170">
        <f t="shared" si="283"/>
        <v>27.044932902749999</v>
      </c>
      <c r="N1624" s="170">
        <f t="shared" si="284"/>
        <v>1.8222871217982139</v>
      </c>
      <c r="O1624" s="169">
        <f t="shared" si="285"/>
        <v>0.16434768414486056</v>
      </c>
    </row>
    <row r="1625" spans="1:15" x14ac:dyDescent="0.25">
      <c r="A1625" s="157">
        <v>45695.117361111108</v>
      </c>
      <c r="B1625" s="168">
        <v>0.3177446876973517</v>
      </c>
      <c r="C1625" s="169">
        <f t="shared" si="277"/>
        <v>0.36058868345797779</v>
      </c>
      <c r="D1625" s="168">
        <v>26.322757543333299</v>
      </c>
      <c r="E1625" s="168">
        <v>4.2154921333333303E-2</v>
      </c>
      <c r="F1625" s="169">
        <f t="shared" si="278"/>
        <v>0.97890136627050561</v>
      </c>
      <c r="G1625" s="169">
        <f t="shared" si="279"/>
        <v>0.34908646444985592</v>
      </c>
      <c r="H1625" s="169">
        <f t="shared" si="280"/>
        <v>7.5559840790012103E-4</v>
      </c>
      <c r="I1625" s="169">
        <f t="shared" si="281"/>
        <v>31154.862250769282</v>
      </c>
      <c r="J1625" s="169">
        <f t="shared" si="275"/>
        <v>2.3740307799791388E-2</v>
      </c>
      <c r="K1625" s="169">
        <f t="shared" si="276"/>
        <v>1.6917894517855947</v>
      </c>
      <c r="L1625" s="169">
        <f t="shared" si="282"/>
        <v>23.956457950071446</v>
      </c>
      <c r="M1625" s="170">
        <f t="shared" si="283"/>
        <v>27.832148629975663</v>
      </c>
      <c r="N1625" s="170">
        <f t="shared" si="284"/>
        <v>1.8696720502614135</v>
      </c>
      <c r="O1625" s="169">
        <f t="shared" si="285"/>
        <v>0.16862121665416788</v>
      </c>
    </row>
    <row r="1626" spans="1:15" x14ac:dyDescent="0.25">
      <c r="A1626" s="157">
        <v>45695.118055555555</v>
      </c>
      <c r="B1626" s="168">
        <v>0.34168170510138207</v>
      </c>
      <c r="C1626" s="169">
        <f t="shared" si="277"/>
        <v>0.3877534402873658</v>
      </c>
      <c r="D1626" s="168">
        <v>26.322816945</v>
      </c>
      <c r="E1626" s="168">
        <v>4.22118761666666E-2</v>
      </c>
      <c r="F1626" s="169">
        <f t="shared" si="278"/>
        <v>0.97890124594068484</v>
      </c>
      <c r="G1626" s="169">
        <f t="shared" si="279"/>
        <v>0.3753845871206169</v>
      </c>
      <c r="H1626" s="169">
        <f t="shared" si="280"/>
        <v>8.1252075134332659E-4</v>
      </c>
      <c r="I1626" s="169">
        <f t="shared" si="281"/>
        <v>33501.897240828403</v>
      </c>
      <c r="J1626" s="169">
        <f t="shared" si="275"/>
        <v>2.3740265737430193E-2</v>
      </c>
      <c r="K1626" s="169">
        <f t="shared" si="276"/>
        <v>1.6917921136784202</v>
      </c>
      <c r="L1626" s="169">
        <f t="shared" si="282"/>
        <v>25.500573864280355</v>
      </c>
      <c r="M1626" s="170">
        <f t="shared" si="283"/>
        <v>29.626114315263834</v>
      </c>
      <c r="N1626" s="170">
        <f t="shared" si="284"/>
        <v>2.0061086973731332</v>
      </c>
      <c r="O1626" s="169">
        <f t="shared" si="285"/>
        <v>0.18092610907044851</v>
      </c>
    </row>
    <row r="1627" spans="1:15" x14ac:dyDescent="0.25">
      <c r="A1627" s="157">
        <v>45695.118750000001</v>
      </c>
      <c r="B1627" s="168">
        <v>0.32778278850450987</v>
      </c>
      <c r="C1627" s="169">
        <f t="shared" si="277"/>
        <v>0.37197905814552057</v>
      </c>
      <c r="D1627" s="168">
        <v>26.322140411666599</v>
      </c>
      <c r="E1627" s="168">
        <v>4.2421157833333299E-2</v>
      </c>
      <c r="F1627" s="169">
        <f t="shared" si="278"/>
        <v>0.97890261637097586</v>
      </c>
      <c r="G1627" s="169">
        <f t="shared" si="279"/>
        <v>0.36011470585321731</v>
      </c>
      <c r="H1627" s="169">
        <f t="shared" si="280"/>
        <v>7.7946906028834916E-4</v>
      </c>
      <c r="I1627" s="169">
        <f t="shared" si="281"/>
        <v>32138.990623772977</v>
      </c>
      <c r="J1627" s="169">
        <f t="shared" si="275"/>
        <v>2.3740744796546736E-2</v>
      </c>
      <c r="K1627" s="169">
        <f t="shared" si="276"/>
        <v>1.6917617972150578</v>
      </c>
      <c r="L1627" s="169">
        <f t="shared" si="282"/>
        <v>24.605905681815955</v>
      </c>
      <c r="M1627" s="170">
        <f t="shared" si="283"/>
        <v>28.586246022402666</v>
      </c>
      <c r="N1627" s="170">
        <f t="shared" si="284"/>
        <v>1.9379469047289197</v>
      </c>
      <c r="O1627" s="169">
        <f t="shared" si="285"/>
        <v>0.17477876124900069</v>
      </c>
    </row>
    <row r="1628" spans="1:15" x14ac:dyDescent="0.25">
      <c r="A1628" s="157">
        <v>45695.119444444441</v>
      </c>
      <c r="B1628" s="168">
        <v>0.31967509465403038</v>
      </c>
      <c r="C1628" s="169">
        <f t="shared" si="277"/>
        <v>0.36277666748754833</v>
      </c>
      <c r="D1628" s="168">
        <v>26.32137393</v>
      </c>
      <c r="E1628" s="168">
        <v>4.2149621833333303E-2</v>
      </c>
      <c r="F1628" s="169">
        <f t="shared" si="278"/>
        <v>0.97890416894891807</v>
      </c>
      <c r="G1628" s="169">
        <f t="shared" si="279"/>
        <v>0.35120728335115631</v>
      </c>
      <c r="H1628" s="169">
        <f t="shared" si="280"/>
        <v>7.6018892500250284E-4</v>
      </c>
      <c r="I1628" s="169">
        <f t="shared" si="281"/>
        <v>31343.904070924174</v>
      </c>
      <c r="J1628" s="169">
        <f t="shared" si="275"/>
        <v>2.3741287563153364E-2</v>
      </c>
      <c r="K1628" s="169">
        <f t="shared" si="276"/>
        <v>1.6917274505137798</v>
      </c>
      <c r="L1628" s="169">
        <f t="shared" si="282"/>
        <v>24.081572358008458</v>
      </c>
      <c r="M1628" s="170">
        <f t="shared" si="283"/>
        <v>27.976586071896882</v>
      </c>
      <c r="N1628" s="170">
        <f t="shared" si="284"/>
        <v>1.8801653097471827</v>
      </c>
      <c r="O1628" s="169">
        <f t="shared" si="285"/>
        <v>0.16956757844040249</v>
      </c>
    </row>
    <row r="1629" spans="1:15" x14ac:dyDescent="0.25">
      <c r="A1629" s="157">
        <v>45695.120138888888</v>
      </c>
      <c r="B1629" s="168">
        <v>0.32932712034135553</v>
      </c>
      <c r="C1629" s="169">
        <f t="shared" si="277"/>
        <v>0.37372851988696493</v>
      </c>
      <c r="D1629" s="168">
        <v>26.320607450000001</v>
      </c>
      <c r="E1629" s="168">
        <v>4.2250290500000003E-2</v>
      </c>
      <c r="F1629" s="169">
        <f t="shared" si="278"/>
        <v>0.97890572146230503</v>
      </c>
      <c r="G1629" s="169">
        <f t="shared" si="279"/>
        <v>0.3618113678643704</v>
      </c>
      <c r="H1629" s="169">
        <f t="shared" si="280"/>
        <v>7.8314148888391859E-4</v>
      </c>
      <c r="I1629" s="169">
        <f t="shared" si="281"/>
        <v>32290.144118233769</v>
      </c>
      <c r="J1629" s="169">
        <f t="shared" si="275"/>
        <v>2.3741830343767076E-2</v>
      </c>
      <c r="K1629" s="169">
        <f t="shared" si="276"/>
        <v>1.6916931043976071</v>
      </c>
      <c r="L1629" s="169">
        <f t="shared" si="282"/>
        <v>24.705572200007023</v>
      </c>
      <c r="M1629" s="170">
        <f t="shared" si="283"/>
        <v>28.700991469907642</v>
      </c>
      <c r="N1629" s="170">
        <f t="shared" si="284"/>
        <v>1.9387033449528261</v>
      </c>
      <c r="O1629" s="169">
        <f t="shared" si="285"/>
        <v>0.17484698276991578</v>
      </c>
    </row>
    <row r="1630" spans="1:15" x14ac:dyDescent="0.25">
      <c r="A1630" s="157">
        <v>45695.120833333334</v>
      </c>
      <c r="B1630" s="168">
        <v>0.33897914047683331</v>
      </c>
      <c r="C1630" s="169">
        <f t="shared" si="277"/>
        <v>0.38468027519557241</v>
      </c>
      <c r="D1630" s="168">
        <v>26.3198409666666</v>
      </c>
      <c r="E1630" s="168">
        <v>4.2410562333333297E-2</v>
      </c>
      <c r="F1630" s="169">
        <f t="shared" si="278"/>
        <v>0.97890727392126564</v>
      </c>
      <c r="G1630" s="169">
        <f t="shared" si="279"/>
        <v>0.37241544627811257</v>
      </c>
      <c r="H1630" s="169">
        <f t="shared" si="280"/>
        <v>8.0609403956301425E-4</v>
      </c>
      <c r="I1630" s="169">
        <f t="shared" si="281"/>
        <v>33236.375776897454</v>
      </c>
      <c r="J1630" s="169">
        <f t="shared" si="275"/>
        <v>2.374237314192917E-2</v>
      </c>
      <c r="K1630" s="169">
        <f t="shared" si="276"/>
        <v>1.691658758642486</v>
      </c>
      <c r="L1630" s="169">
        <f t="shared" si="282"/>
        <v>25.327016165699195</v>
      </c>
      <c r="M1630" s="170">
        <f t="shared" si="283"/>
        <v>29.422401357572653</v>
      </c>
      <c r="N1630" s="170">
        <f t="shared" si="284"/>
        <v>2.0002165197404311</v>
      </c>
      <c r="O1630" s="169">
        <f t="shared" si="285"/>
        <v>0.1803947077687979</v>
      </c>
    </row>
    <row r="1631" spans="1:15" x14ac:dyDescent="0.25">
      <c r="A1631" s="157">
        <v>45695.121527777781</v>
      </c>
      <c r="B1631" s="168">
        <v>0.34129562076193309</v>
      </c>
      <c r="C1631" s="169">
        <f t="shared" si="277"/>
        <v>0.38730745761510077</v>
      </c>
      <c r="D1631" s="168">
        <v>26.319074485000002</v>
      </c>
      <c r="E1631" s="168">
        <v>4.2146971999999998E-2</v>
      </c>
      <c r="F1631" s="169">
        <f t="shared" si="278"/>
        <v>0.97890882631567444</v>
      </c>
      <c r="G1631" s="169">
        <f t="shared" si="279"/>
        <v>0.37496042010144687</v>
      </c>
      <c r="H1631" s="169">
        <f t="shared" si="280"/>
        <v>8.1160264091222263E-4</v>
      </c>
      <c r="I1631" s="169">
        <f t="shared" si="281"/>
        <v>33463.364337944709</v>
      </c>
      <c r="J1631" s="169">
        <f t="shared" si="275"/>
        <v>2.3742915954099275E-2</v>
      </c>
      <c r="K1631" s="169">
        <f t="shared" si="276"/>
        <v>1.6916244134724658</v>
      </c>
      <c r="L1631" s="169">
        <f t="shared" si="282"/>
        <v>25.475791471835571</v>
      </c>
      <c r="M1631" s="170">
        <f t="shared" si="283"/>
        <v>29.594695684299559</v>
      </c>
      <c r="N1631" s="170">
        <f t="shared" si="284"/>
        <v>2.0006546932628892</v>
      </c>
      <c r="O1631" s="169">
        <f t="shared" si="285"/>
        <v>0.18043422558287239</v>
      </c>
    </row>
    <row r="1632" spans="1:15" x14ac:dyDescent="0.25">
      <c r="A1632" s="157">
        <v>45695.12222222222</v>
      </c>
      <c r="B1632" s="168">
        <v>0.34052346312494924</v>
      </c>
      <c r="C1632" s="169">
        <f t="shared" si="277"/>
        <v>0.38642959954252404</v>
      </c>
      <c r="D1632" s="168">
        <v>26.3183080033333</v>
      </c>
      <c r="E1632" s="168">
        <v>4.1672776000000002E-2</v>
      </c>
      <c r="F1632" s="169">
        <f t="shared" si="278"/>
        <v>0.97891037864890973</v>
      </c>
      <c r="G1632" s="169">
        <f t="shared" si="279"/>
        <v>0.37411209819417585</v>
      </c>
      <c r="H1632" s="169">
        <f t="shared" si="280"/>
        <v>8.0976644630773996E-4</v>
      </c>
      <c r="I1632" s="169">
        <f t="shared" si="281"/>
        <v>33387.517400474077</v>
      </c>
      <c r="J1632" s="169">
        <f t="shared" si="275"/>
        <v>2.3743458781458237E-2</v>
      </c>
      <c r="K1632" s="169">
        <f t="shared" si="276"/>
        <v>1.6915900688128545</v>
      </c>
      <c r="L1632" s="169">
        <f t="shared" si="282"/>
        <v>25.426215615452808</v>
      </c>
      <c r="M1632" s="170">
        <f t="shared" si="283"/>
        <v>29.536567516828612</v>
      </c>
      <c r="N1632" s="170">
        <f t="shared" si="284"/>
        <v>1.9738456775092701</v>
      </c>
      <c r="O1632" s="169">
        <f t="shared" si="285"/>
        <v>0.17801638505675235</v>
      </c>
    </row>
    <row r="1633" spans="1:15" x14ac:dyDescent="0.25">
      <c r="A1633" s="157">
        <v>45695.122916666667</v>
      </c>
      <c r="B1633" s="168">
        <v>0.31851684348886794</v>
      </c>
      <c r="C1633" s="169">
        <f t="shared" si="277"/>
        <v>0.36145512838774785</v>
      </c>
      <c r="D1633" s="168">
        <v>26.317730831666601</v>
      </c>
      <c r="E1633" s="168">
        <v>4.1556215666666597E-2</v>
      </c>
      <c r="F1633" s="169">
        <f t="shared" si="278"/>
        <v>0.9789115475376815</v>
      </c>
      <c r="G1633" s="169">
        <f t="shared" si="279"/>
        <v>0.34993478432962555</v>
      </c>
      <c r="H1633" s="169">
        <f t="shared" si="280"/>
        <v>7.5743459811607259E-4</v>
      </c>
      <c r="I1633" s="169">
        <f t="shared" si="281"/>
        <v>31229.723092701413</v>
      </c>
      <c r="J1633" s="169">
        <f t="shared" si="275"/>
        <v>2.3743867548254999E-2</v>
      </c>
      <c r="K1633" s="169">
        <f t="shared" si="276"/>
        <v>1.6915642071294268</v>
      </c>
      <c r="L1633" s="169">
        <f t="shared" si="282"/>
        <v>24.00651599426342</v>
      </c>
      <c r="M1633" s="170">
        <f t="shared" si="283"/>
        <v>27.886980319359306</v>
      </c>
      <c r="N1633" s="170">
        <f t="shared" si="284"/>
        <v>1.8471093216635077</v>
      </c>
      <c r="O1633" s="169">
        <f t="shared" si="285"/>
        <v>0.16658633853386615</v>
      </c>
    </row>
    <row r="1634" spans="1:15" x14ac:dyDescent="0.25">
      <c r="A1634" s="157">
        <v>45695.123611111114</v>
      </c>
      <c r="B1634" s="168">
        <v>0.31426995254843471</v>
      </c>
      <c r="C1634" s="169">
        <f t="shared" si="277"/>
        <v>0.35663634335013161</v>
      </c>
      <c r="D1634" s="168">
        <v>26.318050384999999</v>
      </c>
      <c r="E1634" s="168">
        <v>4.1565487333333297E-2</v>
      </c>
      <c r="F1634" s="169">
        <f t="shared" si="278"/>
        <v>0.97891090038216222</v>
      </c>
      <c r="G1634" s="169">
        <f t="shared" si="279"/>
        <v>0.3452689875415072</v>
      </c>
      <c r="H1634" s="169">
        <f t="shared" si="280"/>
        <v>7.4733547086906315E-4</v>
      </c>
      <c r="I1634" s="169">
        <f t="shared" si="281"/>
        <v>30813.380065451373</v>
      </c>
      <c r="J1634" s="169">
        <f t="shared" si="275"/>
        <v>2.3743641231867226E-2</v>
      </c>
      <c r="K1634" s="169">
        <f t="shared" si="276"/>
        <v>1.6915785255150724</v>
      </c>
      <c r="L1634" s="169">
        <f t="shared" si="282"/>
        <v>23.730983063229552</v>
      </c>
      <c r="M1634" s="170">
        <f t="shared" si="283"/>
        <v>27.567118581084717</v>
      </c>
      <c r="N1634" s="170">
        <f t="shared" si="284"/>
        <v>1.8240928341659035</v>
      </c>
      <c r="O1634" s="169">
        <f t="shared" si="285"/>
        <v>0.1645105369918744</v>
      </c>
    </row>
    <row r="1635" spans="1:15" x14ac:dyDescent="0.25">
      <c r="A1635" s="157">
        <v>45695.124305555553</v>
      </c>
      <c r="B1635" s="168">
        <v>0.31388387558313124</v>
      </c>
      <c r="C1635" s="169">
        <f t="shared" si="277"/>
        <v>0.35619904647308442</v>
      </c>
      <c r="D1635" s="168">
        <v>26.3184795383333</v>
      </c>
      <c r="E1635" s="168">
        <v>4.1678076000000001E-2</v>
      </c>
      <c r="F1635" s="169">
        <f t="shared" si="278"/>
        <v>0.97891003124932985</v>
      </c>
      <c r="G1635" s="169">
        <f t="shared" si="279"/>
        <v>0.34484482862385546</v>
      </c>
      <c r="H1635" s="169">
        <f t="shared" si="280"/>
        <v>7.4641737797371307E-4</v>
      </c>
      <c r="I1635" s="169">
        <f t="shared" si="281"/>
        <v>30775.597615274495</v>
      </c>
      <c r="J1635" s="169">
        <f t="shared" si="275"/>
        <v>2.3743337297923453E-2</v>
      </c>
      <c r="K1635" s="169">
        <f t="shared" si="276"/>
        <v>1.6915977549421692</v>
      </c>
      <c r="L1635" s="169">
        <f t="shared" si="282"/>
        <v>23.705909123699179</v>
      </c>
      <c r="M1635" s="170">
        <f t="shared" si="283"/>
        <v>27.53827169970403</v>
      </c>
      <c r="N1635" s="170">
        <f t="shared" si="284"/>
        <v>1.8269184737315309</v>
      </c>
      <c r="O1635" s="169">
        <f t="shared" si="285"/>
        <v>0.16476537461503707</v>
      </c>
    </row>
    <row r="1636" spans="1:15" x14ac:dyDescent="0.25">
      <c r="A1636" s="157">
        <v>45695.125</v>
      </c>
      <c r="B1636" s="168">
        <v>0.30384576557952114</v>
      </c>
      <c r="C1636" s="169">
        <f t="shared" si="277"/>
        <v>0.34480848360383071</v>
      </c>
      <c r="D1636" s="168">
        <v>26.3189086916666</v>
      </c>
      <c r="E1636" s="168">
        <v>4.1864842166666603E-2</v>
      </c>
      <c r="F1636" s="169">
        <f t="shared" si="278"/>
        <v>0.97890916209732071</v>
      </c>
      <c r="G1636" s="169">
        <f t="shared" si="279"/>
        <v>0.33381657711692025</v>
      </c>
      <c r="H1636" s="169">
        <f t="shared" si="280"/>
        <v>7.2254670371627765E-4</v>
      </c>
      <c r="I1636" s="169">
        <f t="shared" si="281"/>
        <v>29791.452983370975</v>
      </c>
      <c r="J1636" s="169">
        <f t="shared" si="275"/>
        <v>2.3743033368741315E-2</v>
      </c>
      <c r="K1636" s="169">
        <f t="shared" si="276"/>
        <v>1.6916169845292739</v>
      </c>
      <c r="L1636" s="169">
        <f t="shared" si="282"/>
        <v>23.0524459162814</v>
      </c>
      <c r="M1636" s="170">
        <f t="shared" si="283"/>
        <v>26.779440390424316</v>
      </c>
      <c r="N1636" s="170">
        <f t="shared" si="284"/>
        <v>1.7792336373424857</v>
      </c>
      <c r="O1636" s="169">
        <f t="shared" si="285"/>
        <v>0.16046479413261955</v>
      </c>
    </row>
    <row r="1637" spans="1:15" x14ac:dyDescent="0.25">
      <c r="A1637" s="157">
        <v>45695.125694444447</v>
      </c>
      <c r="B1637" s="168">
        <v>0.2934215785797214</v>
      </c>
      <c r="C1637" s="169">
        <f t="shared" si="277"/>
        <v>0.33297974119829754</v>
      </c>
      <c r="D1637" s="168">
        <v>26.319337845</v>
      </c>
      <c r="E1637" s="168">
        <v>4.1786692166666597E-2</v>
      </c>
      <c r="F1637" s="169">
        <f t="shared" si="278"/>
        <v>0.97890829292613413</v>
      </c>
      <c r="G1637" s="169">
        <f t="shared" si="279"/>
        <v>0.32236416665840045</v>
      </c>
      <c r="H1637" s="169">
        <f t="shared" si="280"/>
        <v>6.9775793649004428E-4</v>
      </c>
      <c r="I1637" s="169">
        <f t="shared" si="281"/>
        <v>28769.449639532908</v>
      </c>
      <c r="J1637" s="169">
        <f t="shared" si="275"/>
        <v>2.374272944432065E-2</v>
      </c>
      <c r="K1637" s="169">
        <f t="shared" si="276"/>
        <v>1.6916362142763903</v>
      </c>
      <c r="L1637" s="169">
        <f t="shared" si="282"/>
        <v>22.370641193040225</v>
      </c>
      <c r="M1637" s="170">
        <f t="shared" si="283"/>
        <v>25.987669677859039</v>
      </c>
      <c r="N1637" s="170">
        <f t="shared" si="284"/>
        <v>1.7178871111770502</v>
      </c>
      <c r="O1637" s="169">
        <f t="shared" si="285"/>
        <v>0.15493209877137898</v>
      </c>
    </row>
    <row r="1638" spans="1:15" x14ac:dyDescent="0.25">
      <c r="A1638" s="157">
        <v>45695.126388888886</v>
      </c>
      <c r="B1638" s="168">
        <v>0.29419373622442752</v>
      </c>
      <c r="C1638" s="169">
        <f t="shared" si="277"/>
        <v>0.33385665085932226</v>
      </c>
      <c r="D1638" s="168">
        <v>26.319699050000001</v>
      </c>
      <c r="E1638" s="168">
        <v>4.1719137166666601E-2</v>
      </c>
      <c r="F1638" s="169">
        <f t="shared" si="278"/>
        <v>0.97890756135694279</v>
      </c>
      <c r="G1638" s="169">
        <f t="shared" si="279"/>
        <v>0.32321248857415541</v>
      </c>
      <c r="H1638" s="169">
        <f t="shared" si="280"/>
        <v>6.9959413111289051E-4</v>
      </c>
      <c r="I1638" s="169">
        <f t="shared" si="281"/>
        <v>28845.214634245443</v>
      </c>
      <c r="J1638" s="169">
        <f t="shared" si="275"/>
        <v>2.3742473644288116E-2</v>
      </c>
      <c r="K1638" s="169">
        <f t="shared" si="276"/>
        <v>1.6916523994798751</v>
      </c>
      <c r="L1638" s="169">
        <f t="shared" si="282"/>
        <v>22.421259880652343</v>
      </c>
      <c r="M1638" s="170">
        <f t="shared" si="283"/>
        <v>26.046695847738338</v>
      </c>
      <c r="N1638" s="170">
        <f t="shared" si="284"/>
        <v>1.7194247071136501</v>
      </c>
      <c r="O1638" s="169">
        <f t="shared" si="285"/>
        <v>0.15507077084358317</v>
      </c>
    </row>
    <row r="1639" spans="1:15" x14ac:dyDescent="0.25">
      <c r="A1639" s="157">
        <v>45695.127083333333</v>
      </c>
      <c r="B1639" s="168">
        <v>0.31620035585278655</v>
      </c>
      <c r="C1639" s="169">
        <f t="shared" si="277"/>
        <v>0.35883025798082124</v>
      </c>
      <c r="D1639" s="168">
        <v>26.319738390000001</v>
      </c>
      <c r="E1639" s="168">
        <v>4.1919148833333301E-2</v>
      </c>
      <c r="F1639" s="169">
        <f t="shared" si="278"/>
        <v>0.97890748167856545</v>
      </c>
      <c r="G1639" s="169">
        <f t="shared" si="279"/>
        <v>0.34738980243022183</v>
      </c>
      <c r="H1639" s="169">
        <f t="shared" si="280"/>
        <v>7.5192597928619442E-4</v>
      </c>
      <c r="I1639" s="169">
        <f t="shared" si="281"/>
        <v>31002.934289542955</v>
      </c>
      <c r="J1639" s="169">
        <f t="shared" si="275"/>
        <v>2.3742445784486328E-2</v>
      </c>
      <c r="K1639" s="169">
        <f t="shared" si="276"/>
        <v>1.6916541622693646</v>
      </c>
      <c r="L1639" s="169">
        <f t="shared" si="282"/>
        <v>23.856289399341577</v>
      </c>
      <c r="M1639" s="170">
        <f t="shared" si="283"/>
        <v>27.713790264169369</v>
      </c>
      <c r="N1639" s="170">
        <f t="shared" si="284"/>
        <v>1.8504540403784122</v>
      </c>
      <c r="O1639" s="169">
        <f t="shared" si="285"/>
        <v>0.16688799065461871</v>
      </c>
    </row>
    <row r="1640" spans="1:15" x14ac:dyDescent="0.25">
      <c r="A1640" s="157">
        <v>45695.12777777778</v>
      </c>
      <c r="B1640" s="168">
        <v>0.32430806257520878</v>
      </c>
      <c r="C1640" s="169">
        <f t="shared" si="277"/>
        <v>0.36803103983001717</v>
      </c>
      <c r="D1640" s="168">
        <v>26.319738390000001</v>
      </c>
      <c r="E1640" s="168">
        <v>4.2011867500000001E-2</v>
      </c>
      <c r="F1640" s="169">
        <f t="shared" si="278"/>
        <v>0.97890748167856545</v>
      </c>
      <c r="G1640" s="169">
        <f t="shared" si="279"/>
        <v>0.35629723907389127</v>
      </c>
      <c r="H1640" s="169">
        <f t="shared" si="280"/>
        <v>7.7120614518158288E-4</v>
      </c>
      <c r="I1640" s="169">
        <f t="shared" si="281"/>
        <v>31797.881841313483</v>
      </c>
      <c r="J1640" s="169">
        <f t="shared" si="275"/>
        <v>2.3742445784486328E-2</v>
      </c>
      <c r="K1640" s="169">
        <f t="shared" si="276"/>
        <v>1.6916541622693646</v>
      </c>
      <c r="L1640" s="169">
        <f t="shared" si="282"/>
        <v>24.381416370018922</v>
      </c>
      <c r="M1640" s="170">
        <f t="shared" si="283"/>
        <v>28.323828920382695</v>
      </c>
      <c r="N1640" s="170">
        <f t="shared" si="284"/>
        <v>1.89975866514753</v>
      </c>
      <c r="O1640" s="169">
        <f t="shared" si="285"/>
        <v>0.17133465594764882</v>
      </c>
    </row>
    <row r="1641" spans="1:15" x14ac:dyDescent="0.25">
      <c r="A1641" s="157">
        <v>45695.128472222219</v>
      </c>
      <c r="B1641" s="168">
        <v>0.31465603690332811</v>
      </c>
      <c r="C1641" s="169">
        <f t="shared" si="277"/>
        <v>0.35707773507317203</v>
      </c>
      <c r="D1641" s="168">
        <v>26.319738390000001</v>
      </c>
      <c r="E1641" s="168">
        <v>4.1956236333333299E-2</v>
      </c>
      <c r="F1641" s="169">
        <f t="shared" si="278"/>
        <v>0.97890748167856545</v>
      </c>
      <c r="G1641" s="169">
        <f t="shared" si="279"/>
        <v>0.3456931545776451</v>
      </c>
      <c r="H1641" s="169">
        <f t="shared" si="280"/>
        <v>7.4825358133689414E-4</v>
      </c>
      <c r="I1641" s="169">
        <f t="shared" si="281"/>
        <v>30851.516310322062</v>
      </c>
      <c r="J1641" s="169">
        <f t="shared" si="275"/>
        <v>2.3742445784486328E-2</v>
      </c>
      <c r="K1641" s="169">
        <f t="shared" si="276"/>
        <v>1.6916541622693646</v>
      </c>
      <c r="L1641" s="169">
        <f t="shared" si="282"/>
        <v>23.756053170500163</v>
      </c>
      <c r="M1641" s="170">
        <f t="shared" si="283"/>
        <v>27.597346093976711</v>
      </c>
      <c r="N1641" s="170">
        <f t="shared" si="284"/>
        <v>1.8434834480324438</v>
      </c>
      <c r="O1641" s="169">
        <f t="shared" si="285"/>
        <v>0.16625932972875576</v>
      </c>
    </row>
    <row r="1642" spans="1:15" x14ac:dyDescent="0.25">
      <c r="A1642" s="157">
        <v>45695.129166666666</v>
      </c>
      <c r="B1642" s="168">
        <v>0.30307360425932428</v>
      </c>
      <c r="C1642" s="169">
        <f t="shared" si="277"/>
        <v>0.34393376727944713</v>
      </c>
      <c r="D1642" s="168">
        <v>26.319738390000001</v>
      </c>
      <c r="E1642" s="168">
        <v>4.18886841666666E-2</v>
      </c>
      <c r="F1642" s="169">
        <f t="shared" si="278"/>
        <v>0.97890748167856545</v>
      </c>
      <c r="G1642" s="169">
        <f t="shared" si="279"/>
        <v>0.33296825116313056</v>
      </c>
      <c r="H1642" s="169">
        <f t="shared" si="280"/>
        <v>7.2071050035309647E-4</v>
      </c>
      <c r="I1642" s="169">
        <f t="shared" si="281"/>
        <v>29715.877492944233</v>
      </c>
      <c r="J1642" s="169">
        <f t="shared" si="275"/>
        <v>2.3742445784486328E-2</v>
      </c>
      <c r="K1642" s="169">
        <f t="shared" si="276"/>
        <v>1.6916541622693646</v>
      </c>
      <c r="L1642" s="169">
        <f t="shared" si="282"/>
        <v>23.002055535270852</v>
      </c>
      <c r="M1642" s="170">
        <f t="shared" si="283"/>
        <v>26.72142897322777</v>
      </c>
      <c r="N1642" s="170">
        <f t="shared" si="284"/>
        <v>1.7759834409651056</v>
      </c>
      <c r="O1642" s="169">
        <f t="shared" si="285"/>
        <v>0.16017166675370723</v>
      </c>
    </row>
    <row r="1643" spans="1:15" x14ac:dyDescent="0.25">
      <c r="A1643" s="157">
        <v>45695.129861111112</v>
      </c>
      <c r="B1643" s="168">
        <v>0.31735859783694159</v>
      </c>
      <c r="C1643" s="169">
        <f t="shared" si="277"/>
        <v>0.36014465330734663</v>
      </c>
      <c r="D1643" s="168">
        <v>26.319738390000001</v>
      </c>
      <c r="E1643" s="168">
        <v>4.1953385000000003E-2</v>
      </c>
      <c r="F1643" s="169">
        <f t="shared" si="278"/>
        <v>0.97890748167856545</v>
      </c>
      <c r="G1643" s="169">
        <f t="shared" si="279"/>
        <v>0.34866229136514676</v>
      </c>
      <c r="H1643" s="169">
        <f t="shared" si="280"/>
        <v>7.5468028434014451E-4</v>
      </c>
      <c r="I1643" s="169">
        <f t="shared" si="281"/>
        <v>31116.49804575475</v>
      </c>
      <c r="J1643" s="169">
        <f t="shared" si="275"/>
        <v>2.3742445784486328E-2</v>
      </c>
      <c r="K1643" s="169">
        <f t="shared" si="276"/>
        <v>1.6916541622693646</v>
      </c>
      <c r="L1643" s="169">
        <f t="shared" si="282"/>
        <v>23.931421767459359</v>
      </c>
      <c r="M1643" s="170">
        <f t="shared" si="283"/>
        <v>27.801071343687294</v>
      </c>
      <c r="N1643" s="170">
        <f t="shared" si="284"/>
        <v>1.8584191650887241</v>
      </c>
      <c r="O1643" s="169">
        <f t="shared" si="285"/>
        <v>0.16760634605778535</v>
      </c>
    </row>
    <row r="1644" spans="1:15" x14ac:dyDescent="0.25">
      <c r="A1644" s="157">
        <v>45695.130555555559</v>
      </c>
      <c r="B1644" s="168">
        <v>0.32006116612926161</v>
      </c>
      <c r="C1644" s="169">
        <f t="shared" si="277"/>
        <v>0.36321157989232328</v>
      </c>
      <c r="D1644" s="168">
        <v>26.319738390000001</v>
      </c>
      <c r="E1644" s="168">
        <v>4.2090576833333303E-2</v>
      </c>
      <c r="F1644" s="169">
        <f t="shared" si="278"/>
        <v>0.97890748167856545</v>
      </c>
      <c r="G1644" s="169">
        <f t="shared" si="279"/>
        <v>0.35163143623720483</v>
      </c>
      <c r="H1644" s="169">
        <f t="shared" si="280"/>
        <v>7.6110700484243474E-4</v>
      </c>
      <c r="I1644" s="169">
        <f t="shared" si="281"/>
        <v>31381.48050269673</v>
      </c>
      <c r="J1644" s="169">
        <f t="shared" si="275"/>
        <v>2.3742445784486328E-2</v>
      </c>
      <c r="K1644" s="169">
        <f t="shared" si="276"/>
        <v>1.6916541622693646</v>
      </c>
      <c r="L1644" s="169">
        <f t="shared" si="282"/>
        <v>24.106581886516889</v>
      </c>
      <c r="M1644" s="170">
        <f t="shared" si="283"/>
        <v>28.00455440515373</v>
      </c>
      <c r="N1644" s="170">
        <f t="shared" si="284"/>
        <v>1.8795993355239895</v>
      </c>
      <c r="O1644" s="169">
        <f t="shared" si="285"/>
        <v>0.1695165345891044</v>
      </c>
    </row>
    <row r="1645" spans="1:15" x14ac:dyDescent="0.25">
      <c r="A1645" s="157">
        <v>45695.131249999999</v>
      </c>
      <c r="B1645" s="168">
        <v>0.29728239436943255</v>
      </c>
      <c r="C1645" s="169">
        <f t="shared" si="277"/>
        <v>0.33736146448537063</v>
      </c>
      <c r="D1645" s="168">
        <v>26.319559606666601</v>
      </c>
      <c r="E1645" s="168">
        <v>4.2031471166666598E-2</v>
      </c>
      <c r="F1645" s="169">
        <f t="shared" si="278"/>
        <v>0.97890784378112905</v>
      </c>
      <c r="G1645" s="169">
        <f t="shared" si="279"/>
        <v>0.32660580652243548</v>
      </c>
      <c r="H1645" s="169">
        <f t="shared" si="280"/>
        <v>7.0693897515678675E-4</v>
      </c>
      <c r="I1645" s="169">
        <f t="shared" si="281"/>
        <v>29148.030531536024</v>
      </c>
      <c r="J1645" s="169">
        <f t="shared" si="275"/>
        <v>2.3742572395592344E-2</v>
      </c>
      <c r="K1645" s="169">
        <f t="shared" si="276"/>
        <v>1.6916461511622212</v>
      </c>
      <c r="L1645" s="169">
        <f t="shared" si="282"/>
        <v>22.623551023121852</v>
      </c>
      <c r="M1645" s="170">
        <f t="shared" si="283"/>
        <v>26.281609813963659</v>
      </c>
      <c r="N1645" s="170">
        <f t="shared" si="284"/>
        <v>1.7495999264435211</v>
      </c>
      <c r="O1645" s="169">
        <f t="shared" si="285"/>
        <v>0.15779220115832623</v>
      </c>
    </row>
    <row r="1646" spans="1:15" x14ac:dyDescent="0.25">
      <c r="A1646" s="157">
        <v>45695.131944444445</v>
      </c>
      <c r="B1646" s="168">
        <v>0.29573807173676109</v>
      </c>
      <c r="C1646" s="169">
        <f t="shared" si="277"/>
        <v>0.33560715436841382</v>
      </c>
      <c r="D1646" s="168">
        <v>26.318576304999901</v>
      </c>
      <c r="E1646" s="168">
        <v>4.1959545666666598E-2</v>
      </c>
      <c r="F1646" s="169">
        <f t="shared" si="278"/>
        <v>0.97890983527223363</v>
      </c>
      <c r="G1646" s="169">
        <f t="shared" si="279"/>
        <v>0.32490915462334019</v>
      </c>
      <c r="H1646" s="169">
        <f t="shared" si="280"/>
        <v>7.0326656844878828E-4</v>
      </c>
      <c r="I1646" s="169">
        <f t="shared" si="281"/>
        <v>28996.458137430953</v>
      </c>
      <c r="J1646" s="169">
        <f t="shared" si="275"/>
        <v>2.3743268766724949E-2</v>
      </c>
      <c r="K1646" s="169">
        <f t="shared" si="276"/>
        <v>1.6916020908680582</v>
      </c>
      <c r="L1646" s="169">
        <f t="shared" si="282"/>
        <v>22.522442846231105</v>
      </c>
      <c r="M1646" s="170">
        <f t="shared" si="283"/>
        <v>26.163543047963454</v>
      </c>
      <c r="N1646" s="170">
        <f t="shared" si="284"/>
        <v>1.7379175519398502</v>
      </c>
      <c r="O1646" s="169">
        <f t="shared" si="285"/>
        <v>0.15673859595417119</v>
      </c>
    </row>
    <row r="1647" spans="1:15" x14ac:dyDescent="0.25">
      <c r="A1647" s="157">
        <v>45695.132638888892</v>
      </c>
      <c r="B1647" s="168">
        <v>0.2934215785797214</v>
      </c>
      <c r="C1647" s="169">
        <f t="shared" si="277"/>
        <v>0.33297643813418332</v>
      </c>
      <c r="D1647" s="168">
        <v>26.317503611666599</v>
      </c>
      <c r="E1647" s="168">
        <v>4.1880069833333297E-2</v>
      </c>
      <c r="F1647" s="169">
        <f t="shared" si="278"/>
        <v>0.9789120076943908</v>
      </c>
      <c r="G1647" s="169">
        <f t="shared" si="279"/>
        <v>0.32236416665840051</v>
      </c>
      <c r="H1647" s="169">
        <f t="shared" si="280"/>
        <v>6.9775793649004439E-4</v>
      </c>
      <c r="I1647" s="169">
        <f t="shared" si="281"/>
        <v>28769.164254793439</v>
      </c>
      <c r="J1647" s="169">
        <f t="shared" si="275"/>
        <v>2.3744028473263373E-2</v>
      </c>
      <c r="K1647" s="169">
        <f t="shared" si="276"/>
        <v>1.6915540260234885</v>
      </c>
      <c r="L1647" s="169">
        <f t="shared" si="282"/>
        <v>22.370641193040225</v>
      </c>
      <c r="M1647" s="170">
        <f t="shared" si="283"/>
        <v>25.98653919610188</v>
      </c>
      <c r="N1647" s="170">
        <f t="shared" si="284"/>
        <v>1.7216340633875247</v>
      </c>
      <c r="O1647" s="169">
        <f t="shared" si="285"/>
        <v>0.15527002736178977</v>
      </c>
    </row>
    <row r="1648" spans="1:15" x14ac:dyDescent="0.25">
      <c r="A1648" s="157">
        <v>45695.133333333331</v>
      </c>
      <c r="B1648" s="168">
        <v>0.28840252634225805</v>
      </c>
      <c r="C1648" s="169">
        <f t="shared" si="277"/>
        <v>0.32727889117575426</v>
      </c>
      <c r="D1648" s="168">
        <v>26.3164309183333</v>
      </c>
      <c r="E1648" s="168">
        <v>4.20974341666666E-2</v>
      </c>
      <c r="F1648" s="169">
        <f t="shared" si="278"/>
        <v>0.97891417999674057</v>
      </c>
      <c r="G1648" s="169">
        <f t="shared" si="279"/>
        <v>0.31685004394194433</v>
      </c>
      <c r="H1648" s="169">
        <f t="shared" si="280"/>
        <v>6.8582260593494447E-4</v>
      </c>
      <c r="I1648" s="169">
        <f t="shared" si="281"/>
        <v>28276.896197585167</v>
      </c>
      <c r="J1648" s="169">
        <f t="shared" si="275"/>
        <v>2.3744788209552746E-2</v>
      </c>
      <c r="K1648" s="169">
        <f t="shared" si="276"/>
        <v>1.6915059621785953</v>
      </c>
      <c r="L1648" s="169">
        <f t="shared" si="282"/>
        <v>22.041160738479654</v>
      </c>
      <c r="M1648" s="170">
        <f t="shared" si="283"/>
        <v>25.603151515539068</v>
      </c>
      <c r="N1648" s="170">
        <f t="shared" si="284"/>
        <v>1.7023197742138025</v>
      </c>
      <c r="O1648" s="169">
        <f t="shared" si="285"/>
        <v>0.15352811816502546</v>
      </c>
    </row>
    <row r="1649" spans="1:15" x14ac:dyDescent="0.25">
      <c r="A1649" s="157">
        <v>45695.134027777778</v>
      </c>
      <c r="B1649" s="168">
        <v>0.2926494172518051</v>
      </c>
      <c r="C1649" s="169">
        <f t="shared" si="277"/>
        <v>0.33209633213200601</v>
      </c>
      <c r="D1649" s="168">
        <v>26.315358225000001</v>
      </c>
      <c r="E1649" s="168">
        <v>4.2100217500000002E-2</v>
      </c>
      <c r="F1649" s="169">
        <f t="shared" si="278"/>
        <v>0.97891635217928852</v>
      </c>
      <c r="G1649" s="169">
        <f t="shared" si="279"/>
        <v>0.32151584069612987</v>
      </c>
      <c r="H1649" s="169">
        <f t="shared" si="280"/>
        <v>6.9592173310850625E-4</v>
      </c>
      <c r="I1649" s="169">
        <f t="shared" si="281"/>
        <v>28693.12309620532</v>
      </c>
      <c r="J1649" s="169">
        <f t="shared" si="275"/>
        <v>2.3745547975594392E-2</v>
      </c>
      <c r="K1649" s="169">
        <f t="shared" si="276"/>
        <v>1.6914578993333707</v>
      </c>
      <c r="L1649" s="169">
        <f t="shared" si="282"/>
        <v>22.320003611499637</v>
      </c>
      <c r="M1649" s="170">
        <f t="shared" si="283"/>
        <v>25.926397567418174</v>
      </c>
      <c r="N1649" s="170">
        <f t="shared" si="284"/>
        <v>1.7262398204434537</v>
      </c>
      <c r="O1649" s="169">
        <f t="shared" si="285"/>
        <v>0.15568540949165346</v>
      </c>
    </row>
    <row r="1650" spans="1:15" x14ac:dyDescent="0.25">
      <c r="A1650" s="157">
        <v>45695.134722222225</v>
      </c>
      <c r="B1650" s="168">
        <v>0.29496589753690211</v>
      </c>
      <c r="C1650" s="169">
        <f t="shared" si="277"/>
        <v>0.33472324399402492</v>
      </c>
      <c r="D1650" s="168">
        <v>26.314356993333298</v>
      </c>
      <c r="E1650" s="168">
        <v>4.1925771666666597E-2</v>
      </c>
      <c r="F1650" s="169">
        <f t="shared" si="278"/>
        <v>0.9789183795452997</v>
      </c>
      <c r="G1650" s="169">
        <f t="shared" si="279"/>
        <v>0.32406081451946117</v>
      </c>
      <c r="H1650" s="169">
        <f t="shared" si="280"/>
        <v>7.0143033445770812E-4</v>
      </c>
      <c r="I1650" s="169">
        <f t="shared" si="281"/>
        <v>28920.088281083754</v>
      </c>
      <c r="J1650" s="169">
        <f t="shared" si="275"/>
        <v>2.3746257153692687E-2</v>
      </c>
      <c r="K1650" s="169">
        <f t="shared" si="276"/>
        <v>1.6914130392847522</v>
      </c>
      <c r="L1650" s="169">
        <f t="shared" si="282"/>
        <v>22.471860212029274</v>
      </c>
      <c r="M1650" s="170">
        <f t="shared" si="283"/>
        <v>26.102170843397403</v>
      </c>
      <c r="N1650" s="170">
        <f t="shared" si="284"/>
        <v>1.7319892720753265</v>
      </c>
      <c r="O1650" s="169">
        <f t="shared" si="285"/>
        <v>0.15620393867923218</v>
      </c>
    </row>
    <row r="1651" spans="1:15" x14ac:dyDescent="0.25">
      <c r="A1651" s="157">
        <v>45695.135416666664</v>
      </c>
      <c r="B1651" s="168">
        <v>0.31156738795477218</v>
      </c>
      <c r="C1651" s="169">
        <f t="shared" si="277"/>
        <v>0.3535610875434092</v>
      </c>
      <c r="D1651" s="168">
        <v>26.313677339999899</v>
      </c>
      <c r="E1651" s="168">
        <v>4.1984582833333298E-2</v>
      </c>
      <c r="F1651" s="169">
        <f t="shared" si="278"/>
        <v>0.97891975569686751</v>
      </c>
      <c r="G1651" s="169">
        <f t="shared" si="279"/>
        <v>0.34229984673293573</v>
      </c>
      <c r="H1651" s="169">
        <f t="shared" si="280"/>
        <v>7.4090875916219857E-4</v>
      </c>
      <c r="I1651" s="169">
        <f t="shared" si="281"/>
        <v>30547.677963750553</v>
      </c>
      <c r="J1651" s="169">
        <f t="shared" si="275"/>
        <v>2.3746738570794658E-2</v>
      </c>
      <c r="K1651" s="169">
        <f t="shared" si="276"/>
        <v>1.6913825880058473</v>
      </c>
      <c r="L1651" s="169">
        <f t="shared" si="282"/>
        <v>23.555372913741234</v>
      </c>
      <c r="M1651" s="170">
        <f t="shared" si="283"/>
        <v>27.360283111163479</v>
      </c>
      <c r="N1651" s="170">
        <f t="shared" si="284"/>
        <v>1.8271725449760599</v>
      </c>
      <c r="O1651" s="169">
        <f t="shared" si="285"/>
        <v>0.16478828868831707</v>
      </c>
    </row>
    <row r="1652" spans="1:15" x14ac:dyDescent="0.25">
      <c r="A1652" s="157">
        <v>45695.136111111111</v>
      </c>
      <c r="B1652" s="168">
        <v>0.31967509465403038</v>
      </c>
      <c r="C1652" s="169">
        <f t="shared" si="277"/>
        <v>0.36276030462803144</v>
      </c>
      <c r="D1652" s="168">
        <v>26.31303342</v>
      </c>
      <c r="E1652" s="168">
        <v>4.2141940333333301E-2</v>
      </c>
      <c r="F1652" s="169">
        <f t="shared" si="278"/>
        <v>0.97892105945177199</v>
      </c>
      <c r="G1652" s="169">
        <f t="shared" si="279"/>
        <v>0.35120728335115625</v>
      </c>
      <c r="H1652" s="169">
        <f t="shared" si="280"/>
        <v>7.6018892500250273E-4</v>
      </c>
      <c r="I1652" s="169">
        <f t="shared" si="281"/>
        <v>31342.490319861918</v>
      </c>
      <c r="J1652" s="169">
        <f t="shared" si="275"/>
        <v>2.3747194688015862E-2</v>
      </c>
      <c r="K1652" s="169">
        <f t="shared" si="276"/>
        <v>1.6913537380982044</v>
      </c>
      <c r="L1652" s="169">
        <f t="shared" si="282"/>
        <v>24.081572358008458</v>
      </c>
      <c r="M1652" s="170">
        <f t="shared" si="283"/>
        <v>27.971052628687303</v>
      </c>
      <c r="N1652" s="170">
        <f t="shared" si="284"/>
        <v>1.8793671607452829</v>
      </c>
      <c r="O1652" s="169">
        <f t="shared" si="285"/>
        <v>0.1694955953053105</v>
      </c>
    </row>
    <row r="1653" spans="1:15" x14ac:dyDescent="0.25">
      <c r="A1653" s="157">
        <v>45695.136805555558</v>
      </c>
      <c r="B1653" s="168">
        <v>0.32739671704472312</v>
      </c>
      <c r="C1653" s="169">
        <f t="shared" si="277"/>
        <v>0.37152133915672902</v>
      </c>
      <c r="D1653" s="168">
        <v>26.312389499999998</v>
      </c>
      <c r="E1653" s="168">
        <v>4.1945640166666603E-2</v>
      </c>
      <c r="F1653" s="169">
        <f t="shared" si="278"/>
        <v>0.97892236316351333</v>
      </c>
      <c r="G1653" s="169">
        <f t="shared" si="279"/>
        <v>0.35969055298413671</v>
      </c>
      <c r="H1653" s="169">
        <f t="shared" si="280"/>
        <v>7.7855098048514439E-4</v>
      </c>
      <c r="I1653" s="169">
        <f t="shared" si="281"/>
        <v>32099.443703141387</v>
      </c>
      <c r="J1653" s="169">
        <f t="shared" si="275"/>
        <v>2.3747650815959667E-2</v>
      </c>
      <c r="K1653" s="169">
        <f t="shared" si="276"/>
        <v>1.6913248885507612</v>
      </c>
      <c r="L1653" s="169">
        <f t="shared" si="282"/>
        <v>24.580979533225531</v>
      </c>
      <c r="M1653" s="170">
        <f t="shared" si="283"/>
        <v>28.550684399104853</v>
      </c>
      <c r="N1653" s="170">
        <f t="shared" si="284"/>
        <v>1.9135347346734963</v>
      </c>
      <c r="O1653" s="169">
        <f t="shared" si="285"/>
        <v>0.17257708646045242</v>
      </c>
    </row>
    <row r="1654" spans="1:15" x14ac:dyDescent="0.25">
      <c r="A1654" s="157">
        <v>45695.137499999997</v>
      </c>
      <c r="B1654" s="168">
        <v>0.33627657588317078</v>
      </c>
      <c r="C1654" s="169">
        <f t="shared" si="277"/>
        <v>0.3815966449161699</v>
      </c>
      <c r="D1654" s="168">
        <v>26.311745579999901</v>
      </c>
      <c r="E1654" s="168">
        <v>4.1841928166666598E-2</v>
      </c>
      <c r="F1654" s="169">
        <f t="shared" si="278"/>
        <v>0.9789236668320932</v>
      </c>
      <c r="G1654" s="169">
        <f t="shared" si="279"/>
        <v>0.3694463054695411</v>
      </c>
      <c r="H1654" s="169">
        <f t="shared" si="280"/>
        <v>7.9966732785614956E-4</v>
      </c>
      <c r="I1654" s="169">
        <f t="shared" si="281"/>
        <v>32969.950120757079</v>
      </c>
      <c r="J1654" s="169">
        <f t="shared" si="275"/>
        <v>2.3748106954626296E-2</v>
      </c>
      <c r="K1654" s="169">
        <f t="shared" si="276"/>
        <v>1.6912960393635208</v>
      </c>
      <c r="L1654" s="169">
        <f t="shared" si="282"/>
        <v>25.153264638498726</v>
      </c>
      <c r="M1654" s="170">
        <f t="shared" si="283"/>
        <v>29.214944516815841</v>
      </c>
      <c r="N1654" s="170">
        <f t="shared" si="284"/>
        <v>1.9579735022848228</v>
      </c>
      <c r="O1654" s="169">
        <f t="shared" si="285"/>
        <v>0.1765849118222243</v>
      </c>
    </row>
    <row r="1655" spans="1:15" x14ac:dyDescent="0.25">
      <c r="A1655" s="157">
        <v>45695.138194444444</v>
      </c>
      <c r="B1655" s="168">
        <v>0.32971319180114234</v>
      </c>
      <c r="C1655" s="169">
        <f t="shared" si="277"/>
        <v>0.3741471923363891</v>
      </c>
      <c r="D1655" s="168">
        <v>26.3109944033333</v>
      </c>
      <c r="E1655" s="168">
        <v>4.1838352000000002E-2</v>
      </c>
      <c r="F1655" s="169">
        <f t="shared" si="278"/>
        <v>0.97892518759600244</v>
      </c>
      <c r="G1655" s="169">
        <f t="shared" si="279"/>
        <v>0.36223552073345106</v>
      </c>
      <c r="H1655" s="169">
        <f t="shared" si="280"/>
        <v>7.8405956868712347E-4</v>
      </c>
      <c r="I1655" s="169">
        <f t="shared" si="281"/>
        <v>32326.317417864018</v>
      </c>
      <c r="J1655" s="169">
        <f t="shared" si="275"/>
        <v>2.3748639085091047E-2</v>
      </c>
      <c r="K1655" s="169">
        <f t="shared" si="276"/>
        <v>1.6912623852710964</v>
      </c>
      <c r="L1655" s="169">
        <f t="shared" si="282"/>
        <v>24.730477853690683</v>
      </c>
      <c r="M1655" s="170">
        <f t="shared" si="283"/>
        <v>28.723375566594026</v>
      </c>
      <c r="N1655" s="170">
        <f t="shared" si="284"/>
        <v>1.9214051317345588</v>
      </c>
      <c r="O1655" s="169">
        <f t="shared" si="285"/>
        <v>0.17328689860520913</v>
      </c>
    </row>
    <row r="1656" spans="1:15" x14ac:dyDescent="0.25">
      <c r="A1656" s="157">
        <v>45695.138888888891</v>
      </c>
      <c r="B1656" s="168">
        <v>0.32623846587184124</v>
      </c>
      <c r="C1656" s="169">
        <f t="shared" si="277"/>
        <v>0.37020172294192633</v>
      </c>
      <c r="D1656" s="168">
        <v>26.309760571666601</v>
      </c>
      <c r="E1656" s="168">
        <v>4.1907890499999899E-2</v>
      </c>
      <c r="F1656" s="169">
        <f t="shared" si="278"/>
        <v>0.97892768537182895</v>
      </c>
      <c r="G1656" s="169">
        <f t="shared" si="279"/>
        <v>0.35841805395412502</v>
      </c>
      <c r="H1656" s="169">
        <f t="shared" si="280"/>
        <v>7.7579665358035719E-4</v>
      </c>
      <c r="I1656" s="169">
        <f t="shared" si="281"/>
        <v>31985.428862182434</v>
      </c>
      <c r="J1656" s="169">
        <f t="shared" si="275"/>
        <v>2.3749513158046024E-2</v>
      </c>
      <c r="K1656" s="169">
        <f t="shared" si="276"/>
        <v>1.6912071084132294</v>
      </c>
      <c r="L1656" s="169">
        <f t="shared" si="282"/>
        <v>24.506173995958761</v>
      </c>
      <c r="M1656" s="170">
        <f t="shared" si="283"/>
        <v>28.462023507471738</v>
      </c>
      <c r="N1656" s="170">
        <f t="shared" si="284"/>
        <v>1.9052330878586374</v>
      </c>
      <c r="O1656" s="169">
        <f t="shared" si="285"/>
        <v>0.17182838093963179</v>
      </c>
    </row>
    <row r="1657" spans="1:15" x14ac:dyDescent="0.25">
      <c r="A1657" s="157">
        <v>45695.13958333333</v>
      </c>
      <c r="B1657" s="168">
        <v>0.31735860151243239</v>
      </c>
      <c r="C1657" s="169">
        <f t="shared" si="277"/>
        <v>0.36012271842080085</v>
      </c>
      <c r="D1657" s="168">
        <v>26.308473111666601</v>
      </c>
      <c r="E1657" s="168">
        <v>4.2001271E-2</v>
      </c>
      <c r="F1657" s="169">
        <f t="shared" si="278"/>
        <v>0.97893029154422506</v>
      </c>
      <c r="G1657" s="169">
        <f t="shared" si="279"/>
        <v>0.3486622954031815</v>
      </c>
      <c r="H1657" s="169">
        <f t="shared" si="280"/>
        <v>7.5468029308047946E-4</v>
      </c>
      <c r="I1657" s="169">
        <f t="shared" si="281"/>
        <v>31114.602871557192</v>
      </c>
      <c r="J1657" s="169">
        <f t="shared" si="275"/>
        <v>2.3750425264446425E-2</v>
      </c>
      <c r="K1657" s="169">
        <f t="shared" si="276"/>
        <v>1.6911494303638395</v>
      </c>
      <c r="L1657" s="169">
        <f t="shared" si="282"/>
        <v>23.931422005818632</v>
      </c>
      <c r="M1657" s="170">
        <f t="shared" si="283"/>
        <v>27.793644909432025</v>
      </c>
      <c r="N1657" s="170">
        <f t="shared" si="284"/>
        <v>1.8599314308591175</v>
      </c>
      <c r="O1657" s="169">
        <f t="shared" si="285"/>
        <v>0.1677427336633403</v>
      </c>
    </row>
    <row r="1658" spans="1:15" x14ac:dyDescent="0.25">
      <c r="A1658" s="157">
        <v>45695.140277777777</v>
      </c>
      <c r="B1658" s="168">
        <v>0.30693442004903548</v>
      </c>
      <c r="C1658" s="169">
        <f t="shared" si="277"/>
        <v>0.34829145240847248</v>
      </c>
      <c r="D1658" s="168">
        <v>26.307185648333299</v>
      </c>
      <c r="E1658" s="168">
        <v>4.1802586499999898E-2</v>
      </c>
      <c r="F1658" s="169">
        <f t="shared" si="278"/>
        <v>0.97893289755085111</v>
      </c>
      <c r="G1658" s="169">
        <f t="shared" si="279"/>
        <v>0.33720989102716564</v>
      </c>
      <c r="H1658" s="169">
        <f t="shared" si="280"/>
        <v>7.2989153901983905E-4</v>
      </c>
      <c r="I1658" s="169">
        <f t="shared" si="281"/>
        <v>30092.381488092022</v>
      </c>
      <c r="J1658" s="169">
        <f t="shared" si="275"/>
        <v>2.3751337416081469E-2</v>
      </c>
      <c r="K1658" s="169">
        <f t="shared" si="276"/>
        <v>1.6910917536050316</v>
      </c>
      <c r="L1658" s="169">
        <f t="shared" si="282"/>
        <v>23.253829307726171</v>
      </c>
      <c r="M1658" s="170">
        <f t="shared" si="283"/>
        <v>27.005872873587688</v>
      </c>
      <c r="N1658" s="170">
        <f t="shared" si="284"/>
        <v>1.7931602456856452</v>
      </c>
      <c r="O1658" s="169">
        <f t="shared" si="285"/>
        <v>0.16172080137857553</v>
      </c>
    </row>
    <row r="1659" spans="1:15" x14ac:dyDescent="0.25">
      <c r="A1659" s="157">
        <v>45695.140972222223</v>
      </c>
      <c r="B1659" s="168">
        <v>0.30925090768511676</v>
      </c>
      <c r="C1659" s="169">
        <f t="shared" si="277"/>
        <v>0.35091762596088516</v>
      </c>
      <c r="D1659" s="168">
        <v>26.305898188333298</v>
      </c>
      <c r="E1659" s="168">
        <v>4.1684961666666603E-2</v>
      </c>
      <c r="F1659" s="169">
        <f t="shared" si="278"/>
        <v>0.97893550337822333</v>
      </c>
      <c r="G1659" s="169">
        <f t="shared" si="279"/>
        <v>0.33975487292656931</v>
      </c>
      <c r="H1659" s="169">
        <f t="shared" si="280"/>
        <v>7.3540015784971712E-4</v>
      </c>
      <c r="I1659" s="169">
        <f t="shared" si="281"/>
        <v>30319.282883020478</v>
      </c>
      <c r="J1659" s="169">
        <f t="shared" si="275"/>
        <v>2.3752249608230296E-2</v>
      </c>
      <c r="K1659" s="169">
        <f t="shared" si="276"/>
        <v>1.6910340784354401</v>
      </c>
      <c r="L1659" s="169">
        <f t="shared" si="282"/>
        <v>23.404680407544927</v>
      </c>
      <c r="M1659" s="170">
        <f t="shared" si="283"/>
        <v>27.180234110121251</v>
      </c>
      <c r="N1659" s="170">
        <f t="shared" si="284"/>
        <v>1.8008880093542485</v>
      </c>
      <c r="O1659" s="169">
        <f t="shared" si="285"/>
        <v>0.16241774976138604</v>
      </c>
    </row>
    <row r="1660" spans="1:15" x14ac:dyDescent="0.25">
      <c r="A1660" s="157">
        <v>45695.14166666667</v>
      </c>
      <c r="B1660" s="168">
        <v>0.2934215785797214</v>
      </c>
      <c r="C1660" s="169">
        <f t="shared" si="277"/>
        <v>0.33295386866596816</v>
      </c>
      <c r="D1660" s="168">
        <v>26.304968356666599</v>
      </c>
      <c r="E1660" s="168">
        <v>4.1593169333333298E-2</v>
      </c>
      <c r="F1660" s="169">
        <f t="shared" si="278"/>
        <v>0.97893738525625562</v>
      </c>
      <c r="G1660" s="169">
        <f t="shared" si="279"/>
        <v>0.32236416665840051</v>
      </c>
      <c r="H1660" s="169">
        <f t="shared" si="280"/>
        <v>6.9775793649004439E-4</v>
      </c>
      <c r="I1660" s="169">
        <f t="shared" si="281"/>
        <v>28767.21425273965</v>
      </c>
      <c r="J1660" s="169">
        <f t="shared" si="275"/>
        <v>2.3752908439943574E-2</v>
      </c>
      <c r="K1660" s="169">
        <f t="shared" si="276"/>
        <v>1.6909924250666502</v>
      </c>
      <c r="L1660" s="169">
        <f t="shared" si="282"/>
        <v>22.370641193040225</v>
      </c>
      <c r="M1660" s="170">
        <f t="shared" si="283"/>
        <v>25.97881473574008</v>
      </c>
      <c r="N1660" s="170">
        <f t="shared" si="284"/>
        <v>1.7092164394044116</v>
      </c>
      <c r="O1660" s="169">
        <f t="shared" si="285"/>
        <v>0.15415011177889715</v>
      </c>
    </row>
    <row r="1661" spans="1:15" x14ac:dyDescent="0.25">
      <c r="A1661" s="157">
        <v>45695.142361111109</v>
      </c>
      <c r="B1661" s="168">
        <v>0.29033292963116542</v>
      </c>
      <c r="C1661" s="169">
        <f t="shared" si="277"/>
        <v>0.32945030061156028</v>
      </c>
      <c r="D1661" s="168">
        <v>26.30564785</v>
      </c>
      <c r="E1661" s="168">
        <v>4.14894558333333E-2</v>
      </c>
      <c r="F1661" s="169">
        <f t="shared" si="278"/>
        <v>0.9789360100445984</v>
      </c>
      <c r="G1661" s="169">
        <f t="shared" si="279"/>
        <v>0.31897085881369103</v>
      </c>
      <c r="H1661" s="169">
        <f t="shared" si="280"/>
        <v>6.9041311431534849E-4</v>
      </c>
      <c r="I1661" s="169">
        <f t="shared" si="281"/>
        <v>28464.505972838808</v>
      </c>
      <c r="J1661" s="169">
        <f t="shared" si="275"/>
        <v>2.3752426983117778E-2</v>
      </c>
      <c r="K1661" s="169">
        <f t="shared" si="276"/>
        <v>1.6910228640361133</v>
      </c>
      <c r="L1661" s="169">
        <f t="shared" si="282"/>
        <v>22.167978150193655</v>
      </c>
      <c r="M1661" s="170">
        <f t="shared" si="283"/>
        <v>25.743878919503906</v>
      </c>
      <c r="N1661" s="170">
        <f t="shared" si="284"/>
        <v>1.6878959502071158</v>
      </c>
      <c r="O1661" s="169">
        <f t="shared" si="285"/>
        <v>0.15222726823657248</v>
      </c>
    </row>
    <row r="1662" spans="1:15" x14ac:dyDescent="0.25">
      <c r="A1662" s="157">
        <v>45695.143055555556</v>
      </c>
      <c r="B1662" s="168">
        <v>0.30307360425932428</v>
      </c>
      <c r="C1662" s="169">
        <f t="shared" si="277"/>
        <v>0.34390915811199885</v>
      </c>
      <c r="D1662" s="168">
        <v>26.306506154999902</v>
      </c>
      <c r="E1662" s="168">
        <v>4.1522041000000003E-2</v>
      </c>
      <c r="F1662" s="169">
        <f t="shared" si="278"/>
        <v>0.97893427287125168</v>
      </c>
      <c r="G1662" s="169">
        <f t="shared" si="279"/>
        <v>0.33296825116313056</v>
      </c>
      <c r="H1662" s="169">
        <f t="shared" si="280"/>
        <v>7.2071050035309647E-4</v>
      </c>
      <c r="I1662" s="169">
        <f t="shared" si="281"/>
        <v>29713.751260876699</v>
      </c>
      <c r="J1662" s="169">
        <f t="shared" si="275"/>
        <v>2.3751818845877324E-2</v>
      </c>
      <c r="K1662" s="169">
        <f t="shared" si="276"/>
        <v>1.6910613137278723</v>
      </c>
      <c r="L1662" s="169">
        <f t="shared" si="282"/>
        <v>23.002055535270852</v>
      </c>
      <c r="M1662" s="170">
        <f t="shared" si="283"/>
        <v>26.713044499167527</v>
      </c>
      <c r="N1662" s="170">
        <f t="shared" si="284"/>
        <v>1.7597613123384084</v>
      </c>
      <c r="O1662" s="169">
        <f t="shared" si="285"/>
        <v>0.15870863206515226</v>
      </c>
    </row>
    <row r="1663" spans="1:15" x14ac:dyDescent="0.25">
      <c r="A1663" s="157">
        <v>45695.143750000003</v>
      </c>
      <c r="B1663" s="168">
        <v>0.30191536228289151</v>
      </c>
      <c r="C1663" s="169">
        <f t="shared" si="277"/>
        <v>0.34259644678301432</v>
      </c>
      <c r="D1663" s="168">
        <v>26.307364464999999</v>
      </c>
      <c r="E1663" s="168">
        <v>4.1570520166666597E-2</v>
      </c>
      <c r="F1663" s="169">
        <f t="shared" si="278"/>
        <v>0.97893253561111726</v>
      </c>
      <c r="G1663" s="169">
        <f t="shared" si="279"/>
        <v>0.33169576223668951</v>
      </c>
      <c r="H1663" s="169">
        <f t="shared" si="280"/>
        <v>7.1795619531750973E-4</v>
      </c>
      <c r="I1663" s="169">
        <f t="shared" si="281"/>
        <v>29600.333002052437</v>
      </c>
      <c r="J1663" s="169">
        <f t="shared" si="275"/>
        <v>2.3751210724150425E-2</v>
      </c>
      <c r="K1663" s="169">
        <f t="shared" si="276"/>
        <v>1.6910997642835737</v>
      </c>
      <c r="L1663" s="169">
        <f t="shared" si="282"/>
        <v>22.926436241065787</v>
      </c>
      <c r="M1663" s="170">
        <f t="shared" si="283"/>
        <v>26.625767314950199</v>
      </c>
      <c r="N1663" s="170">
        <f t="shared" si="284"/>
        <v>1.7554504448100803</v>
      </c>
      <c r="O1663" s="169">
        <f t="shared" si="285"/>
        <v>0.15831984531115442</v>
      </c>
    </row>
    <row r="1664" spans="1:15" x14ac:dyDescent="0.25">
      <c r="A1664" s="157">
        <v>45695.144444444442</v>
      </c>
      <c r="B1664" s="168">
        <v>0.2965102330415163</v>
      </c>
      <c r="C1664" s="169">
        <f t="shared" si="277"/>
        <v>0.33646457387367545</v>
      </c>
      <c r="D1664" s="168">
        <v>26.3082227716666</v>
      </c>
      <c r="E1664" s="168">
        <v>4.1731457166666597E-2</v>
      </c>
      <c r="F1664" s="169">
        <f t="shared" si="278"/>
        <v>0.97893079828105911</v>
      </c>
      <c r="G1664" s="169">
        <f t="shared" si="279"/>
        <v>0.3257574805601649</v>
      </c>
      <c r="H1664" s="169">
        <f t="shared" si="280"/>
        <v>7.0510277177524873E-4</v>
      </c>
      <c r="I1664" s="169">
        <f t="shared" si="281"/>
        <v>29070.539182685559</v>
      </c>
      <c r="J1664" s="169">
        <f t="shared" si="275"/>
        <v>2.375060262384094E-2</v>
      </c>
      <c r="K1664" s="169">
        <f t="shared" si="276"/>
        <v>1.6911382153298937</v>
      </c>
      <c r="L1664" s="169">
        <f t="shared" si="282"/>
        <v>22.573006149509432</v>
      </c>
      <c r="M1664" s="170">
        <f t="shared" si="283"/>
        <v>26.215842602354211</v>
      </c>
      <c r="N1664" s="170">
        <f t="shared" si="284"/>
        <v>1.7322446090944905</v>
      </c>
      <c r="O1664" s="169">
        <f t="shared" si="285"/>
        <v>0.15622696690967625</v>
      </c>
    </row>
    <row r="1665" spans="1:15" x14ac:dyDescent="0.25">
      <c r="A1665" s="157">
        <v>45695.145138888889</v>
      </c>
      <c r="B1665" s="168">
        <v>0.29071901397061711</v>
      </c>
      <c r="C1665" s="169">
        <f t="shared" si="277"/>
        <v>0.32989427195769311</v>
      </c>
      <c r="D1665" s="168">
        <v>26.308938025</v>
      </c>
      <c r="E1665" s="168">
        <v>4.1512898999999999E-2</v>
      </c>
      <c r="F1665" s="169">
        <f t="shared" si="278"/>
        <v>0.97892935045193941</v>
      </c>
      <c r="G1665" s="169">
        <f t="shared" si="279"/>
        <v>0.31939502583286405</v>
      </c>
      <c r="H1665" s="169">
        <f t="shared" si="280"/>
        <v>6.9133122474645896E-4</v>
      </c>
      <c r="I1665" s="169">
        <f t="shared" si="281"/>
        <v>28502.865097144684</v>
      </c>
      <c r="J1665" s="169">
        <f t="shared" si="275"/>
        <v>2.3750095889713146E-2</v>
      </c>
      <c r="K1665" s="169">
        <f t="shared" si="276"/>
        <v>1.6911702582577985</v>
      </c>
      <c r="L1665" s="169">
        <f t="shared" si="282"/>
        <v>22.193327686363762</v>
      </c>
      <c r="M1665" s="170">
        <f t="shared" si="283"/>
        <v>25.77532878099165</v>
      </c>
      <c r="N1665" s="170">
        <f t="shared" si="284"/>
        <v>1.691149907894459</v>
      </c>
      <c r="O1665" s="169">
        <f t="shared" si="285"/>
        <v>0.15252073483896633</v>
      </c>
    </row>
    <row r="1666" spans="1:15" x14ac:dyDescent="0.25">
      <c r="A1666" s="157">
        <v>45695.145833333336</v>
      </c>
      <c r="B1666" s="171">
        <v>0.27682009737374635</v>
      </c>
      <c r="C1666" s="169">
        <f t="shared" si="277"/>
        <v>0.31412255620146629</v>
      </c>
      <c r="D1666" s="168">
        <v>26.309009549999999</v>
      </c>
      <c r="E1666" s="168">
        <v>4.1518463166666603E-2</v>
      </c>
      <c r="F1666" s="169">
        <f t="shared" si="278"/>
        <v>0.97892920566677344</v>
      </c>
      <c r="G1666" s="169">
        <f t="shared" si="279"/>
        <v>0.30412514456546602</v>
      </c>
      <c r="H1666" s="169">
        <f t="shared" si="280"/>
        <v>6.5827953369148489E-4</v>
      </c>
      <c r="I1666" s="169">
        <f t="shared" si="281"/>
        <v>27140.188855806686</v>
      </c>
      <c r="J1666" s="169">
        <f t="shared" si="275"/>
        <v>2.3750045217264291E-2</v>
      </c>
      <c r="K1666" s="169">
        <f t="shared" si="276"/>
        <v>1.691173462560098</v>
      </c>
      <c r="L1666" s="169">
        <f t="shared" si="282"/>
        <v>21.277726413667882</v>
      </c>
      <c r="M1666" s="170">
        <f t="shared" si="283"/>
        <v>24.711991464667157</v>
      </c>
      <c r="N1666" s="170">
        <f t="shared" si="284"/>
        <v>1.6142814404687775</v>
      </c>
      <c r="O1666" s="169">
        <f t="shared" si="285"/>
        <v>0.14558815300043085</v>
      </c>
    </row>
    <row r="1667" spans="1:15" x14ac:dyDescent="0.25">
      <c r="A1667" s="157">
        <v>45695.146527777775</v>
      </c>
      <c r="B1667" s="168">
        <v>0.28608604238938973</v>
      </c>
      <c r="C1667" s="169">
        <f t="shared" si="277"/>
        <v>0.32463711913078402</v>
      </c>
      <c r="D1667" s="168">
        <v>26.309009549999999</v>
      </c>
      <c r="E1667" s="168">
        <v>4.1634498166666603E-2</v>
      </c>
      <c r="F1667" s="169">
        <f t="shared" si="278"/>
        <v>0.97892920566677344</v>
      </c>
      <c r="G1667" s="169">
        <f t="shared" si="279"/>
        <v>0.31430506608905928</v>
      </c>
      <c r="H1667" s="169">
        <f t="shared" si="280"/>
        <v>6.8031399586376471E-4</v>
      </c>
      <c r="I1667" s="169">
        <f t="shared" si="281"/>
        <v>28048.647092899741</v>
      </c>
      <c r="J1667" s="169">
        <f t="shared" si="275"/>
        <v>2.3750045217264291E-2</v>
      </c>
      <c r="K1667" s="169">
        <f t="shared" si="276"/>
        <v>1.691173462560098</v>
      </c>
      <c r="L1667" s="169">
        <f t="shared" si="282"/>
        <v>21.888822822691363</v>
      </c>
      <c r="M1667" s="170">
        <f t="shared" si="283"/>
        <v>25.421719983132199</v>
      </c>
      <c r="N1667" s="170">
        <f t="shared" si="284"/>
        <v>1.6703593300453878</v>
      </c>
      <c r="O1667" s="169">
        <f t="shared" si="285"/>
        <v>0.15064568272415113</v>
      </c>
    </row>
    <row r="1668" spans="1:15" x14ac:dyDescent="0.25">
      <c r="A1668" s="157">
        <v>45695.147222222222</v>
      </c>
      <c r="B1668" s="168">
        <v>0.30654833018862815</v>
      </c>
      <c r="C1668" s="169">
        <f t="shared" si="277"/>
        <v>0.34785677048633068</v>
      </c>
      <c r="D1668" s="168">
        <v>26.309009549999999</v>
      </c>
      <c r="E1668" s="168">
        <v>4.1817289000000001E-2</v>
      </c>
      <c r="F1668" s="169">
        <f t="shared" si="278"/>
        <v>0.97892920566677344</v>
      </c>
      <c r="G1668" s="169">
        <f t="shared" si="279"/>
        <v>0.33678571794245965</v>
      </c>
      <c r="H1668" s="169">
        <f t="shared" si="280"/>
        <v>7.2897341545986936E-4</v>
      </c>
      <c r="I1668" s="169">
        <f t="shared" si="281"/>
        <v>30054.82497001897</v>
      </c>
      <c r="J1668" s="169">
        <f t="shared" si="275"/>
        <v>2.3750045217264291E-2</v>
      </c>
      <c r="K1668" s="169">
        <f t="shared" si="276"/>
        <v>1.691173462560098</v>
      </c>
      <c r="L1668" s="169">
        <f t="shared" si="282"/>
        <v>23.228671430613783</v>
      </c>
      <c r="M1668" s="170">
        <f t="shared" si="283"/>
        <v>26.977822675648088</v>
      </c>
      <c r="N1668" s="170">
        <f t="shared" si="284"/>
        <v>1.7917384305292381</v>
      </c>
      <c r="O1668" s="169">
        <f t="shared" si="285"/>
        <v>0.16159257129592697</v>
      </c>
    </row>
    <row r="1669" spans="1:15" x14ac:dyDescent="0.25">
      <c r="A1669" s="157">
        <v>45695.147916666669</v>
      </c>
      <c r="B1669" s="168">
        <v>0.30307360425932428</v>
      </c>
      <c r="C1669" s="169">
        <f t="shared" si="277"/>
        <v>0.34391381330450876</v>
      </c>
      <c r="D1669" s="168">
        <v>26.309009549999999</v>
      </c>
      <c r="E1669" s="168">
        <v>4.1847485999999899E-2</v>
      </c>
      <c r="F1669" s="169">
        <f t="shared" si="278"/>
        <v>0.97892920566677344</v>
      </c>
      <c r="G1669" s="169">
        <f t="shared" si="279"/>
        <v>0.33296825116313061</v>
      </c>
      <c r="H1669" s="169">
        <f t="shared" si="280"/>
        <v>7.2071050035309658E-4</v>
      </c>
      <c r="I1669" s="169">
        <f t="shared" si="281"/>
        <v>29714.153469509558</v>
      </c>
      <c r="J1669" s="169">
        <f t="shared" si="275"/>
        <v>2.3750045217264291E-2</v>
      </c>
      <c r="K1669" s="169">
        <f t="shared" si="276"/>
        <v>1.691173462560098</v>
      </c>
      <c r="L1669" s="169">
        <f t="shared" si="282"/>
        <v>23.002055535270852</v>
      </c>
      <c r="M1669" s="170">
        <f t="shared" si="283"/>
        <v>26.714630548698135</v>
      </c>
      <c r="N1669" s="170">
        <f t="shared" si="284"/>
        <v>1.7736832449221702</v>
      </c>
      <c r="O1669" s="169">
        <f t="shared" si="285"/>
        <v>0.15996421761563584</v>
      </c>
    </row>
    <row r="1670" spans="1:15" x14ac:dyDescent="0.25">
      <c r="A1670" s="157">
        <v>45695.148611111108</v>
      </c>
      <c r="B1670" s="168">
        <v>0.31735859783694159</v>
      </c>
      <c r="C1670" s="169">
        <f t="shared" si="277"/>
        <v>0.3601237588268682</v>
      </c>
      <c r="D1670" s="168">
        <v>26.309009549999999</v>
      </c>
      <c r="E1670" s="168">
        <v>4.1865369999999999E-2</v>
      </c>
      <c r="F1670" s="169">
        <f t="shared" si="278"/>
        <v>0.97892920566677344</v>
      </c>
      <c r="G1670" s="169">
        <f t="shared" si="279"/>
        <v>0.3486622913651467</v>
      </c>
      <c r="H1670" s="169">
        <f t="shared" si="280"/>
        <v>7.546802843401444E-4</v>
      </c>
      <c r="I1670" s="169">
        <f t="shared" si="281"/>
        <v>31114.692762641411</v>
      </c>
      <c r="J1670" s="169">
        <f t="shared" si="275"/>
        <v>2.3750045217264291E-2</v>
      </c>
      <c r="K1670" s="169">
        <f t="shared" si="276"/>
        <v>1.691173462560098</v>
      </c>
      <c r="L1670" s="169">
        <f t="shared" si="282"/>
        <v>23.931421767459359</v>
      </c>
      <c r="M1670" s="170">
        <f t="shared" si="283"/>
        <v>27.793998238219682</v>
      </c>
      <c r="N1670" s="170">
        <f t="shared" si="284"/>
        <v>1.8539422421802223</v>
      </c>
      <c r="O1670" s="169">
        <f t="shared" si="285"/>
        <v>0.16720258316921197</v>
      </c>
    </row>
    <row r="1671" spans="1:15" x14ac:dyDescent="0.25">
      <c r="A1671" s="157">
        <v>45695.149305555555</v>
      </c>
      <c r="B1671" s="168">
        <v>0.32006116612926161</v>
      </c>
      <c r="C1671" s="169">
        <f t="shared" si="277"/>
        <v>0.36319050747823667</v>
      </c>
      <c r="D1671" s="168">
        <v>26.309009549999999</v>
      </c>
      <c r="E1671" s="168">
        <v>4.1692911166666603E-2</v>
      </c>
      <c r="F1671" s="169">
        <f t="shared" si="278"/>
        <v>0.97892920566677344</v>
      </c>
      <c r="G1671" s="169">
        <f t="shared" si="279"/>
        <v>0.35163143623720489</v>
      </c>
      <c r="H1671" s="169">
        <f t="shared" si="280"/>
        <v>7.6110700484243485E-4</v>
      </c>
      <c r="I1671" s="169">
        <f t="shared" si="281"/>
        <v>31379.659846119648</v>
      </c>
      <c r="J1671" s="169">
        <f t="shared" si="275"/>
        <v>2.3750045217264291E-2</v>
      </c>
      <c r="K1671" s="169">
        <f t="shared" si="276"/>
        <v>1.691173462560098</v>
      </c>
      <c r="L1671" s="169">
        <f t="shared" si="282"/>
        <v>24.106581886516889</v>
      </c>
      <c r="M1671" s="170">
        <f t="shared" si="283"/>
        <v>27.997429529841106</v>
      </c>
      <c r="N1671" s="170">
        <f t="shared" si="284"/>
        <v>1.8612608501360404</v>
      </c>
      <c r="O1671" s="169">
        <f t="shared" si="285"/>
        <v>0.16786263078427491</v>
      </c>
    </row>
    <row r="1672" spans="1:15" x14ac:dyDescent="0.25">
      <c r="A1672" s="157">
        <v>45695.15</v>
      </c>
      <c r="B1672" s="168">
        <v>0.31465603322783736</v>
      </c>
      <c r="C1672" s="169">
        <f t="shared" si="277"/>
        <v>0.35705646013739706</v>
      </c>
      <c r="D1672" s="168">
        <v>26.308722489999901</v>
      </c>
      <c r="E1672" s="168">
        <v>4.18232495E-2</v>
      </c>
      <c r="F1672" s="169">
        <f t="shared" si="278"/>
        <v>0.97892978674750597</v>
      </c>
      <c r="G1672" s="169">
        <f t="shared" si="279"/>
        <v>0.34569315053961053</v>
      </c>
      <c r="H1672" s="169">
        <f t="shared" si="280"/>
        <v>7.4825357259655962E-4</v>
      </c>
      <c r="I1672" s="169">
        <f t="shared" si="281"/>
        <v>30849.678155871105</v>
      </c>
      <c r="J1672" s="169">
        <f t="shared" si="275"/>
        <v>2.3750248587979441E-2</v>
      </c>
      <c r="K1672" s="169">
        <f t="shared" si="276"/>
        <v>1.6911606023700079</v>
      </c>
      <c r="L1672" s="169">
        <f t="shared" si="282"/>
        <v>23.756052931855365</v>
      </c>
      <c r="M1672" s="170">
        <f t="shared" si="283"/>
        <v>27.590136706694029</v>
      </c>
      <c r="N1672" s="170">
        <f t="shared" si="284"/>
        <v>1.8370519735960094</v>
      </c>
      <c r="O1672" s="169">
        <f t="shared" si="285"/>
        <v>0.16567929054798064</v>
      </c>
    </row>
    <row r="1673" spans="1:15" x14ac:dyDescent="0.25">
      <c r="A1673" s="157">
        <v>45695.150694444441</v>
      </c>
      <c r="B1673" s="168">
        <v>0.32006116612926161</v>
      </c>
      <c r="C1673" s="169">
        <f t="shared" si="277"/>
        <v>0.36318684327006973</v>
      </c>
      <c r="D1673" s="168">
        <v>26.307143669999999</v>
      </c>
      <c r="E1673" s="168">
        <v>4.17556946666666E-2</v>
      </c>
      <c r="F1673" s="169">
        <f t="shared" si="278"/>
        <v>0.97893298251798999</v>
      </c>
      <c r="G1673" s="169">
        <f t="shared" si="279"/>
        <v>0.35163143623720483</v>
      </c>
      <c r="H1673" s="169">
        <f t="shared" si="280"/>
        <v>7.6110700484243474E-4</v>
      </c>
      <c r="I1673" s="169">
        <f t="shared" si="281"/>
        <v>31379.343258534023</v>
      </c>
      <c r="J1673" s="169">
        <f t="shared" si="275"/>
        <v>2.375136715792622E-2</v>
      </c>
      <c r="K1673" s="169">
        <f t="shared" si="276"/>
        <v>1.6910898730520614</v>
      </c>
      <c r="L1673" s="169">
        <f t="shared" si="282"/>
        <v>24.106581886516889</v>
      </c>
      <c r="M1673" s="170">
        <f t="shared" si="283"/>
        <v>27.996190609607545</v>
      </c>
      <c r="N1673" s="170">
        <f t="shared" si="284"/>
        <v>1.8639625826391606</v>
      </c>
      <c r="O1673" s="169">
        <f t="shared" si="285"/>
        <v>0.16810629352806283</v>
      </c>
    </row>
    <row r="1674" spans="1:15" x14ac:dyDescent="0.25">
      <c r="A1674" s="157">
        <v>45695.151388888888</v>
      </c>
      <c r="B1674" s="168">
        <v>0.29921279766606224</v>
      </c>
      <c r="C1674" s="169">
        <f t="shared" si="277"/>
        <v>0.33952616233058031</v>
      </c>
      <c r="D1674" s="168">
        <v>26.30542131</v>
      </c>
      <c r="E1674" s="168">
        <v>4.1783910333333299E-2</v>
      </c>
      <c r="F1674" s="169">
        <f t="shared" si="278"/>
        <v>0.97893646853927596</v>
      </c>
      <c r="G1674" s="169">
        <f t="shared" si="279"/>
        <v>0.32872662140266617</v>
      </c>
      <c r="H1674" s="169">
        <f t="shared" si="280"/>
        <v>7.1152948355555445E-4</v>
      </c>
      <c r="I1674" s="169">
        <f t="shared" si="281"/>
        <v>29335.060425362139</v>
      </c>
      <c r="J1674" s="169">
        <f t="shared" si="275"/>
        <v>2.3752587497315836E-2</v>
      </c>
      <c r="K1674" s="169">
        <f t="shared" si="276"/>
        <v>1.6910127157769801</v>
      </c>
      <c r="L1674" s="169">
        <f t="shared" si="282"/>
        <v>22.749832926556579</v>
      </c>
      <c r="M1674" s="170">
        <f t="shared" si="283"/>
        <v>26.419450330225661</v>
      </c>
      <c r="N1674" s="170">
        <f t="shared" si="284"/>
        <v>1.7493250322318026</v>
      </c>
      <c r="O1674" s="169">
        <f t="shared" si="285"/>
        <v>0.15776740911181483</v>
      </c>
    </row>
    <row r="1675" spans="1:15" x14ac:dyDescent="0.25">
      <c r="A1675" s="157">
        <v>45695.152083333334</v>
      </c>
      <c r="B1675" s="168">
        <v>0.30037103964249778</v>
      </c>
      <c r="C1675" s="169">
        <f t="shared" si="277"/>
        <v>0.34083728189404444</v>
      </c>
      <c r="D1675" s="168">
        <v>26.303698959999998</v>
      </c>
      <c r="E1675" s="168">
        <v>4.1671850833333302E-2</v>
      </c>
      <c r="F1675" s="169">
        <f t="shared" si="278"/>
        <v>0.97893995423161217</v>
      </c>
      <c r="G1675" s="169">
        <f t="shared" si="279"/>
        <v>0.32999911032911028</v>
      </c>
      <c r="H1675" s="169">
        <f t="shared" si="280"/>
        <v>7.142837885911478E-4</v>
      </c>
      <c r="I1675" s="169">
        <f t="shared" si="281"/>
        <v>29448.341155645441</v>
      </c>
      <c r="J1675" s="169">
        <f t="shared" si="275"/>
        <v>2.375380790635925E-2</v>
      </c>
      <c r="K1675" s="169">
        <f t="shared" si="276"/>
        <v>1.6909355615267698</v>
      </c>
      <c r="L1675" s="169">
        <f t="shared" si="282"/>
        <v>22.825547290010348</v>
      </c>
      <c r="M1675" s="170">
        <f t="shared" si="283"/>
        <v>26.506294895839968</v>
      </c>
      <c r="N1675" s="170">
        <f t="shared" si="284"/>
        <v>1.7509738208855792</v>
      </c>
      <c r="O1675" s="169">
        <f t="shared" si="285"/>
        <v>0.15791610938722755</v>
      </c>
    </row>
    <row r="1676" spans="1:15" x14ac:dyDescent="0.25">
      <c r="A1676" s="157">
        <v>45695.152777777781</v>
      </c>
      <c r="B1676" s="168">
        <v>0.29805454649318031</v>
      </c>
      <c r="C1676" s="169">
        <f t="shared" si="277"/>
        <v>0.33820555940652658</v>
      </c>
      <c r="D1676" s="168">
        <v>26.3019766</v>
      </c>
      <c r="E1676" s="168">
        <v>4.1840733666666602E-2</v>
      </c>
      <c r="F1676" s="169">
        <f t="shared" si="278"/>
        <v>0.97894343963549846</v>
      </c>
      <c r="G1676" s="169">
        <f t="shared" si="279"/>
        <v>0.32745412237265448</v>
      </c>
      <c r="H1676" s="169">
        <f t="shared" si="280"/>
        <v>7.0877515665076726E-4</v>
      </c>
      <c r="I1676" s="169">
        <f t="shared" si="281"/>
        <v>29220.960332723895</v>
      </c>
      <c r="J1676" s="169">
        <f t="shared" si="275"/>
        <v>2.3755028399233661E-2</v>
      </c>
      <c r="K1676" s="169">
        <f t="shared" si="276"/>
        <v>1.6908584094054557</v>
      </c>
      <c r="L1676" s="169">
        <f t="shared" si="282"/>
        <v>22.674076917950149</v>
      </c>
      <c r="M1676" s="170">
        <f t="shared" si="283"/>
        <v>26.329323543556047</v>
      </c>
      <c r="N1676" s="170">
        <f t="shared" si="284"/>
        <v>1.745073613906555</v>
      </c>
      <c r="O1676" s="169">
        <f t="shared" si="285"/>
        <v>0.15738398393818137</v>
      </c>
    </row>
    <row r="1677" spans="1:15" x14ac:dyDescent="0.25">
      <c r="A1677" s="157">
        <v>45695.15347222222</v>
      </c>
      <c r="B1677" s="168">
        <v>0.3181307646703746</v>
      </c>
      <c r="C1677" s="169">
        <f t="shared" si="277"/>
        <v>0.36098348683480913</v>
      </c>
      <c r="D1677" s="168">
        <v>26.3005604433333</v>
      </c>
      <c r="E1677" s="168">
        <v>4.1626946666666602E-2</v>
      </c>
      <c r="F1677" s="169">
        <f t="shared" si="278"/>
        <v>0.97894630516865266</v>
      </c>
      <c r="G1677" s="169">
        <f t="shared" si="279"/>
        <v>0.34951062337598843</v>
      </c>
      <c r="H1677" s="169">
        <f t="shared" si="280"/>
        <v>7.5651650081382774E-4</v>
      </c>
      <c r="I1677" s="169">
        <f t="shared" si="281"/>
        <v>31188.97326252751</v>
      </c>
      <c r="J1677" s="169">
        <f t="shared" si="275"/>
        <v>2.3756031968841712E-2</v>
      </c>
      <c r="K1677" s="169">
        <f t="shared" si="276"/>
        <v>1.6907949754159646</v>
      </c>
      <c r="L1677" s="169">
        <f t="shared" si="282"/>
        <v>23.981489038582673</v>
      </c>
      <c r="M1677" s="170">
        <f t="shared" si="283"/>
        <v>27.846565910621763</v>
      </c>
      <c r="N1677" s="170">
        <f t="shared" si="284"/>
        <v>1.8471975053014078</v>
      </c>
      <c r="O1677" s="169">
        <f t="shared" si="285"/>
        <v>0.16659429160366232</v>
      </c>
    </row>
    <row r="1678" spans="1:15" x14ac:dyDescent="0.25">
      <c r="A1678" s="157">
        <v>45695.154166666667</v>
      </c>
      <c r="B1678" s="168">
        <v>0.35365022761351544</v>
      </c>
      <c r="C1678" s="169">
        <f t="shared" si="277"/>
        <v>0.40128718754005926</v>
      </c>
      <c r="D1678" s="168">
        <v>26.300426479999999</v>
      </c>
      <c r="E1678" s="168">
        <v>4.1540481499999997E-2</v>
      </c>
      <c r="F1678" s="169">
        <f t="shared" si="278"/>
        <v>0.9789465762269921</v>
      </c>
      <c r="G1678" s="169">
        <f t="shared" si="279"/>
        <v>0.38853366362832137</v>
      </c>
      <c r="H1678" s="169">
        <f t="shared" si="280"/>
        <v>8.4098195590545752E-4</v>
      </c>
      <c r="I1678" s="169">
        <f t="shared" si="281"/>
        <v>34671.213003461118</v>
      </c>
      <c r="J1678" s="169">
        <f t="shared" si="275"/>
        <v>2.375612690560789E-2</v>
      </c>
      <c r="K1678" s="169">
        <f t="shared" si="276"/>
        <v>1.6907889748786251</v>
      </c>
      <c r="L1678" s="169">
        <f t="shared" si="282"/>
        <v>26.266902368838686</v>
      </c>
      <c r="M1678" s="170">
        <f t="shared" si="283"/>
        <v>30.500220524593569</v>
      </c>
      <c r="N1678" s="170">
        <f t="shared" si="284"/>
        <v>2.0385636864151038</v>
      </c>
      <c r="O1678" s="169">
        <f t="shared" si="285"/>
        <v>0.18385314632170852</v>
      </c>
    </row>
    <row r="1679" spans="1:15" x14ac:dyDescent="0.25">
      <c r="A1679" s="157">
        <v>45695.154861111114</v>
      </c>
      <c r="B1679" s="168">
        <v>0.33897914047683331</v>
      </c>
      <c r="C1679" s="169">
        <f t="shared" si="277"/>
        <v>0.38463989358817113</v>
      </c>
      <c r="D1679" s="168">
        <v>26.300426479999999</v>
      </c>
      <c r="E1679" s="168">
        <v>4.1520203499999998E-2</v>
      </c>
      <c r="F1679" s="169">
        <f t="shared" si="278"/>
        <v>0.9789465762269921</v>
      </c>
      <c r="G1679" s="169">
        <f t="shared" si="279"/>
        <v>0.37241544627811252</v>
      </c>
      <c r="H1679" s="169">
        <f t="shared" si="280"/>
        <v>8.0609403956301414E-4</v>
      </c>
      <c r="I1679" s="169">
        <f t="shared" si="281"/>
        <v>33232.886806017988</v>
      </c>
      <c r="J1679" s="169">
        <f t="shared" si="275"/>
        <v>2.375612690560789E-2</v>
      </c>
      <c r="K1679" s="169">
        <f t="shared" si="276"/>
        <v>1.6907889748786251</v>
      </c>
      <c r="L1679" s="169">
        <f t="shared" si="282"/>
        <v>25.327016165699195</v>
      </c>
      <c r="M1679" s="170">
        <f t="shared" si="283"/>
        <v>29.408857102244017</v>
      </c>
      <c r="N1679" s="170">
        <f t="shared" si="284"/>
        <v>1.9571210767964613</v>
      </c>
      <c r="O1679" s="169">
        <f t="shared" si="285"/>
        <v>0.17650803362161446</v>
      </c>
    </row>
    <row r="1680" spans="1:15" x14ac:dyDescent="0.25">
      <c r="A1680" s="157">
        <v>45695.155555555553</v>
      </c>
      <c r="B1680" s="168">
        <v>0.33164359508233027</v>
      </c>
      <c r="C1680" s="169">
        <f t="shared" si="277"/>
        <v>0.37631624454007978</v>
      </c>
      <c r="D1680" s="168">
        <v>26.300426479999999</v>
      </c>
      <c r="E1680" s="168">
        <v>4.1565752166666602E-2</v>
      </c>
      <c r="F1680" s="169">
        <f t="shared" si="278"/>
        <v>0.9789465762269921</v>
      </c>
      <c r="G1680" s="169">
        <f t="shared" si="279"/>
        <v>0.36435633559671687</v>
      </c>
      <c r="H1680" s="169">
        <f t="shared" si="280"/>
        <v>7.8865007704917076E-4</v>
      </c>
      <c r="I1680" s="169">
        <f t="shared" si="281"/>
        <v>32513.723528262894</v>
      </c>
      <c r="J1680" s="169">
        <f t="shared" ref="J1680:J1743" si="286">KHprocess*EXP(delta*(1/(D1680+273.15)-1/(Tnul+273.15)))</f>
        <v>2.375612690560789E-2</v>
      </c>
      <c r="K1680" s="169">
        <f t="shared" ref="K1680:K1743" si="287">1/(J1680*constR*(D1680+273.15)*10^3)</f>
        <v>1.6907889748786251</v>
      </c>
      <c r="L1680" s="169">
        <f t="shared" si="282"/>
        <v>24.854947957540503</v>
      </c>
      <c r="M1680" s="170">
        <f t="shared" si="283"/>
        <v>28.86070779063844</v>
      </c>
      <c r="N1680" s="170">
        <f t="shared" si="284"/>
        <v>1.9189253224843088</v>
      </c>
      <c r="O1680" s="169">
        <f t="shared" si="285"/>
        <v>0.17306325058480418</v>
      </c>
    </row>
    <row r="1681" spans="1:15" x14ac:dyDescent="0.25">
      <c r="A1681" s="157">
        <v>45695.15625</v>
      </c>
      <c r="B1681" s="168">
        <v>0.32508022389540564</v>
      </c>
      <c r="C1681" s="169">
        <f t="shared" ref="C1681:C1744" si="288">IF($C$13="Normalised Q_A (Nm3/s)", B1681*$C$8/F1681*(D1681+273.15)/($C$6+273.15), B1681)</f>
        <v>0.36886878216417324</v>
      </c>
      <c r="D1681" s="168">
        <v>26.300426479999999</v>
      </c>
      <c r="E1681" s="168">
        <v>4.1584296E-2</v>
      </c>
      <c r="F1681" s="169">
        <f t="shared" ref="F1681:F1744" si="289">$C$5-EXP(52.57-(6690.9/(D1681+273.15))-4.681*LN(D1681+273.15))/1000</f>
        <v>0.9789465762269921</v>
      </c>
      <c r="G1681" s="169">
        <f t="shared" ref="G1681:G1744" si="290">C1681*((20+273.15)/(D1681+273.15))*(F1681/$C$9)</f>
        <v>0.35714556502768097</v>
      </c>
      <c r="H1681" s="169">
        <f t="shared" ref="H1681:H1744" si="291">G1681/$C$2</f>
        <v>7.7304234854476395E-4</v>
      </c>
      <c r="I1681" s="169">
        <f t="shared" ref="I1681:I1744" si="292">C1681*(24*60*60)</f>
        <v>31870.262778984568</v>
      </c>
      <c r="J1681" s="169">
        <f t="shared" si="286"/>
        <v>2.375612690560789E-2</v>
      </c>
      <c r="K1681" s="169">
        <f t="shared" si="287"/>
        <v>1.6907889748786251</v>
      </c>
      <c r="L1681" s="169">
        <f t="shared" ref="L1681:L1744" si="293">(($C$3/0.815)^(-0.49))*34500*(H1681)^0.86</f>
        <v>24.431331862050779</v>
      </c>
      <c r="M1681" s="170">
        <f t="shared" ref="M1681:M1744" si="294">L1681*(1.024)^(D1681-20)</f>
        <v>28.368819400116543</v>
      </c>
      <c r="N1681" s="170">
        <f t="shared" ref="N1681:N1744" si="295">K1681*E1681*(1-EXP((-(M1681/K1681)*($C$4/I1681))))*I1681/1000</f>
        <v>1.8836257767077429</v>
      </c>
      <c r="O1681" s="169">
        <f t="shared" ref="O1681:O1744" si="296">N1681*1000/24/$C$2</f>
        <v>0.1698796696164992</v>
      </c>
    </row>
    <row r="1682" spans="1:15" x14ac:dyDescent="0.25">
      <c r="A1682" s="157">
        <v>45695.156944444447</v>
      </c>
      <c r="B1682" s="168">
        <v>0.3119534722942211</v>
      </c>
      <c r="C1682" s="169">
        <f t="shared" si="288"/>
        <v>0.3539738469420956</v>
      </c>
      <c r="D1682" s="168">
        <v>26.300426479999999</v>
      </c>
      <c r="E1682" s="168">
        <v>4.1495020333333299E-2</v>
      </c>
      <c r="F1682" s="169">
        <f t="shared" si="289"/>
        <v>0.9789465762269921</v>
      </c>
      <c r="G1682" s="169">
        <f t="shared" si="290"/>
        <v>0.34272401375210571</v>
      </c>
      <c r="H1682" s="169">
        <f t="shared" si="291"/>
        <v>7.4182686959330243E-4</v>
      </c>
      <c r="I1682" s="169">
        <f t="shared" si="292"/>
        <v>30583.340375797059</v>
      </c>
      <c r="J1682" s="169">
        <f t="shared" si="286"/>
        <v>2.375612690560789E-2</v>
      </c>
      <c r="K1682" s="169">
        <f t="shared" si="287"/>
        <v>1.6907889748786251</v>
      </c>
      <c r="L1682" s="169">
        <f t="shared" si="293"/>
        <v>23.580473332816734</v>
      </c>
      <c r="M1682" s="170">
        <f t="shared" si="294"/>
        <v>27.380831840241314</v>
      </c>
      <c r="N1682" s="170">
        <f t="shared" si="295"/>
        <v>1.8072998365115898</v>
      </c>
      <c r="O1682" s="169">
        <f t="shared" si="296"/>
        <v>0.16299601700140601</v>
      </c>
    </row>
    <row r="1683" spans="1:15" x14ac:dyDescent="0.25">
      <c r="A1683" s="157">
        <v>45695.157638888886</v>
      </c>
      <c r="B1683" s="168">
        <v>0.30500400755595386</v>
      </c>
      <c r="C1683" s="169">
        <f t="shared" si="288"/>
        <v>0.34608828391405277</v>
      </c>
      <c r="D1683" s="168">
        <v>26.300426479999999</v>
      </c>
      <c r="E1683" s="168">
        <v>4.1438593333333301E-2</v>
      </c>
      <c r="F1683" s="169">
        <f t="shared" si="289"/>
        <v>0.9789465762269921</v>
      </c>
      <c r="G1683" s="169">
        <f t="shared" si="290"/>
        <v>0.33508906604336114</v>
      </c>
      <c r="H1683" s="169">
        <f t="shared" si="291"/>
        <v>7.2530100875186395E-4</v>
      </c>
      <c r="I1683" s="169">
        <f t="shared" si="292"/>
        <v>29902.027730174159</v>
      </c>
      <c r="J1683" s="169">
        <f t="shared" si="286"/>
        <v>2.375612690560789E-2</v>
      </c>
      <c r="K1683" s="169">
        <f t="shared" si="287"/>
        <v>1.6907889748786251</v>
      </c>
      <c r="L1683" s="169">
        <f t="shared" si="293"/>
        <v>23.127997894782101</v>
      </c>
      <c r="M1683" s="170">
        <f t="shared" si="294"/>
        <v>26.855432977130967</v>
      </c>
      <c r="N1683" s="170">
        <f t="shared" si="295"/>
        <v>1.7665575412620096</v>
      </c>
      <c r="O1683" s="169">
        <f t="shared" si="296"/>
        <v>0.15932156757413507</v>
      </c>
    </row>
    <row r="1684" spans="1:15" x14ac:dyDescent="0.25">
      <c r="A1684" s="157">
        <v>45695.158333333333</v>
      </c>
      <c r="B1684" s="168">
        <v>0.31426995254843471</v>
      </c>
      <c r="C1684" s="169">
        <f t="shared" si="288"/>
        <v>0.35660243249720286</v>
      </c>
      <c r="D1684" s="168">
        <v>26.300464663333301</v>
      </c>
      <c r="E1684" s="168">
        <v>4.1623767499999999E-2</v>
      </c>
      <c r="F1684" s="169">
        <f t="shared" si="289"/>
        <v>0.97894649896790054</v>
      </c>
      <c r="G1684" s="169">
        <f t="shared" si="290"/>
        <v>0.3452689875415072</v>
      </c>
      <c r="H1684" s="169">
        <f t="shared" si="291"/>
        <v>7.4733547086906315E-4</v>
      </c>
      <c r="I1684" s="169">
        <f t="shared" si="292"/>
        <v>30810.450167758328</v>
      </c>
      <c r="J1684" s="169">
        <f t="shared" si="286"/>
        <v>2.3756099845901098E-2</v>
      </c>
      <c r="K1684" s="169">
        <f t="shared" si="287"/>
        <v>1.6907906851996399</v>
      </c>
      <c r="L1684" s="169">
        <f t="shared" si="293"/>
        <v>23.730983063229552</v>
      </c>
      <c r="M1684" s="170">
        <f t="shared" si="294"/>
        <v>27.555623498604731</v>
      </c>
      <c r="N1684" s="170">
        <f t="shared" si="295"/>
        <v>1.8257170478015834</v>
      </c>
      <c r="O1684" s="169">
        <f t="shared" si="296"/>
        <v>0.1646570209056262</v>
      </c>
    </row>
    <row r="1685" spans="1:15" x14ac:dyDescent="0.25">
      <c r="A1685" s="157">
        <v>45695.15902777778</v>
      </c>
      <c r="B1685" s="168">
        <v>0.30809266570096178</v>
      </c>
      <c r="C1685" s="169">
        <f t="shared" si="288"/>
        <v>0.34959343321805547</v>
      </c>
      <c r="D1685" s="168">
        <v>26.300662726666602</v>
      </c>
      <c r="E1685" s="168">
        <v>4.1707743666666602E-2</v>
      </c>
      <c r="F1685" s="169">
        <f t="shared" si="289"/>
        <v>0.97894609820964262</v>
      </c>
      <c r="G1685" s="169">
        <f t="shared" si="290"/>
        <v>0.33848238399164432</v>
      </c>
      <c r="H1685" s="169">
        <f t="shared" si="291"/>
        <v>7.3264585279576692E-4</v>
      </c>
      <c r="I1685" s="169">
        <f t="shared" si="292"/>
        <v>30204.872630039994</v>
      </c>
      <c r="J1685" s="169">
        <f t="shared" si="286"/>
        <v>2.3755959483283358E-2</v>
      </c>
      <c r="K1685" s="169">
        <f t="shared" si="287"/>
        <v>1.6907995569410068</v>
      </c>
      <c r="L1685" s="169">
        <f t="shared" si="293"/>
        <v>23.329274825950094</v>
      </c>
      <c r="M1685" s="170">
        <f t="shared" si="294"/>
        <v>27.089300582846999</v>
      </c>
      <c r="N1685" s="170">
        <f t="shared" si="295"/>
        <v>1.7951759919669494</v>
      </c>
      <c r="O1685" s="169">
        <f t="shared" si="296"/>
        <v>0.16190259667811593</v>
      </c>
    </row>
    <row r="1686" spans="1:15" x14ac:dyDescent="0.25">
      <c r="A1686" s="157">
        <v>45695.159722222219</v>
      </c>
      <c r="B1686" s="171">
        <v>0.27643402039300036</v>
      </c>
      <c r="C1686" s="169">
        <f t="shared" si="288"/>
        <v>0.31367066216085265</v>
      </c>
      <c r="D1686" s="168">
        <v>26.300877494999899</v>
      </c>
      <c r="E1686" s="168">
        <v>4.1683636999999898E-2</v>
      </c>
      <c r="F1686" s="169">
        <f t="shared" si="289"/>
        <v>0.97894566364613578</v>
      </c>
      <c r="G1686" s="169">
        <f t="shared" si="290"/>
        <v>0.30370098563084846</v>
      </c>
      <c r="H1686" s="169">
        <f t="shared" si="291"/>
        <v>6.5736144075941223E-4</v>
      </c>
      <c r="I1686" s="169">
        <f t="shared" si="292"/>
        <v>27101.145210697669</v>
      </c>
      <c r="J1686" s="169">
        <f t="shared" si="286"/>
        <v>2.3755807283389632E-2</v>
      </c>
      <c r="K1686" s="169">
        <f t="shared" si="287"/>
        <v>1.6908091769787064</v>
      </c>
      <c r="L1686" s="169">
        <f t="shared" si="293"/>
        <v>21.252202787058394</v>
      </c>
      <c r="M1686" s="170">
        <f t="shared" si="294"/>
        <v>24.677588396893135</v>
      </c>
      <c r="N1686" s="170">
        <f t="shared" si="295"/>
        <v>1.6181670742277905</v>
      </c>
      <c r="O1686" s="169">
        <f t="shared" si="296"/>
        <v>0.14593858894550779</v>
      </c>
    </row>
    <row r="1687" spans="1:15" x14ac:dyDescent="0.25">
      <c r="A1687" s="157">
        <v>45695.160416666666</v>
      </c>
      <c r="B1687" s="171">
        <v>0.26060469682400722</v>
      </c>
      <c r="C1687" s="169">
        <f t="shared" si="288"/>
        <v>0.29570941598616246</v>
      </c>
      <c r="D1687" s="168">
        <v>26.3010922616666</v>
      </c>
      <c r="E1687" s="168">
        <v>4.15564805E-2</v>
      </c>
      <c r="F1687" s="169">
        <f t="shared" si="289"/>
        <v>0.97894522908120207</v>
      </c>
      <c r="G1687" s="169">
        <f t="shared" si="290"/>
        <v>0.28631028544518283</v>
      </c>
      <c r="H1687" s="169">
        <f t="shared" si="291"/>
        <v>6.1971923256533084E-4</v>
      </c>
      <c r="I1687" s="169">
        <f t="shared" si="292"/>
        <v>25549.293541204435</v>
      </c>
      <c r="J1687" s="169">
        <f t="shared" si="286"/>
        <v>2.3755655085870346E-2</v>
      </c>
      <c r="K1687" s="169">
        <f t="shared" si="287"/>
        <v>1.6908187969818225</v>
      </c>
      <c r="L1687" s="169">
        <f t="shared" si="293"/>
        <v>20.201331483537665</v>
      </c>
      <c r="M1687" s="170">
        <f t="shared" si="294"/>
        <v>23.457459334614974</v>
      </c>
      <c r="N1687" s="170">
        <f t="shared" si="295"/>
        <v>1.5251015972511668</v>
      </c>
      <c r="O1687" s="169">
        <f t="shared" si="296"/>
        <v>0.13754523784732745</v>
      </c>
    </row>
    <row r="1688" spans="1:15" x14ac:dyDescent="0.25">
      <c r="A1688" s="157">
        <v>45695.161111111112</v>
      </c>
      <c r="B1688" s="171">
        <v>0.26099078116345753</v>
      </c>
      <c r="C1688" s="169">
        <f t="shared" si="288"/>
        <v>0.29614785162730484</v>
      </c>
      <c r="D1688" s="168">
        <v>26.30130703</v>
      </c>
      <c r="E1688" s="168">
        <v>4.1712514499999999E-2</v>
      </c>
      <c r="F1688" s="169">
        <f t="shared" si="289"/>
        <v>0.97894479450809679</v>
      </c>
      <c r="G1688" s="169">
        <f t="shared" si="290"/>
        <v>0.28673445246435436</v>
      </c>
      <c r="H1688" s="169">
        <f t="shared" si="291"/>
        <v>6.2063734299643806E-4</v>
      </c>
      <c r="I1688" s="169">
        <f t="shared" si="292"/>
        <v>25587.174380599139</v>
      </c>
      <c r="J1688" s="169">
        <f t="shared" si="286"/>
        <v>2.3755502888363419E-2</v>
      </c>
      <c r="K1688" s="169">
        <f t="shared" si="287"/>
        <v>1.6908284170996557</v>
      </c>
      <c r="L1688" s="169">
        <f t="shared" si="293"/>
        <v>20.2270670290414</v>
      </c>
      <c r="M1688" s="170">
        <f t="shared" si="294"/>
        <v>23.487462668216118</v>
      </c>
      <c r="N1688" s="170">
        <f t="shared" si="295"/>
        <v>1.5329988791208125</v>
      </c>
      <c r="O1688" s="169">
        <f t="shared" si="296"/>
        <v>0.13825747466818294</v>
      </c>
    </row>
    <row r="1689" spans="1:15" x14ac:dyDescent="0.25">
      <c r="A1689" s="157">
        <v>45695.161805555559</v>
      </c>
      <c r="B1689" s="171">
        <v>0.25211091312083822</v>
      </c>
      <c r="C1689" s="169">
        <f t="shared" si="288"/>
        <v>0.28607190657108966</v>
      </c>
      <c r="D1689" s="168">
        <v>26.3013691433333</v>
      </c>
      <c r="E1689" s="168">
        <v>4.1904841499999998E-2</v>
      </c>
      <c r="F1689" s="169">
        <f t="shared" si="289"/>
        <v>0.97894466882394282</v>
      </c>
      <c r="G1689" s="169">
        <f t="shared" si="290"/>
        <v>0.27697868986689506</v>
      </c>
      <c r="H1689" s="169">
        <f t="shared" si="291"/>
        <v>5.9952097373786809E-4</v>
      </c>
      <c r="I1689" s="169">
        <f t="shared" si="292"/>
        <v>24716.612727742147</v>
      </c>
      <c r="J1689" s="169">
        <f t="shared" si="286"/>
        <v>2.3755458871414767E-2</v>
      </c>
      <c r="K1689" s="169">
        <f t="shared" si="287"/>
        <v>1.6908311993496312</v>
      </c>
      <c r="L1689" s="169">
        <f t="shared" si="293"/>
        <v>19.633787436301116</v>
      </c>
      <c r="M1689" s="170">
        <f t="shared" si="294"/>
        <v>22.798586078094381</v>
      </c>
      <c r="N1689" s="170">
        <f t="shared" si="295"/>
        <v>1.4900849710267592</v>
      </c>
      <c r="O1689" s="169">
        <f t="shared" si="296"/>
        <v>0.13438717271164854</v>
      </c>
    </row>
    <row r="1690" spans="1:15" x14ac:dyDescent="0.25">
      <c r="A1690" s="157">
        <v>45695.162499999999</v>
      </c>
      <c r="B1690" s="171">
        <v>0.26639590669845559</v>
      </c>
      <c r="C1690" s="169">
        <f t="shared" si="288"/>
        <v>0.30228023929021863</v>
      </c>
      <c r="D1690" s="168">
        <v>26.300792009999999</v>
      </c>
      <c r="E1690" s="168">
        <v>4.16221781666666E-2</v>
      </c>
      <c r="F1690" s="169">
        <f t="shared" si="289"/>
        <v>0.9789458366175614</v>
      </c>
      <c r="G1690" s="169">
        <f t="shared" si="290"/>
        <v>0.29267273006891126</v>
      </c>
      <c r="H1690" s="169">
        <f t="shared" si="291"/>
        <v>6.3349075772491613E-4</v>
      </c>
      <c r="I1690" s="169">
        <f t="shared" si="292"/>
        <v>26117.01267467489</v>
      </c>
      <c r="J1690" s="169">
        <f t="shared" si="286"/>
        <v>2.3755867863909076E-2</v>
      </c>
      <c r="K1690" s="169">
        <f t="shared" si="287"/>
        <v>1.6908053478762501</v>
      </c>
      <c r="L1690" s="169">
        <f t="shared" si="293"/>
        <v>20.586805459947414</v>
      </c>
      <c r="M1690" s="170">
        <f t="shared" si="294"/>
        <v>23.904895254843449</v>
      </c>
      <c r="N1690" s="170">
        <f t="shared" si="295"/>
        <v>1.5598297632462124</v>
      </c>
      <c r="O1690" s="169">
        <f t="shared" si="296"/>
        <v>0.14067728745005523</v>
      </c>
    </row>
    <row r="1691" spans="1:15" x14ac:dyDescent="0.25">
      <c r="A1691" s="157">
        <v>45695.163194444445</v>
      </c>
      <c r="B1691" s="171">
        <v>0.27682009737374635</v>
      </c>
      <c r="C1691" s="169">
        <f t="shared" si="288"/>
        <v>0.3141075064198865</v>
      </c>
      <c r="D1691" s="168">
        <v>26.300148089999901</v>
      </c>
      <c r="E1691" s="168">
        <v>4.1549325833333303E-2</v>
      </c>
      <c r="F1691" s="169">
        <f t="shared" si="289"/>
        <v>0.97894713950896839</v>
      </c>
      <c r="G1691" s="169">
        <f t="shared" si="290"/>
        <v>0.30412514456546608</v>
      </c>
      <c r="H1691" s="169">
        <f t="shared" si="291"/>
        <v>6.58279533691485E-4</v>
      </c>
      <c r="I1691" s="169">
        <f t="shared" si="292"/>
        <v>27138.888554678193</v>
      </c>
      <c r="J1691" s="169">
        <f t="shared" si="286"/>
        <v>2.3756324195751695E-2</v>
      </c>
      <c r="K1691" s="169">
        <f t="shared" si="287"/>
        <v>1.690776505176131</v>
      </c>
      <c r="L1691" s="169">
        <f t="shared" si="293"/>
        <v>21.277726413667882</v>
      </c>
      <c r="M1691" s="170">
        <f t="shared" si="294"/>
        <v>24.706798462828587</v>
      </c>
      <c r="N1691" s="170">
        <f t="shared" si="295"/>
        <v>1.6150645295870105</v>
      </c>
      <c r="O1691" s="169">
        <f t="shared" si="296"/>
        <v>0.14565877792090645</v>
      </c>
    </row>
    <row r="1692" spans="1:15" x14ac:dyDescent="0.25">
      <c r="A1692" s="157">
        <v>45695.163888888892</v>
      </c>
      <c r="B1692" s="171">
        <v>0.262921184460088</v>
      </c>
      <c r="C1692" s="169">
        <f t="shared" si="288"/>
        <v>0.29833538432447415</v>
      </c>
      <c r="D1692" s="168">
        <v>26.299504169999999</v>
      </c>
      <c r="E1692" s="168">
        <v>4.1093146499999997E-2</v>
      </c>
      <c r="F1692" s="169">
        <f t="shared" si="289"/>
        <v>0.97894844235723555</v>
      </c>
      <c r="G1692" s="169">
        <f t="shared" si="290"/>
        <v>0.288855267344586</v>
      </c>
      <c r="H1692" s="169">
        <f t="shared" si="291"/>
        <v>6.2522785139520782E-4</v>
      </c>
      <c r="I1692" s="169">
        <f t="shared" si="292"/>
        <v>25776.177205634565</v>
      </c>
      <c r="J1692" s="169">
        <f t="shared" si="286"/>
        <v>2.3756780538322569E-2</v>
      </c>
      <c r="K1692" s="169">
        <f t="shared" si="287"/>
        <v>1.6907476628361766</v>
      </c>
      <c r="L1692" s="169">
        <f t="shared" si="293"/>
        <v>20.355663770309476</v>
      </c>
      <c r="M1692" s="170">
        <f t="shared" si="294"/>
        <v>23.635777254367905</v>
      </c>
      <c r="N1692" s="170">
        <f t="shared" si="295"/>
        <v>1.5207996961401264</v>
      </c>
      <c r="O1692" s="169">
        <f t="shared" si="296"/>
        <v>0.13715725975289739</v>
      </c>
    </row>
    <row r="1693" spans="1:15" x14ac:dyDescent="0.25">
      <c r="A1693" s="157">
        <v>45695.164583333331</v>
      </c>
      <c r="B1693" s="171">
        <v>0.26639590669845559</v>
      </c>
      <c r="C1693" s="169">
        <f t="shared" si="288"/>
        <v>0.30227708239058254</v>
      </c>
      <c r="D1693" s="168">
        <v>26.298860241666599</v>
      </c>
      <c r="E1693" s="168">
        <v>4.1056059666666603E-2</v>
      </c>
      <c r="F1693" s="169">
        <f t="shared" si="289"/>
        <v>0.97894974517922528</v>
      </c>
      <c r="G1693" s="169">
        <f t="shared" si="290"/>
        <v>0.29267273006891126</v>
      </c>
      <c r="H1693" s="169">
        <f t="shared" si="291"/>
        <v>6.3349075772491613E-4</v>
      </c>
      <c r="I1693" s="169">
        <f t="shared" si="292"/>
        <v>26116.739918546333</v>
      </c>
      <c r="J1693" s="169">
        <f t="shared" si="286"/>
        <v>2.3757236897528181E-2</v>
      </c>
      <c r="K1693" s="169">
        <f t="shared" si="287"/>
        <v>1.6907188204831132</v>
      </c>
      <c r="L1693" s="169">
        <f t="shared" si="293"/>
        <v>20.586805459947414</v>
      </c>
      <c r="M1693" s="170">
        <f t="shared" si="294"/>
        <v>23.903800081097121</v>
      </c>
      <c r="N1693" s="170">
        <f t="shared" si="295"/>
        <v>1.5385273280389544</v>
      </c>
      <c r="O1693" s="169">
        <f t="shared" si="296"/>
        <v>0.13875607215358537</v>
      </c>
    </row>
    <row r="1694" spans="1:15" x14ac:dyDescent="0.25">
      <c r="A1694" s="157">
        <v>45695.165277777778</v>
      </c>
      <c r="B1694" s="171">
        <v>0.27295928158403515</v>
      </c>
      <c r="C1694" s="169">
        <f t="shared" si="288"/>
        <v>0.30972347121834126</v>
      </c>
      <c r="D1694" s="168">
        <v>26.298254248333301</v>
      </c>
      <c r="E1694" s="168">
        <v>3.2966393833333302E-2</v>
      </c>
      <c r="F1694" s="169">
        <f t="shared" si="289"/>
        <v>0.97895097121017949</v>
      </c>
      <c r="G1694" s="169">
        <f t="shared" si="290"/>
        <v>0.29988350470143088</v>
      </c>
      <c r="H1694" s="169">
        <f t="shared" si="291"/>
        <v>6.490984950247422E-4</v>
      </c>
      <c r="I1694" s="169">
        <f t="shared" si="292"/>
        <v>26760.107913264685</v>
      </c>
      <c r="J1694" s="169">
        <f t="shared" si="286"/>
        <v>2.3757666381575067E-2</v>
      </c>
      <c r="K1694" s="169">
        <f t="shared" si="287"/>
        <v>1.6906916776149701</v>
      </c>
      <c r="L1694" s="169">
        <f t="shared" si="293"/>
        <v>21.022261542858896</v>
      </c>
      <c r="M1694" s="170">
        <f t="shared" si="294"/>
        <v>24.40906706348229</v>
      </c>
      <c r="N1694" s="170">
        <f t="shared" si="295"/>
        <v>1.2643366307592701</v>
      </c>
      <c r="O1694" s="169">
        <f t="shared" si="296"/>
        <v>0.11402747391407558</v>
      </c>
    </row>
    <row r="1695" spans="1:15" x14ac:dyDescent="0.25">
      <c r="A1695" s="157">
        <v>45695.165972222225</v>
      </c>
      <c r="B1695" s="171">
        <v>0.26909847131528264</v>
      </c>
      <c r="C1695" s="169">
        <f t="shared" si="288"/>
        <v>0.30534192009704958</v>
      </c>
      <c r="D1695" s="168">
        <v>26.297807070000001</v>
      </c>
      <c r="E1695" s="168">
        <v>1.47996796666666E-2</v>
      </c>
      <c r="F1695" s="169">
        <f t="shared" si="289"/>
        <v>0.97895187590599586</v>
      </c>
      <c r="G1695" s="169">
        <f t="shared" si="290"/>
        <v>0.2956418709029322</v>
      </c>
      <c r="H1695" s="169">
        <f t="shared" si="291"/>
        <v>6.3991746948686621E-4</v>
      </c>
      <c r="I1695" s="169">
        <f t="shared" si="292"/>
        <v>26381.541896385083</v>
      </c>
      <c r="J1695" s="169">
        <f t="shared" si="286"/>
        <v>2.3757983315181835E-2</v>
      </c>
      <c r="K1695" s="169">
        <f t="shared" si="287"/>
        <v>1.6906716483870483</v>
      </c>
      <c r="L1695" s="169">
        <f t="shared" si="293"/>
        <v>20.766290647411207</v>
      </c>
      <c r="M1695" s="170">
        <f t="shared" si="294"/>
        <v>24.111602088188537</v>
      </c>
      <c r="N1695" s="170">
        <f t="shared" si="295"/>
        <v>0.55994296793532772</v>
      </c>
      <c r="O1695" s="169">
        <f t="shared" si="296"/>
        <v>5.0499906920574288E-2</v>
      </c>
    </row>
    <row r="1696" spans="1:15" x14ac:dyDescent="0.25">
      <c r="A1696" s="157">
        <v>45695.166666666664</v>
      </c>
      <c r="B1696" s="168">
        <v>0.29805455201413872</v>
      </c>
      <c r="C1696" s="169">
        <f t="shared" si="288"/>
        <v>0.33819715478883455</v>
      </c>
      <c r="D1696" s="168">
        <v>26.29737648</v>
      </c>
      <c r="E1696" s="168">
        <v>1.41212365E-2</v>
      </c>
      <c r="F1696" s="169">
        <f t="shared" si="289"/>
        <v>0.97895274702194923</v>
      </c>
      <c r="G1696" s="169">
        <f t="shared" si="290"/>
        <v>0.32745412843819055</v>
      </c>
      <c r="H1696" s="169">
        <f t="shared" si="291"/>
        <v>7.087751697796332E-4</v>
      </c>
      <c r="I1696" s="169">
        <f t="shared" si="292"/>
        <v>29220.234173755307</v>
      </c>
      <c r="J1696" s="169">
        <f t="shared" si="286"/>
        <v>2.3758288496847284E-2</v>
      </c>
      <c r="K1696" s="169">
        <f t="shared" si="287"/>
        <v>1.6906523623188185</v>
      </c>
      <c r="L1696" s="169">
        <f t="shared" si="293"/>
        <v>22.674077279149355</v>
      </c>
      <c r="M1696" s="170">
        <f t="shared" si="294"/>
        <v>26.32645162022034</v>
      </c>
      <c r="N1696" s="170">
        <f t="shared" si="295"/>
        <v>0.58888308251501709</v>
      </c>
      <c r="O1696" s="169">
        <f t="shared" si="296"/>
        <v>5.3109946114269217E-2</v>
      </c>
    </row>
    <row r="1697" spans="1:15" x14ac:dyDescent="0.25">
      <c r="A1697" s="157">
        <v>45695.167361111111</v>
      </c>
      <c r="B1697" s="168">
        <v>0.31967509465403038</v>
      </c>
      <c r="C1697" s="169">
        <f t="shared" si="288"/>
        <v>0.36272875242261809</v>
      </c>
      <c r="D1697" s="168">
        <v>26.29694589</v>
      </c>
      <c r="E1697" s="168">
        <v>1.4159914333333299E-2</v>
      </c>
      <c r="F1697" s="169">
        <f t="shared" si="289"/>
        <v>0.97895361811861481</v>
      </c>
      <c r="G1697" s="169">
        <f t="shared" si="290"/>
        <v>0.35120728335115631</v>
      </c>
      <c r="H1697" s="169">
        <f t="shared" si="291"/>
        <v>7.6018892500250284E-4</v>
      </c>
      <c r="I1697" s="169">
        <f t="shared" si="292"/>
        <v>31339.764209314202</v>
      </c>
      <c r="J1697" s="169">
        <f t="shared" si="286"/>
        <v>2.3758593683310646E-2</v>
      </c>
      <c r="K1697" s="169">
        <f t="shared" si="287"/>
        <v>1.6906330764116309</v>
      </c>
      <c r="L1697" s="169">
        <f t="shared" si="293"/>
        <v>24.081572358008458</v>
      </c>
      <c r="M1697" s="170">
        <f t="shared" si="294"/>
        <v>27.960382579596839</v>
      </c>
      <c r="N1697" s="170">
        <f t="shared" si="295"/>
        <v>0.63118216683002426</v>
      </c>
      <c r="O1697" s="169">
        <f t="shared" si="296"/>
        <v>5.6924798595781409E-2</v>
      </c>
    </row>
    <row r="1698" spans="1:15" x14ac:dyDescent="0.25">
      <c r="A1698" s="157">
        <v>45695.168055555558</v>
      </c>
      <c r="B1698" s="168">
        <v>0.30616225320788026</v>
      </c>
      <c r="C1698" s="169">
        <f t="shared" si="288"/>
        <v>0.3473952006151852</v>
      </c>
      <c r="D1698" s="168">
        <v>26.296515299999999</v>
      </c>
      <c r="E1698" s="168">
        <v>1.42005893333333E-2</v>
      </c>
      <c r="F1698" s="169">
        <f t="shared" si="289"/>
        <v>0.97895448919599282</v>
      </c>
      <c r="G1698" s="169">
        <f t="shared" si="290"/>
        <v>0.33636155900783998</v>
      </c>
      <c r="H1698" s="169">
        <f t="shared" si="291"/>
        <v>7.2805532252779215E-4</v>
      </c>
      <c r="I1698" s="169">
        <f t="shared" si="292"/>
        <v>30014.945333152002</v>
      </c>
      <c r="J1698" s="169">
        <f t="shared" si="286"/>
        <v>2.3758898874572002E-2</v>
      </c>
      <c r="K1698" s="169">
        <f t="shared" si="287"/>
        <v>1.6906137906654835</v>
      </c>
      <c r="L1698" s="169">
        <f t="shared" si="293"/>
        <v>23.203509956579143</v>
      </c>
      <c r="M1698" s="170">
        <f t="shared" si="294"/>
        <v>26.940615860485973</v>
      </c>
      <c r="N1698" s="170">
        <f t="shared" si="295"/>
        <v>0.60750021405897714</v>
      </c>
      <c r="O1698" s="169">
        <f t="shared" si="296"/>
        <v>5.4788980344424344E-2</v>
      </c>
    </row>
    <row r="1699" spans="1:15" x14ac:dyDescent="0.25">
      <c r="A1699" s="157">
        <v>45695.168749999997</v>
      </c>
      <c r="B1699" s="168">
        <v>0.27952266198284925</v>
      </c>
      <c r="C1699" s="169">
        <f t="shared" si="288"/>
        <v>0.31716748465437361</v>
      </c>
      <c r="D1699" s="168">
        <v>26.296287674999999</v>
      </c>
      <c r="E1699" s="168">
        <v>1.40571203333333E-2</v>
      </c>
      <c r="F1699" s="169">
        <f t="shared" si="289"/>
        <v>0.97895494967030194</v>
      </c>
      <c r="G1699" s="169">
        <f t="shared" si="290"/>
        <v>0.30709428539100092</v>
      </c>
      <c r="H1699" s="169">
        <f t="shared" si="291"/>
        <v>6.6470624543506695E-4</v>
      </c>
      <c r="I1699" s="169">
        <f t="shared" si="292"/>
        <v>27403.270674137879</v>
      </c>
      <c r="J1699" s="169">
        <f t="shared" si="286"/>
        <v>2.3759060211332315E-2</v>
      </c>
      <c r="K1699" s="169">
        <f t="shared" si="287"/>
        <v>1.6906035956076573</v>
      </c>
      <c r="L1699" s="169">
        <f t="shared" si="293"/>
        <v>21.456254412407642</v>
      </c>
      <c r="M1699" s="170">
        <f t="shared" si="294"/>
        <v>24.911816723422699</v>
      </c>
      <c r="N1699" s="170">
        <f t="shared" si="295"/>
        <v>0.55143263402127751</v>
      </c>
      <c r="O1699" s="169">
        <f t="shared" si="296"/>
        <v>4.9732380413174376E-2</v>
      </c>
    </row>
    <row r="1700" spans="1:15" x14ac:dyDescent="0.25">
      <c r="A1700" s="157">
        <v>45695.169444444444</v>
      </c>
      <c r="B1700" s="171">
        <v>0.27064280684306047</v>
      </c>
      <c r="C1700" s="169">
        <f t="shared" si="288"/>
        <v>0.30709267174156024</v>
      </c>
      <c r="D1700" s="168">
        <v>26.296853989999999</v>
      </c>
      <c r="E1700" s="168">
        <v>1.41940871666666E-2</v>
      </c>
      <c r="F1700" s="169">
        <f t="shared" si="289"/>
        <v>0.97895380403261234</v>
      </c>
      <c r="G1700" s="169">
        <f t="shared" si="290"/>
        <v>0.29733853696908452</v>
      </c>
      <c r="H1700" s="169">
        <f t="shared" si="291"/>
        <v>6.4358990685949035E-4</v>
      </c>
      <c r="I1700" s="169">
        <f t="shared" si="292"/>
        <v>26532.806838470806</v>
      </c>
      <c r="J1700" s="169">
        <f t="shared" si="286"/>
        <v>2.3758658819295019E-2</v>
      </c>
      <c r="K1700" s="169">
        <f t="shared" si="287"/>
        <v>1.6906289602782048</v>
      </c>
      <c r="L1700" s="169">
        <f t="shared" si="293"/>
        <v>20.868741054629918</v>
      </c>
      <c r="M1700" s="170">
        <f t="shared" si="294"/>
        <v>24.230008880088945</v>
      </c>
      <c r="N1700" s="170">
        <f t="shared" si="295"/>
        <v>0.53995147520053155</v>
      </c>
      <c r="O1700" s="169">
        <f t="shared" si="296"/>
        <v>4.8696922366570312E-2</v>
      </c>
    </row>
    <row r="1701" spans="1:15" x14ac:dyDescent="0.25">
      <c r="A1701" s="157">
        <v>45695.170138888891</v>
      </c>
      <c r="B1701" s="171">
        <v>0.2714149681555354</v>
      </c>
      <c r="C1701" s="169">
        <f t="shared" si="288"/>
        <v>0.30796989891632737</v>
      </c>
      <c r="D1701" s="168">
        <v>26.2974979116666</v>
      </c>
      <c r="E1701" s="168">
        <v>1.4103884666666599E-2</v>
      </c>
      <c r="F1701" s="169">
        <f t="shared" si="289"/>
        <v>0.97895250135850775</v>
      </c>
      <c r="G1701" s="169">
        <f t="shared" si="290"/>
        <v>0.2981868629143905</v>
      </c>
      <c r="H1701" s="169">
        <f t="shared" si="291"/>
        <v>6.454261102043084E-4</v>
      </c>
      <c r="I1701" s="169">
        <f t="shared" si="292"/>
        <v>26608.599266370686</v>
      </c>
      <c r="J1701" s="169">
        <f t="shared" si="286"/>
        <v>2.3758202431385024E-2</v>
      </c>
      <c r="K1701" s="169">
        <f t="shared" si="287"/>
        <v>1.69065780121054</v>
      </c>
      <c r="L1701" s="169">
        <f t="shared" si="293"/>
        <v>20.919935117960605</v>
      </c>
      <c r="M1701" s="170">
        <f t="shared" si="294"/>
        <v>24.289819564504977</v>
      </c>
      <c r="N1701" s="170">
        <f t="shared" si="295"/>
        <v>0.53798846959162394</v>
      </c>
      <c r="O1701" s="169">
        <f t="shared" si="296"/>
        <v>4.8519883621178206E-2</v>
      </c>
    </row>
    <row r="1702" spans="1:15" x14ac:dyDescent="0.25">
      <c r="A1702" s="157">
        <v>45695.17083333333</v>
      </c>
      <c r="B1702" s="171">
        <v>0.27643401671750906</v>
      </c>
      <c r="C1702" s="169">
        <f t="shared" si="288"/>
        <v>0.3136660189544368</v>
      </c>
      <c r="D1702" s="168">
        <v>26.29814184</v>
      </c>
      <c r="E1702" s="168">
        <v>1.42405793333333E-2</v>
      </c>
      <c r="F1702" s="169">
        <f t="shared" si="289"/>
        <v>0.97895119862778146</v>
      </c>
      <c r="G1702" s="169">
        <f t="shared" si="290"/>
        <v>0.30370098159281317</v>
      </c>
      <c r="H1702" s="169">
        <f t="shared" si="291"/>
        <v>6.5736143201907608E-4</v>
      </c>
      <c r="I1702" s="169">
        <f t="shared" si="292"/>
        <v>27100.744037663339</v>
      </c>
      <c r="J1702" s="169">
        <f t="shared" si="286"/>
        <v>2.3757746049479663E-2</v>
      </c>
      <c r="K1702" s="169">
        <f t="shared" si="287"/>
        <v>1.6906866428016312</v>
      </c>
      <c r="L1702" s="169">
        <f t="shared" si="293"/>
        <v>21.252202544047186</v>
      </c>
      <c r="M1702" s="170">
        <f t="shared" si="294"/>
        <v>24.675987078945475</v>
      </c>
      <c r="N1702" s="170">
        <f t="shared" si="295"/>
        <v>0.55277806715251943</v>
      </c>
      <c r="O1702" s="169">
        <f t="shared" si="296"/>
        <v>4.9853721785039627E-2</v>
      </c>
    </row>
    <row r="1703" spans="1:15" x14ac:dyDescent="0.25">
      <c r="A1703" s="157">
        <v>45695.171527777777</v>
      </c>
      <c r="B1703" s="168">
        <v>0.28917468765473264</v>
      </c>
      <c r="C1703" s="169">
        <f t="shared" si="288"/>
        <v>0.32812383182551941</v>
      </c>
      <c r="D1703" s="168">
        <v>26.298785760000001</v>
      </c>
      <c r="E1703" s="168">
        <v>1.42605803333333E-2</v>
      </c>
      <c r="F1703" s="169">
        <f t="shared" si="289"/>
        <v>0.97894989587077863</v>
      </c>
      <c r="G1703" s="169">
        <f t="shared" si="290"/>
        <v>0.31769836988725009</v>
      </c>
      <c r="H1703" s="169">
        <f t="shared" si="291"/>
        <v>6.8765880927976208E-4</v>
      </c>
      <c r="I1703" s="169">
        <f t="shared" si="292"/>
        <v>28349.899069724877</v>
      </c>
      <c r="J1703" s="169">
        <f t="shared" si="286"/>
        <v>2.3757289684209901E-2</v>
      </c>
      <c r="K1703" s="169">
        <f t="shared" si="287"/>
        <v>1.6907154843796228</v>
      </c>
      <c r="L1703" s="169">
        <f t="shared" si="293"/>
        <v>22.091901919606567</v>
      </c>
      <c r="M1703" s="170">
        <f t="shared" si="294"/>
        <v>25.651355918234106</v>
      </c>
      <c r="N1703" s="170">
        <f t="shared" si="295"/>
        <v>0.57783706444018379</v>
      </c>
      <c r="O1703" s="169">
        <f t="shared" si="296"/>
        <v>5.2113732362931438E-2</v>
      </c>
    </row>
    <row r="1704" spans="1:15" x14ac:dyDescent="0.25">
      <c r="A1704" s="157">
        <v>45695.172222222223</v>
      </c>
      <c r="B1704" s="168">
        <v>0.28994685265814252</v>
      </c>
      <c r="C1704" s="169">
        <f t="shared" si="288"/>
        <v>0.32900049670244513</v>
      </c>
      <c r="D1704" s="168">
        <v>26.299064861666601</v>
      </c>
      <c r="E1704" s="168">
        <v>1.41842856666666E-2</v>
      </c>
      <c r="F1704" s="169">
        <f t="shared" si="289"/>
        <v>0.97894933118839633</v>
      </c>
      <c r="G1704" s="169">
        <f t="shared" si="290"/>
        <v>0.31854669988755829</v>
      </c>
      <c r="H1704" s="169">
        <f t="shared" si="291"/>
        <v>6.8949502140164135E-4</v>
      </c>
      <c r="I1704" s="169">
        <f t="shared" si="292"/>
        <v>28425.642915091259</v>
      </c>
      <c r="J1704" s="169">
        <f t="shared" si="286"/>
        <v>2.3757091879884635E-2</v>
      </c>
      <c r="K1704" s="169">
        <f t="shared" si="287"/>
        <v>1.6907279856290429</v>
      </c>
      <c r="L1704" s="169">
        <f t="shared" si="293"/>
        <v>22.142624378013984</v>
      </c>
      <c r="M1704" s="170">
        <f t="shared" si="294"/>
        <v>25.710420979658661</v>
      </c>
      <c r="N1704" s="170">
        <f t="shared" si="295"/>
        <v>0.57621152733907</v>
      </c>
      <c r="O1704" s="169">
        <f t="shared" si="296"/>
        <v>5.1967129089021472E-2</v>
      </c>
    </row>
    <row r="1705" spans="1:15" x14ac:dyDescent="0.25">
      <c r="A1705" s="157">
        <v>45695.17291666667</v>
      </c>
      <c r="B1705" s="168">
        <v>0.27952266198284925</v>
      </c>
      <c r="C1705" s="169">
        <f t="shared" si="288"/>
        <v>0.31717027813086529</v>
      </c>
      <c r="D1705" s="168">
        <v>26.297916888333301</v>
      </c>
      <c r="E1705" s="168">
        <v>1.40430871666666E-2</v>
      </c>
      <c r="F1705" s="169">
        <f t="shared" si="289"/>
        <v>0.97895165373216153</v>
      </c>
      <c r="G1705" s="169">
        <f t="shared" si="290"/>
        <v>0.30709428539100092</v>
      </c>
      <c r="H1705" s="169">
        <f t="shared" si="291"/>
        <v>6.6470624543506695E-4</v>
      </c>
      <c r="I1705" s="169">
        <f t="shared" si="292"/>
        <v>27403.512030506761</v>
      </c>
      <c r="J1705" s="169">
        <f t="shared" si="286"/>
        <v>2.3757905481950146E-2</v>
      </c>
      <c r="K1705" s="169">
        <f t="shared" si="287"/>
        <v>1.6906765671612132</v>
      </c>
      <c r="L1705" s="169">
        <f t="shared" si="293"/>
        <v>21.456254412407642</v>
      </c>
      <c r="M1705" s="170">
        <f t="shared" si="294"/>
        <v>24.91277931671571</v>
      </c>
      <c r="N1705" s="170">
        <f t="shared" si="295"/>
        <v>0.55090827780961615</v>
      </c>
      <c r="O1705" s="169">
        <f t="shared" si="296"/>
        <v>4.9685089990044749E-2</v>
      </c>
    </row>
    <row r="1706" spans="1:15" x14ac:dyDescent="0.25">
      <c r="A1706" s="157">
        <v>45695.173611111109</v>
      </c>
      <c r="B1706" s="171">
        <v>0.27450361342087831</v>
      </c>
      <c r="C1706" s="169">
        <f t="shared" si="288"/>
        <v>0.31147306923058338</v>
      </c>
      <c r="D1706" s="168">
        <v>26.296629428333301</v>
      </c>
      <c r="E1706" s="168">
        <v>1.39152661666666E-2</v>
      </c>
      <c r="F1706" s="169">
        <f t="shared" si="289"/>
        <v>0.97895425831789451</v>
      </c>
      <c r="G1706" s="169">
        <f t="shared" si="290"/>
        <v>0.30158016671258125</v>
      </c>
      <c r="H1706" s="169">
        <f t="shared" si="291"/>
        <v>6.5277092362030578E-4</v>
      </c>
      <c r="I1706" s="169">
        <f t="shared" si="292"/>
        <v>26911.273181522403</v>
      </c>
      <c r="J1706" s="169">
        <f t="shared" si="286"/>
        <v>2.3758817982839225E-2</v>
      </c>
      <c r="K1706" s="169">
        <f t="shared" si="287"/>
        <v>1.690618902357139</v>
      </c>
      <c r="L1706" s="169">
        <f t="shared" si="293"/>
        <v>21.124508167603651</v>
      </c>
      <c r="M1706" s="170">
        <f t="shared" si="294"/>
        <v>24.526841037003802</v>
      </c>
      <c r="N1706" s="170">
        <f t="shared" si="295"/>
        <v>0.53653295265169665</v>
      </c>
      <c r="O1706" s="169">
        <f t="shared" si="296"/>
        <v>4.8388614055888943E-2</v>
      </c>
    </row>
    <row r="1707" spans="1:15" x14ac:dyDescent="0.25">
      <c r="A1707" s="157">
        <v>45695.174305555556</v>
      </c>
      <c r="B1707" s="168">
        <v>0.28261130727135891</v>
      </c>
      <c r="C1707" s="169">
        <f t="shared" si="288"/>
        <v>0.32067045505067698</v>
      </c>
      <c r="D1707" s="168">
        <v>26.2953419683333</v>
      </c>
      <c r="E1707" s="168">
        <v>1.40017608333333E-2</v>
      </c>
      <c r="F1707" s="169">
        <f t="shared" si="289"/>
        <v>0.97895686273119897</v>
      </c>
      <c r="G1707" s="169">
        <f t="shared" si="290"/>
        <v>0.31048758921464348</v>
      </c>
      <c r="H1707" s="169">
        <f t="shared" si="291"/>
        <v>6.720510589061547E-4</v>
      </c>
      <c r="I1707" s="169">
        <f t="shared" si="292"/>
        <v>27705.927316378493</v>
      </c>
      <c r="J1707" s="169">
        <f t="shared" si="286"/>
        <v>2.3759730526622905E-2</v>
      </c>
      <c r="K1707" s="169">
        <f t="shared" si="287"/>
        <v>1.6905612389927875</v>
      </c>
      <c r="L1707" s="169">
        <f t="shared" si="293"/>
        <v>21.659990859414183</v>
      </c>
      <c r="M1707" s="170">
        <f t="shared" si="294"/>
        <v>25.147801190907586</v>
      </c>
      <c r="N1707" s="170">
        <f t="shared" si="295"/>
        <v>0.55502464973638643</v>
      </c>
      <c r="O1707" s="169">
        <f t="shared" si="296"/>
        <v>5.0056335654436006E-2</v>
      </c>
    </row>
    <row r="1708" spans="1:15" x14ac:dyDescent="0.25">
      <c r="A1708" s="157">
        <v>45695.175000000003</v>
      </c>
      <c r="B1708" s="168">
        <v>0.28647212306107006</v>
      </c>
      <c r="C1708" s="169">
        <f t="shared" si="288"/>
        <v>0.32504894305107651</v>
      </c>
      <c r="D1708" s="168">
        <v>26.2940545083333</v>
      </c>
      <c r="E1708" s="168">
        <v>1.4284688166666599E-2</v>
      </c>
      <c r="F1708" s="169">
        <f t="shared" si="289"/>
        <v>0.9789594669720848</v>
      </c>
      <c r="G1708" s="169">
        <f t="shared" si="290"/>
        <v>0.31472922907867851</v>
      </c>
      <c r="H1708" s="169">
        <f t="shared" si="291"/>
        <v>6.8123209757289718E-4</v>
      </c>
      <c r="I1708" s="169">
        <f t="shared" si="292"/>
        <v>28084.22867961301</v>
      </c>
      <c r="J1708" s="169">
        <f t="shared" si="286"/>
        <v>2.3760643113303552E-2</v>
      </c>
      <c r="K1708" s="169">
        <f t="shared" si="287"/>
        <v>1.6905035770681378</v>
      </c>
      <c r="L1708" s="169">
        <f t="shared" si="293"/>
        <v>21.914224432467837</v>
      </c>
      <c r="M1708" s="170">
        <f t="shared" si="294"/>
        <v>25.442195980106078</v>
      </c>
      <c r="N1708" s="170">
        <f t="shared" si="295"/>
        <v>0.57358266996405327</v>
      </c>
      <c r="O1708" s="169">
        <f t="shared" si="296"/>
        <v>5.1730038777421827E-2</v>
      </c>
    </row>
    <row r="1709" spans="1:15" x14ac:dyDescent="0.25">
      <c r="A1709" s="157">
        <v>45695.175694444442</v>
      </c>
      <c r="B1709" s="168">
        <v>0.29187726516666579</v>
      </c>
      <c r="C1709" s="169">
        <f t="shared" si="288"/>
        <v>0.33117993609492286</v>
      </c>
      <c r="D1709" s="168">
        <v>26.292929173333299</v>
      </c>
      <c r="E1709" s="168">
        <v>1.42309095E-2</v>
      </c>
      <c r="F1709" s="169">
        <f t="shared" si="289"/>
        <v>0.97896174312949158</v>
      </c>
      <c r="G1709" s="169">
        <f t="shared" si="290"/>
        <v>0.32066752488832756</v>
      </c>
      <c r="H1709" s="169">
        <f t="shared" si="291"/>
        <v>6.9408555170633675E-4</v>
      </c>
      <c r="I1709" s="169">
        <f t="shared" si="292"/>
        <v>28613.946478601334</v>
      </c>
      <c r="J1709" s="169">
        <f t="shared" si="286"/>
        <v>2.3761440816508862E-2</v>
      </c>
      <c r="K1709" s="169">
        <f t="shared" si="287"/>
        <v>1.6904531774721407</v>
      </c>
      <c r="L1709" s="169">
        <f t="shared" si="293"/>
        <v>22.269347927791284</v>
      </c>
      <c r="M1709" s="170">
        <f t="shared" si="294"/>
        <v>25.853800793689466</v>
      </c>
      <c r="N1709" s="170">
        <f t="shared" si="295"/>
        <v>0.58166583130749816</v>
      </c>
      <c r="O1709" s="169">
        <f t="shared" si="296"/>
        <v>5.2459039620084608E-2</v>
      </c>
    </row>
    <row r="1710" spans="1:15" x14ac:dyDescent="0.25">
      <c r="A1710" s="157">
        <v>45695.176388888889</v>
      </c>
      <c r="B1710" s="171">
        <v>0.27450361710409127</v>
      </c>
      <c r="C1710" s="169">
        <f t="shared" si="288"/>
        <v>0.31146601624091463</v>
      </c>
      <c r="D1710" s="168">
        <v>26.29243803</v>
      </c>
      <c r="E1710" s="168">
        <v>1.4259520833333299E-2</v>
      </c>
      <c r="F1710" s="169">
        <f t="shared" si="289"/>
        <v>0.97896273649864207</v>
      </c>
      <c r="G1710" s="169">
        <f t="shared" si="290"/>
        <v>0.30158017075909982</v>
      </c>
      <c r="H1710" s="169">
        <f t="shared" si="291"/>
        <v>6.5277093237900397E-4</v>
      </c>
      <c r="I1710" s="169">
        <f t="shared" si="292"/>
        <v>26910.663803215026</v>
      </c>
      <c r="J1710" s="169">
        <f t="shared" si="286"/>
        <v>2.3761788977876945E-2</v>
      </c>
      <c r="K1710" s="169">
        <f t="shared" si="287"/>
        <v>1.6904311813220336</v>
      </c>
      <c r="L1710" s="169">
        <f t="shared" si="293"/>
        <v>21.124508411364435</v>
      </c>
      <c r="M1710" s="170">
        <f t="shared" si="294"/>
        <v>24.524403340480365</v>
      </c>
      <c r="N1710" s="170">
        <f t="shared" si="295"/>
        <v>0.54973931315890923</v>
      </c>
      <c r="O1710" s="169">
        <f t="shared" si="296"/>
        <v>4.9579663885183013E-2</v>
      </c>
    </row>
    <row r="1711" spans="1:15" x14ac:dyDescent="0.25">
      <c r="A1711" s="157">
        <v>45695.177083333336</v>
      </c>
      <c r="B1711" s="171">
        <v>0.25597171971409943</v>
      </c>
      <c r="C1711" s="169">
        <f t="shared" si="288"/>
        <v>0.29043809222510086</v>
      </c>
      <c r="D1711" s="168">
        <v>26.2920088766666</v>
      </c>
      <c r="E1711" s="168">
        <v>1.4261640833333301E-2</v>
      </c>
      <c r="F1711" s="169">
        <f t="shared" si="289"/>
        <v>0.97896360446847053</v>
      </c>
      <c r="G1711" s="169">
        <f t="shared" si="290"/>
        <v>0.28122031962735849</v>
      </c>
      <c r="H1711" s="169">
        <f t="shared" si="291"/>
        <v>6.0870199053540805E-4</v>
      </c>
      <c r="I1711" s="169">
        <f t="shared" si="292"/>
        <v>25093.851168248715</v>
      </c>
      <c r="J1711" s="169">
        <f t="shared" si="286"/>
        <v>2.3762093200925226E-2</v>
      </c>
      <c r="K1711" s="169">
        <f t="shared" si="287"/>
        <v>1.6904119616029374</v>
      </c>
      <c r="L1711" s="169">
        <f t="shared" si="293"/>
        <v>19.892088279976473</v>
      </c>
      <c r="M1711" s="170">
        <f t="shared" si="294"/>
        <v>23.093395667410551</v>
      </c>
      <c r="N1711" s="170">
        <f t="shared" si="295"/>
        <v>0.51438643521362648</v>
      </c>
      <c r="O1711" s="169">
        <f t="shared" si="296"/>
        <v>4.6391273017101956E-2</v>
      </c>
    </row>
    <row r="1712" spans="1:15" x14ac:dyDescent="0.25">
      <c r="A1712" s="157">
        <v>45695.177777777775</v>
      </c>
      <c r="B1712" s="171">
        <v>0.27180103592438826</v>
      </c>
      <c r="C1712" s="169">
        <f t="shared" si="288"/>
        <v>0.30839809686994979</v>
      </c>
      <c r="D1712" s="168">
        <v>26.2915797233333</v>
      </c>
      <c r="E1712" s="168">
        <v>1.41373958333333E-2</v>
      </c>
      <c r="F1712" s="169">
        <f t="shared" si="289"/>
        <v>0.97896447241914408</v>
      </c>
      <c r="G1712" s="169">
        <f t="shared" si="290"/>
        <v>0.29861101172847004</v>
      </c>
      <c r="H1712" s="169">
        <f t="shared" si="291"/>
        <v>6.4634418123045467E-4</v>
      </c>
      <c r="I1712" s="169">
        <f t="shared" si="292"/>
        <v>26645.595569563662</v>
      </c>
      <c r="J1712" s="169">
        <f t="shared" si="286"/>
        <v>2.3762397428740444E-2</v>
      </c>
      <c r="K1712" s="169">
        <f t="shared" si="287"/>
        <v>1.6903927420438072</v>
      </c>
      <c r="L1712" s="169">
        <f t="shared" si="293"/>
        <v>20.945523646586874</v>
      </c>
      <c r="M1712" s="170">
        <f t="shared" si="294"/>
        <v>24.316116794990112</v>
      </c>
      <c r="N1712" s="170">
        <f t="shared" si="295"/>
        <v>0.53990440675824514</v>
      </c>
      <c r="O1712" s="169">
        <f t="shared" si="296"/>
        <v>4.8692677377186612E-2</v>
      </c>
    </row>
    <row r="1713" spans="1:15" x14ac:dyDescent="0.25">
      <c r="A1713" s="157">
        <v>45695.178472222222</v>
      </c>
      <c r="B1713" s="168">
        <v>0.28068090396700701</v>
      </c>
      <c r="C1713" s="169">
        <f t="shared" si="288"/>
        <v>0.31847286937350439</v>
      </c>
      <c r="D1713" s="168">
        <v>26.291150569999999</v>
      </c>
      <c r="E1713" s="168">
        <v>1.4164151999999999E-2</v>
      </c>
      <c r="F1713" s="169">
        <f t="shared" si="289"/>
        <v>0.97896534035066296</v>
      </c>
      <c r="G1713" s="169">
        <f t="shared" si="290"/>
        <v>0.30836677432592879</v>
      </c>
      <c r="H1713" s="169">
        <f t="shared" si="291"/>
        <v>6.6746055048902333E-4</v>
      </c>
      <c r="I1713" s="169">
        <f t="shared" si="292"/>
        <v>27516.055913870779</v>
      </c>
      <c r="J1713" s="169">
        <f t="shared" si="286"/>
        <v>2.3762701661322768E-2</v>
      </c>
      <c r="K1713" s="169">
        <f t="shared" si="287"/>
        <v>1.6903735226446366</v>
      </c>
      <c r="L1713" s="169">
        <f t="shared" si="293"/>
        <v>21.532692330778161</v>
      </c>
      <c r="M1713" s="170">
        <f t="shared" si="294"/>
        <v>24.997519343971273</v>
      </c>
      <c r="N1713" s="170">
        <f t="shared" si="295"/>
        <v>0.55774049258295155</v>
      </c>
      <c r="O1713" s="169">
        <f t="shared" si="296"/>
        <v>5.0301270976095921E-2</v>
      </c>
    </row>
    <row r="1714" spans="1:15" x14ac:dyDescent="0.25">
      <c r="A1714" s="157">
        <v>45695.179166666669</v>
      </c>
      <c r="B1714" s="171">
        <v>0.26832631367829901</v>
      </c>
      <c r="C1714" s="169">
        <f t="shared" si="288"/>
        <v>0.30445409297083764</v>
      </c>
      <c r="D1714" s="168">
        <v>26.2907153949999</v>
      </c>
      <c r="E1714" s="168">
        <v>1.41662713333333E-2</v>
      </c>
      <c r="F1714" s="169">
        <f t="shared" si="289"/>
        <v>0.97896622044100734</v>
      </c>
      <c r="G1714" s="169">
        <f t="shared" si="290"/>
        <v>0.2947935489956614</v>
      </c>
      <c r="H1714" s="169">
        <f t="shared" si="291"/>
        <v>6.3808127488238398E-4</v>
      </c>
      <c r="I1714" s="169">
        <f t="shared" si="292"/>
        <v>26304.833632680373</v>
      </c>
      <c r="J1714" s="169">
        <f t="shared" si="286"/>
        <v>2.3763010167613847E-2</v>
      </c>
      <c r="K1714" s="169">
        <f t="shared" si="287"/>
        <v>1.6903540337317269</v>
      </c>
      <c r="L1714" s="169">
        <f t="shared" si="293"/>
        <v>20.715035269653967</v>
      </c>
      <c r="M1714" s="170">
        <f t="shared" si="294"/>
        <v>24.048044831261535</v>
      </c>
      <c r="N1714" s="170">
        <f t="shared" si="295"/>
        <v>0.53440219783221166</v>
      </c>
      <c r="O1714" s="169">
        <f t="shared" si="296"/>
        <v>4.8196446413439002E-2</v>
      </c>
    </row>
    <row r="1715" spans="1:15" x14ac:dyDescent="0.25">
      <c r="A1715" s="157">
        <v>45695.179861111108</v>
      </c>
      <c r="B1715" s="171">
        <v>0.26639590669845559</v>
      </c>
      <c r="C1715" s="169">
        <f t="shared" si="288"/>
        <v>0.30226302415400874</v>
      </c>
      <c r="D1715" s="168">
        <v>26.290256654999901</v>
      </c>
      <c r="E1715" s="168">
        <v>1.405726E-2</v>
      </c>
      <c r="F1715" s="169">
        <f t="shared" si="289"/>
        <v>0.97896714816747354</v>
      </c>
      <c r="G1715" s="169">
        <f t="shared" si="290"/>
        <v>0.29267273006891131</v>
      </c>
      <c r="H1715" s="169">
        <f t="shared" si="291"/>
        <v>6.3349075772491624E-4</v>
      </c>
      <c r="I1715" s="169">
        <f t="shared" si="292"/>
        <v>26115.525286906355</v>
      </c>
      <c r="J1715" s="169">
        <f t="shared" si="286"/>
        <v>2.3763335385021907E-2</v>
      </c>
      <c r="K1715" s="169">
        <f t="shared" si="287"/>
        <v>1.69033348966001</v>
      </c>
      <c r="L1715" s="169">
        <f t="shared" si="293"/>
        <v>20.586805459947431</v>
      </c>
      <c r="M1715" s="170">
        <f t="shared" si="294"/>
        <v>23.89892307539462</v>
      </c>
      <c r="N1715" s="170">
        <f t="shared" si="295"/>
        <v>0.52664714081158515</v>
      </c>
      <c r="O1715" s="169">
        <f t="shared" si="296"/>
        <v>4.7497036508981343E-2</v>
      </c>
    </row>
    <row r="1716" spans="1:15" x14ac:dyDescent="0.25">
      <c r="A1716" s="157">
        <v>45695.180555555555</v>
      </c>
      <c r="B1716" s="168">
        <v>0.28068090396700701</v>
      </c>
      <c r="C1716" s="169">
        <f t="shared" si="288"/>
        <v>0.31847053687755289</v>
      </c>
      <c r="D1716" s="168">
        <v>26.289795609999999</v>
      </c>
      <c r="E1716" s="168">
        <v>1.4085075833333301E-2</v>
      </c>
      <c r="F1716" s="169">
        <f t="shared" si="289"/>
        <v>0.9789680805333737</v>
      </c>
      <c r="G1716" s="169">
        <f t="shared" si="290"/>
        <v>0.30836677432592879</v>
      </c>
      <c r="H1716" s="169">
        <f t="shared" si="291"/>
        <v>6.6746055048902333E-4</v>
      </c>
      <c r="I1716" s="169">
        <f t="shared" si="292"/>
        <v>27515.85438622057</v>
      </c>
      <c r="J1716" s="169">
        <f t="shared" si="286"/>
        <v>2.3763662242016426E-2</v>
      </c>
      <c r="K1716" s="169">
        <f t="shared" si="287"/>
        <v>1.6903128425460356</v>
      </c>
      <c r="L1716" s="169">
        <f t="shared" si="293"/>
        <v>21.532692330778161</v>
      </c>
      <c r="M1716" s="170">
        <f t="shared" si="294"/>
        <v>24.996716062971142</v>
      </c>
      <c r="N1716" s="170">
        <f t="shared" si="295"/>
        <v>0.55460483493556745</v>
      </c>
      <c r="O1716" s="169">
        <f t="shared" si="296"/>
        <v>5.001847356922505E-2</v>
      </c>
    </row>
    <row r="1717" spans="1:15" x14ac:dyDescent="0.25">
      <c r="A1717" s="157">
        <v>45695.181250000001</v>
      </c>
      <c r="B1717" s="171">
        <v>0.2741175327569193</v>
      </c>
      <c r="C1717" s="169">
        <f t="shared" si="288"/>
        <v>0.31102272737520281</v>
      </c>
      <c r="D1717" s="168">
        <v>26.289334569999902</v>
      </c>
      <c r="E1717" s="168">
        <v>1.4055021500000001E-2</v>
      </c>
      <c r="F1717" s="169">
        <f t="shared" si="289"/>
        <v>0.97896901286705784</v>
      </c>
      <c r="G1717" s="169">
        <f t="shared" si="290"/>
        <v>0.30115600373144508</v>
      </c>
      <c r="H1717" s="169">
        <f t="shared" si="291"/>
        <v>6.5185282192953482E-4</v>
      </c>
      <c r="I1717" s="169">
        <f t="shared" si="292"/>
        <v>26872.363645217523</v>
      </c>
      <c r="J1717" s="169">
        <f t="shared" si="286"/>
        <v>2.3763989100968604E-2</v>
      </c>
      <c r="K1717" s="169">
        <f t="shared" si="287"/>
        <v>1.6902921958405808</v>
      </c>
      <c r="L1717" s="169">
        <f t="shared" si="293"/>
        <v>21.098954230497892</v>
      </c>
      <c r="M1717" s="170">
        <f t="shared" si="294"/>
        <v>24.492933501885695</v>
      </c>
      <c r="N1717" s="170">
        <f t="shared" si="295"/>
        <v>0.54108041581787403</v>
      </c>
      <c r="O1717" s="169">
        <f t="shared" si="296"/>
        <v>4.8798738800313317E-2</v>
      </c>
    </row>
    <row r="1718" spans="1:15" x14ac:dyDescent="0.25">
      <c r="A1718" s="157">
        <v>45695.181944444441</v>
      </c>
      <c r="B1718" s="171">
        <v>0.26099078116345753</v>
      </c>
      <c r="C1718" s="169">
        <f t="shared" si="288"/>
        <v>0.29612794728534236</v>
      </c>
      <c r="D1718" s="168">
        <v>26.28887353</v>
      </c>
      <c r="E1718" s="168">
        <v>1.40240395E-2</v>
      </c>
      <c r="F1718" s="169">
        <f t="shared" si="289"/>
        <v>0.97896994517863689</v>
      </c>
      <c r="G1718" s="169">
        <f t="shared" si="290"/>
        <v>0.28673445246435442</v>
      </c>
      <c r="H1718" s="169">
        <f t="shared" si="291"/>
        <v>6.2063734299643816E-4</v>
      </c>
      <c r="I1718" s="169">
        <f t="shared" si="292"/>
        <v>25585.454645453581</v>
      </c>
      <c r="J1718" s="169">
        <f t="shared" si="286"/>
        <v>2.3764315965422993E-2</v>
      </c>
      <c r="K1718" s="169">
        <f t="shared" si="287"/>
        <v>1.6902715493197433</v>
      </c>
      <c r="L1718" s="169">
        <f t="shared" si="293"/>
        <v>20.2270670290414</v>
      </c>
      <c r="M1718" s="170">
        <f t="shared" si="294"/>
        <v>23.480537719588192</v>
      </c>
      <c r="N1718" s="170">
        <f t="shared" si="295"/>
        <v>0.51521816907657747</v>
      </c>
      <c r="O1718" s="169">
        <f t="shared" si="296"/>
        <v>4.6466285089878927E-2</v>
      </c>
    </row>
    <row r="1719" spans="1:15" x14ac:dyDescent="0.25">
      <c r="A1719" s="157">
        <v>45695.182638888888</v>
      </c>
      <c r="B1719" s="171">
        <v>0.25983253550381064</v>
      </c>
      <c r="C1719" s="169">
        <f t="shared" si="288"/>
        <v>0.29481303243927653</v>
      </c>
      <c r="D1719" s="168">
        <v>26.288412489999999</v>
      </c>
      <c r="E1719" s="168">
        <v>1.4068519E-2</v>
      </c>
      <c r="F1719" s="169">
        <f t="shared" si="289"/>
        <v>0.97897087746811218</v>
      </c>
      <c r="G1719" s="169">
        <f t="shared" si="290"/>
        <v>0.28546195949139358</v>
      </c>
      <c r="H1719" s="169">
        <f t="shared" si="291"/>
        <v>6.1788302920215063E-4</v>
      </c>
      <c r="I1719" s="169">
        <f t="shared" si="292"/>
        <v>25471.846002753493</v>
      </c>
      <c r="J1719" s="169">
        <f t="shared" si="286"/>
        <v>2.3764642835379882E-2</v>
      </c>
      <c r="K1719" s="169">
        <f t="shared" si="287"/>
        <v>1.6902509029835111</v>
      </c>
      <c r="L1719" s="169">
        <f t="shared" si="293"/>
        <v>20.149844859237394</v>
      </c>
      <c r="M1719" s="170">
        <f t="shared" si="294"/>
        <v>23.39063880537115</v>
      </c>
      <c r="N1719" s="170">
        <f t="shared" si="295"/>
        <v>0.51465908588314302</v>
      </c>
      <c r="O1719" s="169">
        <f t="shared" si="296"/>
        <v>4.6415862723948681E-2</v>
      </c>
    </row>
    <row r="1720" spans="1:15" x14ac:dyDescent="0.25">
      <c r="A1720" s="157">
        <v>45695.183333333334</v>
      </c>
      <c r="B1720" s="171">
        <v>0.2714149681555354</v>
      </c>
      <c r="C1720" s="169">
        <f t="shared" si="288"/>
        <v>0.30795400682521495</v>
      </c>
      <c r="D1720" s="168">
        <v>26.287951449999898</v>
      </c>
      <c r="E1720" s="168">
        <v>1.40867978333333E-2</v>
      </c>
      <c r="F1720" s="169">
        <f t="shared" si="289"/>
        <v>0.97897180973548392</v>
      </c>
      <c r="G1720" s="169">
        <f t="shared" si="290"/>
        <v>0.29818686291439062</v>
      </c>
      <c r="H1720" s="169">
        <f t="shared" si="291"/>
        <v>6.4542611020430873E-4</v>
      </c>
      <c r="I1720" s="169">
        <f t="shared" si="292"/>
        <v>26607.226189698573</v>
      </c>
      <c r="J1720" s="169">
        <f t="shared" si="286"/>
        <v>2.3764969710839381E-2</v>
      </c>
      <c r="K1720" s="169">
        <f t="shared" si="287"/>
        <v>1.6902302568318834</v>
      </c>
      <c r="L1720" s="169">
        <f t="shared" si="293"/>
        <v>20.919935117960623</v>
      </c>
      <c r="M1720" s="170">
        <f t="shared" si="294"/>
        <v>24.284320755392578</v>
      </c>
      <c r="N1720" s="170">
        <f t="shared" si="295"/>
        <v>0.53718726444786791</v>
      </c>
      <c r="O1720" s="169">
        <f t="shared" si="296"/>
        <v>4.8447624860016955E-2</v>
      </c>
    </row>
    <row r="1721" spans="1:15" x14ac:dyDescent="0.25">
      <c r="A1721" s="157">
        <v>45695.184027777781</v>
      </c>
      <c r="B1721" s="171">
        <v>0.26485158776444018</v>
      </c>
      <c r="C1721" s="169">
        <f t="shared" si="288"/>
        <v>0.30050643713757269</v>
      </c>
      <c r="D1721" s="168">
        <v>26.287582616666601</v>
      </c>
      <c r="E1721" s="168">
        <v>1.4099513500000001E-2</v>
      </c>
      <c r="F1721" s="169">
        <f t="shared" si="289"/>
        <v>0.97897255553616269</v>
      </c>
      <c r="G1721" s="169">
        <f t="shared" si="290"/>
        <v>0.2909760822333009</v>
      </c>
      <c r="H1721" s="169">
        <f t="shared" si="291"/>
        <v>6.2981835981233962E-4</v>
      </c>
      <c r="I1721" s="169">
        <f t="shared" si="292"/>
        <v>25963.756168686279</v>
      </c>
      <c r="J1721" s="169">
        <f t="shared" si="286"/>
        <v>2.376523121611419E-2</v>
      </c>
      <c r="K1721" s="169">
        <f t="shared" si="287"/>
        <v>1.6902137399837927</v>
      </c>
      <c r="L1721" s="169">
        <f t="shared" si="293"/>
        <v>20.484128394253773</v>
      </c>
      <c r="M1721" s="170">
        <f t="shared" si="294"/>
        <v>23.778218726684095</v>
      </c>
      <c r="N1721" s="170">
        <f t="shared" si="295"/>
        <v>0.52527087649143556</v>
      </c>
      <c r="O1721" s="169">
        <f t="shared" si="296"/>
        <v>4.7372914546485886E-2</v>
      </c>
    </row>
    <row r="1722" spans="1:15" x14ac:dyDescent="0.25">
      <c r="A1722" s="157">
        <v>45695.18472222222</v>
      </c>
      <c r="B1722" s="171">
        <v>0.2613768489323105</v>
      </c>
      <c r="C1722" s="169">
        <f t="shared" si="288"/>
        <v>0.29656387275929563</v>
      </c>
      <c r="D1722" s="168">
        <v>26.287551879999999</v>
      </c>
      <c r="E1722" s="168">
        <v>1.3962817833333301E-2</v>
      </c>
      <c r="F1722" s="169">
        <f t="shared" si="289"/>
        <v>0.97897261768670407</v>
      </c>
      <c r="G1722" s="169">
        <f t="shared" si="290"/>
        <v>0.28715860127843401</v>
      </c>
      <c r="H1722" s="169">
        <f t="shared" si="291"/>
        <v>6.2155541402258443E-4</v>
      </c>
      <c r="I1722" s="169">
        <f t="shared" si="292"/>
        <v>25623.118606403143</v>
      </c>
      <c r="J1722" s="169">
        <f t="shared" si="286"/>
        <v>2.3765253008773236E-2</v>
      </c>
      <c r="K1722" s="169">
        <f t="shared" si="287"/>
        <v>1.6902123635602435</v>
      </c>
      <c r="L1722" s="169">
        <f t="shared" si="293"/>
        <v>20.252796140985495</v>
      </c>
      <c r="M1722" s="170">
        <f t="shared" si="294"/>
        <v>23.509668370851632</v>
      </c>
      <c r="N1722" s="170">
        <f t="shared" si="295"/>
        <v>0.51367233547936697</v>
      </c>
      <c r="O1722" s="169">
        <f t="shared" si="296"/>
        <v>4.6326870082915493E-2</v>
      </c>
    </row>
    <row r="1723" spans="1:15" x14ac:dyDescent="0.25">
      <c r="A1723" s="157">
        <v>45695.185416666667</v>
      </c>
      <c r="B1723" s="171">
        <v>0.26794022932340539</v>
      </c>
      <c r="C1723" s="169">
        <f t="shared" si="288"/>
        <v>0.30401082728157469</v>
      </c>
      <c r="D1723" s="168">
        <v>26.287551879999999</v>
      </c>
      <c r="E1723" s="168">
        <v>1.3973943833333301E-2</v>
      </c>
      <c r="F1723" s="169">
        <f t="shared" si="289"/>
        <v>0.97897261768670407</v>
      </c>
      <c r="G1723" s="169">
        <f t="shared" si="290"/>
        <v>0.29436938195952334</v>
      </c>
      <c r="H1723" s="169">
        <f t="shared" si="291"/>
        <v>6.3716316441455266E-4</v>
      </c>
      <c r="I1723" s="169">
        <f t="shared" si="292"/>
        <v>26266.535477128054</v>
      </c>
      <c r="J1723" s="169">
        <f t="shared" si="286"/>
        <v>2.3765253008773236E-2</v>
      </c>
      <c r="K1723" s="169">
        <f t="shared" si="287"/>
        <v>1.6902123635602435</v>
      </c>
      <c r="L1723" s="169">
        <f t="shared" si="293"/>
        <v>20.689399472216703</v>
      </c>
      <c r="M1723" s="170">
        <f t="shared" si="294"/>
        <v>24.016482316708853</v>
      </c>
      <c r="N1723" s="170">
        <f t="shared" si="295"/>
        <v>0.52637566718326601</v>
      </c>
      <c r="O1723" s="169">
        <f t="shared" si="296"/>
        <v>4.7472552956643758E-2</v>
      </c>
    </row>
    <row r="1724" spans="1:15" x14ac:dyDescent="0.25">
      <c r="A1724" s="157">
        <v>45695.186111111114</v>
      </c>
      <c r="B1724" s="171">
        <v>0.2694845556392898</v>
      </c>
      <c r="C1724" s="169">
        <f t="shared" si="288"/>
        <v>0.30576305359738504</v>
      </c>
      <c r="D1724" s="168">
        <v>26.287551879999999</v>
      </c>
      <c r="E1724" s="168">
        <v>1.39755338333333E-2</v>
      </c>
      <c r="F1724" s="169">
        <f t="shared" si="289"/>
        <v>0.97897261768670407</v>
      </c>
      <c r="G1724" s="169">
        <f t="shared" si="290"/>
        <v>0.29606603790513725</v>
      </c>
      <c r="H1724" s="169">
        <f t="shared" si="291"/>
        <v>6.4083557988124944E-4</v>
      </c>
      <c r="I1724" s="169">
        <f t="shared" si="292"/>
        <v>26417.927830814067</v>
      </c>
      <c r="J1724" s="169">
        <f t="shared" si="286"/>
        <v>2.3765253008773236E-2</v>
      </c>
      <c r="K1724" s="169">
        <f t="shared" si="287"/>
        <v>1.6902123635602435</v>
      </c>
      <c r="L1724" s="169">
        <f t="shared" si="293"/>
        <v>20.791910977575455</v>
      </c>
      <c r="M1724" s="170">
        <f t="shared" si="294"/>
        <v>24.135478798893548</v>
      </c>
      <c r="N1724" s="170">
        <f t="shared" si="295"/>
        <v>0.52932615404057948</v>
      </c>
      <c r="O1724" s="169">
        <f t="shared" si="296"/>
        <v>4.7738650256185011E-2</v>
      </c>
    </row>
    <row r="1725" spans="1:15" x14ac:dyDescent="0.25">
      <c r="A1725" s="157">
        <v>45695.186805555553</v>
      </c>
      <c r="B1725" s="171">
        <v>0.26600982604221796</v>
      </c>
      <c r="C1725" s="169">
        <f t="shared" si="288"/>
        <v>0.30182054962158017</v>
      </c>
      <c r="D1725" s="168">
        <v>26.287551879999999</v>
      </c>
      <c r="E1725" s="168">
        <v>1.4036729499999999E-2</v>
      </c>
      <c r="F1725" s="169">
        <f t="shared" si="289"/>
        <v>0.97897261768670407</v>
      </c>
      <c r="G1725" s="169">
        <f t="shared" si="290"/>
        <v>0.29224856709625807</v>
      </c>
      <c r="H1725" s="169">
        <f t="shared" si="291"/>
        <v>6.3257265605250667E-4</v>
      </c>
      <c r="I1725" s="169">
        <f t="shared" si="292"/>
        <v>26077.295487304527</v>
      </c>
      <c r="J1725" s="169">
        <f t="shared" si="286"/>
        <v>2.3765253008773236E-2</v>
      </c>
      <c r="K1725" s="169">
        <f t="shared" si="287"/>
        <v>1.6902123635602435</v>
      </c>
      <c r="L1725" s="169">
        <f t="shared" si="293"/>
        <v>20.561143962943888</v>
      </c>
      <c r="M1725" s="170">
        <f t="shared" si="294"/>
        <v>23.867601911813221</v>
      </c>
      <c r="N1725" s="170">
        <f t="shared" si="295"/>
        <v>0.52511033455227696</v>
      </c>
      <c r="O1725" s="169">
        <f t="shared" si="296"/>
        <v>4.7358435655869134E-2</v>
      </c>
    </row>
    <row r="1726" spans="1:15" x14ac:dyDescent="0.25">
      <c r="A1726" s="157">
        <v>45695.1875</v>
      </c>
      <c r="B1726" s="171">
        <v>0.26871240355415138</v>
      </c>
      <c r="C1726" s="169">
        <f t="shared" si="288"/>
        <v>0.30488695300292451</v>
      </c>
      <c r="D1726" s="168">
        <v>26.287551879999999</v>
      </c>
      <c r="E1726" s="168">
        <v>1.4038319E-2</v>
      </c>
      <c r="F1726" s="169">
        <f t="shared" si="289"/>
        <v>0.97897261768670407</v>
      </c>
      <c r="G1726" s="169">
        <f t="shared" si="290"/>
        <v>0.29521772209733593</v>
      </c>
      <c r="H1726" s="169">
        <f t="shared" si="291"/>
        <v>6.389993984790821E-4</v>
      </c>
      <c r="I1726" s="169">
        <f t="shared" si="292"/>
        <v>26342.232739452676</v>
      </c>
      <c r="J1726" s="169">
        <f t="shared" si="286"/>
        <v>2.3765253008773236E-2</v>
      </c>
      <c r="K1726" s="169">
        <f t="shared" si="287"/>
        <v>1.6902123635602435</v>
      </c>
      <c r="L1726" s="169">
        <f t="shared" si="293"/>
        <v>20.740666269997405</v>
      </c>
      <c r="M1726" s="170">
        <f t="shared" si="294"/>
        <v>24.075993379076223</v>
      </c>
      <c r="N1726" s="170">
        <f t="shared" si="295"/>
        <v>0.53025250175356575</v>
      </c>
      <c r="O1726" s="169">
        <f t="shared" si="296"/>
        <v>4.782219532409504E-2</v>
      </c>
    </row>
    <row r="1727" spans="1:15" x14ac:dyDescent="0.25">
      <c r="A1727" s="157">
        <v>45695.188194444447</v>
      </c>
      <c r="B1727" s="171">
        <v>0.25712996537374633</v>
      </c>
      <c r="C1727" s="169">
        <f t="shared" si="288"/>
        <v>0.29174526606007828</v>
      </c>
      <c r="D1727" s="168">
        <v>26.287551879999999</v>
      </c>
      <c r="E1727" s="168">
        <v>1.4054213833333299E-2</v>
      </c>
      <c r="F1727" s="169">
        <f t="shared" si="289"/>
        <v>0.97897261768670407</v>
      </c>
      <c r="G1727" s="169">
        <f t="shared" si="290"/>
        <v>0.28249281260031933</v>
      </c>
      <c r="H1727" s="169">
        <f t="shared" si="291"/>
        <v>6.1145630432969547E-4</v>
      </c>
      <c r="I1727" s="169">
        <f t="shared" si="292"/>
        <v>25206.790987590764</v>
      </c>
      <c r="J1727" s="169">
        <f t="shared" si="286"/>
        <v>2.3765253008773236E-2</v>
      </c>
      <c r="K1727" s="169">
        <f t="shared" si="287"/>
        <v>1.6902123635602435</v>
      </c>
      <c r="L1727" s="169">
        <f t="shared" si="293"/>
        <v>19.96947210254725</v>
      </c>
      <c r="M1727" s="170">
        <f t="shared" si="294"/>
        <v>23.18078271285135</v>
      </c>
      <c r="N1727" s="170">
        <f t="shared" si="295"/>
        <v>0.50902487396549745</v>
      </c>
      <c r="O1727" s="169">
        <f t="shared" si="296"/>
        <v>4.5907726728490035E-2</v>
      </c>
    </row>
    <row r="1728" spans="1:15" x14ac:dyDescent="0.25">
      <c r="A1728" s="157">
        <v>45695.188888888886</v>
      </c>
      <c r="B1728" s="171">
        <v>0.24863617431187307</v>
      </c>
      <c r="C1728" s="169">
        <f t="shared" si="288"/>
        <v>0.28210795977922387</v>
      </c>
      <c r="D1728" s="168">
        <v>26.287508783333301</v>
      </c>
      <c r="E1728" s="168">
        <v>1.40057345E-2</v>
      </c>
      <c r="F1728" s="169">
        <f t="shared" si="289"/>
        <v>0.97897270482940291</v>
      </c>
      <c r="G1728" s="169">
        <f t="shared" si="290"/>
        <v>0.27316120893747758</v>
      </c>
      <c r="H1728" s="169">
        <f t="shared" si="291"/>
        <v>5.9125802800319828E-4</v>
      </c>
      <c r="I1728" s="169">
        <f t="shared" si="292"/>
        <v>24374.127724924943</v>
      </c>
      <c r="J1728" s="169">
        <f t="shared" si="286"/>
        <v>2.3765283564859307E-2</v>
      </c>
      <c r="K1728" s="169">
        <f t="shared" si="287"/>
        <v>1.6902104336429462</v>
      </c>
      <c r="L1728" s="169">
        <f t="shared" si="293"/>
        <v>19.400842077979092</v>
      </c>
      <c r="M1728" s="170">
        <f t="shared" si="294"/>
        <v>22.520687711705843</v>
      </c>
      <c r="N1728" s="170">
        <f t="shared" si="295"/>
        <v>0.49128202553862843</v>
      </c>
      <c r="O1728" s="169">
        <f t="shared" si="296"/>
        <v>4.4307541985807032E-2</v>
      </c>
    </row>
    <row r="1729" spans="1:15" x14ac:dyDescent="0.25">
      <c r="A1729" s="157">
        <v>45695.189583333333</v>
      </c>
      <c r="B1729" s="171">
        <v>0.24593361338598069</v>
      </c>
      <c r="C1729" s="169">
        <f t="shared" si="288"/>
        <v>0.27904127259567818</v>
      </c>
      <c r="D1729" s="168">
        <v>26.287307663333301</v>
      </c>
      <c r="E1729" s="168">
        <v>1.38356598333333E-2</v>
      </c>
      <c r="F1729" s="169">
        <f t="shared" si="289"/>
        <v>0.9789731114972694</v>
      </c>
      <c r="G1729" s="169">
        <f t="shared" si="290"/>
        <v>0.27019207215845858</v>
      </c>
      <c r="H1729" s="169">
        <f t="shared" si="291"/>
        <v>5.8483132501830867E-4</v>
      </c>
      <c r="I1729" s="169">
        <f t="shared" si="292"/>
        <v>24109.165952266594</v>
      </c>
      <c r="J1729" s="169">
        <f t="shared" si="286"/>
        <v>2.3765426162138809E-2</v>
      </c>
      <c r="K1729" s="169">
        <f t="shared" si="287"/>
        <v>1.6902014272840533</v>
      </c>
      <c r="L1729" s="169">
        <f t="shared" si="293"/>
        <v>19.219348234735047</v>
      </c>
      <c r="M1729" s="170">
        <f t="shared" si="294"/>
        <v>22.309901463364067</v>
      </c>
      <c r="N1729" s="170">
        <f t="shared" si="295"/>
        <v>0.48028248810361812</v>
      </c>
      <c r="O1729" s="169">
        <f t="shared" si="296"/>
        <v>4.3315520211365269E-2</v>
      </c>
    </row>
    <row r="1730" spans="1:15" x14ac:dyDescent="0.25">
      <c r="A1730" s="157">
        <v>45695.19027777778</v>
      </c>
      <c r="B1730" s="171">
        <v>0.22894605150832328</v>
      </c>
      <c r="C1730" s="169">
        <f t="shared" si="288"/>
        <v>0.25976653732341642</v>
      </c>
      <c r="D1730" s="168">
        <v>26.287092176666601</v>
      </c>
      <c r="E1730" s="168">
        <v>1.38642701666666E-2</v>
      </c>
      <c r="F1730" s="169">
        <f t="shared" si="289"/>
        <v>0.9789735472100991</v>
      </c>
      <c r="G1730" s="169">
        <f t="shared" si="290"/>
        <v>0.25152888707590271</v>
      </c>
      <c r="H1730" s="169">
        <f t="shared" si="291"/>
        <v>5.4443482051061193E-4</v>
      </c>
      <c r="I1730" s="169">
        <f t="shared" si="292"/>
        <v>22443.828824743177</v>
      </c>
      <c r="J1730" s="169">
        <f t="shared" si="286"/>
        <v>2.3765578946775629E-2</v>
      </c>
      <c r="K1730" s="169">
        <f t="shared" si="287"/>
        <v>1.6901917776101425</v>
      </c>
      <c r="L1730" s="169">
        <f t="shared" si="293"/>
        <v>18.071982010913533</v>
      </c>
      <c r="M1730" s="170">
        <f t="shared" si="294"/>
        <v>20.977926643569425</v>
      </c>
      <c r="N1730" s="170">
        <f t="shared" si="295"/>
        <v>0.44951326279121212</v>
      </c>
      <c r="O1730" s="169">
        <f t="shared" si="296"/>
        <v>4.0540517928500372E-2</v>
      </c>
    </row>
    <row r="1731" spans="1:15" x14ac:dyDescent="0.25">
      <c r="A1731" s="157">
        <v>45695.190972222219</v>
      </c>
      <c r="B1731" s="171">
        <v>0.23164861612515034</v>
      </c>
      <c r="C1731" s="169">
        <f t="shared" si="288"/>
        <v>0.26283261233420441</v>
      </c>
      <c r="D1731" s="168">
        <v>26.286876691666599</v>
      </c>
      <c r="E1731" s="168">
        <v>1.4035138833333301E-2</v>
      </c>
      <c r="F1731" s="169">
        <f t="shared" si="289"/>
        <v>0.9789739829147307</v>
      </c>
      <c r="G1731" s="169">
        <f t="shared" si="290"/>
        <v>0.2544980279099236</v>
      </c>
      <c r="H1731" s="169">
        <f t="shared" si="291"/>
        <v>5.5086153227256189E-4</v>
      </c>
      <c r="I1731" s="169">
        <f t="shared" si="292"/>
        <v>22708.737705675259</v>
      </c>
      <c r="J1731" s="169">
        <f t="shared" si="286"/>
        <v>2.3765731731432829E-2</v>
      </c>
      <c r="K1731" s="169">
        <f t="shared" si="287"/>
        <v>1.6901821280511964</v>
      </c>
      <c r="L1731" s="169">
        <f t="shared" si="293"/>
        <v>18.255293530615184</v>
      </c>
      <c r="M1731" s="170">
        <f t="shared" si="294"/>
        <v>21.190606054529013</v>
      </c>
      <c r="N1731" s="170">
        <f t="shared" si="295"/>
        <v>0.46017371157188469</v>
      </c>
      <c r="O1731" s="169">
        <f t="shared" si="296"/>
        <v>4.1501958114347468E-2</v>
      </c>
    </row>
    <row r="1732" spans="1:15" x14ac:dyDescent="0.25">
      <c r="A1732" s="157">
        <v>45695.191666666666</v>
      </c>
      <c r="B1732" s="171">
        <v>0.22392699374217792</v>
      </c>
      <c r="C1732" s="169">
        <f t="shared" si="288"/>
        <v>0.25407122724533782</v>
      </c>
      <c r="D1732" s="168">
        <v>26.286661205000001</v>
      </c>
      <c r="E1732" s="168">
        <v>1.4099513500000001E-2</v>
      </c>
      <c r="F1732" s="169">
        <f t="shared" si="289"/>
        <v>0.97897441861790357</v>
      </c>
      <c r="G1732" s="169">
        <f t="shared" si="290"/>
        <v>0.24601475828542513</v>
      </c>
      <c r="H1732" s="169">
        <f t="shared" si="291"/>
        <v>5.3249947680827946E-4</v>
      </c>
      <c r="I1732" s="169">
        <f t="shared" si="292"/>
        <v>21951.754033997186</v>
      </c>
      <c r="J1732" s="169">
        <f t="shared" si="286"/>
        <v>2.3765884518473838E-2</v>
      </c>
      <c r="K1732" s="169">
        <f t="shared" si="287"/>
        <v>1.6901724784579466</v>
      </c>
      <c r="L1732" s="169">
        <f t="shared" si="293"/>
        <v>17.730738165397973</v>
      </c>
      <c r="M1732" s="170">
        <f t="shared" si="294"/>
        <v>20.581600986853221</v>
      </c>
      <c r="N1732" s="170">
        <f t="shared" si="295"/>
        <v>0.44756750309501575</v>
      </c>
      <c r="O1732" s="169">
        <f t="shared" si="296"/>
        <v>4.0365034550416283E-2</v>
      </c>
    </row>
    <row r="1733" spans="1:15" x14ac:dyDescent="0.25">
      <c r="A1733" s="157">
        <v>45695.192361111112</v>
      </c>
      <c r="B1733" s="171">
        <v>0.22083834479362197</v>
      </c>
      <c r="C1733" s="169">
        <f t="shared" si="288"/>
        <v>0.25056643394094302</v>
      </c>
      <c r="D1733" s="168">
        <v>26.286394113333301</v>
      </c>
      <c r="E1733" s="168">
        <v>1.39922238333333E-2</v>
      </c>
      <c r="F1733" s="169">
        <f t="shared" si="289"/>
        <v>0.97897495865708284</v>
      </c>
      <c r="G1733" s="169">
        <f t="shared" si="290"/>
        <v>0.24262145044071576</v>
      </c>
      <c r="H1733" s="169">
        <f t="shared" si="291"/>
        <v>5.2515465463358389E-4</v>
      </c>
      <c r="I1733" s="169">
        <f t="shared" si="292"/>
        <v>21648.939892497478</v>
      </c>
      <c r="J1733" s="169">
        <f t="shared" si="286"/>
        <v>2.3766073896803359E-2</v>
      </c>
      <c r="K1733" s="169">
        <f t="shared" si="287"/>
        <v>1.6901605180247417</v>
      </c>
      <c r="L1733" s="169">
        <f t="shared" si="293"/>
        <v>17.520210731677686</v>
      </c>
      <c r="M1733" s="170">
        <f t="shared" si="294"/>
        <v>20.337094764510677</v>
      </c>
      <c r="N1733" s="170">
        <f t="shared" si="295"/>
        <v>0.43830993243925537</v>
      </c>
      <c r="O1733" s="169">
        <f t="shared" si="296"/>
        <v>3.9530116561981909E-2</v>
      </c>
    </row>
    <row r="1734" spans="1:15" x14ac:dyDescent="0.25">
      <c r="A1734" s="157">
        <v>45695.193055555559</v>
      </c>
      <c r="B1734" s="171">
        <v>0.24130064179703156</v>
      </c>
      <c r="C1734" s="169">
        <f t="shared" si="288"/>
        <v>0.27378259855674891</v>
      </c>
      <c r="D1734" s="168">
        <v>26.2859491066666</v>
      </c>
      <c r="E1734" s="168">
        <v>1.3913813333333301E-2</v>
      </c>
      <c r="F1734" s="169">
        <f t="shared" si="289"/>
        <v>0.97897585841048129</v>
      </c>
      <c r="G1734" s="169">
        <f t="shared" si="290"/>
        <v>0.26510211240617043</v>
      </c>
      <c r="H1734" s="169">
        <f t="shared" si="291"/>
        <v>5.7381409611725203E-4</v>
      </c>
      <c r="I1734" s="169">
        <f t="shared" si="292"/>
        <v>23654.816515303108</v>
      </c>
      <c r="J1734" s="169">
        <f t="shared" si="286"/>
        <v>2.3766389427856274E-2</v>
      </c>
      <c r="K1734" s="169">
        <f t="shared" si="287"/>
        <v>1.6901405906498943</v>
      </c>
      <c r="L1734" s="169">
        <f t="shared" si="293"/>
        <v>18.907563169716866</v>
      </c>
      <c r="M1734" s="170">
        <f t="shared" si="294"/>
        <v>21.94727287121351</v>
      </c>
      <c r="N1734" s="170">
        <f t="shared" si="295"/>
        <v>0.47429630730708922</v>
      </c>
      <c r="O1734" s="169">
        <f t="shared" si="296"/>
        <v>4.2775640990899096E-2</v>
      </c>
    </row>
    <row r="1735" spans="1:15" x14ac:dyDescent="0.25">
      <c r="A1735" s="157">
        <v>45695.193749999999</v>
      </c>
      <c r="B1735" s="171">
        <v>0.23937023298716412</v>
      </c>
      <c r="C1735" s="169">
        <f t="shared" si="288"/>
        <v>0.27159165844014166</v>
      </c>
      <c r="D1735" s="168">
        <v>26.285489165000001</v>
      </c>
      <c r="E1735" s="168">
        <v>1.39422754999999E-2</v>
      </c>
      <c r="F1735" s="169">
        <f t="shared" si="289"/>
        <v>0.9789767883391296</v>
      </c>
      <c r="G1735" s="169">
        <f t="shared" si="290"/>
        <v>0.26298129146888594</v>
      </c>
      <c r="H1735" s="169">
        <f t="shared" si="291"/>
        <v>5.6922357460797816E-4</v>
      </c>
      <c r="I1735" s="169">
        <f t="shared" si="292"/>
        <v>23465.519289228239</v>
      </c>
      <c r="J1735" s="169">
        <f t="shared" si="286"/>
        <v>2.3766715553927807E-2</v>
      </c>
      <c r="K1735" s="169">
        <f t="shared" si="287"/>
        <v>1.690119994667292</v>
      </c>
      <c r="L1735" s="169">
        <f t="shared" si="293"/>
        <v>18.777405817683494</v>
      </c>
      <c r="M1735" s="170">
        <f t="shared" si="294"/>
        <v>21.795952773102904</v>
      </c>
      <c r="N1735" s="170">
        <f t="shared" si="295"/>
        <v>0.47163342908715805</v>
      </c>
      <c r="O1735" s="169">
        <f t="shared" si="296"/>
        <v>4.2535482421280489E-2</v>
      </c>
    </row>
    <row r="1736" spans="1:15" x14ac:dyDescent="0.25">
      <c r="A1736" s="157">
        <v>45695.194444444445</v>
      </c>
      <c r="B1736" s="171">
        <v>0.22933212848906931</v>
      </c>
      <c r="C1736" s="169">
        <f t="shared" si="288"/>
        <v>0.26020168630770296</v>
      </c>
      <c r="D1736" s="168">
        <v>26.285029219999998</v>
      </c>
      <c r="E1736" s="168">
        <v>1.3942949E-2</v>
      </c>
      <c r="F1736" s="169">
        <f t="shared" si="289"/>
        <v>0.97897771825252144</v>
      </c>
      <c r="G1736" s="169">
        <f t="shared" si="290"/>
        <v>0.25195304601052027</v>
      </c>
      <c r="H1736" s="169">
        <f t="shared" si="291"/>
        <v>5.4535291344268459E-4</v>
      </c>
      <c r="I1736" s="169">
        <f t="shared" si="292"/>
        <v>22481.425696985534</v>
      </c>
      <c r="J1736" s="169">
        <f t="shared" si="286"/>
        <v>2.3767041687840079E-2</v>
      </c>
      <c r="K1736" s="169">
        <f t="shared" si="287"/>
        <v>1.6900993987191437</v>
      </c>
      <c r="L1736" s="169">
        <f t="shared" si="293"/>
        <v>18.098187589433856</v>
      </c>
      <c r="M1736" s="170">
        <f t="shared" si="294"/>
        <v>21.007318202809568</v>
      </c>
      <c r="N1736" s="170">
        <f t="shared" si="295"/>
        <v>0.45276422706703612</v>
      </c>
      <c r="O1736" s="169">
        <f t="shared" si="296"/>
        <v>4.0833714562322883E-2</v>
      </c>
    </row>
    <row r="1737" spans="1:15" x14ac:dyDescent="0.25">
      <c r="A1737" s="157">
        <v>45695.195138888892</v>
      </c>
      <c r="B1737" s="171">
        <v>0.22624349058243065</v>
      </c>
      <c r="C1737" s="169">
        <f t="shared" si="288"/>
        <v>0.25669666004401187</v>
      </c>
      <c r="D1737" s="168">
        <v>26.284569276666598</v>
      </c>
      <c r="E1737" s="168">
        <v>1.3959506166666601E-2</v>
      </c>
      <c r="F1737" s="169">
        <f t="shared" si="289"/>
        <v>0.97897864814054858</v>
      </c>
      <c r="G1737" s="169">
        <f t="shared" si="290"/>
        <v>0.24855975029688349</v>
      </c>
      <c r="H1737" s="169">
        <f t="shared" si="291"/>
        <v>5.3800811752572188E-4</v>
      </c>
      <c r="I1737" s="169">
        <f t="shared" si="292"/>
        <v>22178.591427802625</v>
      </c>
      <c r="J1737" s="169">
        <f t="shared" si="286"/>
        <v>2.3767367826047801E-2</v>
      </c>
      <c r="K1737" s="169">
        <f t="shared" si="287"/>
        <v>1.6900788030293494</v>
      </c>
      <c r="L1737" s="169">
        <f t="shared" si="293"/>
        <v>17.888367541323241</v>
      </c>
      <c r="M1737" s="170">
        <f t="shared" si="294"/>
        <v>20.763544860896264</v>
      </c>
      <c r="N1737" s="170">
        <f t="shared" si="295"/>
        <v>0.44746902967277874</v>
      </c>
      <c r="O1737" s="169">
        <f t="shared" si="296"/>
        <v>4.0356153469767203E-2</v>
      </c>
    </row>
    <row r="1738" spans="1:15" x14ac:dyDescent="0.25">
      <c r="A1738" s="157">
        <v>45695.195833333331</v>
      </c>
      <c r="B1738" s="171">
        <v>0.19342659962254288</v>
      </c>
      <c r="C1738" s="169">
        <f t="shared" si="288"/>
        <v>0.2194619545987134</v>
      </c>
      <c r="D1738" s="168">
        <v>26.284109333333301</v>
      </c>
      <c r="E1738" s="168">
        <v>1.3840957333333299E-2</v>
      </c>
      <c r="F1738" s="169">
        <f t="shared" si="289"/>
        <v>0.97897957800658064</v>
      </c>
      <c r="G1738" s="169">
        <f t="shared" si="290"/>
        <v>0.21250585897160879</v>
      </c>
      <c r="H1738" s="169">
        <f t="shared" si="291"/>
        <v>4.5996939171343893E-4</v>
      </c>
      <c r="I1738" s="169">
        <f t="shared" si="292"/>
        <v>18961.512877328838</v>
      </c>
      <c r="J1738" s="169">
        <f t="shared" si="286"/>
        <v>2.37676939697328E-2</v>
      </c>
      <c r="K1738" s="169">
        <f t="shared" si="287"/>
        <v>1.6900582075232804</v>
      </c>
      <c r="L1738" s="169">
        <f t="shared" si="293"/>
        <v>15.63288738383112</v>
      </c>
      <c r="M1738" s="170">
        <f t="shared" si="294"/>
        <v>18.145345963631289</v>
      </c>
      <c r="N1738" s="170">
        <f t="shared" si="295"/>
        <v>0.38200431118426476</v>
      </c>
      <c r="O1738" s="169">
        <f t="shared" si="296"/>
        <v>3.4452048266979146E-2</v>
      </c>
    </row>
    <row r="1739" spans="1:15" x14ac:dyDescent="0.25">
      <c r="A1739" s="157">
        <v>45695.196527777778</v>
      </c>
      <c r="B1739" s="171">
        <v>0.19111011198646208</v>
      </c>
      <c r="C1739" s="169">
        <f t="shared" si="288"/>
        <v>0.21683312709829464</v>
      </c>
      <c r="D1739" s="168">
        <v>26.283649389999901</v>
      </c>
      <c r="E1739" s="168">
        <v>1.3550877500000001E-2</v>
      </c>
      <c r="F1739" s="169">
        <f t="shared" si="289"/>
        <v>0.97898050785061808</v>
      </c>
      <c r="G1739" s="169">
        <f t="shared" si="290"/>
        <v>0.20996087707220573</v>
      </c>
      <c r="H1739" s="169">
        <f t="shared" si="291"/>
        <v>4.5446077288356217E-4</v>
      </c>
      <c r="I1739" s="169">
        <f t="shared" si="292"/>
        <v>18734.382181292658</v>
      </c>
      <c r="J1739" s="169">
        <f t="shared" si="286"/>
        <v>2.3768020118895231E-2</v>
      </c>
      <c r="K1739" s="169">
        <f t="shared" si="287"/>
        <v>1.6900376122009317</v>
      </c>
      <c r="L1739" s="169">
        <f t="shared" si="293"/>
        <v>15.471742310247629</v>
      </c>
      <c r="M1739" s="170">
        <f t="shared" si="294"/>
        <v>17.958106370096907</v>
      </c>
      <c r="N1739" s="170">
        <f t="shared" si="295"/>
        <v>0.36971239646277615</v>
      </c>
      <c r="O1739" s="169">
        <f t="shared" si="296"/>
        <v>3.3343470099456721E-2</v>
      </c>
    </row>
    <row r="1740" spans="1:15" x14ac:dyDescent="0.25">
      <c r="A1740" s="157">
        <v>45695.197222222225</v>
      </c>
      <c r="B1740" s="171">
        <v>0.20500902858333317</v>
      </c>
      <c r="C1740" s="169">
        <f t="shared" si="288"/>
        <v>0.23260240919960884</v>
      </c>
      <c r="D1740" s="168">
        <v>26.283331886666598</v>
      </c>
      <c r="E1740" s="168">
        <v>1.34813373333333E-2</v>
      </c>
      <c r="F1740" s="169">
        <f t="shared" si="289"/>
        <v>0.97898114971812211</v>
      </c>
      <c r="G1740" s="169">
        <f t="shared" si="290"/>
        <v>0.22523075833960413</v>
      </c>
      <c r="H1740" s="169">
        <f t="shared" si="291"/>
        <v>4.8751246393853706E-4</v>
      </c>
      <c r="I1740" s="169">
        <f t="shared" si="292"/>
        <v>20096.848154846204</v>
      </c>
      <c r="J1740" s="169">
        <f t="shared" si="286"/>
        <v>2.3768245266013465E-2</v>
      </c>
      <c r="K1740" s="169">
        <f t="shared" si="287"/>
        <v>1.6900233951578261</v>
      </c>
      <c r="L1740" s="169">
        <f t="shared" si="293"/>
        <v>16.434634095304979</v>
      </c>
      <c r="M1740" s="170">
        <f t="shared" si="294"/>
        <v>19.075594651136271</v>
      </c>
      <c r="N1740" s="170">
        <f t="shared" si="295"/>
        <v>0.3933244693832893</v>
      </c>
      <c r="O1740" s="169">
        <f t="shared" si="296"/>
        <v>3.5472986055491457E-2</v>
      </c>
    </row>
    <row r="1741" spans="1:15" x14ac:dyDescent="0.25">
      <c r="A1741" s="157">
        <v>45695.197916666664</v>
      </c>
      <c r="B1741" s="171">
        <v>0.2131167224338146</v>
      </c>
      <c r="C1741" s="169">
        <f t="shared" si="288"/>
        <v>0.24180159241667831</v>
      </c>
      <c r="D1741" s="168">
        <v>26.283505420000001</v>
      </c>
      <c r="E1741" s="168">
        <v>1.3519087333333299E-2</v>
      </c>
      <c r="F1741" s="169">
        <f t="shared" si="289"/>
        <v>0.97898079890292244</v>
      </c>
      <c r="G1741" s="169">
        <f t="shared" si="290"/>
        <v>0.23413818084166721</v>
      </c>
      <c r="H1741" s="169">
        <f t="shared" si="291"/>
        <v>5.0679259922438793E-4</v>
      </c>
      <c r="I1741" s="169">
        <f t="shared" si="292"/>
        <v>20891.657584801007</v>
      </c>
      <c r="J1741" s="169">
        <f t="shared" si="286"/>
        <v>2.3768122210194729E-2</v>
      </c>
      <c r="K1741" s="169">
        <f t="shared" si="287"/>
        <v>1.690031165556364</v>
      </c>
      <c r="L1741" s="169">
        <f t="shared" si="293"/>
        <v>16.992072181053594</v>
      </c>
      <c r="M1741" s="170">
        <f t="shared" si="294"/>
        <v>19.722691320030044</v>
      </c>
      <c r="N1741" s="170">
        <f t="shared" si="295"/>
        <v>0.40930890260541408</v>
      </c>
      <c r="O1741" s="169">
        <f t="shared" si="296"/>
        <v>3.6914583568309352E-2</v>
      </c>
    </row>
    <row r="1742" spans="1:15" x14ac:dyDescent="0.25">
      <c r="A1742" s="157">
        <v>45695.198611111111</v>
      </c>
      <c r="B1742" s="171">
        <v>0.2150471257072803</v>
      </c>
      <c r="C1742" s="169">
        <f t="shared" si="288"/>
        <v>0.24399210537981303</v>
      </c>
      <c r="D1742" s="168">
        <v>26.283720188333302</v>
      </c>
      <c r="E1742" s="168">
        <v>1.35184255E-2</v>
      </c>
      <c r="F1742" s="169">
        <f t="shared" si="289"/>
        <v>0.97898036472266137</v>
      </c>
      <c r="G1742" s="169">
        <f t="shared" si="290"/>
        <v>0.23625899569644912</v>
      </c>
      <c r="H1742" s="169">
        <f t="shared" si="291"/>
        <v>5.1138310756807166E-4</v>
      </c>
      <c r="I1742" s="169">
        <f t="shared" si="292"/>
        <v>21080.917904815844</v>
      </c>
      <c r="J1742" s="169">
        <f t="shared" si="286"/>
        <v>2.3767969914925503E-2</v>
      </c>
      <c r="K1742" s="169">
        <f t="shared" si="287"/>
        <v>1.6900407823936257</v>
      </c>
      <c r="L1742" s="169">
        <f t="shared" si="293"/>
        <v>17.124354195926848</v>
      </c>
      <c r="M1742" s="170">
        <f t="shared" si="294"/>
        <v>19.876332242295828</v>
      </c>
      <c r="N1742" s="170">
        <f t="shared" si="295"/>
        <v>0.41282986965824542</v>
      </c>
      <c r="O1742" s="169">
        <f t="shared" si="296"/>
        <v>3.7232131101934109E-2</v>
      </c>
    </row>
    <row r="1743" spans="1:15" x14ac:dyDescent="0.25">
      <c r="A1743" s="157">
        <v>45695.199305555558</v>
      </c>
      <c r="B1743" s="171">
        <v>0.20809766465222618</v>
      </c>
      <c r="C1743" s="169">
        <f t="shared" si="288"/>
        <v>0.2361075326727714</v>
      </c>
      <c r="D1743" s="168">
        <v>26.283934954999999</v>
      </c>
      <c r="E1743" s="168">
        <v>1.31376125E-2</v>
      </c>
      <c r="F1743" s="169">
        <f t="shared" si="289"/>
        <v>0.97897993054097399</v>
      </c>
      <c r="G1743" s="169">
        <f t="shared" si="290"/>
        <v>0.22862405203422326</v>
      </c>
      <c r="H1743" s="169">
        <f t="shared" si="291"/>
        <v>4.948572554853317E-4</v>
      </c>
      <c r="I1743" s="169">
        <f t="shared" si="292"/>
        <v>20399.690822927449</v>
      </c>
      <c r="J1743" s="169">
        <f t="shared" si="286"/>
        <v>2.3767817622032325E-2</v>
      </c>
      <c r="K1743" s="169">
        <f t="shared" si="287"/>
        <v>1.6900503991963221</v>
      </c>
      <c r="L1743" s="169">
        <f t="shared" si="293"/>
        <v>16.647348349114321</v>
      </c>
      <c r="M1743" s="170">
        <f t="shared" si="294"/>
        <v>19.322767349020339</v>
      </c>
      <c r="N1743" s="170">
        <f t="shared" si="295"/>
        <v>0.38881551091295324</v>
      </c>
      <c r="O1743" s="169">
        <f t="shared" si="296"/>
        <v>3.5066333956795925E-2</v>
      </c>
    </row>
    <row r="1744" spans="1:15" x14ac:dyDescent="0.25">
      <c r="A1744" s="157">
        <v>45695.199999999997</v>
      </c>
      <c r="B1744" s="171">
        <v>0.18686321093070599</v>
      </c>
      <c r="C1744" s="169">
        <f t="shared" si="288"/>
        <v>0.21201517550157786</v>
      </c>
      <c r="D1744" s="168">
        <v>26.2841497233333</v>
      </c>
      <c r="E1744" s="168">
        <v>1.29230321666666E-2</v>
      </c>
      <c r="F1744" s="169">
        <f t="shared" si="289"/>
        <v>0.97897949635112191</v>
      </c>
      <c r="G1744" s="169">
        <f t="shared" si="290"/>
        <v>0.2052950691710069</v>
      </c>
      <c r="H1744" s="169">
        <f t="shared" si="291"/>
        <v>4.4436162158226601E-4</v>
      </c>
      <c r="I1744" s="169">
        <f t="shared" si="292"/>
        <v>18318.111163336329</v>
      </c>
      <c r="J1744" s="169">
        <f t="shared" ref="J1744:J1807" si="297">KHprocess*EXP(delta*(1/(D1744+273.15)-1/(Tnul+273.15)))</f>
        <v>2.3767665329151654E-2</v>
      </c>
      <c r="K1744" s="169">
        <f t="shared" ref="K1744:K1807" si="298">1/(J1744*constR*(D1744+273.15)*10^3)</f>
        <v>1.690060016113702</v>
      </c>
      <c r="L1744" s="169">
        <f t="shared" si="293"/>
        <v>15.175595566996179</v>
      </c>
      <c r="M1744" s="170">
        <f t="shared" si="294"/>
        <v>17.614576807393139</v>
      </c>
      <c r="N1744" s="170">
        <f t="shared" si="295"/>
        <v>0.34509643387048894</v>
      </c>
      <c r="O1744" s="169">
        <f t="shared" si="296"/>
        <v>3.1123415753110478E-2</v>
      </c>
    </row>
    <row r="1745" spans="1:15" x14ac:dyDescent="0.25">
      <c r="A1745" s="157">
        <v>45695.200694444444</v>
      </c>
      <c r="B1745" s="171">
        <v>0.17991375723435613</v>
      </c>
      <c r="C1745" s="169">
        <f t="shared" ref="C1745:C1808" si="299">IF($C$13="Normalised Q_A (Nm3/s)", B1745*$C$8/F1745*(D1745+273.15)/($C$6+273.15), B1745)</f>
        <v>0.20413050570503236</v>
      </c>
      <c r="D1745" s="168">
        <v>26.2843191533333</v>
      </c>
      <c r="E1745" s="168">
        <v>1.2625005E-2</v>
      </c>
      <c r="F1745" s="169">
        <f t="shared" ref="F1745:F1808" si="300">$C$5-EXP(52.57-(6690.9/(D1745+273.15))-4.681*LN(D1745+273.15))/1000</f>
        <v>0.97897915381685574</v>
      </c>
      <c r="G1745" s="169">
        <f t="shared" ref="G1745:G1808" si="301">C1745*((20+273.15)/(D1745+273.15))*(F1745/$C$9)</f>
        <v>0.19766013359333501</v>
      </c>
      <c r="H1745" s="169">
        <f t="shared" ref="H1745:H1808" si="302">G1745/$C$2</f>
        <v>4.2783578699856061E-4</v>
      </c>
      <c r="I1745" s="169">
        <f t="shared" ref="I1745:I1808" si="303">C1745*(24*60*60)</f>
        <v>17636.875692914797</v>
      </c>
      <c r="J1745" s="169">
        <f t="shared" si="297"/>
        <v>2.3767545186664275E-2</v>
      </c>
      <c r="K1745" s="169">
        <f t="shared" si="298"/>
        <v>1.6900676028950339</v>
      </c>
      <c r="L1745" s="169">
        <f t="shared" ref="L1745:L1808" si="304">(($C$3/0.815)^(-0.49))*34500*(H1745)^0.86</f>
        <v>14.688945882757555</v>
      </c>
      <c r="M1745" s="170">
        <f t="shared" ref="M1745:M1808" si="305">L1745*(1.024)^(D1745-20)</f>
        <v>17.04978259483703</v>
      </c>
      <c r="N1745" s="170">
        <f t="shared" ref="N1745:N1808" si="306">K1745*E1745*(1-EXP((-(M1745/K1745)*($C$4/I1745))))*I1745/1000</f>
        <v>0.32514453662465354</v>
      </c>
      <c r="O1745" s="169">
        <f t="shared" ref="O1745:O1808" si="307">N1745*1000/24/$C$2</f>
        <v>2.9324002220838162E-2</v>
      </c>
    </row>
    <row r="1746" spans="1:15" x14ac:dyDescent="0.25">
      <c r="A1746" s="157">
        <v>45695.201388888891</v>
      </c>
      <c r="B1746" s="171">
        <v>0.20269254095497377</v>
      </c>
      <c r="C1746" s="169">
        <f t="shared" si="299"/>
        <v>0.22997537519785369</v>
      </c>
      <c r="D1746" s="168">
        <v>26.284332280000001</v>
      </c>
      <c r="E1746" s="168">
        <v>1.2319029166666599E-2</v>
      </c>
      <c r="F1746" s="169">
        <f t="shared" si="300"/>
        <v>0.97897912727873226</v>
      </c>
      <c r="G1746" s="169">
        <f t="shared" si="301"/>
        <v>0.22268577644868406</v>
      </c>
      <c r="H1746" s="169">
        <f t="shared" si="302"/>
        <v>4.820038451270218E-4</v>
      </c>
      <c r="I1746" s="169">
        <f t="shared" si="303"/>
        <v>19869.872417094557</v>
      </c>
      <c r="J1746" s="169">
        <f t="shared" si="297"/>
        <v>2.3767535878601139E-2</v>
      </c>
      <c r="K1746" s="169">
        <f t="shared" si="298"/>
        <v>1.690068190685428</v>
      </c>
      <c r="L1746" s="169">
        <f t="shared" si="304"/>
        <v>16.274803342562429</v>
      </c>
      <c r="M1746" s="170">
        <f t="shared" si="305"/>
        <v>18.890528113083114</v>
      </c>
      <c r="N1746" s="170">
        <f t="shared" si="306"/>
        <v>0.35554445543304236</v>
      </c>
      <c r="O1746" s="169">
        <f t="shared" si="307"/>
        <v>3.2065697640065144E-2</v>
      </c>
    </row>
    <row r="1747" spans="1:15" x14ac:dyDescent="0.25">
      <c r="A1747" s="157">
        <v>45695.20208333333</v>
      </c>
      <c r="B1747" s="171">
        <v>0.22315483241425996</v>
      </c>
      <c r="C1747" s="169">
        <f t="shared" si="299"/>
        <v>0.25319193330890194</v>
      </c>
      <c r="D1747" s="168">
        <v>26.284332280000001</v>
      </c>
      <c r="E1747" s="168">
        <v>1.2041531499999999E-2</v>
      </c>
      <c r="F1747" s="169">
        <f t="shared" si="300"/>
        <v>0.97897912727873226</v>
      </c>
      <c r="G1747" s="169">
        <f t="shared" si="301"/>
        <v>0.24516643232315277</v>
      </c>
      <c r="H1747" s="169">
        <f t="shared" si="302"/>
        <v>5.3066327342673764E-4</v>
      </c>
      <c r="I1747" s="169">
        <f t="shared" si="303"/>
        <v>21875.783037889127</v>
      </c>
      <c r="J1747" s="169">
        <f t="shared" si="297"/>
        <v>2.3767535878601139E-2</v>
      </c>
      <c r="K1747" s="169">
        <f t="shared" si="298"/>
        <v>1.690068190685428</v>
      </c>
      <c r="L1747" s="169">
        <f t="shared" si="304"/>
        <v>17.678144696101317</v>
      </c>
      <c r="M1747" s="170">
        <f t="shared" si="305"/>
        <v>20.519417798155313</v>
      </c>
      <c r="N1747" s="170">
        <f t="shared" si="306"/>
        <v>0.38095616829659024</v>
      </c>
      <c r="O1747" s="169">
        <f t="shared" si="307"/>
        <v>3.4357518785767517E-2</v>
      </c>
    </row>
    <row r="1748" spans="1:15" x14ac:dyDescent="0.25">
      <c r="A1748" s="157">
        <v>45695.202777777777</v>
      </c>
      <c r="B1748" s="171">
        <v>0.21002807714530689</v>
      </c>
      <c r="C1748" s="169">
        <f t="shared" si="299"/>
        <v>0.2382982896953538</v>
      </c>
      <c r="D1748" s="168">
        <v>26.284332280000001</v>
      </c>
      <c r="E1748" s="168">
        <v>1.18865575E-2</v>
      </c>
      <c r="F1748" s="169">
        <f t="shared" si="300"/>
        <v>0.97897912727873226</v>
      </c>
      <c r="G1748" s="169">
        <f t="shared" si="301"/>
        <v>0.23074487701802676</v>
      </c>
      <c r="H1748" s="169">
        <f t="shared" si="302"/>
        <v>4.9944778575330463E-4</v>
      </c>
      <c r="I1748" s="169">
        <f t="shared" si="303"/>
        <v>20588.972229678569</v>
      </c>
      <c r="J1748" s="169">
        <f t="shared" si="297"/>
        <v>2.3767535878601139E-2</v>
      </c>
      <c r="K1748" s="169">
        <f t="shared" si="298"/>
        <v>1.690068190685428</v>
      </c>
      <c r="L1748" s="169">
        <f t="shared" si="304"/>
        <v>16.780071083158919</v>
      </c>
      <c r="M1748" s="170">
        <f t="shared" si="305"/>
        <v>19.477003676410519</v>
      </c>
      <c r="N1748" s="170">
        <f t="shared" si="306"/>
        <v>0.35490921083450716</v>
      </c>
      <c r="O1748" s="169">
        <f t="shared" si="307"/>
        <v>3.2008406460543579E-2</v>
      </c>
    </row>
    <row r="1749" spans="1:15" x14ac:dyDescent="0.25">
      <c r="A1749" s="157">
        <v>45695.203472222223</v>
      </c>
      <c r="B1749" s="171">
        <v>0.19535700292689531</v>
      </c>
      <c r="C1749" s="169">
        <f t="shared" si="299"/>
        <v>0.22165245861524388</v>
      </c>
      <c r="D1749" s="168">
        <v>26.284332280000001</v>
      </c>
      <c r="E1749" s="168">
        <v>1.1678600666666599E-2</v>
      </c>
      <c r="F1749" s="169">
        <f t="shared" si="300"/>
        <v>0.97897912727873226</v>
      </c>
      <c r="G1749" s="169">
        <f t="shared" si="301"/>
        <v>0.21462667386032402</v>
      </c>
      <c r="H1749" s="169">
        <f t="shared" si="302"/>
        <v>4.645599001305715E-4</v>
      </c>
      <c r="I1749" s="169">
        <f t="shared" si="303"/>
        <v>19150.77242435707</v>
      </c>
      <c r="J1749" s="169">
        <f t="shared" si="297"/>
        <v>2.3767535878601139E-2</v>
      </c>
      <c r="K1749" s="169">
        <f t="shared" si="298"/>
        <v>1.690068190685428</v>
      </c>
      <c r="L1749" s="169">
        <f t="shared" si="304"/>
        <v>15.76696835469944</v>
      </c>
      <c r="M1749" s="170">
        <f t="shared" si="305"/>
        <v>18.301072688454767</v>
      </c>
      <c r="N1749" s="170">
        <f t="shared" si="306"/>
        <v>0.32539904126203767</v>
      </c>
      <c r="O1749" s="169">
        <f t="shared" si="307"/>
        <v>2.9346955380775402E-2</v>
      </c>
    </row>
    <row r="1750" spans="1:15" x14ac:dyDescent="0.25">
      <c r="A1750" s="157">
        <v>45695.20416666667</v>
      </c>
      <c r="B1750" s="171">
        <v>0.19188226409476536</v>
      </c>
      <c r="C1750" s="169">
        <f t="shared" si="299"/>
        <v>0.21771001276662652</v>
      </c>
      <c r="D1750" s="168">
        <v>26.284332280000001</v>
      </c>
      <c r="E1750" s="168">
        <v>1.17613854999999E-2</v>
      </c>
      <c r="F1750" s="169">
        <f t="shared" si="300"/>
        <v>0.97897912727873226</v>
      </c>
      <c r="G1750" s="169">
        <f t="shared" si="301"/>
        <v>0.21080919290545683</v>
      </c>
      <c r="H1750" s="169">
        <f t="shared" si="302"/>
        <v>4.5629695434081565E-4</v>
      </c>
      <c r="I1750" s="169">
        <f t="shared" si="303"/>
        <v>18810.145103036532</v>
      </c>
      <c r="J1750" s="169">
        <f t="shared" si="297"/>
        <v>2.3767535878601139E-2</v>
      </c>
      <c r="K1750" s="169">
        <f t="shared" si="298"/>
        <v>1.690068190685428</v>
      </c>
      <c r="L1750" s="169">
        <f t="shared" si="304"/>
        <v>15.525486833025193</v>
      </c>
      <c r="M1750" s="170">
        <f t="shared" si="305"/>
        <v>18.020779687184053</v>
      </c>
      <c r="N1750" s="170">
        <f t="shared" si="306"/>
        <v>0.32213437214749491</v>
      </c>
      <c r="O1750" s="169">
        <f t="shared" si="307"/>
        <v>2.9052522740574935E-2</v>
      </c>
    </row>
    <row r="1751" spans="1:15" x14ac:dyDescent="0.25">
      <c r="A1751" s="157">
        <v>45695.204861111109</v>
      </c>
      <c r="B1751" s="171">
        <v>0.19458482869614904</v>
      </c>
      <c r="C1751" s="169">
        <f t="shared" si="299"/>
        <v>0.22077634813975561</v>
      </c>
      <c r="D1751" s="168">
        <v>26.284332280000001</v>
      </c>
      <c r="E1751" s="168">
        <v>1.17527766666666E-2</v>
      </c>
      <c r="F1751" s="169">
        <f t="shared" si="300"/>
        <v>0.97897912727873226</v>
      </c>
      <c r="G1751" s="169">
        <f t="shared" si="301"/>
        <v>0.21377833372251109</v>
      </c>
      <c r="H1751" s="169">
        <f t="shared" si="302"/>
        <v>4.6272366606604131E-4</v>
      </c>
      <c r="I1751" s="169">
        <f t="shared" si="303"/>
        <v>19075.076479274885</v>
      </c>
      <c r="J1751" s="169">
        <f t="shared" si="297"/>
        <v>2.3767535878601139E-2</v>
      </c>
      <c r="K1751" s="169">
        <f t="shared" si="298"/>
        <v>1.690068190685428</v>
      </c>
      <c r="L1751" s="169">
        <f t="shared" si="304"/>
        <v>15.713357430509175</v>
      </c>
      <c r="M1751" s="170">
        <f t="shared" si="305"/>
        <v>18.23884529010974</v>
      </c>
      <c r="N1751" s="170">
        <f t="shared" si="306"/>
        <v>0.32622907822844799</v>
      </c>
      <c r="O1751" s="169">
        <f t="shared" si="307"/>
        <v>2.9421814414542564E-2</v>
      </c>
    </row>
    <row r="1752" spans="1:15" x14ac:dyDescent="0.25">
      <c r="A1752" s="157">
        <v>45695.205555555556</v>
      </c>
      <c r="B1752" s="171">
        <v>0.19458482869614904</v>
      </c>
      <c r="C1752" s="169">
        <f t="shared" si="299"/>
        <v>0.22077657582998675</v>
      </c>
      <c r="D1752" s="168">
        <v>26.2845230966666</v>
      </c>
      <c r="E1752" s="168">
        <v>1.1760062166666601E-2</v>
      </c>
      <c r="F1752" s="169">
        <f t="shared" si="300"/>
        <v>0.97897874150350683</v>
      </c>
      <c r="G1752" s="169">
        <f t="shared" si="301"/>
        <v>0.21377833372251107</v>
      </c>
      <c r="H1752" s="169">
        <f t="shared" si="302"/>
        <v>4.6272366606604125E-4</v>
      </c>
      <c r="I1752" s="169">
        <f t="shared" si="303"/>
        <v>19075.096151710855</v>
      </c>
      <c r="J1752" s="169">
        <f t="shared" si="297"/>
        <v>2.3767400571824328E-2</v>
      </c>
      <c r="K1752" s="169">
        <f t="shared" si="298"/>
        <v>1.6900767351565966</v>
      </c>
      <c r="L1752" s="169">
        <f t="shared" si="304"/>
        <v>15.713357430509175</v>
      </c>
      <c r="M1752" s="170">
        <f t="shared" si="305"/>
        <v>18.238927830346856</v>
      </c>
      <c r="N1752" s="170">
        <f t="shared" si="306"/>
        <v>0.32643313097526483</v>
      </c>
      <c r="O1752" s="169">
        <f t="shared" si="307"/>
        <v>2.9440217440049137E-2</v>
      </c>
    </row>
    <row r="1753" spans="1:15" x14ac:dyDescent="0.25">
      <c r="A1753" s="157">
        <v>45695.206250000003</v>
      </c>
      <c r="B1753" s="171">
        <v>0.19072402212605286</v>
      </c>
      <c r="C1753" s="169">
        <f t="shared" si="299"/>
        <v>0.216397040720961</v>
      </c>
      <c r="D1753" s="168">
        <v>26.285334079999998</v>
      </c>
      <c r="E1753" s="168">
        <v>1.1626561333333301E-2</v>
      </c>
      <c r="F1753" s="169">
        <f t="shared" si="300"/>
        <v>0.97897710189129117</v>
      </c>
      <c r="G1753" s="169">
        <f t="shared" si="301"/>
        <v>0.20953670398749766</v>
      </c>
      <c r="H1753" s="169">
        <f t="shared" si="302"/>
        <v>4.5354264932358798E-4</v>
      </c>
      <c r="I1753" s="169">
        <f t="shared" si="303"/>
        <v>18696.704318291031</v>
      </c>
      <c r="J1753" s="169">
        <f t="shared" si="297"/>
        <v>2.3766825519676515E-2</v>
      </c>
      <c r="K1753" s="169">
        <f t="shared" si="298"/>
        <v>1.6901130500716071</v>
      </c>
      <c r="L1753" s="169">
        <f t="shared" si="304"/>
        <v>15.444857692649999</v>
      </c>
      <c r="M1753" s="170">
        <f t="shared" si="305"/>
        <v>17.927617582322732</v>
      </c>
      <c r="N1753" s="170">
        <f t="shared" si="306"/>
        <v>0.31661397599829438</v>
      </c>
      <c r="O1753" s="169">
        <f t="shared" si="307"/>
        <v>2.8554651514997691E-2</v>
      </c>
    </row>
    <row r="1754" spans="1:15" x14ac:dyDescent="0.25">
      <c r="A1754" s="157">
        <v>45695.206944444442</v>
      </c>
      <c r="B1754" s="171">
        <v>0.18338848960348969</v>
      </c>
      <c r="C1754" s="169">
        <f t="shared" si="299"/>
        <v>0.20807505101278093</v>
      </c>
      <c r="D1754" s="168">
        <v>26.286192764999999</v>
      </c>
      <c r="E1754" s="168">
        <v>1.1670777E-2</v>
      </c>
      <c r="F1754" s="169">
        <f t="shared" si="300"/>
        <v>0.97897536576330335</v>
      </c>
      <c r="G1754" s="169">
        <f t="shared" si="301"/>
        <v>0.20147760744770726</v>
      </c>
      <c r="H1754" s="169">
        <f t="shared" si="302"/>
        <v>4.360987174192798E-4</v>
      </c>
      <c r="I1754" s="169">
        <f t="shared" si="303"/>
        <v>17977.684407504272</v>
      </c>
      <c r="J1754" s="169">
        <f t="shared" si="297"/>
        <v>2.3766216661785876E-2</v>
      </c>
      <c r="K1754" s="169">
        <f t="shared" si="298"/>
        <v>1.6901515016357904</v>
      </c>
      <c r="L1754" s="169">
        <f t="shared" si="304"/>
        <v>14.932593857329223</v>
      </c>
      <c r="M1754" s="170">
        <f t="shared" si="305"/>
        <v>17.333360358858805</v>
      </c>
      <c r="N1754" s="170">
        <f t="shared" si="306"/>
        <v>0.30613314510899237</v>
      </c>
      <c r="O1754" s="169">
        <f t="shared" si="307"/>
        <v>2.7609410633927883E-2</v>
      </c>
    </row>
    <row r="1755" spans="1:15" x14ac:dyDescent="0.25">
      <c r="A1755" s="157">
        <v>45695.207638888889</v>
      </c>
      <c r="B1755" s="171">
        <v>0.1884075473696348</v>
      </c>
      <c r="C1755" s="169">
        <f t="shared" si="299"/>
        <v>0.21377073372175076</v>
      </c>
      <c r="D1755" s="168">
        <v>26.287051455</v>
      </c>
      <c r="E1755" s="168">
        <v>1.1752908833333299E-2</v>
      </c>
      <c r="F1755" s="169">
        <f t="shared" si="300"/>
        <v>0.97897362954853795</v>
      </c>
      <c r="G1755" s="169">
        <f t="shared" si="301"/>
        <v>0.20699173623818456</v>
      </c>
      <c r="H1755" s="169">
        <f t="shared" si="302"/>
        <v>4.4803406112161161E-4</v>
      </c>
      <c r="I1755" s="169">
        <f t="shared" si="303"/>
        <v>18469.791393559266</v>
      </c>
      <c r="J1755" s="169">
        <f t="shared" si="297"/>
        <v>2.3765607819439726E-2</v>
      </c>
      <c r="K1755" s="169">
        <f t="shared" si="298"/>
        <v>1.6901899540642424</v>
      </c>
      <c r="L1755" s="169">
        <f t="shared" si="304"/>
        <v>15.283393832603824</v>
      </c>
      <c r="M1755" s="170">
        <f t="shared" si="305"/>
        <v>17.740920993076283</v>
      </c>
      <c r="N1755" s="170">
        <f t="shared" si="306"/>
        <v>0.31635483639748424</v>
      </c>
      <c r="O1755" s="169">
        <f t="shared" si="307"/>
        <v>2.8531280338878449E-2</v>
      </c>
    </row>
    <row r="1756" spans="1:15" x14ac:dyDescent="0.25">
      <c r="A1756" s="157">
        <v>45695.208333333336</v>
      </c>
      <c r="B1756" s="171">
        <v>0.19535700292689531</v>
      </c>
      <c r="C1756" s="169">
        <f t="shared" si="299"/>
        <v>0.2216567449841054</v>
      </c>
      <c r="D1756" s="168">
        <v>26.287910144999898</v>
      </c>
      <c r="E1756" s="168">
        <v>1.1894902833333301E-2</v>
      </c>
      <c r="F1756" s="169">
        <f t="shared" si="300"/>
        <v>0.9789718932571011</v>
      </c>
      <c r="G1756" s="169">
        <f t="shared" si="301"/>
        <v>0.21462667386032408</v>
      </c>
      <c r="H1756" s="169">
        <f t="shared" si="302"/>
        <v>4.6455990013057161E-4</v>
      </c>
      <c r="I1756" s="169">
        <f t="shared" si="303"/>
        <v>19151.142766626705</v>
      </c>
      <c r="J1756" s="169">
        <f t="shared" si="297"/>
        <v>2.3764998996182698E-2</v>
      </c>
      <c r="K1756" s="169">
        <f t="shared" si="298"/>
        <v>1.690228407133074</v>
      </c>
      <c r="L1756" s="169">
        <f t="shared" si="304"/>
        <v>15.76696835469944</v>
      </c>
      <c r="M1756" s="170">
        <f t="shared" si="305"/>
        <v>18.302625683273842</v>
      </c>
      <c r="N1756" s="170">
        <f t="shared" si="306"/>
        <v>0.33146057004135826</v>
      </c>
      <c r="O1756" s="169">
        <f t="shared" si="307"/>
        <v>2.9893630054235055E-2</v>
      </c>
    </row>
    <row r="1757" spans="1:15" x14ac:dyDescent="0.25">
      <c r="A1757" s="157">
        <v>45695.209027777775</v>
      </c>
      <c r="B1757" s="171">
        <v>0.17836943183734433</v>
      </c>
      <c r="C1757" s="169">
        <f t="shared" si="299"/>
        <v>0.20238296963160046</v>
      </c>
      <c r="D1757" s="168">
        <v>26.288578014999999</v>
      </c>
      <c r="E1757" s="168">
        <v>1.1882981500000001E-2</v>
      </c>
      <c r="F1757" s="169">
        <f t="shared" si="300"/>
        <v>0.97897054275519624</v>
      </c>
      <c r="G1757" s="169">
        <f t="shared" si="301"/>
        <v>0.19596347865722968</v>
      </c>
      <c r="H1757" s="169">
        <f t="shared" si="302"/>
        <v>4.2416337371694739E-4</v>
      </c>
      <c r="I1757" s="169">
        <f t="shared" si="303"/>
        <v>17485.88857617028</v>
      </c>
      <c r="J1757" s="169">
        <f t="shared" si="297"/>
        <v>2.3764525480179651E-2</v>
      </c>
      <c r="K1757" s="169">
        <f t="shared" si="298"/>
        <v>1.6902583155182405</v>
      </c>
      <c r="L1757" s="169">
        <f t="shared" si="304"/>
        <v>14.580447004451861</v>
      </c>
      <c r="M1757" s="170">
        <f t="shared" si="305"/>
        <v>16.925555046392919</v>
      </c>
      <c r="N1757" s="170">
        <f t="shared" si="306"/>
        <v>0.3035603904940386</v>
      </c>
      <c r="O1757" s="169">
        <f t="shared" si="307"/>
        <v>2.7377380095061202E-2</v>
      </c>
    </row>
    <row r="1758" spans="1:15" x14ac:dyDescent="0.25">
      <c r="A1758" s="157">
        <v>45695.209722222222</v>
      </c>
      <c r="B1758" s="171">
        <v>0.16022362799097473</v>
      </c>
      <c r="C1758" s="169">
        <f t="shared" si="299"/>
        <v>0.18179427755770927</v>
      </c>
      <c r="D1758" s="168">
        <v>26.288625719999999</v>
      </c>
      <c r="E1758" s="168">
        <v>1.18082758333333E-2</v>
      </c>
      <c r="F1758" s="169">
        <f t="shared" si="300"/>
        <v>0.97897044628899943</v>
      </c>
      <c r="G1758" s="169">
        <f t="shared" si="301"/>
        <v>0.17602780465671494</v>
      </c>
      <c r="H1758" s="169">
        <f t="shared" si="302"/>
        <v>3.8101256419202368E-4</v>
      </c>
      <c r="I1758" s="169">
        <f t="shared" si="303"/>
        <v>15707.025580986081</v>
      </c>
      <c r="J1758" s="169">
        <f t="shared" si="297"/>
        <v>2.3764491658049825E-2</v>
      </c>
      <c r="K1758" s="169">
        <f t="shared" si="298"/>
        <v>1.6902604518462929</v>
      </c>
      <c r="L1758" s="169">
        <f t="shared" si="304"/>
        <v>13.295360346234188</v>
      </c>
      <c r="M1758" s="170">
        <f t="shared" si="305"/>
        <v>15.433793486100081</v>
      </c>
      <c r="N1758" s="170">
        <f t="shared" si="306"/>
        <v>0.27223131795356087</v>
      </c>
      <c r="O1758" s="169">
        <f t="shared" si="307"/>
        <v>2.4551886539823306E-2</v>
      </c>
    </row>
    <row r="1759" spans="1:15" x14ac:dyDescent="0.25">
      <c r="A1759" s="157">
        <v>45695.210416666669</v>
      </c>
      <c r="B1759" s="171">
        <v>0.17103389563928983</v>
      </c>
      <c r="C1759" s="169">
        <f t="shared" si="299"/>
        <v>0.19405991416807</v>
      </c>
      <c r="D1759" s="168">
        <v>26.288625719999999</v>
      </c>
      <c r="E1759" s="168">
        <v>1.1950269833333299E-2</v>
      </c>
      <c r="F1759" s="169">
        <f t="shared" si="300"/>
        <v>0.97897044628899943</v>
      </c>
      <c r="G1759" s="169">
        <f t="shared" si="301"/>
        <v>0.18790437807940391</v>
      </c>
      <c r="H1759" s="169">
        <f t="shared" si="302"/>
        <v>4.0671943307230284E-4</v>
      </c>
      <c r="I1759" s="169">
        <f t="shared" si="303"/>
        <v>16766.776584121249</v>
      </c>
      <c r="J1759" s="169">
        <f t="shared" si="297"/>
        <v>2.3764491658049825E-2</v>
      </c>
      <c r="K1759" s="169">
        <f t="shared" si="298"/>
        <v>1.6902604518462929</v>
      </c>
      <c r="L1759" s="169">
        <f t="shared" si="304"/>
        <v>14.063258227115284</v>
      </c>
      <c r="M1759" s="170">
        <f t="shared" si="305"/>
        <v>16.325200488490172</v>
      </c>
      <c r="N1759" s="170">
        <f t="shared" si="306"/>
        <v>0.29326299648298332</v>
      </c>
      <c r="O1759" s="169">
        <f t="shared" si="307"/>
        <v>2.6448682943992004E-2</v>
      </c>
    </row>
    <row r="1760" spans="1:15" x14ac:dyDescent="0.25">
      <c r="A1760" s="157">
        <v>45695.211111111108</v>
      </c>
      <c r="B1760" s="171">
        <v>0.19574307989219794</v>
      </c>
      <c r="C1760" s="169">
        <f t="shared" si="299"/>
        <v>0.22209565619078084</v>
      </c>
      <c r="D1760" s="168">
        <v>26.288625719999999</v>
      </c>
      <c r="E1760" s="168">
        <v>1.1893578666666601E-2</v>
      </c>
      <c r="F1760" s="169">
        <f t="shared" si="300"/>
        <v>0.97897044628899943</v>
      </c>
      <c r="G1760" s="169">
        <f t="shared" si="301"/>
        <v>0.2150508327779749</v>
      </c>
      <c r="H1760" s="169">
        <f t="shared" si="302"/>
        <v>4.6547799302591969E-4</v>
      </c>
      <c r="I1760" s="169">
        <f t="shared" si="303"/>
        <v>19189.064694883466</v>
      </c>
      <c r="J1760" s="169">
        <f t="shared" si="297"/>
        <v>2.3764491658049825E-2</v>
      </c>
      <c r="K1760" s="169">
        <f t="shared" si="298"/>
        <v>1.6902604518462929</v>
      </c>
      <c r="L1760" s="169">
        <f t="shared" si="304"/>
        <v>15.793761982211013</v>
      </c>
      <c r="M1760" s="170">
        <f t="shared" si="305"/>
        <v>18.33403942835637</v>
      </c>
      <c r="N1760" s="170">
        <f t="shared" si="306"/>
        <v>0.33205634702764575</v>
      </c>
      <c r="O1760" s="169">
        <f t="shared" si="307"/>
        <v>2.9947361744917547E-2</v>
      </c>
    </row>
    <row r="1761" spans="1:15" x14ac:dyDescent="0.25">
      <c r="A1761" s="157">
        <v>45695.211805555555</v>
      </c>
      <c r="B1761" s="171">
        <v>0.19998997080174472</v>
      </c>
      <c r="C1761" s="169">
        <f t="shared" si="299"/>
        <v>0.22691429919898279</v>
      </c>
      <c r="D1761" s="168">
        <v>26.288625719999999</v>
      </c>
      <c r="E1761" s="168">
        <v>1.18408606666666E-2</v>
      </c>
      <c r="F1761" s="169">
        <f t="shared" si="300"/>
        <v>0.97897044628899943</v>
      </c>
      <c r="G1761" s="169">
        <f t="shared" si="301"/>
        <v>0.2197166295321602</v>
      </c>
      <c r="H1761" s="169">
        <f t="shared" si="302"/>
        <v>4.7557712019948093E-4</v>
      </c>
      <c r="I1761" s="169">
        <f t="shared" si="303"/>
        <v>19605.395450792112</v>
      </c>
      <c r="J1761" s="169">
        <f t="shared" si="297"/>
        <v>2.3764491658049825E-2</v>
      </c>
      <c r="K1761" s="169">
        <f t="shared" si="298"/>
        <v>1.6902604518462929</v>
      </c>
      <c r="L1761" s="169">
        <f t="shared" si="304"/>
        <v>16.088010328733667</v>
      </c>
      <c r="M1761" s="170">
        <f t="shared" si="305"/>
        <v>18.675614842304693</v>
      </c>
      <c r="N1761" s="170">
        <f t="shared" si="306"/>
        <v>0.33743281988879348</v>
      </c>
      <c r="O1761" s="169">
        <f t="shared" si="307"/>
        <v>3.0432252875973436E-2</v>
      </c>
    </row>
    <row r="1762" spans="1:15" x14ac:dyDescent="0.25">
      <c r="A1762" s="157">
        <v>45695.212500000001</v>
      </c>
      <c r="B1762" s="171">
        <v>0.19265442540724029</v>
      </c>
      <c r="C1762" s="169">
        <f t="shared" si="299"/>
        <v>0.21859118111579451</v>
      </c>
      <c r="D1762" s="168">
        <v>26.288625719999999</v>
      </c>
      <c r="E1762" s="168">
        <v>1.18715903333333E-2</v>
      </c>
      <c r="F1762" s="169">
        <f t="shared" si="300"/>
        <v>0.97897044628899943</v>
      </c>
      <c r="G1762" s="169">
        <f t="shared" si="301"/>
        <v>0.21165751885076289</v>
      </c>
      <c r="H1762" s="169">
        <f t="shared" si="302"/>
        <v>4.5813315768563397E-4</v>
      </c>
      <c r="I1762" s="169">
        <f t="shared" si="303"/>
        <v>18886.278048404645</v>
      </c>
      <c r="J1762" s="169">
        <f t="shared" si="297"/>
        <v>2.3764491658049825E-2</v>
      </c>
      <c r="K1762" s="169">
        <f t="shared" si="298"/>
        <v>1.6902604518462929</v>
      </c>
      <c r="L1762" s="169">
        <f t="shared" si="304"/>
        <v>15.579201726129631</v>
      </c>
      <c r="M1762" s="170">
        <f t="shared" si="305"/>
        <v>18.084969181559881</v>
      </c>
      <c r="N1762" s="170">
        <f t="shared" si="306"/>
        <v>0.32644397243286649</v>
      </c>
      <c r="O1762" s="169">
        <f t="shared" si="307"/>
        <v>2.9441195204984352E-2</v>
      </c>
    </row>
    <row r="1763" spans="1:15" x14ac:dyDescent="0.25">
      <c r="A1763" s="157">
        <v>45695.213194444441</v>
      </c>
      <c r="B1763" s="171">
        <v>0.20732550885298823</v>
      </c>
      <c r="C1763" s="169">
        <f t="shared" si="299"/>
        <v>0.23523740895029874</v>
      </c>
      <c r="D1763" s="168">
        <v>26.288625719999999</v>
      </c>
      <c r="E1763" s="168">
        <v>1.20278895E-2</v>
      </c>
      <c r="F1763" s="169">
        <f t="shared" si="300"/>
        <v>0.97897044628899943</v>
      </c>
      <c r="G1763" s="169">
        <f t="shared" si="301"/>
        <v>0.22777573214597024</v>
      </c>
      <c r="H1763" s="169">
        <f t="shared" si="302"/>
        <v>4.9302106525101787E-4</v>
      </c>
      <c r="I1763" s="169">
        <f t="shared" si="303"/>
        <v>20324.512133305812</v>
      </c>
      <c r="J1763" s="169">
        <f t="shared" si="297"/>
        <v>2.3764491658049825E-2</v>
      </c>
      <c r="K1763" s="169">
        <f t="shared" si="298"/>
        <v>1.6902604518462929</v>
      </c>
      <c r="L1763" s="169">
        <f t="shared" si="304"/>
        <v>16.594211695887171</v>
      </c>
      <c r="M1763" s="170">
        <f t="shared" si="305"/>
        <v>19.263233918401536</v>
      </c>
      <c r="N1763" s="170">
        <f t="shared" si="306"/>
        <v>0.35475992892876912</v>
      </c>
      <c r="O1763" s="169">
        <f t="shared" si="307"/>
        <v>3.1994943085206451E-2</v>
      </c>
    </row>
    <row r="1764" spans="1:15" x14ac:dyDescent="0.25">
      <c r="A1764" s="157">
        <v>45695.213888888888</v>
      </c>
      <c r="B1764" s="171">
        <v>0.21427496807029672</v>
      </c>
      <c r="C1764" s="169">
        <f t="shared" si="299"/>
        <v>0.24312232797597894</v>
      </c>
      <c r="D1764" s="168">
        <v>26.288523203333298</v>
      </c>
      <c r="E1764" s="168">
        <v>1.20451085E-2</v>
      </c>
      <c r="F1764" s="169">
        <f t="shared" si="300"/>
        <v>0.97897065359177693</v>
      </c>
      <c r="G1764" s="169">
        <f t="shared" si="301"/>
        <v>0.23541067378917838</v>
      </c>
      <c r="H1764" s="169">
        <f t="shared" si="302"/>
        <v>5.0954691296358954E-4</v>
      </c>
      <c r="I1764" s="169">
        <f t="shared" si="303"/>
        <v>21005.769137124578</v>
      </c>
      <c r="J1764" s="169">
        <f t="shared" si="297"/>
        <v>2.3764564340902312E-2</v>
      </c>
      <c r="K1764" s="169">
        <f t="shared" si="298"/>
        <v>1.6902558609414751</v>
      </c>
      <c r="L1764" s="169">
        <f t="shared" si="304"/>
        <v>17.071461673904182</v>
      </c>
      <c r="M1764" s="170">
        <f t="shared" si="305"/>
        <v>19.817196865471708</v>
      </c>
      <c r="N1764" s="170">
        <f t="shared" si="306"/>
        <v>0.36662782870717392</v>
      </c>
      <c r="O1764" s="169">
        <f t="shared" si="307"/>
        <v>3.3065280366808614E-2</v>
      </c>
    </row>
    <row r="1765" spans="1:15" x14ac:dyDescent="0.25">
      <c r="A1765" s="157">
        <v>45695.214583333334</v>
      </c>
      <c r="B1765" s="171">
        <v>0.19574307989219794</v>
      </c>
      <c r="C1765" s="169">
        <f t="shared" si="299"/>
        <v>0.22209501010155835</v>
      </c>
      <c r="D1765" s="168">
        <v>26.2880875166666</v>
      </c>
      <c r="E1765" s="168">
        <v>1.21714726666666E-2</v>
      </c>
      <c r="F1765" s="169">
        <f t="shared" si="300"/>
        <v>0.97897153459785213</v>
      </c>
      <c r="G1765" s="169">
        <f t="shared" si="301"/>
        <v>0.21505083277797496</v>
      </c>
      <c r="H1765" s="169">
        <f t="shared" si="302"/>
        <v>4.6547799302591985E-4</v>
      </c>
      <c r="I1765" s="169">
        <f t="shared" si="303"/>
        <v>19189.008872774641</v>
      </c>
      <c r="J1765" s="169">
        <f t="shared" si="297"/>
        <v>2.3764873239561262E-2</v>
      </c>
      <c r="K1765" s="169">
        <f t="shared" si="298"/>
        <v>1.6902363501083422</v>
      </c>
      <c r="L1765" s="169">
        <f t="shared" si="304"/>
        <v>15.793761982211027</v>
      </c>
      <c r="M1765" s="170">
        <f t="shared" si="305"/>
        <v>18.333805408419618</v>
      </c>
      <c r="N1765" s="170">
        <f t="shared" si="306"/>
        <v>0.33980950172672925</v>
      </c>
      <c r="O1765" s="169">
        <f t="shared" si="307"/>
        <v>3.0646600083579476E-2</v>
      </c>
    </row>
    <row r="1766" spans="1:15" x14ac:dyDescent="0.25">
      <c r="A1766" s="157">
        <v>45695.215277777781</v>
      </c>
      <c r="B1766" s="171">
        <v>0.20771159319243881</v>
      </c>
      <c r="C1766" s="169">
        <f t="shared" si="299"/>
        <v>0.23567419797035602</v>
      </c>
      <c r="D1766" s="168">
        <v>26.2876262033333</v>
      </c>
      <c r="E1766" s="168">
        <v>1.2033187666666599E-2</v>
      </c>
      <c r="F1766" s="169">
        <f t="shared" si="300"/>
        <v>0.97897246740233446</v>
      </c>
      <c r="G1766" s="169">
        <f t="shared" si="301"/>
        <v>0.22819989916514202</v>
      </c>
      <c r="H1766" s="169">
        <f t="shared" si="302"/>
        <v>4.9393917568212563E-4</v>
      </c>
      <c r="I1766" s="169">
        <f t="shared" si="303"/>
        <v>20362.250704638762</v>
      </c>
      <c r="J1766" s="169">
        <f t="shared" si="297"/>
        <v>2.3765200312695502E-2</v>
      </c>
      <c r="K1766" s="169">
        <f t="shared" si="298"/>
        <v>1.690215691846644</v>
      </c>
      <c r="L1766" s="169">
        <f t="shared" si="304"/>
        <v>16.62078392248365</v>
      </c>
      <c r="M1766" s="170">
        <f t="shared" si="305"/>
        <v>19.293622674703041</v>
      </c>
      <c r="N1766" s="170">
        <f t="shared" si="306"/>
        <v>0.35553688233115122</v>
      </c>
      <c r="O1766" s="169">
        <f t="shared" si="307"/>
        <v>3.2065014640255338E-2</v>
      </c>
    </row>
    <row r="1767" spans="1:15" x14ac:dyDescent="0.25">
      <c r="A1767" s="157">
        <v>45695.21597222222</v>
      </c>
      <c r="B1767" s="171">
        <v>0.20346469674649004</v>
      </c>
      <c r="C1767" s="169">
        <f t="shared" si="299"/>
        <v>0.23085499909237378</v>
      </c>
      <c r="D1767" s="168">
        <v>26.287164888333301</v>
      </c>
      <c r="E1767" s="168">
        <v>1.21656441666666E-2</v>
      </c>
      <c r="F1767" s="169">
        <f t="shared" si="300"/>
        <v>0.97897340018805734</v>
      </c>
      <c r="G1767" s="169">
        <f t="shared" si="301"/>
        <v>0.22353409632845378</v>
      </c>
      <c r="H1767" s="169">
        <f t="shared" si="302"/>
        <v>4.8384003534297353E-4</v>
      </c>
      <c r="I1767" s="169">
        <f t="shared" si="303"/>
        <v>19945.871921581096</v>
      </c>
      <c r="J1767" s="169">
        <f t="shared" si="297"/>
        <v>2.3765527392520733E-2</v>
      </c>
      <c r="K1767" s="169">
        <f t="shared" si="298"/>
        <v>1.6901950336951346</v>
      </c>
      <c r="L1767" s="169">
        <f t="shared" si="304"/>
        <v>16.328108067646415</v>
      </c>
      <c r="M1767" s="170">
        <f t="shared" si="305"/>
        <v>18.953673357291446</v>
      </c>
      <c r="N1767" s="170">
        <f t="shared" si="306"/>
        <v>0.35242412863047151</v>
      </c>
      <c r="O1767" s="169">
        <f t="shared" si="307"/>
        <v>3.1784282885143532E-2</v>
      </c>
    </row>
    <row r="1768" spans="1:15" x14ac:dyDescent="0.25">
      <c r="A1768" s="157">
        <v>45695.216666666667</v>
      </c>
      <c r="B1768" s="171">
        <v>0.19381267661101056</v>
      </c>
      <c r="C1768" s="169">
        <f t="shared" si="299"/>
        <v>0.21990308116159088</v>
      </c>
      <c r="D1768" s="168">
        <v>26.286703575000001</v>
      </c>
      <c r="E1768" s="168">
        <v>1.25015545E-2</v>
      </c>
      <c r="F1768" s="169">
        <f t="shared" si="300"/>
        <v>0.97897433294828151</v>
      </c>
      <c r="G1768" s="169">
        <f t="shared" si="301"/>
        <v>0.21293001791470972</v>
      </c>
      <c r="H1768" s="169">
        <f t="shared" si="302"/>
        <v>4.6088748466387386E-4</v>
      </c>
      <c r="I1768" s="169">
        <f t="shared" si="303"/>
        <v>18999.626212361451</v>
      </c>
      <c r="J1768" s="169">
        <f t="shared" si="297"/>
        <v>2.3765854476673613E-2</v>
      </c>
      <c r="K1768" s="169">
        <f t="shared" si="298"/>
        <v>1.6901743758030869</v>
      </c>
      <c r="L1768" s="169">
        <f t="shared" si="304"/>
        <v>15.659718252462309</v>
      </c>
      <c r="M1768" s="170">
        <f t="shared" si="305"/>
        <v>18.177607356432731</v>
      </c>
      <c r="N1768" s="170">
        <f t="shared" si="306"/>
        <v>0.34572163338262901</v>
      </c>
      <c r="O1768" s="169">
        <f t="shared" si="307"/>
        <v>3.1179800990496845E-2</v>
      </c>
    </row>
    <row r="1769" spans="1:15" x14ac:dyDescent="0.25">
      <c r="A1769" s="157">
        <v>45695.217361111114</v>
      </c>
      <c r="B1769" s="171">
        <v>0.19535700292689531</v>
      </c>
      <c r="C1769" s="169">
        <f t="shared" si="299"/>
        <v>0.22165474677212837</v>
      </c>
      <c r="D1769" s="168">
        <v>26.286242259999899</v>
      </c>
      <c r="E1769" s="168">
        <v>1.24530756666666E-2</v>
      </c>
      <c r="F1769" s="169">
        <f t="shared" si="300"/>
        <v>0.97897526568974769</v>
      </c>
      <c r="G1769" s="169">
        <f t="shared" si="301"/>
        <v>0.21462667386032408</v>
      </c>
      <c r="H1769" s="169">
        <f t="shared" si="302"/>
        <v>4.6455990013057161E-4</v>
      </c>
      <c r="I1769" s="169">
        <f t="shared" si="303"/>
        <v>19150.970121111892</v>
      </c>
      <c r="J1769" s="169">
        <f t="shared" si="297"/>
        <v>2.3766181567517832E-2</v>
      </c>
      <c r="K1769" s="169">
        <f t="shared" si="298"/>
        <v>1.6901537180212225</v>
      </c>
      <c r="L1769" s="169">
        <f t="shared" si="304"/>
        <v>15.76696835469944</v>
      </c>
      <c r="M1769" s="170">
        <f t="shared" si="305"/>
        <v>18.301901710896491</v>
      </c>
      <c r="N1769" s="170">
        <f t="shared" si="306"/>
        <v>0.34699753058558019</v>
      </c>
      <c r="O1769" s="169">
        <f t="shared" si="307"/>
        <v>3.1294871084558099E-2</v>
      </c>
    </row>
    <row r="1770" spans="1:15" x14ac:dyDescent="0.25">
      <c r="A1770" s="157">
        <v>45695.218055555553</v>
      </c>
      <c r="B1770" s="171">
        <v>0.19188226409476536</v>
      </c>
      <c r="C1770" s="169">
        <f t="shared" si="299"/>
        <v>0.21771171738990169</v>
      </c>
      <c r="D1770" s="168">
        <v>26.285780944999999</v>
      </c>
      <c r="E1770" s="168">
        <v>1.27390026666666E-2</v>
      </c>
      <c r="F1770" s="169">
        <f t="shared" si="300"/>
        <v>0.97897619840908523</v>
      </c>
      <c r="G1770" s="169">
        <f t="shared" si="301"/>
        <v>0.21080919290545683</v>
      </c>
      <c r="H1770" s="169">
        <f t="shared" si="302"/>
        <v>4.5629695434081565E-4</v>
      </c>
      <c r="I1770" s="169">
        <f t="shared" si="303"/>
        <v>18810.292382487507</v>
      </c>
      <c r="J1770" s="169">
        <f t="shared" si="297"/>
        <v>2.3766508663871505E-2</v>
      </c>
      <c r="K1770" s="169">
        <f t="shared" si="298"/>
        <v>1.6901330604241929</v>
      </c>
      <c r="L1770" s="169">
        <f t="shared" si="304"/>
        <v>15.525486833025193</v>
      </c>
      <c r="M1770" s="170">
        <f t="shared" si="305"/>
        <v>18.021398843190823</v>
      </c>
      <c r="N1770" s="170">
        <f t="shared" si="306"/>
        <v>0.3489252869815877</v>
      </c>
      <c r="O1770" s="169">
        <f t="shared" si="307"/>
        <v>3.1468730788382727E-2</v>
      </c>
    </row>
    <row r="1771" spans="1:15" x14ac:dyDescent="0.25">
      <c r="A1771" s="157">
        <v>45695.21875</v>
      </c>
      <c r="B1771" s="171">
        <v>0.19651524120467312</v>
      </c>
      <c r="C1771" s="169">
        <f t="shared" si="299"/>
        <v>0.2229676763699826</v>
      </c>
      <c r="D1771" s="168">
        <v>26.2852269983333</v>
      </c>
      <c r="E1771" s="168">
        <v>1.3037651333333299E-2</v>
      </c>
      <c r="F1771" s="169">
        <f t="shared" si="300"/>
        <v>0.9789773183884487</v>
      </c>
      <c r="G1771" s="169">
        <f t="shared" si="301"/>
        <v>0.21589915872328128</v>
      </c>
      <c r="H1771" s="169">
        <f t="shared" si="302"/>
        <v>4.6731419637073871E-4</v>
      </c>
      <c r="I1771" s="169">
        <f t="shared" si="303"/>
        <v>19264.407238366497</v>
      </c>
      <c r="J1771" s="169">
        <f t="shared" si="297"/>
        <v>2.3766901448180264E-2</v>
      </c>
      <c r="K1771" s="169">
        <f t="shared" si="298"/>
        <v>1.690108255043143</v>
      </c>
      <c r="L1771" s="169">
        <f t="shared" si="304"/>
        <v>15.847327573156839</v>
      </c>
      <c r="M1771" s="170">
        <f t="shared" si="305"/>
        <v>18.394737755037571</v>
      </c>
      <c r="N1771" s="170">
        <f t="shared" si="306"/>
        <v>0.36533293533808048</v>
      </c>
      <c r="O1771" s="169">
        <f t="shared" si="307"/>
        <v>3.294849705430019E-2</v>
      </c>
    </row>
    <row r="1772" spans="1:15" x14ac:dyDescent="0.25">
      <c r="A1772" s="157">
        <v>45695.219444444447</v>
      </c>
      <c r="B1772" s="171">
        <v>0.19535700292689531</v>
      </c>
      <c r="C1772" s="169">
        <f t="shared" si="299"/>
        <v>0.22165252601725643</v>
      </c>
      <c r="D1772" s="168">
        <v>26.2843885433333</v>
      </c>
      <c r="E1772" s="168">
        <v>1.2931641833333301E-2</v>
      </c>
      <c r="F1772" s="169">
        <f t="shared" si="300"/>
        <v>0.97897901353119965</v>
      </c>
      <c r="G1772" s="169">
        <f t="shared" si="301"/>
        <v>0.21462667386032405</v>
      </c>
      <c r="H1772" s="169">
        <f t="shared" si="302"/>
        <v>4.6455990013057156E-4</v>
      </c>
      <c r="I1772" s="169">
        <f t="shared" si="303"/>
        <v>19150.778247890958</v>
      </c>
      <c r="J1772" s="169">
        <f t="shared" si="297"/>
        <v>2.3767495982563138E-2</v>
      </c>
      <c r="K1772" s="169">
        <f t="shared" si="298"/>
        <v>1.690070710065996</v>
      </c>
      <c r="L1772" s="169">
        <f t="shared" si="304"/>
        <v>15.76696835469944</v>
      </c>
      <c r="M1772" s="170">
        <f t="shared" si="305"/>
        <v>18.301097108888829</v>
      </c>
      <c r="N1772" s="170">
        <f t="shared" si="306"/>
        <v>0.36031292698431633</v>
      </c>
      <c r="O1772" s="169">
        <f t="shared" si="307"/>
        <v>3.2495754598152626E-2</v>
      </c>
    </row>
    <row r="1773" spans="1:15" x14ac:dyDescent="0.25">
      <c r="A1773" s="157">
        <v>45695.220138888886</v>
      </c>
      <c r="B1773" s="171">
        <v>0.18416064632160031</v>
      </c>
      <c r="C1773" s="169">
        <f t="shared" si="299"/>
        <v>0.20894814355608432</v>
      </c>
      <c r="D1773" s="168">
        <v>26.283530235000001</v>
      </c>
      <c r="E1773" s="168">
        <v>1.30242295E-2</v>
      </c>
      <c r="F1773" s="169">
        <f t="shared" si="300"/>
        <v>0.97898074873663221</v>
      </c>
      <c r="G1773" s="169">
        <f t="shared" si="301"/>
        <v>0.20232592834546897</v>
      </c>
      <c r="H1773" s="169">
        <f t="shared" si="302"/>
        <v>4.3793490983867745E-4</v>
      </c>
      <c r="I1773" s="169">
        <f t="shared" si="303"/>
        <v>18053.119603245686</v>
      </c>
      <c r="J1773" s="169">
        <f t="shared" si="297"/>
        <v>2.3768104613465488E-2</v>
      </c>
      <c r="K1773" s="169">
        <f t="shared" si="298"/>
        <v>1.6900322767135505</v>
      </c>
      <c r="L1773" s="169">
        <f t="shared" si="304"/>
        <v>14.986649280172516</v>
      </c>
      <c r="M1773" s="170">
        <f t="shared" si="305"/>
        <v>17.395008006067954</v>
      </c>
      <c r="N1773" s="170">
        <f t="shared" si="306"/>
        <v>0.34298327299159331</v>
      </c>
      <c r="O1773" s="169">
        <f t="shared" si="307"/>
        <v>3.0932834865764185E-2</v>
      </c>
    </row>
    <row r="1774" spans="1:15" x14ac:dyDescent="0.25">
      <c r="A1774" s="157">
        <v>45695.220833333333</v>
      </c>
      <c r="B1774" s="171">
        <v>0.16833132826584418</v>
      </c>
      <c r="C1774" s="169">
        <f t="shared" si="299"/>
        <v>0.19098735852373283</v>
      </c>
      <c r="D1774" s="168">
        <v>26.282671928333301</v>
      </c>
      <c r="E1774" s="168">
        <v>1.3065953E-2</v>
      </c>
      <c r="F1774" s="169">
        <f t="shared" si="300"/>
        <v>0.97898248386210385</v>
      </c>
      <c r="G1774" s="169">
        <f t="shared" si="301"/>
        <v>0.18493523421685643</v>
      </c>
      <c r="H1774" s="169">
        <f t="shared" si="302"/>
        <v>4.0029271475510049E-4</v>
      </c>
      <c r="I1774" s="169">
        <f t="shared" si="303"/>
        <v>16501.307776450518</v>
      </c>
      <c r="J1774" s="169">
        <f t="shared" si="297"/>
        <v>2.3768713262260981E-2</v>
      </c>
      <c r="K1774" s="169">
        <f t="shared" si="298"/>
        <v>1.6899938440755178</v>
      </c>
      <c r="L1774" s="169">
        <f t="shared" si="304"/>
        <v>13.871937617747045</v>
      </c>
      <c r="M1774" s="170">
        <f t="shared" si="305"/>
        <v>16.100834115325235</v>
      </c>
      <c r="N1774" s="170">
        <f t="shared" si="306"/>
        <v>0.31573908748648954</v>
      </c>
      <c r="O1774" s="169">
        <f t="shared" si="307"/>
        <v>2.8475747428435203E-2</v>
      </c>
    </row>
    <row r="1775" spans="1:15" x14ac:dyDescent="0.25">
      <c r="A1775" s="157">
        <v>45695.22152777778</v>
      </c>
      <c r="B1775" s="171">
        <v>0.17296429893592058</v>
      </c>
      <c r="C1775" s="169">
        <f t="shared" si="299"/>
        <v>0.19624297911220195</v>
      </c>
      <c r="D1775" s="168">
        <v>26.281813621666601</v>
      </c>
      <c r="E1775" s="168">
        <v>1.30552239999999E-2</v>
      </c>
      <c r="F1775" s="169">
        <f t="shared" si="300"/>
        <v>0.97898421891098675</v>
      </c>
      <c r="G1775" s="169">
        <f t="shared" si="301"/>
        <v>0.1900251929596358</v>
      </c>
      <c r="H1775" s="169">
        <f t="shared" si="302"/>
        <v>4.1130994147107314E-4</v>
      </c>
      <c r="I1775" s="169">
        <f t="shared" si="303"/>
        <v>16955.39339529425</v>
      </c>
      <c r="J1775" s="169">
        <f t="shared" si="297"/>
        <v>2.376932193013204E-2</v>
      </c>
      <c r="K1775" s="169">
        <f t="shared" si="298"/>
        <v>1.6899554120772671</v>
      </c>
      <c r="L1775" s="169">
        <f t="shared" si="304"/>
        <v>14.19965637460793</v>
      </c>
      <c r="M1775" s="170">
        <f t="shared" si="305"/>
        <v>16.48087413597975</v>
      </c>
      <c r="N1775" s="170">
        <f t="shared" si="306"/>
        <v>0.32377164072783476</v>
      </c>
      <c r="O1775" s="169">
        <f t="shared" si="307"/>
        <v>2.9200184048325646E-2</v>
      </c>
    </row>
    <row r="1776" spans="1:15" x14ac:dyDescent="0.25">
      <c r="A1776" s="157">
        <v>45695.222222222219</v>
      </c>
      <c r="B1776" s="171">
        <v>0.18107199645417166</v>
      </c>
      <c r="C1776" s="169">
        <f t="shared" si="299"/>
        <v>0.20544113360856597</v>
      </c>
      <c r="D1776" s="168">
        <v>26.281155584999901</v>
      </c>
      <c r="E1776" s="168">
        <v>1.3066350333333299E-2</v>
      </c>
      <c r="F1776" s="169">
        <f t="shared" si="300"/>
        <v>0.97898554906640922</v>
      </c>
      <c r="G1776" s="169">
        <f t="shared" si="301"/>
        <v>0.19893261949125088</v>
      </c>
      <c r="H1776" s="169">
        <f t="shared" si="302"/>
        <v>4.30590085478898E-4</v>
      </c>
      <c r="I1776" s="169">
        <f t="shared" si="303"/>
        <v>17750.113943780099</v>
      </c>
      <c r="J1776" s="169">
        <f t="shared" si="297"/>
        <v>2.376978858952191E-2</v>
      </c>
      <c r="K1776" s="169">
        <f t="shared" si="298"/>
        <v>1.6899259479088917</v>
      </c>
      <c r="L1776" s="169">
        <f t="shared" si="304"/>
        <v>14.770234118400982</v>
      </c>
      <c r="M1776" s="170">
        <f t="shared" si="305"/>
        <v>17.142849381451722</v>
      </c>
      <c r="N1776" s="170">
        <f t="shared" si="306"/>
        <v>0.33855031998432761</v>
      </c>
      <c r="O1776" s="169">
        <f t="shared" si="307"/>
        <v>3.0533037516624058E-2</v>
      </c>
    </row>
    <row r="1777" spans="1:15" x14ac:dyDescent="0.25">
      <c r="A1777" s="157">
        <v>45695.222916666666</v>
      </c>
      <c r="B1777" s="171">
        <v>0.14864119442809851</v>
      </c>
      <c r="C1777" s="169">
        <f t="shared" si="299"/>
        <v>0.16864567133382957</v>
      </c>
      <c r="D1777" s="168">
        <v>26.281112669999999</v>
      </c>
      <c r="E1777" s="168">
        <v>1.2983697000000001E-2</v>
      </c>
      <c r="F1777" s="169">
        <f t="shared" si="300"/>
        <v>0.97898563581323328</v>
      </c>
      <c r="G1777" s="169">
        <f t="shared" si="301"/>
        <v>0.16330290023269206</v>
      </c>
      <c r="H1777" s="169">
        <f t="shared" si="302"/>
        <v>3.53469481023143E-4</v>
      </c>
      <c r="I1777" s="169">
        <f t="shared" si="303"/>
        <v>14570.986003242875</v>
      </c>
      <c r="J1777" s="169">
        <f t="shared" si="297"/>
        <v>2.3769819023911062E-2</v>
      </c>
      <c r="K1777" s="169">
        <f t="shared" si="298"/>
        <v>1.6899240263652247</v>
      </c>
      <c r="L1777" s="169">
        <f t="shared" si="304"/>
        <v>12.464503107039324</v>
      </c>
      <c r="M1777" s="170">
        <f t="shared" si="305"/>
        <v>14.466722747007347</v>
      </c>
      <c r="N1777" s="170">
        <f t="shared" si="306"/>
        <v>0.27852173511232797</v>
      </c>
      <c r="O1777" s="169">
        <f t="shared" si="307"/>
        <v>2.5119204104647182E-2</v>
      </c>
    </row>
    <row r="1778" spans="1:15" x14ac:dyDescent="0.25">
      <c r="A1778" s="157">
        <v>45695.223611111112</v>
      </c>
      <c r="B1778" s="171">
        <v>0.13744484519695147</v>
      </c>
      <c r="C1778" s="169">
        <f t="shared" si="299"/>
        <v>0.15594249143918618</v>
      </c>
      <c r="D1778" s="168">
        <v>26.281112669999999</v>
      </c>
      <c r="E1778" s="168">
        <v>1.2841439E-2</v>
      </c>
      <c r="F1778" s="169">
        <f t="shared" si="300"/>
        <v>0.97898563581323328</v>
      </c>
      <c r="G1778" s="169">
        <f t="shared" si="301"/>
        <v>0.15100216281935794</v>
      </c>
      <c r="H1778" s="169">
        <f t="shared" si="302"/>
        <v>3.2684450826700852E-4</v>
      </c>
      <c r="I1778" s="169">
        <f t="shared" si="303"/>
        <v>13473.431260345686</v>
      </c>
      <c r="J1778" s="169">
        <f t="shared" si="297"/>
        <v>2.3769819023911062E-2</v>
      </c>
      <c r="K1778" s="169">
        <f t="shared" si="298"/>
        <v>1.6899240263652247</v>
      </c>
      <c r="L1778" s="169">
        <f t="shared" si="304"/>
        <v>11.652677910624904</v>
      </c>
      <c r="M1778" s="170">
        <f t="shared" si="305"/>
        <v>13.524491040319456</v>
      </c>
      <c r="N1778" s="170">
        <f t="shared" si="306"/>
        <v>0.25556179562975323</v>
      </c>
      <c r="O1778" s="169">
        <f t="shared" si="307"/>
        <v>2.304850249186086E-2</v>
      </c>
    </row>
    <row r="1779" spans="1:15" x14ac:dyDescent="0.25">
      <c r="A1779" s="157">
        <v>45695.224305555559</v>
      </c>
      <c r="B1779" s="171">
        <v>0.14246390205194523</v>
      </c>
      <c r="C1779" s="169">
        <f t="shared" si="299"/>
        <v>0.16163702461371962</v>
      </c>
      <c r="D1779" s="168">
        <v>26.281112669999999</v>
      </c>
      <c r="E1779" s="168">
        <v>1.2680504E-2</v>
      </c>
      <c r="F1779" s="169">
        <f t="shared" si="300"/>
        <v>0.97898563581323328</v>
      </c>
      <c r="G1779" s="169">
        <f t="shared" si="301"/>
        <v>0.15651629060880953</v>
      </c>
      <c r="H1779" s="169">
        <f t="shared" si="302"/>
        <v>3.3877984980261802E-4</v>
      </c>
      <c r="I1779" s="169">
        <f t="shared" si="303"/>
        <v>13965.438926625375</v>
      </c>
      <c r="J1779" s="169">
        <f t="shared" si="297"/>
        <v>2.3769819023911062E-2</v>
      </c>
      <c r="K1779" s="169">
        <f t="shared" si="298"/>
        <v>1.6899240263652247</v>
      </c>
      <c r="L1779" s="169">
        <f t="shared" si="304"/>
        <v>12.017701931388119</v>
      </c>
      <c r="M1779" s="170">
        <f t="shared" si="305"/>
        <v>13.948150231466595</v>
      </c>
      <c r="N1779" s="170">
        <f t="shared" si="306"/>
        <v>0.26118115520639179</v>
      </c>
      <c r="O1779" s="169">
        <f t="shared" si="307"/>
        <v>2.355529899047545E-2</v>
      </c>
    </row>
    <row r="1780" spans="1:15" x14ac:dyDescent="0.25">
      <c r="A1780" s="157">
        <v>45695.224999999999</v>
      </c>
      <c r="B1780" s="171">
        <v>0.14400822744123534</v>
      </c>
      <c r="C1780" s="169">
        <f t="shared" si="299"/>
        <v>0.16338918889789922</v>
      </c>
      <c r="D1780" s="168">
        <v>26.281112669999999</v>
      </c>
      <c r="E1780" s="168">
        <v>1.25974531666666E-2</v>
      </c>
      <c r="F1780" s="169">
        <f t="shared" si="300"/>
        <v>0.97898563581323328</v>
      </c>
      <c r="G1780" s="169">
        <f t="shared" si="301"/>
        <v>0.15821294553643156</v>
      </c>
      <c r="H1780" s="169">
        <f t="shared" si="302"/>
        <v>3.424522630658692E-4</v>
      </c>
      <c r="I1780" s="169">
        <f t="shared" si="303"/>
        <v>14116.825920778492</v>
      </c>
      <c r="J1780" s="169">
        <f t="shared" si="297"/>
        <v>2.3769819023911062E-2</v>
      </c>
      <c r="K1780" s="169">
        <f t="shared" si="298"/>
        <v>1.6899240263652247</v>
      </c>
      <c r="L1780" s="169">
        <f t="shared" si="304"/>
        <v>12.1296523018153</v>
      </c>
      <c r="M1780" s="170">
        <f t="shared" si="305"/>
        <v>14.07808360758972</v>
      </c>
      <c r="N1780" s="170">
        <f t="shared" si="306"/>
        <v>0.26216413581513254</v>
      </c>
      <c r="O1780" s="169">
        <f t="shared" si="307"/>
        <v>2.3643951642778906E-2</v>
      </c>
    </row>
    <row r="1781" spans="1:15" x14ac:dyDescent="0.25">
      <c r="A1781" s="157">
        <v>45695.225694444445</v>
      </c>
      <c r="B1781" s="171">
        <v>0.16717308905375031</v>
      </c>
      <c r="C1781" s="169">
        <f t="shared" si="299"/>
        <v>0.18967163134616405</v>
      </c>
      <c r="D1781" s="168">
        <v>26.281112669999999</v>
      </c>
      <c r="E1781" s="168">
        <v>1.2779846833333299E-2</v>
      </c>
      <c r="F1781" s="169">
        <f t="shared" si="300"/>
        <v>0.97898563581323328</v>
      </c>
      <c r="G1781" s="169">
        <f t="shared" si="301"/>
        <v>0.18366274832742382</v>
      </c>
      <c r="H1781" s="169">
        <f t="shared" si="302"/>
        <v>3.9753841629312515E-4</v>
      </c>
      <c r="I1781" s="169">
        <f t="shared" si="303"/>
        <v>16387.628948308575</v>
      </c>
      <c r="J1781" s="169">
        <f t="shared" si="297"/>
        <v>2.3769819023911062E-2</v>
      </c>
      <c r="K1781" s="169">
        <f t="shared" si="298"/>
        <v>1.6899240263652247</v>
      </c>
      <c r="L1781" s="169">
        <f t="shared" si="304"/>
        <v>13.789812015378587</v>
      </c>
      <c r="M1781" s="170">
        <f t="shared" si="305"/>
        <v>16.004920970108213</v>
      </c>
      <c r="N1781" s="170">
        <f t="shared" si="306"/>
        <v>0.30677825658600344</v>
      </c>
      <c r="O1781" s="169">
        <f t="shared" si="307"/>
        <v>2.7667591683441871E-2</v>
      </c>
    </row>
    <row r="1782" spans="1:15" x14ac:dyDescent="0.25">
      <c r="A1782" s="157">
        <v>45695.226388888892</v>
      </c>
      <c r="B1782" s="171">
        <v>0.16717308813487761</v>
      </c>
      <c r="C1782" s="169">
        <f t="shared" si="299"/>
        <v>0.18967163030362735</v>
      </c>
      <c r="D1782" s="168">
        <v>26.281112669999999</v>
      </c>
      <c r="E1782" s="168">
        <v>1.30043609999999E-2</v>
      </c>
      <c r="F1782" s="169">
        <f t="shared" si="300"/>
        <v>0.97898563581323328</v>
      </c>
      <c r="G1782" s="169">
        <f t="shared" si="301"/>
        <v>0.18366274731791518</v>
      </c>
      <c r="H1782" s="169">
        <f t="shared" si="302"/>
        <v>3.9753841410804149E-4</v>
      </c>
      <c r="I1782" s="169">
        <f t="shared" si="303"/>
        <v>16387.628858233402</v>
      </c>
      <c r="J1782" s="169">
        <f t="shared" si="297"/>
        <v>2.3769819023911062E-2</v>
      </c>
      <c r="K1782" s="169">
        <f t="shared" si="298"/>
        <v>1.6899240263652247</v>
      </c>
      <c r="L1782" s="169">
        <f t="shared" si="304"/>
        <v>13.789811950193863</v>
      </c>
      <c r="M1782" s="170">
        <f t="shared" si="305"/>
        <v>16.004920894452624</v>
      </c>
      <c r="N1782" s="170">
        <f t="shared" si="306"/>
        <v>0.31216768296567288</v>
      </c>
      <c r="O1782" s="169">
        <f t="shared" si="307"/>
        <v>2.8153651061117686E-2</v>
      </c>
    </row>
    <row r="1783" spans="1:15" x14ac:dyDescent="0.25">
      <c r="A1783" s="157">
        <v>45695.227083333331</v>
      </c>
      <c r="B1783" s="171">
        <v>0.16176795339570793</v>
      </c>
      <c r="C1783" s="169">
        <f t="shared" si="299"/>
        <v>0.18353896032902395</v>
      </c>
      <c r="D1783" s="168">
        <v>26.281012199999999</v>
      </c>
      <c r="E1783" s="168">
        <v>1.3072310666666601E-2</v>
      </c>
      <c r="F1783" s="169">
        <f t="shared" si="300"/>
        <v>0.97898583889889768</v>
      </c>
      <c r="G1783" s="169">
        <f t="shared" si="301"/>
        <v>0.17772445960130337</v>
      </c>
      <c r="H1783" s="169">
        <f t="shared" si="302"/>
        <v>3.8468497749199863E-4</v>
      </c>
      <c r="I1783" s="169">
        <f t="shared" si="303"/>
        <v>15857.76617242767</v>
      </c>
      <c r="J1783" s="169">
        <f t="shared" si="297"/>
        <v>2.3769890275247049E-2</v>
      </c>
      <c r="K1783" s="169">
        <f t="shared" si="298"/>
        <v>1.6899195277697721</v>
      </c>
      <c r="L1783" s="169">
        <f t="shared" si="304"/>
        <v>13.405493675935446</v>
      </c>
      <c r="M1783" s="170">
        <f t="shared" si="305"/>
        <v>15.558831068265254</v>
      </c>
      <c r="N1783" s="170">
        <f t="shared" si="306"/>
        <v>0.30408381797072997</v>
      </c>
      <c r="O1783" s="169">
        <f t="shared" si="307"/>
        <v>2.7424586757821966E-2</v>
      </c>
    </row>
    <row r="1784" spans="1:15" x14ac:dyDescent="0.25">
      <c r="A1784" s="157">
        <v>45695.227777777778</v>
      </c>
      <c r="B1784" s="171">
        <v>0.18068592497894095</v>
      </c>
      <c r="C1784" s="169">
        <f t="shared" si="299"/>
        <v>0.20500249157402836</v>
      </c>
      <c r="D1784" s="168">
        <v>26.28060314</v>
      </c>
      <c r="E1784" s="168">
        <v>1.3006347E-2</v>
      </c>
      <c r="F1784" s="169">
        <f t="shared" si="300"/>
        <v>0.97898666574406035</v>
      </c>
      <c r="G1784" s="169">
        <f t="shared" si="301"/>
        <v>0.19850846660520299</v>
      </c>
      <c r="H1784" s="169">
        <f t="shared" si="302"/>
        <v>4.2967200563896751E-4</v>
      </c>
      <c r="I1784" s="169">
        <f t="shared" si="303"/>
        <v>17712.21527199605</v>
      </c>
      <c r="J1784" s="169">
        <f t="shared" si="297"/>
        <v>2.3770180375203783E-2</v>
      </c>
      <c r="K1784" s="169">
        <f t="shared" si="298"/>
        <v>1.6899012119902952</v>
      </c>
      <c r="L1784" s="169">
        <f t="shared" si="304"/>
        <v>14.743146730830512</v>
      </c>
      <c r="M1784" s="170">
        <f t="shared" si="305"/>
        <v>17.111186620207413</v>
      </c>
      <c r="N1784" s="170">
        <f t="shared" si="306"/>
        <v>0.33630324290865976</v>
      </c>
      <c r="O1784" s="169">
        <f t="shared" si="307"/>
        <v>3.0330379050203801E-2</v>
      </c>
    </row>
    <row r="1785" spans="1:15" x14ac:dyDescent="0.25">
      <c r="A1785" s="157">
        <v>45695.228472222225</v>
      </c>
      <c r="B1785" s="171">
        <v>0.18068592497894095</v>
      </c>
      <c r="C1785" s="169">
        <f t="shared" si="299"/>
        <v>0.20500201452209499</v>
      </c>
      <c r="D1785" s="168">
        <v>26.28017255</v>
      </c>
      <c r="E1785" s="168">
        <v>1.26761326666666E-2</v>
      </c>
      <c r="F1785" s="169">
        <f t="shared" si="300"/>
        <v>0.97898753608966127</v>
      </c>
      <c r="G1785" s="169">
        <f t="shared" si="301"/>
        <v>0.19850846660520299</v>
      </c>
      <c r="H1785" s="169">
        <f t="shared" si="302"/>
        <v>4.2967200563896751E-4</v>
      </c>
      <c r="I1785" s="169">
        <f t="shared" si="303"/>
        <v>17712.174054709008</v>
      </c>
      <c r="J1785" s="169">
        <f t="shared" si="297"/>
        <v>2.3770485748633812E-2</v>
      </c>
      <c r="K1785" s="169">
        <f t="shared" si="298"/>
        <v>1.689881932355848</v>
      </c>
      <c r="L1785" s="169">
        <f t="shared" si="304"/>
        <v>14.743146730830512</v>
      </c>
      <c r="M1785" s="170">
        <f t="shared" si="305"/>
        <v>17.111011879964519</v>
      </c>
      <c r="N1785" s="170">
        <f t="shared" si="306"/>
        <v>0.32776079925938778</v>
      </c>
      <c r="O1785" s="169">
        <f t="shared" si="307"/>
        <v>2.9559956643162681E-2</v>
      </c>
    </row>
    <row r="1786" spans="1:15" x14ac:dyDescent="0.25">
      <c r="A1786" s="157">
        <v>45695.229166666664</v>
      </c>
      <c r="B1786" s="171">
        <v>0.17489470590804237</v>
      </c>
      <c r="C1786" s="169">
        <f t="shared" si="299"/>
        <v>0.19843097138054461</v>
      </c>
      <c r="D1786" s="168">
        <v>26.279741964999999</v>
      </c>
      <c r="E1786" s="168">
        <v>1.2467513499999999E-2</v>
      </c>
      <c r="F1786" s="169">
        <f t="shared" si="300"/>
        <v>0.97898840640588247</v>
      </c>
      <c r="G1786" s="169">
        <f t="shared" si="301"/>
        <v>0.1921460118779027</v>
      </c>
      <c r="H1786" s="169">
        <f t="shared" si="302"/>
        <v>4.1590045861017899E-4</v>
      </c>
      <c r="I1786" s="169">
        <f t="shared" si="303"/>
        <v>17144.435927279053</v>
      </c>
      <c r="J1786" s="169">
        <f t="shared" si="297"/>
        <v>2.377079112331917E-2</v>
      </c>
      <c r="K1786" s="169">
        <f t="shared" si="298"/>
        <v>1.6898626531062857</v>
      </c>
      <c r="L1786" s="169">
        <f t="shared" si="304"/>
        <v>14.335841820980082</v>
      </c>
      <c r="M1786" s="170">
        <f t="shared" si="305"/>
        <v>16.638120693820976</v>
      </c>
      <c r="N1786" s="170">
        <f t="shared" si="306"/>
        <v>0.31247661631169887</v>
      </c>
      <c r="O1786" s="169">
        <f t="shared" si="307"/>
        <v>2.8181513015124358E-2</v>
      </c>
    </row>
    <row r="1787" spans="1:15" x14ac:dyDescent="0.25">
      <c r="A1787" s="157">
        <v>45695.229861111111</v>
      </c>
      <c r="B1787" s="171">
        <v>0.17643902486522256</v>
      </c>
      <c r="C1787" s="169">
        <f t="shared" si="299"/>
        <v>0.20018264955782814</v>
      </c>
      <c r="D1787" s="168">
        <v>26.279311374999999</v>
      </c>
      <c r="E1787" s="168">
        <v>1.24289688333333E-2</v>
      </c>
      <c r="F1787" s="169">
        <f t="shared" si="300"/>
        <v>0.9789892767129369</v>
      </c>
      <c r="G1787" s="169">
        <f t="shared" si="301"/>
        <v>0.19384265973896284</v>
      </c>
      <c r="H1787" s="169">
        <f t="shared" si="302"/>
        <v>4.1957285657784164E-4</v>
      </c>
      <c r="I1787" s="169">
        <f t="shared" si="303"/>
        <v>17295.780921796351</v>
      </c>
      <c r="J1787" s="169">
        <f t="shared" si="297"/>
        <v>2.3771096506351983E-2</v>
      </c>
      <c r="K1787" s="169">
        <f t="shared" si="298"/>
        <v>1.6898433737938652</v>
      </c>
      <c r="L1787" s="169">
        <f t="shared" si="304"/>
        <v>14.444638181534991</v>
      </c>
      <c r="M1787" s="170">
        <f t="shared" si="305"/>
        <v>16.764218116113017</v>
      </c>
      <c r="N1787" s="170">
        <f t="shared" si="306"/>
        <v>0.31413632876045949</v>
      </c>
      <c r="O1787" s="169">
        <f t="shared" si="307"/>
        <v>2.8331198481282422E-2</v>
      </c>
    </row>
    <row r="1788" spans="1:15" x14ac:dyDescent="0.25">
      <c r="A1788" s="157">
        <v>45695.230555555558</v>
      </c>
      <c r="B1788" s="171">
        <v>0.17450862064971912</v>
      </c>
      <c r="C1788" s="169">
        <f t="shared" si="299"/>
        <v>0.19799228869957539</v>
      </c>
      <c r="D1788" s="168">
        <v>26.279143444999999</v>
      </c>
      <c r="E1788" s="168">
        <v>1.2351973166666599E-2</v>
      </c>
      <c r="F1788" s="169">
        <f t="shared" si="300"/>
        <v>0.9789896161272621</v>
      </c>
      <c r="G1788" s="169">
        <f t="shared" si="301"/>
        <v>0.19172184384922225</v>
      </c>
      <c r="H1788" s="169">
        <f t="shared" si="302"/>
        <v>4.1498234599398758E-4</v>
      </c>
      <c r="I1788" s="169">
        <f t="shared" si="303"/>
        <v>17106.533743643315</v>
      </c>
      <c r="J1788" s="169">
        <f t="shared" si="297"/>
        <v>2.3771215606965351E-2</v>
      </c>
      <c r="K1788" s="169">
        <f t="shared" si="298"/>
        <v>1.6898358549101384</v>
      </c>
      <c r="L1788" s="169">
        <f t="shared" si="304"/>
        <v>14.30862136668356</v>
      </c>
      <c r="M1788" s="170">
        <f t="shared" si="305"/>
        <v>16.606293018469984</v>
      </c>
      <c r="N1788" s="170">
        <f t="shared" si="306"/>
        <v>0.30892181388989126</v>
      </c>
      <c r="O1788" s="169">
        <f t="shared" si="307"/>
        <v>2.7860913951108519E-2</v>
      </c>
    </row>
    <row r="1789" spans="1:15" x14ac:dyDescent="0.25">
      <c r="A1789" s="157">
        <v>45695.231249999997</v>
      </c>
      <c r="B1789" s="171">
        <v>0.15674889562184119</v>
      </c>
      <c r="C1789" s="169">
        <f t="shared" si="299"/>
        <v>0.17784320608059184</v>
      </c>
      <c r="D1789" s="168">
        <v>26.279739609999901</v>
      </c>
      <c r="E1789" s="168">
        <v>1.23219473333333E-2</v>
      </c>
      <c r="F1789" s="169">
        <f t="shared" si="300"/>
        <v>0.978988411165853</v>
      </c>
      <c r="G1789" s="169">
        <f t="shared" si="301"/>
        <v>0.17221033080234277</v>
      </c>
      <c r="H1789" s="169">
        <f t="shared" si="302"/>
        <v>3.7274963377130472E-4</v>
      </c>
      <c r="I1789" s="169">
        <f t="shared" si="303"/>
        <v>15365.653005363136</v>
      </c>
      <c r="J1789" s="169">
        <f t="shared" si="297"/>
        <v>2.3770792793519204E-2</v>
      </c>
      <c r="K1789" s="169">
        <f t="shared" si="298"/>
        <v>1.6898625476626614</v>
      </c>
      <c r="L1789" s="169">
        <f t="shared" si="304"/>
        <v>13.047014075834477</v>
      </c>
      <c r="M1789" s="170">
        <f t="shared" si="305"/>
        <v>15.142311520604801</v>
      </c>
      <c r="N1789" s="170">
        <f t="shared" si="306"/>
        <v>0.27810215427034096</v>
      </c>
      <c r="O1789" s="169">
        <f t="shared" si="307"/>
        <v>2.5081363119619494E-2</v>
      </c>
    </row>
    <row r="1790" spans="1:15" x14ac:dyDescent="0.25">
      <c r="A1790" s="157">
        <v>45695.231944444444</v>
      </c>
      <c r="B1790" s="171">
        <v>0.15443240890463281</v>
      </c>
      <c r="C1790" s="169">
        <f t="shared" si="299"/>
        <v>0.17521559044737497</v>
      </c>
      <c r="D1790" s="168">
        <v>26.280383529999899</v>
      </c>
      <c r="E1790" s="168">
        <v>1.23958541666666E-2</v>
      </c>
      <c r="F1790" s="169">
        <f t="shared" si="300"/>
        <v>0.97898710964111879</v>
      </c>
      <c r="G1790" s="169">
        <f t="shared" si="301"/>
        <v>0.16966534991244803</v>
      </c>
      <c r="H1790" s="169">
        <f t="shared" si="302"/>
        <v>3.6724101712651091E-4</v>
      </c>
      <c r="I1790" s="169">
        <f t="shared" si="303"/>
        <v>15138.627014653197</v>
      </c>
      <c r="J1790" s="169">
        <f t="shared" si="297"/>
        <v>2.3770336121506939E-2</v>
      </c>
      <c r="K1790" s="169">
        <f t="shared" si="298"/>
        <v>1.6898913789491521</v>
      </c>
      <c r="L1790" s="169">
        <f t="shared" si="304"/>
        <v>12.881022332818251</v>
      </c>
      <c r="M1790" s="170">
        <f t="shared" si="305"/>
        <v>14.949890484352517</v>
      </c>
      <c r="N1790" s="170">
        <f t="shared" si="306"/>
        <v>0.27581656060144244</v>
      </c>
      <c r="O1790" s="169">
        <f t="shared" si="307"/>
        <v>2.4875230934473528E-2</v>
      </c>
    </row>
    <row r="1791" spans="1:15" x14ac:dyDescent="0.25">
      <c r="A1791" s="157">
        <v>45695.232638888891</v>
      </c>
      <c r="B1791" s="171">
        <v>0.14941335666716804</v>
      </c>
      <c r="C1791" s="169">
        <f t="shared" si="299"/>
        <v>0.1695216748834199</v>
      </c>
      <c r="D1791" s="168">
        <v>26.28102745</v>
      </c>
      <c r="E1791" s="168">
        <v>1.23630055E-2</v>
      </c>
      <c r="F1791" s="169">
        <f t="shared" si="300"/>
        <v>0.97898580807328206</v>
      </c>
      <c r="G1791" s="169">
        <f t="shared" si="301"/>
        <v>0.16415122719599037</v>
      </c>
      <c r="H1791" s="169">
        <f t="shared" si="302"/>
        <v>3.5530568657140773E-4</v>
      </c>
      <c r="I1791" s="169">
        <f t="shared" si="303"/>
        <v>14646.672709927479</v>
      </c>
      <c r="J1791" s="169">
        <f t="shared" si="297"/>
        <v>2.3769879460231968E-2</v>
      </c>
      <c r="K1791" s="169">
        <f t="shared" si="298"/>
        <v>1.6899202105957301</v>
      </c>
      <c r="L1791" s="169">
        <f t="shared" si="304"/>
        <v>12.520168483623396</v>
      </c>
      <c r="M1791" s="170">
        <f t="shared" si="305"/>
        <v>14.531300491156738</v>
      </c>
      <c r="N1791" s="170">
        <f t="shared" si="306"/>
        <v>0.26652528391207192</v>
      </c>
      <c r="O1791" s="169">
        <f t="shared" si="307"/>
        <v>2.4037273080093065E-2</v>
      </c>
    </row>
    <row r="1792" spans="1:15" x14ac:dyDescent="0.25">
      <c r="A1792" s="157">
        <v>45695.23333333333</v>
      </c>
      <c r="B1792" s="171">
        <v>0.15945146667077817</v>
      </c>
      <c r="C1792" s="169">
        <f t="shared" si="299"/>
        <v>0.18091136135731872</v>
      </c>
      <c r="D1792" s="168">
        <v>26.281671369999899</v>
      </c>
      <c r="E1792" s="168">
        <v>1.2058884333333301E-2</v>
      </c>
      <c r="F1792" s="169">
        <f t="shared" si="300"/>
        <v>0.97898450646234214</v>
      </c>
      <c r="G1792" s="169">
        <f t="shared" si="301"/>
        <v>0.17517947870292563</v>
      </c>
      <c r="H1792" s="169">
        <f t="shared" si="302"/>
        <v>3.7917636082884337E-4</v>
      </c>
      <c r="I1792" s="169">
        <f t="shared" si="303"/>
        <v>15630.741621272338</v>
      </c>
      <c r="J1792" s="169">
        <f t="shared" si="297"/>
        <v>2.3769422809694275E-2</v>
      </c>
      <c r="K1792" s="169">
        <f t="shared" si="298"/>
        <v>1.6899490426023795</v>
      </c>
      <c r="L1792" s="169">
        <f t="shared" si="304"/>
        <v>13.240238113774545</v>
      </c>
      <c r="M1792" s="170">
        <f t="shared" si="305"/>
        <v>15.367270583685976</v>
      </c>
      <c r="N1792" s="170">
        <f t="shared" si="306"/>
        <v>0.27667006462347199</v>
      </c>
      <c r="O1792" s="169">
        <f t="shared" si="307"/>
        <v>2.4952206405435787E-2</v>
      </c>
    </row>
    <row r="1793" spans="1:15" x14ac:dyDescent="0.25">
      <c r="A1793" s="157">
        <v>45695.234027777777</v>
      </c>
      <c r="B1793" s="171">
        <v>0.16794524576413949</v>
      </c>
      <c r="C1793" s="169">
        <f t="shared" si="299"/>
        <v>0.19054878307883336</v>
      </c>
      <c r="D1793" s="168">
        <v>26.282157889999901</v>
      </c>
      <c r="E1793" s="168">
        <v>1.1867086666666599E-2</v>
      </c>
      <c r="F1793" s="169">
        <f t="shared" si="300"/>
        <v>0.97898352298898739</v>
      </c>
      <c r="G1793" s="169">
        <f t="shared" si="301"/>
        <v>0.18451106921670252</v>
      </c>
      <c r="H1793" s="169">
        <f t="shared" si="302"/>
        <v>3.9937460869416129E-4</v>
      </c>
      <c r="I1793" s="169">
        <f t="shared" si="303"/>
        <v>16463.414858011201</v>
      </c>
      <c r="J1793" s="169">
        <f t="shared" si="297"/>
        <v>2.3769077790073246E-2</v>
      </c>
      <c r="K1793" s="169">
        <f t="shared" si="298"/>
        <v>1.6899708271433991</v>
      </c>
      <c r="L1793" s="169">
        <f t="shared" si="304"/>
        <v>13.844571037664384</v>
      </c>
      <c r="M1793" s="170">
        <f t="shared" si="305"/>
        <v>16.068874464651689</v>
      </c>
      <c r="N1793" s="170">
        <f t="shared" si="306"/>
        <v>0.28613493063303252</v>
      </c>
      <c r="O1793" s="169">
        <f t="shared" si="307"/>
        <v>2.5805819862286482E-2</v>
      </c>
    </row>
    <row r="1794" spans="1:15" x14ac:dyDescent="0.25">
      <c r="A1794" s="157">
        <v>45695.234722222223</v>
      </c>
      <c r="B1794" s="171">
        <v>0.17219213485138368</v>
      </c>
      <c r="C1794" s="169">
        <f t="shared" si="299"/>
        <v>0.19536728579312609</v>
      </c>
      <c r="D1794" s="168">
        <v>26.282186509999999</v>
      </c>
      <c r="E1794" s="168">
        <v>1.1694893E-2</v>
      </c>
      <c r="F1794" s="169">
        <f t="shared" si="300"/>
        <v>0.97898346513446888</v>
      </c>
      <c r="G1794" s="169">
        <f t="shared" si="301"/>
        <v>0.18917686396883646</v>
      </c>
      <c r="H1794" s="169">
        <f t="shared" si="302"/>
        <v>4.0947373153427802E-4</v>
      </c>
      <c r="I1794" s="169">
        <f t="shared" si="303"/>
        <v>16879.733492526095</v>
      </c>
      <c r="J1794" s="169">
        <f t="shared" si="297"/>
        <v>2.3769057494157971E-2</v>
      </c>
      <c r="K1794" s="169">
        <f t="shared" si="298"/>
        <v>1.6899721086460699</v>
      </c>
      <c r="L1794" s="169">
        <f t="shared" si="304"/>
        <v>14.145122627536166</v>
      </c>
      <c r="M1794" s="170">
        <f t="shared" si="305"/>
        <v>16.417724568845784</v>
      </c>
      <c r="N1794" s="170">
        <f t="shared" si="306"/>
        <v>0.28879993989079744</v>
      </c>
      <c r="O1794" s="169">
        <f t="shared" si="307"/>
        <v>2.6046170625071918E-2</v>
      </c>
    </row>
    <row r="1795" spans="1:15" x14ac:dyDescent="0.25">
      <c r="A1795" s="157">
        <v>45695.23541666667</v>
      </c>
      <c r="B1795" s="171">
        <v>0.15134375903720415</v>
      </c>
      <c r="C1795" s="169">
        <f t="shared" si="299"/>
        <v>0.17171294989952254</v>
      </c>
      <c r="D1795" s="168">
        <v>26.282186509999999</v>
      </c>
      <c r="E1795" s="168">
        <v>1.1607206666666601E-2</v>
      </c>
      <c r="F1795" s="169">
        <f t="shared" si="300"/>
        <v>0.97898346513446888</v>
      </c>
      <c r="G1795" s="169">
        <f t="shared" si="301"/>
        <v>0.16627204105822996</v>
      </c>
      <c r="H1795" s="169">
        <f t="shared" si="302"/>
        <v>3.5989619276673152E-4</v>
      </c>
      <c r="I1795" s="169">
        <f t="shared" si="303"/>
        <v>14835.998871318749</v>
      </c>
      <c r="J1795" s="169">
        <f t="shared" si="297"/>
        <v>2.3769057494157971E-2</v>
      </c>
      <c r="K1795" s="169">
        <f t="shared" si="298"/>
        <v>1.6899721086460699</v>
      </c>
      <c r="L1795" s="169">
        <f t="shared" si="304"/>
        <v>12.65915606927924</v>
      </c>
      <c r="M1795" s="170">
        <f t="shared" si="305"/>
        <v>14.693017734244993</v>
      </c>
      <c r="N1795" s="170">
        <f t="shared" si="306"/>
        <v>0.25333483986698146</v>
      </c>
      <c r="O1795" s="169">
        <f t="shared" si="307"/>
        <v>2.2847658718162109E-2</v>
      </c>
    </row>
    <row r="1796" spans="1:15" x14ac:dyDescent="0.25">
      <c r="A1796" s="157">
        <v>45695.236111111109</v>
      </c>
      <c r="B1796" s="171">
        <v>0.12972322280625734</v>
      </c>
      <c r="C1796" s="169">
        <f t="shared" si="299"/>
        <v>0.14718252936389445</v>
      </c>
      <c r="D1796" s="168">
        <v>26.282186509999999</v>
      </c>
      <c r="E1796" s="168">
        <v>1.1495148E-2</v>
      </c>
      <c r="F1796" s="169">
        <f t="shared" si="300"/>
        <v>0.97898346513446888</v>
      </c>
      <c r="G1796" s="169">
        <f t="shared" si="301"/>
        <v>0.14251889318637606</v>
      </c>
      <c r="H1796" s="169">
        <f t="shared" si="302"/>
        <v>3.0848245278436377E-4</v>
      </c>
      <c r="I1796" s="169">
        <f t="shared" si="303"/>
        <v>12716.570537040481</v>
      </c>
      <c r="J1796" s="169">
        <f t="shared" si="297"/>
        <v>2.3769057494157971E-2</v>
      </c>
      <c r="K1796" s="169">
        <f t="shared" si="298"/>
        <v>1.6899721086460699</v>
      </c>
      <c r="L1796" s="169">
        <f t="shared" si="304"/>
        <v>11.087420460181667</v>
      </c>
      <c r="M1796" s="170">
        <f t="shared" si="305"/>
        <v>12.86876191090006</v>
      </c>
      <c r="N1796" s="170">
        <f t="shared" si="306"/>
        <v>0.21644301445226521</v>
      </c>
      <c r="O1796" s="169">
        <f t="shared" si="307"/>
        <v>1.9520473886387557E-2</v>
      </c>
    </row>
    <row r="1797" spans="1:15" x14ac:dyDescent="0.25">
      <c r="A1797" s="157">
        <v>45695.236805555556</v>
      </c>
      <c r="B1797" s="171">
        <v>0.13551443729823504</v>
      </c>
      <c r="C1797" s="169">
        <f t="shared" si="299"/>
        <v>0.15375317707506897</v>
      </c>
      <c r="D1797" s="168">
        <v>26.282186509999999</v>
      </c>
      <c r="E1797" s="168">
        <v>1.11179113333333E-2</v>
      </c>
      <c r="F1797" s="169">
        <f t="shared" si="300"/>
        <v>0.97898346513446888</v>
      </c>
      <c r="G1797" s="169">
        <f t="shared" si="301"/>
        <v>0.14888134288309873</v>
      </c>
      <c r="H1797" s="169">
        <f t="shared" si="302"/>
        <v>3.2225398892445615E-4</v>
      </c>
      <c r="I1797" s="169">
        <f t="shared" si="303"/>
        <v>13284.274499285959</v>
      </c>
      <c r="J1797" s="169">
        <f t="shared" si="297"/>
        <v>2.3769057494157971E-2</v>
      </c>
      <c r="K1797" s="169">
        <f t="shared" si="298"/>
        <v>1.6899721086460699</v>
      </c>
      <c r="L1797" s="169">
        <f t="shared" si="304"/>
        <v>11.511789950014052</v>
      </c>
      <c r="M1797" s="170">
        <f t="shared" si="305"/>
        <v>13.361311999220028</v>
      </c>
      <c r="N1797" s="170">
        <f t="shared" si="306"/>
        <v>0.21828942811058846</v>
      </c>
      <c r="O1797" s="169">
        <f t="shared" si="307"/>
        <v>1.9686997484721181E-2</v>
      </c>
    </row>
    <row r="1798" spans="1:15" x14ac:dyDescent="0.25">
      <c r="A1798" s="157">
        <v>45695.237500000003</v>
      </c>
      <c r="B1798" s="171">
        <v>0.14362213759626946</v>
      </c>
      <c r="C1798" s="169">
        <f t="shared" si="299"/>
        <v>0.16295208388122603</v>
      </c>
      <c r="D1798" s="168">
        <v>26.282186509999999</v>
      </c>
      <c r="E1798" s="168">
        <v>1.07245146666666E-2</v>
      </c>
      <c r="F1798" s="169">
        <f t="shared" si="300"/>
        <v>0.97898346513446888</v>
      </c>
      <c r="G1798" s="169">
        <f t="shared" si="301"/>
        <v>0.15778877246869014</v>
      </c>
      <c r="H1798" s="169">
        <f t="shared" si="302"/>
        <v>3.4153413954261932E-4</v>
      </c>
      <c r="I1798" s="169">
        <f t="shared" si="303"/>
        <v>14079.060047337929</v>
      </c>
      <c r="J1798" s="169">
        <f t="shared" si="297"/>
        <v>2.3769057494157971E-2</v>
      </c>
      <c r="K1798" s="169">
        <f t="shared" si="298"/>
        <v>1.6899721086460699</v>
      </c>
      <c r="L1798" s="169">
        <f t="shared" si="304"/>
        <v>12.101679919359162</v>
      </c>
      <c r="M1798" s="170">
        <f t="shared" si="305"/>
        <v>14.045975631883056</v>
      </c>
      <c r="N1798" s="170">
        <f t="shared" si="306"/>
        <v>0.22262049308867085</v>
      </c>
      <c r="O1798" s="169">
        <f t="shared" si="307"/>
        <v>2.0077605798040302E-2</v>
      </c>
    </row>
    <row r="1799" spans="1:15" x14ac:dyDescent="0.25">
      <c r="A1799" s="157">
        <v>45695.238194444442</v>
      </c>
      <c r="B1799" s="171">
        <v>0.14362213759626946</v>
      </c>
      <c r="C1799" s="169">
        <f t="shared" si="299"/>
        <v>0.16295208388122603</v>
      </c>
      <c r="D1799" s="168">
        <v>26.282186509999999</v>
      </c>
      <c r="E1799" s="168">
        <v>1.0457746333333301E-2</v>
      </c>
      <c r="F1799" s="169">
        <f t="shared" si="300"/>
        <v>0.97898346513446888</v>
      </c>
      <c r="G1799" s="169">
        <f t="shared" si="301"/>
        <v>0.15778877246869014</v>
      </c>
      <c r="H1799" s="169">
        <f t="shared" si="302"/>
        <v>3.4153413954261932E-4</v>
      </c>
      <c r="I1799" s="169">
        <f t="shared" si="303"/>
        <v>14079.060047337929</v>
      </c>
      <c r="J1799" s="169">
        <f t="shared" si="297"/>
        <v>2.3769057494157971E-2</v>
      </c>
      <c r="K1799" s="169">
        <f t="shared" si="298"/>
        <v>1.6899721086460699</v>
      </c>
      <c r="L1799" s="169">
        <f t="shared" si="304"/>
        <v>12.101679919359162</v>
      </c>
      <c r="M1799" s="170">
        <f t="shared" si="305"/>
        <v>14.045975631883056</v>
      </c>
      <c r="N1799" s="170">
        <f t="shared" si="306"/>
        <v>0.21708289071196946</v>
      </c>
      <c r="O1799" s="169">
        <f t="shared" si="307"/>
        <v>1.9578182784268532E-2</v>
      </c>
    </row>
    <row r="1800" spans="1:15" x14ac:dyDescent="0.25">
      <c r="A1800" s="157">
        <v>45695.238888888889</v>
      </c>
      <c r="B1800" s="171">
        <v>0.14748294876845161</v>
      </c>
      <c r="C1800" s="169">
        <f t="shared" si="299"/>
        <v>0.16733237457724226</v>
      </c>
      <c r="D1800" s="168">
        <v>26.2820285783333</v>
      </c>
      <c r="E1800" s="168">
        <v>1.0040242499999999E-2</v>
      </c>
      <c r="F1800" s="169">
        <f t="shared" si="300"/>
        <v>0.97898378438779254</v>
      </c>
      <c r="G1800" s="169">
        <f t="shared" si="301"/>
        <v>0.16203040725973117</v>
      </c>
      <c r="H1800" s="169">
        <f t="shared" si="302"/>
        <v>3.5071516722885536E-4</v>
      </c>
      <c r="I1800" s="169">
        <f t="shared" si="303"/>
        <v>14457.517163473731</v>
      </c>
      <c r="J1800" s="169">
        <f t="shared" si="297"/>
        <v>2.3769169491896891E-2</v>
      </c>
      <c r="K1800" s="169">
        <f t="shared" si="298"/>
        <v>1.6899650370318657</v>
      </c>
      <c r="L1800" s="169">
        <f t="shared" si="304"/>
        <v>12.380928865449592</v>
      </c>
      <c r="M1800" s="170">
        <f t="shared" si="305"/>
        <v>14.370035808059564</v>
      </c>
      <c r="N1800" s="170">
        <f t="shared" si="306"/>
        <v>0.21377813432315901</v>
      </c>
      <c r="O1800" s="169">
        <f t="shared" si="307"/>
        <v>1.9280134769404673E-2</v>
      </c>
    </row>
    <row r="1801" spans="1:15" x14ac:dyDescent="0.25">
      <c r="A1801" s="157">
        <v>45695.239583333336</v>
      </c>
      <c r="B1801" s="171">
        <v>0.15867929891074997</v>
      </c>
      <c r="C1801" s="169">
        <f t="shared" si="299"/>
        <v>0.18003501769876487</v>
      </c>
      <c r="D1801" s="168">
        <v>26.281411219999999</v>
      </c>
      <c r="E1801" s="168">
        <v>9.5453841666666601E-3</v>
      </c>
      <c r="F1801" s="169">
        <f t="shared" si="300"/>
        <v>0.97898503233112655</v>
      </c>
      <c r="G1801" s="169">
        <f t="shared" si="301"/>
        <v>0.174331145674091</v>
      </c>
      <c r="H1801" s="169">
        <f t="shared" si="302"/>
        <v>3.773401421517121E-4</v>
      </c>
      <c r="I1801" s="169">
        <f t="shared" si="303"/>
        <v>15555.025529173285</v>
      </c>
      <c r="J1801" s="169">
        <f t="shared" si="297"/>
        <v>2.3769607299700807E-2</v>
      </c>
      <c r="K1801" s="169">
        <f t="shared" si="298"/>
        <v>1.6899373941453599</v>
      </c>
      <c r="L1801" s="169">
        <f t="shared" si="304"/>
        <v>13.185078037330461</v>
      </c>
      <c r="M1801" s="170">
        <f t="shared" si="305"/>
        <v>15.303154671523099</v>
      </c>
      <c r="N1801" s="170">
        <f t="shared" si="306"/>
        <v>0.21798543745834831</v>
      </c>
      <c r="O1801" s="169">
        <f t="shared" si="307"/>
        <v>1.965958130035609E-2</v>
      </c>
    </row>
    <row r="1802" spans="1:15" x14ac:dyDescent="0.25">
      <c r="A1802" s="157">
        <v>45695.240277777775</v>
      </c>
      <c r="B1802" s="171">
        <v>0.17643902486522256</v>
      </c>
      <c r="C1802" s="169">
        <f t="shared" si="299"/>
        <v>0.2001842223221223</v>
      </c>
      <c r="D1802" s="168">
        <v>26.280765143333301</v>
      </c>
      <c r="E1802" s="168">
        <v>9.0952959999999992E-3</v>
      </c>
      <c r="F1802" s="169">
        <f t="shared" si="300"/>
        <v>0.97898633828397741</v>
      </c>
      <c r="G1802" s="169">
        <f t="shared" si="301"/>
        <v>0.19384265973896281</v>
      </c>
      <c r="H1802" s="169">
        <f t="shared" si="302"/>
        <v>4.1957285657784159E-4</v>
      </c>
      <c r="I1802" s="169">
        <f t="shared" si="303"/>
        <v>17295.916808631366</v>
      </c>
      <c r="J1802" s="169">
        <f t="shared" si="297"/>
        <v>2.37700654840583E-2</v>
      </c>
      <c r="K1802" s="169">
        <f t="shared" si="298"/>
        <v>1.6899084657188888</v>
      </c>
      <c r="L1802" s="169">
        <f t="shared" si="304"/>
        <v>14.444638181534991</v>
      </c>
      <c r="M1802" s="170">
        <f t="shared" si="305"/>
        <v>16.764796128411874</v>
      </c>
      <c r="N1802" s="170">
        <f t="shared" si="306"/>
        <v>0.22988912448341173</v>
      </c>
      <c r="O1802" s="169">
        <f t="shared" si="307"/>
        <v>2.0733146147493844E-2</v>
      </c>
    </row>
    <row r="1803" spans="1:15" x14ac:dyDescent="0.25">
      <c r="A1803" s="157">
        <v>45695.240972222222</v>
      </c>
      <c r="B1803" s="171">
        <v>0.17450862064971912</v>
      </c>
      <c r="C1803" s="169">
        <f t="shared" si="299"/>
        <v>0.19799333262479812</v>
      </c>
      <c r="D1803" s="168">
        <v>26.280119070000001</v>
      </c>
      <c r="E1803" s="168">
        <v>8.7233571666666607E-3</v>
      </c>
      <c r="F1803" s="169">
        <f t="shared" si="300"/>
        <v>0.97898764418669859</v>
      </c>
      <c r="G1803" s="169">
        <f t="shared" si="301"/>
        <v>0.1917218438492222</v>
      </c>
      <c r="H1803" s="169">
        <f t="shared" si="302"/>
        <v>4.1498234599398741E-4</v>
      </c>
      <c r="I1803" s="169">
        <f t="shared" si="303"/>
        <v>17106.623938782559</v>
      </c>
      <c r="J1803" s="169">
        <f t="shared" si="297"/>
        <v>2.3770523676861027E-2</v>
      </c>
      <c r="K1803" s="169">
        <f t="shared" si="298"/>
        <v>1.6898795378041656</v>
      </c>
      <c r="L1803" s="169">
        <f t="shared" si="304"/>
        <v>14.308621366683548</v>
      </c>
      <c r="M1803" s="170">
        <f t="shared" si="305"/>
        <v>16.606677266568276</v>
      </c>
      <c r="N1803" s="170">
        <f t="shared" si="306"/>
        <v>0.21817667797890242</v>
      </c>
      <c r="O1803" s="169">
        <f t="shared" si="307"/>
        <v>1.967682882205108E-2</v>
      </c>
    </row>
    <row r="1804" spans="1:15" x14ac:dyDescent="0.25">
      <c r="A1804" s="157">
        <v>45695.241666666669</v>
      </c>
      <c r="B1804" s="171">
        <v>0.14323605876233445</v>
      </c>
      <c r="C1804" s="169">
        <f t="shared" si="299"/>
        <v>0.16251165988639388</v>
      </c>
      <c r="D1804" s="168">
        <v>26.279472994999999</v>
      </c>
      <c r="E1804" s="168">
        <v>8.4245350000000004E-3</v>
      </c>
      <c r="F1804" s="169">
        <f t="shared" si="300"/>
        <v>0.9789889500493979</v>
      </c>
      <c r="G1804" s="169">
        <f t="shared" si="301"/>
        <v>0.15736461149808822</v>
      </c>
      <c r="H1804" s="169">
        <f t="shared" si="302"/>
        <v>3.4061604220365417E-4</v>
      </c>
      <c r="I1804" s="169">
        <f t="shared" si="303"/>
        <v>14041.007414184431</v>
      </c>
      <c r="J1804" s="169">
        <f t="shared" si="297"/>
        <v>2.3770981881655325E-2</v>
      </c>
      <c r="K1804" s="169">
        <f t="shared" si="298"/>
        <v>1.6898506101773054</v>
      </c>
      <c r="L1804" s="169">
        <f t="shared" si="304"/>
        <v>12.073697805631566</v>
      </c>
      <c r="M1804" s="170">
        <f t="shared" si="305"/>
        <v>14.01259600795192</v>
      </c>
      <c r="N1804" s="170">
        <f t="shared" si="306"/>
        <v>0.17441305114446098</v>
      </c>
      <c r="O1804" s="169">
        <f t="shared" si="307"/>
        <v>1.5729892779983854E-2</v>
      </c>
    </row>
    <row r="1805" spans="1:15" x14ac:dyDescent="0.25">
      <c r="A1805" s="157">
        <v>45695.242361111108</v>
      </c>
      <c r="B1805" s="171">
        <v>0.14130565639229836</v>
      </c>
      <c r="C1805" s="169">
        <f t="shared" si="299"/>
        <v>0.16032125222187749</v>
      </c>
      <c r="D1805" s="168">
        <v>26.279211374999999</v>
      </c>
      <c r="E1805" s="168">
        <v>8.3273119999999999E-3</v>
      </c>
      <c r="F1805" s="169">
        <f t="shared" si="300"/>
        <v>0.97898947882984166</v>
      </c>
      <c r="G1805" s="169">
        <f t="shared" si="301"/>
        <v>0.1552437976358487</v>
      </c>
      <c r="H1805" s="169">
        <f t="shared" si="302"/>
        <v>3.3602553600833049E-4</v>
      </c>
      <c r="I1805" s="169">
        <f t="shared" si="303"/>
        <v>13851.756191970215</v>
      </c>
      <c r="J1805" s="169">
        <f t="shared" si="297"/>
        <v>2.377116742903743E-2</v>
      </c>
      <c r="K1805" s="169">
        <f t="shared" si="298"/>
        <v>1.6898388963993074</v>
      </c>
      <c r="L1805" s="169">
        <f t="shared" si="304"/>
        <v>11.933627569125644</v>
      </c>
      <c r="M1805" s="170">
        <f t="shared" si="305"/>
        <v>13.849946153282586</v>
      </c>
      <c r="N1805" s="170">
        <f t="shared" si="306"/>
        <v>0.17017260484337693</v>
      </c>
      <c r="O1805" s="169">
        <f t="shared" si="307"/>
        <v>1.5347457146769201E-2</v>
      </c>
    </row>
    <row r="1806" spans="1:15" x14ac:dyDescent="0.25">
      <c r="A1806" s="157">
        <v>45695.243055555555</v>
      </c>
      <c r="B1806" s="171">
        <v>0.15945146667077817</v>
      </c>
      <c r="C1806" s="169">
        <f t="shared" si="299"/>
        <v>0.1809097381660438</v>
      </c>
      <c r="D1806" s="168">
        <v>26.280011174999999</v>
      </c>
      <c r="E1806" s="168">
        <v>8.0615905000000002E-3</v>
      </c>
      <c r="F1806" s="169">
        <f t="shared" si="300"/>
        <v>0.97898786226974743</v>
      </c>
      <c r="G1806" s="169">
        <f t="shared" si="301"/>
        <v>0.17517947870292563</v>
      </c>
      <c r="H1806" s="169">
        <f t="shared" si="302"/>
        <v>3.7917636082884337E-4</v>
      </c>
      <c r="I1806" s="169">
        <f t="shared" si="303"/>
        <v>15630.601377546185</v>
      </c>
      <c r="J1806" s="169">
        <f t="shared" si="297"/>
        <v>2.3770600196646671E-2</v>
      </c>
      <c r="K1806" s="169">
        <f t="shared" si="298"/>
        <v>1.6898747068439992</v>
      </c>
      <c r="L1806" s="169">
        <f t="shared" si="304"/>
        <v>13.240238113774545</v>
      </c>
      <c r="M1806" s="170">
        <f t="shared" si="305"/>
        <v>15.366665523780714</v>
      </c>
      <c r="N1806" s="170">
        <f t="shared" si="306"/>
        <v>0.18495010716338445</v>
      </c>
      <c r="O1806" s="169">
        <f t="shared" si="307"/>
        <v>1.6680204470002204E-2</v>
      </c>
    </row>
    <row r="1807" spans="1:15" x14ac:dyDescent="0.25">
      <c r="A1807" s="157">
        <v>45695.243750000001</v>
      </c>
      <c r="B1807" s="171">
        <v>0.16022362799097473</v>
      </c>
      <c r="C1807" s="169">
        <f t="shared" si="299"/>
        <v>0.1817866567686176</v>
      </c>
      <c r="D1807" s="168">
        <v>26.280869485</v>
      </c>
      <c r="E1807" s="168">
        <v>7.5341851666666602E-3</v>
      </c>
      <c r="F1807" s="169">
        <f t="shared" si="300"/>
        <v>0.97898612737495405</v>
      </c>
      <c r="G1807" s="169">
        <f t="shared" si="301"/>
        <v>0.17602780465671494</v>
      </c>
      <c r="H1807" s="169">
        <f t="shared" si="302"/>
        <v>3.8101256419202368E-4</v>
      </c>
      <c r="I1807" s="169">
        <f t="shared" si="303"/>
        <v>15706.367144808561</v>
      </c>
      <c r="J1807" s="169">
        <f t="shared" si="297"/>
        <v>2.3769991486350582E-2</v>
      </c>
      <c r="K1807" s="169">
        <f t="shared" si="298"/>
        <v>1.6899131376479797</v>
      </c>
      <c r="L1807" s="169">
        <f t="shared" si="304"/>
        <v>13.295360346234188</v>
      </c>
      <c r="M1807" s="170">
        <f t="shared" si="305"/>
        <v>15.430954686175117</v>
      </c>
      <c r="N1807" s="170">
        <f t="shared" si="306"/>
        <v>0.17365564463861566</v>
      </c>
      <c r="O1807" s="169">
        <f t="shared" si="307"/>
        <v>1.5661584112429263E-2</v>
      </c>
    </row>
    <row r="1808" spans="1:15" x14ac:dyDescent="0.25">
      <c r="A1808" s="157">
        <v>45695.244444444441</v>
      </c>
      <c r="B1808" s="171">
        <v>0.15945146667077817</v>
      </c>
      <c r="C1808" s="169">
        <f t="shared" si="299"/>
        <v>0.180911416522541</v>
      </c>
      <c r="D1808" s="168">
        <v>26.281727791666601</v>
      </c>
      <c r="E1808" s="168">
        <v>6.9712189999999999E-3</v>
      </c>
      <c r="F1808" s="169">
        <f t="shared" si="300"/>
        <v>0.97898439241031521</v>
      </c>
      <c r="G1808" s="169">
        <f t="shared" si="301"/>
        <v>0.17517947870292563</v>
      </c>
      <c r="H1808" s="169">
        <f t="shared" si="302"/>
        <v>3.7917636082884337E-4</v>
      </c>
      <c r="I1808" s="169">
        <f t="shared" si="303"/>
        <v>15630.746387547542</v>
      </c>
      <c r="J1808" s="169">
        <f t="shared" ref="J1808:J1871" si="308">KHprocess*EXP(delta*(1/(D1808+273.15)-1/(Tnul+273.15)))</f>
        <v>2.3769382797495596E-2</v>
      </c>
      <c r="K1808" s="169">
        <f t="shared" ref="K1808:K1871" si="309">1/(J1808*constR*(D1808+273.15)*10^3)</f>
        <v>1.689951568942478</v>
      </c>
      <c r="L1808" s="169">
        <f t="shared" si="304"/>
        <v>13.240238113774545</v>
      </c>
      <c r="M1808" s="170">
        <f t="shared" si="305"/>
        <v>15.36729114704344</v>
      </c>
      <c r="N1808" s="170">
        <f t="shared" si="306"/>
        <v>0.15994272404306803</v>
      </c>
      <c r="O1808" s="169">
        <f t="shared" si="307"/>
        <v>1.4424848849483049E-2</v>
      </c>
    </row>
    <row r="1809" spans="1:15" x14ac:dyDescent="0.25">
      <c r="A1809" s="157">
        <v>45695.245138888888</v>
      </c>
      <c r="B1809" s="171">
        <v>0.16022362799097473</v>
      </c>
      <c r="C1809" s="169">
        <f t="shared" ref="C1809:C1872" si="310">IF($C$13="Normalised Q_A (Nm3/s)", B1809*$C$8/F1809*(D1809+273.15)/($C$6+273.15), B1809)</f>
        <v>0.18178834328224849</v>
      </c>
      <c r="D1809" s="168">
        <v>26.282586096666599</v>
      </c>
      <c r="E1809" s="168">
        <v>6.4284113333333299E-3</v>
      </c>
      <c r="F1809" s="169">
        <f t="shared" ref="F1809:F1872" si="311">$C$5-EXP(52.57-(6690.9/(D1809+273.15))-4.681*LN(D1809+273.15))/1000</f>
        <v>0.97898265737246026</v>
      </c>
      <c r="G1809" s="169">
        <f t="shared" ref="G1809:G1872" si="312">C1809*((20+273.15)/(D1809+273.15))*(F1809/$C$9)</f>
        <v>0.17602780465671497</v>
      </c>
      <c r="H1809" s="169">
        <f t="shared" ref="H1809:H1872" si="313">G1809/$C$2</f>
        <v>3.8101256419202374E-4</v>
      </c>
      <c r="I1809" s="169">
        <f t="shared" ref="I1809:I1872" si="314">C1809*(24*60*60)</f>
        <v>15706.51285958627</v>
      </c>
      <c r="J1809" s="169">
        <f t="shared" si="308"/>
        <v>2.3768774128898818E-2</v>
      </c>
      <c r="K1809" s="169">
        <f t="shared" si="309"/>
        <v>1.6899900008021258</v>
      </c>
      <c r="L1809" s="169">
        <f t="shared" ref="L1809:L1872" si="315">(($C$3/0.815)^(-0.49))*34500*(H1809)^0.86</f>
        <v>13.295360346234201</v>
      </c>
      <c r="M1809" s="170">
        <f t="shared" ref="M1809:M1872" si="316">L1809*(1.024)^(D1809-20)</f>
        <v>15.431582925013478</v>
      </c>
      <c r="N1809" s="170">
        <f t="shared" ref="N1809:N1872" si="317">K1809*E1809*(1-EXP((-(M1809/K1809)*($C$4/I1809))))*I1809/1000</f>
        <v>0.14817610676905793</v>
      </c>
      <c r="O1809" s="169">
        <f t="shared" ref="O1809:O1872" si="318">N1809*1000/24/$C$2</f>
        <v>1.3363645992880405E-2</v>
      </c>
    </row>
    <row r="1810" spans="1:15" x14ac:dyDescent="0.25">
      <c r="A1810" s="157">
        <v>45695.245833333334</v>
      </c>
      <c r="B1810" s="171">
        <v>0.14400822652236239</v>
      </c>
      <c r="C1810" s="169">
        <f t="shared" si="310"/>
        <v>0.16339085949590873</v>
      </c>
      <c r="D1810" s="168">
        <v>26.283005715000002</v>
      </c>
      <c r="E1810" s="168">
        <v>6.0371338333333304E-3</v>
      </c>
      <c r="F1810" s="169">
        <f t="shared" si="311"/>
        <v>0.97898180909869059</v>
      </c>
      <c r="G1810" s="169">
        <f t="shared" si="312"/>
        <v>0.15821294452692258</v>
      </c>
      <c r="H1810" s="169">
        <f t="shared" si="313"/>
        <v>3.4245226088078484E-4</v>
      </c>
      <c r="I1810" s="169">
        <f t="shared" si="314"/>
        <v>14116.970260446515</v>
      </c>
      <c r="J1810" s="169">
        <f t="shared" si="308"/>
        <v>2.3768476562715208E-2</v>
      </c>
      <c r="K1810" s="169">
        <f t="shared" si="309"/>
        <v>1.6900087900585659</v>
      </c>
      <c r="L1810" s="169">
        <f t="shared" si="315"/>
        <v>12.129652235255046</v>
      </c>
      <c r="M1810" s="170">
        <f t="shared" si="316"/>
        <v>14.0787156005297</v>
      </c>
      <c r="N1810" s="170">
        <f t="shared" si="317"/>
        <v>0.12564509171636043</v>
      </c>
      <c r="O1810" s="169">
        <f t="shared" si="318"/>
        <v>1.1331628040797296E-2</v>
      </c>
    </row>
    <row r="1811" spans="1:15" x14ac:dyDescent="0.25">
      <c r="A1811" s="157">
        <v>45695.246527777781</v>
      </c>
      <c r="B1811" s="171">
        <v>0.13474228058784582</v>
      </c>
      <c r="C1811" s="169">
        <f t="shared" si="310"/>
        <v>0.15287711948760049</v>
      </c>
      <c r="D1811" s="168">
        <v>26.282214164999999</v>
      </c>
      <c r="E1811" s="168">
        <v>5.6646649999999897E-3</v>
      </c>
      <c r="F1811" s="169">
        <f t="shared" si="311"/>
        <v>0.97898340923058969</v>
      </c>
      <c r="G1811" s="169">
        <f t="shared" si="312"/>
        <v>0.14803302199382001</v>
      </c>
      <c r="H1811" s="169">
        <f t="shared" si="313"/>
        <v>3.2041779652341995E-4</v>
      </c>
      <c r="I1811" s="169">
        <f t="shared" si="314"/>
        <v>13208.583123728682</v>
      </c>
      <c r="J1811" s="169">
        <f t="shared" si="308"/>
        <v>2.3769037882594001E-2</v>
      </c>
      <c r="K1811" s="169">
        <f t="shared" si="309"/>
        <v>1.6899733469401215</v>
      </c>
      <c r="L1811" s="169">
        <f t="shared" si="315"/>
        <v>11.455356739916194</v>
      </c>
      <c r="M1811" s="170">
        <f t="shared" si="316"/>
        <v>13.295820764379839</v>
      </c>
      <c r="N1811" s="170">
        <f t="shared" si="317"/>
        <v>0.1106129055585066</v>
      </c>
      <c r="O1811" s="169">
        <f t="shared" si="318"/>
        <v>9.9759113959692093E-3</v>
      </c>
    </row>
    <row r="1812" spans="1:15" x14ac:dyDescent="0.25">
      <c r="A1812" s="157">
        <v>45695.24722222222</v>
      </c>
      <c r="B1812" s="171">
        <v>0.15211592772382646</v>
      </c>
      <c r="C1812" s="169">
        <f t="shared" si="310"/>
        <v>0.17258826913054651</v>
      </c>
      <c r="D1812" s="168">
        <v>26.2813558566666</v>
      </c>
      <c r="E1812" s="168">
        <v>5.2549765000000003E-3</v>
      </c>
      <c r="F1812" s="169">
        <f t="shared" si="311"/>
        <v>0.97898514424199556</v>
      </c>
      <c r="G1812" s="169">
        <f t="shared" si="312"/>
        <v>0.16712037510505631</v>
      </c>
      <c r="H1812" s="169">
        <f t="shared" si="313"/>
        <v>3.6173241364730806E-4</v>
      </c>
      <c r="I1812" s="169">
        <f t="shared" si="314"/>
        <v>14911.626452879218</v>
      </c>
      <c r="J1812" s="169">
        <f t="shared" si="308"/>
        <v>2.3769646561821022E-2</v>
      </c>
      <c r="K1812" s="169">
        <f t="shared" si="309"/>
        <v>1.6899349152084537</v>
      </c>
      <c r="L1812" s="169">
        <f t="shared" si="315"/>
        <v>12.714682024743917</v>
      </c>
      <c r="M1812" s="170">
        <f t="shared" si="316"/>
        <v>14.757173950087523</v>
      </c>
      <c r="N1812" s="170">
        <f t="shared" si="317"/>
        <v>0.11525065725068093</v>
      </c>
      <c r="O1812" s="169">
        <f t="shared" si="318"/>
        <v>1.0394179044974831E-2</v>
      </c>
    </row>
    <row r="1813" spans="1:15" x14ac:dyDescent="0.25">
      <c r="A1813" s="157">
        <v>45695.247916666667</v>
      </c>
      <c r="B1813" s="171">
        <v>0.16524268115503388</v>
      </c>
      <c r="C1813" s="169">
        <f t="shared" si="310"/>
        <v>0.18748080142197321</v>
      </c>
      <c r="D1813" s="168">
        <v>26.280497551666599</v>
      </c>
      <c r="E1813" s="168">
        <v>4.8349561666666601E-3</v>
      </c>
      <c r="F1813" s="169">
        <f t="shared" si="311"/>
        <v>0.97898687917007909</v>
      </c>
      <c r="G1813" s="169">
        <f t="shared" si="312"/>
        <v>0.18154192839116462</v>
      </c>
      <c r="H1813" s="169">
        <f t="shared" si="313"/>
        <v>3.9294789695057278E-4</v>
      </c>
      <c r="I1813" s="169">
        <f t="shared" si="314"/>
        <v>16198.341242858485</v>
      </c>
      <c r="J1813" s="169">
        <f t="shared" si="308"/>
        <v>2.3770255257760761E-2</v>
      </c>
      <c r="K1813" s="169">
        <f t="shared" si="309"/>
        <v>1.6898964842658117</v>
      </c>
      <c r="L1813" s="169">
        <f t="shared" si="315"/>
        <v>13.652757935195405</v>
      </c>
      <c r="M1813" s="170">
        <f t="shared" si="316"/>
        <v>15.845620216620871</v>
      </c>
      <c r="N1813" s="170">
        <f t="shared" si="317"/>
        <v>0.11477783247774891</v>
      </c>
      <c r="O1813" s="169">
        <f t="shared" si="318"/>
        <v>1.0351536118123098E-2</v>
      </c>
    </row>
    <row r="1814" spans="1:15" x14ac:dyDescent="0.25">
      <c r="A1814" s="157">
        <v>45695.248611111114</v>
      </c>
      <c r="B1814" s="171">
        <v>0.17605294603128754</v>
      </c>
      <c r="C1814" s="169">
        <f t="shared" si="310"/>
        <v>0.19974496952901152</v>
      </c>
      <c r="D1814" s="168">
        <v>26.279639244999998</v>
      </c>
      <c r="E1814" s="168">
        <v>4.30075783333333E-3</v>
      </c>
      <c r="F1814" s="169">
        <f t="shared" si="311"/>
        <v>0.97898861402494997</v>
      </c>
      <c r="G1814" s="169">
        <f t="shared" si="312"/>
        <v>0.19341849876836092</v>
      </c>
      <c r="H1814" s="169">
        <f t="shared" si="313"/>
        <v>4.1865475923887643E-4</v>
      </c>
      <c r="I1814" s="169">
        <f t="shared" si="314"/>
        <v>17257.965367306595</v>
      </c>
      <c r="J1814" s="169">
        <f t="shared" si="308"/>
        <v>2.3770863973959791E-2</v>
      </c>
      <c r="K1814" s="169">
        <f t="shared" si="309"/>
        <v>1.6898580538883103</v>
      </c>
      <c r="L1814" s="169">
        <f t="shared" si="315"/>
        <v>14.41745169811419</v>
      </c>
      <c r="M1814" s="170">
        <f t="shared" si="316"/>
        <v>16.732796027050764</v>
      </c>
      <c r="N1814" s="170">
        <f t="shared" si="317"/>
        <v>0.10847322312031214</v>
      </c>
      <c r="O1814" s="169">
        <f t="shared" si="318"/>
        <v>9.7829385931017445E-3</v>
      </c>
    </row>
    <row r="1815" spans="1:15" x14ac:dyDescent="0.25">
      <c r="A1815" s="157">
        <v>45695.249305555553</v>
      </c>
      <c r="B1815" s="171">
        <v>0.17219213485138368</v>
      </c>
      <c r="C1815" s="169">
        <f t="shared" si="310"/>
        <v>0.19536386384544269</v>
      </c>
      <c r="D1815" s="168">
        <v>26.278945496666601</v>
      </c>
      <c r="E1815" s="168">
        <v>3.73887633333333E-3</v>
      </c>
      <c r="F1815" s="169">
        <f t="shared" si="311"/>
        <v>0.97899001620984349</v>
      </c>
      <c r="G1815" s="169">
        <f t="shared" si="312"/>
        <v>0.18917686396883651</v>
      </c>
      <c r="H1815" s="169">
        <f t="shared" si="313"/>
        <v>4.0947373153427818E-4</v>
      </c>
      <c r="I1815" s="169">
        <f t="shared" si="314"/>
        <v>16879.437836246248</v>
      </c>
      <c r="J1815" s="169">
        <f t="shared" si="308"/>
        <v>2.3771355998351076E-2</v>
      </c>
      <c r="K1815" s="169">
        <f t="shared" si="309"/>
        <v>1.6898269920195212</v>
      </c>
      <c r="L1815" s="169">
        <f t="shared" si="315"/>
        <v>14.145122627536178</v>
      </c>
      <c r="M1815" s="170">
        <f t="shared" si="316"/>
        <v>16.416462659440459</v>
      </c>
      <c r="N1815" s="170">
        <f t="shared" si="317"/>
        <v>9.2321028367352675E-2</v>
      </c>
      <c r="O1815" s="169">
        <f t="shared" si="318"/>
        <v>8.326211072091692E-3</v>
      </c>
    </row>
    <row r="1816" spans="1:15" x14ac:dyDescent="0.25">
      <c r="A1816" s="157">
        <v>45695.25</v>
      </c>
      <c r="B1816" s="171">
        <v>0.15713497352145986</v>
      </c>
      <c r="C1816" s="169">
        <f t="shared" si="310"/>
        <v>0.17828024419982749</v>
      </c>
      <c r="D1816" s="168">
        <v>26.278706064999898</v>
      </c>
      <c r="E1816" s="168">
        <v>3.20401583333333E-3</v>
      </c>
      <c r="F1816" s="169">
        <f t="shared" si="311"/>
        <v>0.97899050013087618</v>
      </c>
      <c r="G1816" s="169">
        <f t="shared" si="312"/>
        <v>0.17263449074646897</v>
      </c>
      <c r="H1816" s="169">
        <f t="shared" si="313"/>
        <v>3.7366772888846098E-4</v>
      </c>
      <c r="I1816" s="169">
        <f t="shared" si="314"/>
        <v>15403.413098865096</v>
      </c>
      <c r="J1816" s="169">
        <f t="shared" si="308"/>
        <v>2.3771525812419887E-2</v>
      </c>
      <c r="K1816" s="169">
        <f t="shared" si="309"/>
        <v>1.6898162718096805</v>
      </c>
      <c r="L1816" s="169">
        <f t="shared" si="315"/>
        <v>13.074645624096322</v>
      </c>
      <c r="M1816" s="170">
        <f t="shared" si="316"/>
        <v>15.174008631900525</v>
      </c>
      <c r="N1816" s="170">
        <f t="shared" si="317"/>
        <v>7.2481811538081489E-2</v>
      </c>
      <c r="O1816" s="169">
        <f t="shared" si="318"/>
        <v>6.5369599150506387E-3</v>
      </c>
    </row>
    <row r="1817" spans="1:15" x14ac:dyDescent="0.25">
      <c r="A1817" s="157">
        <v>45695.250694444447</v>
      </c>
      <c r="B1817" s="171">
        <v>0.13590051980766132</v>
      </c>
      <c r="C1817" s="169">
        <f t="shared" si="310"/>
        <v>0.15418814313025733</v>
      </c>
      <c r="D1817" s="168">
        <v>26.278491681666601</v>
      </c>
      <c r="E1817" s="168">
        <v>2.66134016666666E-3</v>
      </c>
      <c r="F1817" s="169">
        <f t="shared" si="311"/>
        <v>0.97899093342107013</v>
      </c>
      <c r="G1817" s="169">
        <f t="shared" si="312"/>
        <v>0.14930550789173583</v>
      </c>
      <c r="H1817" s="169">
        <f t="shared" si="313"/>
        <v>3.2317209500375718E-4</v>
      </c>
      <c r="I1817" s="169">
        <f t="shared" si="314"/>
        <v>13321.855566454233</v>
      </c>
      <c r="J1817" s="169">
        <f t="shared" si="308"/>
        <v>2.3771677862515182E-2</v>
      </c>
      <c r="K1817" s="169">
        <f t="shared" si="309"/>
        <v>1.6898066731453278</v>
      </c>
      <c r="L1817" s="169">
        <f t="shared" si="315"/>
        <v>11.539989965213016</v>
      </c>
      <c r="M1817" s="170">
        <f t="shared" si="316"/>
        <v>13.39286907326802</v>
      </c>
      <c r="N1817" s="170">
        <f t="shared" si="317"/>
        <v>5.2389788303098705E-2</v>
      </c>
      <c r="O1817" s="169">
        <f t="shared" si="318"/>
        <v>4.7249087574944715E-3</v>
      </c>
    </row>
    <row r="1818" spans="1:15" x14ac:dyDescent="0.25">
      <c r="A1818" s="157">
        <v>45695.251388888886</v>
      </c>
      <c r="B1818" s="171">
        <v>0.13088146940794196</v>
      </c>
      <c r="C1818" s="169">
        <f t="shared" si="310"/>
        <v>0.14849352589845077</v>
      </c>
      <c r="D1818" s="168">
        <v>26.278277294999999</v>
      </c>
      <c r="E1818" s="168">
        <v>2.42371283333333E-3</v>
      </c>
      <c r="F1818" s="169">
        <f t="shared" si="311"/>
        <v>0.97899136671322373</v>
      </c>
      <c r="G1818" s="169">
        <f t="shared" si="312"/>
        <v>0.14379138719429557</v>
      </c>
      <c r="H1818" s="169">
        <f t="shared" si="313"/>
        <v>3.1123676881882159E-4</v>
      </c>
      <c r="I1818" s="169">
        <f t="shared" si="314"/>
        <v>12829.840637626146</v>
      </c>
      <c r="J1818" s="169">
        <f t="shared" si="308"/>
        <v>2.3771829916164965E-2</v>
      </c>
      <c r="K1818" s="169">
        <f t="shared" si="309"/>
        <v>1.6897970743716428</v>
      </c>
      <c r="L1818" s="169">
        <f t="shared" si="315"/>
        <v>11.172503240048298</v>
      </c>
      <c r="M1818" s="170">
        <f t="shared" si="316"/>
        <v>12.966312168667709</v>
      </c>
      <c r="N1818" s="170">
        <f t="shared" si="317"/>
        <v>4.6021508020892589E-2</v>
      </c>
      <c r="O1818" s="169">
        <f t="shared" si="318"/>
        <v>4.1505689052031558E-3</v>
      </c>
    </row>
    <row r="1819" spans="1:15" x14ac:dyDescent="0.25">
      <c r="A1819" s="157">
        <v>45695.252083333333</v>
      </c>
      <c r="B1819" s="171">
        <v>0.14864119534697146</v>
      </c>
      <c r="C1819" s="169">
        <f t="shared" si="310"/>
        <v>0.16864289282805739</v>
      </c>
      <c r="D1819" s="168">
        <v>26.2780629083333</v>
      </c>
      <c r="E1819" s="168">
        <v>2.5084853333333301E-3</v>
      </c>
      <c r="F1819" s="169">
        <f t="shared" si="311"/>
        <v>0.97899180000060004</v>
      </c>
      <c r="G1819" s="169">
        <f t="shared" si="312"/>
        <v>0.16330290124220104</v>
      </c>
      <c r="H1819" s="169">
        <f t="shared" si="313"/>
        <v>3.5346948320822736E-4</v>
      </c>
      <c r="I1819" s="169">
        <f t="shared" si="314"/>
        <v>14570.745940344159</v>
      </c>
      <c r="J1819" s="169">
        <f t="shared" si="308"/>
        <v>2.3771981971005128E-2</v>
      </c>
      <c r="K1819" s="169">
        <f t="shared" si="309"/>
        <v>1.6897874756378686</v>
      </c>
      <c r="L1819" s="169">
        <f t="shared" si="315"/>
        <v>12.464503173305161</v>
      </c>
      <c r="M1819" s="170">
        <f t="shared" si="316"/>
        <v>14.465676487259461</v>
      </c>
      <c r="N1819" s="170">
        <f t="shared" si="317"/>
        <v>5.3806323946098543E-2</v>
      </c>
      <c r="O1819" s="169">
        <f t="shared" si="318"/>
        <v>4.8526626935514556E-3</v>
      </c>
    </row>
    <row r="1820" spans="1:15" x14ac:dyDescent="0.25">
      <c r="A1820" s="157">
        <v>45695.25277777778</v>
      </c>
      <c r="B1820" s="171">
        <v>0.14864119442809851</v>
      </c>
      <c r="C1820" s="169">
        <f t="shared" si="310"/>
        <v>0.16864284662132861</v>
      </c>
      <c r="D1820" s="168">
        <v>26.278013351666601</v>
      </c>
      <c r="E1820" s="168">
        <v>2.7303773333333301E-3</v>
      </c>
      <c r="F1820" s="169">
        <f t="shared" si="311"/>
        <v>0.97899190015669979</v>
      </c>
      <c r="G1820" s="169">
        <f t="shared" si="312"/>
        <v>0.16330290023269209</v>
      </c>
      <c r="H1820" s="169">
        <f t="shared" si="313"/>
        <v>3.5346948102314306E-4</v>
      </c>
      <c r="I1820" s="169">
        <f t="shared" si="314"/>
        <v>14570.741948082792</v>
      </c>
      <c r="J1820" s="169">
        <f t="shared" si="308"/>
        <v>2.3772017119493942E-2</v>
      </c>
      <c r="K1820" s="169">
        <f t="shared" si="309"/>
        <v>1.6897852568430121</v>
      </c>
      <c r="L1820" s="169">
        <f t="shared" si="315"/>
        <v>12.464503107039324</v>
      </c>
      <c r="M1820" s="170">
        <f t="shared" si="316"/>
        <v>14.465659408681503</v>
      </c>
      <c r="N1820" s="170">
        <f t="shared" si="317"/>
        <v>5.8565760890626692E-2</v>
      </c>
      <c r="O1820" s="169">
        <f t="shared" si="318"/>
        <v>5.2819048422282373E-3</v>
      </c>
    </row>
    <row r="1821" spans="1:15" x14ac:dyDescent="0.25">
      <c r="A1821" s="157">
        <v>45695.253472222219</v>
      </c>
      <c r="B1821" s="171">
        <v>0.1393752484935819</v>
      </c>
      <c r="C1821" s="169">
        <f t="shared" si="310"/>
        <v>0.15813039079035185</v>
      </c>
      <c r="D1821" s="168">
        <v>26.278418854999899</v>
      </c>
      <c r="E1821" s="168">
        <v>3.0470545000000002E-3</v>
      </c>
      <c r="F1821" s="169">
        <f t="shared" si="311"/>
        <v>0.97899108060997242</v>
      </c>
      <c r="G1821" s="169">
        <f t="shared" si="312"/>
        <v>0.15312297769958949</v>
      </c>
      <c r="H1821" s="169">
        <f t="shared" si="313"/>
        <v>3.3143501666577812E-4</v>
      </c>
      <c r="I1821" s="169">
        <f t="shared" si="314"/>
        <v>13662.4657642864</v>
      </c>
      <c r="J1821" s="169">
        <f t="shared" si="308"/>
        <v>2.3771729514663276E-2</v>
      </c>
      <c r="K1821" s="169">
        <f t="shared" si="309"/>
        <v>1.6898034124590988</v>
      </c>
      <c r="L1821" s="169">
        <f t="shared" si="315"/>
        <v>11.793288771512517</v>
      </c>
      <c r="M1821" s="170">
        <f t="shared" si="316"/>
        <v>13.686814298182423</v>
      </c>
      <c r="N1821" s="170">
        <f t="shared" si="317"/>
        <v>6.1451386995182232E-2</v>
      </c>
      <c r="O1821" s="169">
        <f t="shared" si="318"/>
        <v>5.5421525067805037E-3</v>
      </c>
    </row>
    <row r="1822" spans="1:15" x14ac:dyDescent="0.25">
      <c r="A1822" s="157">
        <v>45695.254166666666</v>
      </c>
      <c r="B1822" s="171">
        <v>0.14323605876233445</v>
      </c>
      <c r="C1822" s="169">
        <f t="shared" si="310"/>
        <v>0.16251111225494905</v>
      </c>
      <c r="D1822" s="168">
        <v>26.278849444999999</v>
      </c>
      <c r="E1822" s="168">
        <v>3.3132925E-3</v>
      </c>
      <c r="F1822" s="169">
        <f t="shared" si="311"/>
        <v>0.97899021034286571</v>
      </c>
      <c r="G1822" s="169">
        <f t="shared" si="312"/>
        <v>0.15736461149808822</v>
      </c>
      <c r="H1822" s="169">
        <f t="shared" si="313"/>
        <v>3.4061604220365417E-4</v>
      </c>
      <c r="I1822" s="169">
        <f t="shared" si="314"/>
        <v>14040.960098827598</v>
      </c>
      <c r="J1822" s="169">
        <f t="shared" si="308"/>
        <v>2.3771424121677646E-2</v>
      </c>
      <c r="K1822" s="169">
        <f t="shared" si="309"/>
        <v>1.6898226914377836</v>
      </c>
      <c r="L1822" s="169">
        <f t="shared" si="315"/>
        <v>12.073697805631566</v>
      </c>
      <c r="M1822" s="170">
        <f t="shared" si="316"/>
        <v>14.012388785046456</v>
      </c>
      <c r="N1822" s="170">
        <f t="shared" si="317"/>
        <v>6.8593797385873276E-2</v>
      </c>
      <c r="O1822" s="169">
        <f t="shared" si="318"/>
        <v>6.1863092880477333E-3</v>
      </c>
    </row>
    <row r="1823" spans="1:15" x14ac:dyDescent="0.25">
      <c r="A1823" s="157">
        <v>45695.254861111112</v>
      </c>
      <c r="B1823" s="171">
        <v>0.12200160504081425</v>
      </c>
      <c r="C1823" s="169">
        <f t="shared" si="310"/>
        <v>0.13841949324763758</v>
      </c>
      <c r="D1823" s="168">
        <v>26.279280034999999</v>
      </c>
      <c r="E1823" s="168">
        <v>3.6709260000000001E-3</v>
      </c>
      <c r="F1823" s="169">
        <f t="shared" si="311"/>
        <v>0.97898934005648675</v>
      </c>
      <c r="G1823" s="169">
        <f t="shared" si="312"/>
        <v>0.13403562863487178</v>
      </c>
      <c r="H1823" s="169">
        <f t="shared" si="313"/>
        <v>2.9012040830058827E-4</v>
      </c>
      <c r="I1823" s="169">
        <f t="shared" si="314"/>
        <v>11959.444216595886</v>
      </c>
      <c r="J1823" s="169">
        <f t="shared" si="308"/>
        <v>2.3771118733493753E-2</v>
      </c>
      <c r="K1823" s="169">
        <f t="shared" si="309"/>
        <v>1.6898419705774754</v>
      </c>
      <c r="L1823" s="169">
        <f t="shared" si="315"/>
        <v>10.517430185310678</v>
      </c>
      <c r="M1823" s="170">
        <f t="shared" si="316"/>
        <v>12.206353691930477</v>
      </c>
      <c r="N1823" s="170">
        <f t="shared" si="317"/>
        <v>6.5164386259822335E-2</v>
      </c>
      <c r="O1823" s="169">
        <f t="shared" si="318"/>
        <v>5.8770189628266894E-3</v>
      </c>
    </row>
    <row r="1824" spans="1:15" x14ac:dyDescent="0.25">
      <c r="A1824" s="157">
        <v>45695.255555555559</v>
      </c>
      <c r="B1824" s="171">
        <v>0.12277376912535086</v>
      </c>
      <c r="C1824" s="169">
        <f t="shared" si="310"/>
        <v>0.13929589243238377</v>
      </c>
      <c r="D1824" s="168">
        <v>26.279710623333301</v>
      </c>
      <c r="E1824" s="168">
        <v>4.2153234999999997E-3</v>
      </c>
      <c r="F1824" s="169">
        <f t="shared" si="311"/>
        <v>0.97898846975420373</v>
      </c>
      <c r="G1824" s="169">
        <f t="shared" si="312"/>
        <v>0.13488395762567082</v>
      </c>
      <c r="H1824" s="169">
        <f t="shared" si="313"/>
        <v>2.9195661823738274E-4</v>
      </c>
      <c r="I1824" s="169">
        <f t="shared" si="314"/>
        <v>12035.165106157958</v>
      </c>
      <c r="J1824" s="169">
        <f t="shared" si="308"/>
        <v>2.3770813351293479E-2</v>
      </c>
      <c r="K1824" s="169">
        <f t="shared" si="309"/>
        <v>1.6898612498035539</v>
      </c>
      <c r="L1824" s="169">
        <f t="shared" si="315"/>
        <v>10.574651805673263</v>
      </c>
      <c r="M1824" s="170">
        <f t="shared" si="316"/>
        <v>12.272889478999945</v>
      </c>
      <c r="N1824" s="170">
        <f t="shared" si="317"/>
        <v>7.5283391133361716E-2</v>
      </c>
      <c r="O1824" s="169">
        <f t="shared" si="318"/>
        <v>6.7896276274676875E-3</v>
      </c>
    </row>
    <row r="1825" spans="1:15" x14ac:dyDescent="0.25">
      <c r="A1825" s="157">
        <v>45695.256249999999</v>
      </c>
      <c r="B1825" s="171">
        <v>0.14671079205806239</v>
      </c>
      <c r="C1825" s="169">
        <f t="shared" si="310"/>
        <v>0.16645439078377908</v>
      </c>
      <c r="D1825" s="168">
        <v>26.279911946666601</v>
      </c>
      <c r="E1825" s="168">
        <v>4.6683254999999998E-3</v>
      </c>
      <c r="F1825" s="169">
        <f t="shared" si="311"/>
        <v>0.97898806283420559</v>
      </c>
      <c r="G1825" s="169">
        <f t="shared" si="312"/>
        <v>0.16118208637045245</v>
      </c>
      <c r="H1825" s="169">
        <f t="shared" si="313"/>
        <v>3.4887897482781916E-4</v>
      </c>
      <c r="I1825" s="169">
        <f t="shared" si="314"/>
        <v>14381.659363718512</v>
      </c>
      <c r="J1825" s="169">
        <f t="shared" si="308"/>
        <v>2.3770670570246146E-2</v>
      </c>
      <c r="K1825" s="169">
        <f t="shared" si="309"/>
        <v>1.6898702639396646</v>
      </c>
      <c r="L1825" s="169">
        <f t="shared" si="315"/>
        <v>12.32516218802405</v>
      </c>
      <c r="M1825" s="170">
        <f t="shared" si="316"/>
        <v>14.30459161881226</v>
      </c>
      <c r="N1825" s="170">
        <f t="shared" si="317"/>
        <v>9.8893999239268587E-2</v>
      </c>
      <c r="O1825" s="169">
        <f t="shared" si="318"/>
        <v>8.9190114754030096E-3</v>
      </c>
    </row>
    <row r="1826" spans="1:15" x14ac:dyDescent="0.25">
      <c r="A1826" s="157">
        <v>45695.256944444445</v>
      </c>
      <c r="B1826" s="171">
        <v>0.13821701203810668</v>
      </c>
      <c r="C1826" s="169">
        <f t="shared" si="310"/>
        <v>0.15681722125826952</v>
      </c>
      <c r="D1826" s="168">
        <v>26.2795114516666</v>
      </c>
      <c r="E1826" s="168">
        <v>5.0537744999999898E-3</v>
      </c>
      <c r="F1826" s="169">
        <f t="shared" si="311"/>
        <v>0.97898887232105081</v>
      </c>
      <c r="G1826" s="169">
        <f t="shared" si="312"/>
        <v>0.15185049483868357</v>
      </c>
      <c r="H1826" s="169">
        <f t="shared" si="313"/>
        <v>3.2868072475905532E-4</v>
      </c>
      <c r="I1826" s="169">
        <f t="shared" si="314"/>
        <v>13549.007916714487</v>
      </c>
      <c r="J1826" s="169">
        <f t="shared" si="308"/>
        <v>2.3770954607384528E-2</v>
      </c>
      <c r="K1826" s="169">
        <f t="shared" si="309"/>
        <v>1.6898523320417134</v>
      </c>
      <c r="L1826" s="169">
        <f t="shared" si="315"/>
        <v>11.708955621522334</v>
      </c>
      <c r="M1826" s="170">
        <f t="shared" si="316"/>
        <v>13.589292782119296</v>
      </c>
      <c r="N1826" s="170">
        <f t="shared" si="317"/>
        <v>0.10111344540586539</v>
      </c>
      <c r="O1826" s="169">
        <f t="shared" si="318"/>
        <v>9.1191779767194631E-3</v>
      </c>
    </row>
    <row r="1827" spans="1:15" x14ac:dyDescent="0.25">
      <c r="A1827" s="157">
        <v>45695.257638888892</v>
      </c>
      <c r="B1827" s="171">
        <v>0.11698255464109489</v>
      </c>
      <c r="C1827" s="169">
        <f t="shared" si="310"/>
        <v>0.13272488196466567</v>
      </c>
      <c r="D1827" s="168">
        <v>26.2790822983333</v>
      </c>
      <c r="E1827" s="168">
        <v>5.5981719999999898E-3</v>
      </c>
      <c r="F1827" s="169">
        <f t="shared" si="311"/>
        <v>0.97898973971406822</v>
      </c>
      <c r="G1827" s="169">
        <f t="shared" si="312"/>
        <v>0.1285215079374315</v>
      </c>
      <c r="H1827" s="169">
        <f t="shared" si="313"/>
        <v>2.7818508211565262E-4</v>
      </c>
      <c r="I1827" s="169">
        <f t="shared" si="314"/>
        <v>11467.429801747114</v>
      </c>
      <c r="J1827" s="169">
        <f t="shared" si="308"/>
        <v>2.3771258974058553E-2</v>
      </c>
      <c r="K1827" s="169">
        <f t="shared" si="309"/>
        <v>1.6898331171404999</v>
      </c>
      <c r="L1827" s="169">
        <f t="shared" si="315"/>
        <v>10.144237694096379</v>
      </c>
      <c r="M1827" s="170">
        <f t="shared" si="316"/>
        <v>11.773177511971797</v>
      </c>
      <c r="N1827" s="170">
        <f t="shared" si="317"/>
        <v>9.545001836879323E-2</v>
      </c>
      <c r="O1827" s="169">
        <f t="shared" si="318"/>
        <v>8.6084071400426791E-3</v>
      </c>
    </row>
    <row r="1828" spans="1:15" x14ac:dyDescent="0.25">
      <c r="A1828" s="157">
        <v>45695.258333333331</v>
      </c>
      <c r="B1828" s="171">
        <v>0.11736863254071385</v>
      </c>
      <c r="C1828" s="169">
        <f t="shared" si="310"/>
        <v>0.13316260548274933</v>
      </c>
      <c r="D1828" s="168">
        <v>26.278653145</v>
      </c>
      <c r="E1828" s="168">
        <v>6.1902541666666597E-3</v>
      </c>
      <c r="F1828" s="169">
        <f t="shared" si="311"/>
        <v>0.9789906070879415</v>
      </c>
      <c r="G1828" s="169">
        <f t="shared" si="312"/>
        <v>0.12894566788155806</v>
      </c>
      <c r="H1828" s="169">
        <f t="shared" si="313"/>
        <v>2.7910317723280965E-4</v>
      </c>
      <c r="I1828" s="169">
        <f t="shared" si="314"/>
        <v>11505.249113709542</v>
      </c>
      <c r="J1828" s="169">
        <f t="shared" si="308"/>
        <v>2.3771563345502216E-2</v>
      </c>
      <c r="K1828" s="169">
        <f t="shared" si="309"/>
        <v>1.6898139023992247</v>
      </c>
      <c r="L1828" s="169">
        <f t="shared" si="315"/>
        <v>10.173023042582821</v>
      </c>
      <c r="M1828" s="170">
        <f t="shared" si="316"/>
        <v>11.806464982532365</v>
      </c>
      <c r="N1828" s="170">
        <f t="shared" si="317"/>
        <v>0.1058779973722833</v>
      </c>
      <c r="O1828" s="169">
        <f t="shared" si="318"/>
        <v>9.5488814368942364E-3</v>
      </c>
    </row>
    <row r="1829" spans="1:15" x14ac:dyDescent="0.25">
      <c r="A1829" s="157">
        <v>45695.259027777778</v>
      </c>
      <c r="B1829" s="171">
        <v>0.10462795791255501</v>
      </c>
      <c r="C1829" s="169">
        <f t="shared" si="310"/>
        <v>0.11870717812714732</v>
      </c>
      <c r="D1829" s="168">
        <v>26.2782239916666</v>
      </c>
      <c r="E1829" s="168">
        <v>6.77041466666666E-3</v>
      </c>
      <c r="F1829" s="169">
        <f t="shared" si="311"/>
        <v>0.97899147444267121</v>
      </c>
      <c r="G1829" s="169">
        <f t="shared" si="312"/>
        <v>0.11494827553211857</v>
      </c>
      <c r="H1829" s="169">
        <f t="shared" si="313"/>
        <v>2.4880579119506183E-4</v>
      </c>
      <c r="I1829" s="169">
        <f t="shared" si="314"/>
        <v>10256.300190185528</v>
      </c>
      <c r="J1829" s="169">
        <f t="shared" si="308"/>
        <v>2.3771867721715693E-2</v>
      </c>
      <c r="K1829" s="169">
        <f t="shared" si="309"/>
        <v>1.6897946878178813</v>
      </c>
      <c r="L1829" s="169">
        <f t="shared" si="315"/>
        <v>9.2157849924258013</v>
      </c>
      <c r="M1829" s="170">
        <f t="shared" si="316"/>
        <v>10.695418158503202</v>
      </c>
      <c r="N1829" s="170">
        <f t="shared" si="317"/>
        <v>0.10370568327647027</v>
      </c>
      <c r="O1829" s="169">
        <f t="shared" si="318"/>
        <v>9.3529656634623263E-3</v>
      </c>
    </row>
    <row r="1830" spans="1:15" x14ac:dyDescent="0.25">
      <c r="A1830" s="157">
        <v>45695.259722222225</v>
      </c>
      <c r="B1830" s="171">
        <v>9.0342962049338074E-2</v>
      </c>
      <c r="C1830" s="169">
        <f t="shared" si="310"/>
        <v>0.10249924593813867</v>
      </c>
      <c r="D1830" s="168">
        <v>26.276993753333301</v>
      </c>
      <c r="E1830" s="168">
        <v>7.2750749999999998E-3</v>
      </c>
      <c r="F1830" s="169">
        <f t="shared" si="311"/>
        <v>0.97899396075099632</v>
      </c>
      <c r="G1830" s="169">
        <f t="shared" si="312"/>
        <v>9.925423281905521E-2</v>
      </c>
      <c r="H1830" s="169">
        <f t="shared" si="313"/>
        <v>2.1483600177284678E-4</v>
      </c>
      <c r="I1830" s="169">
        <f t="shared" si="314"/>
        <v>8855.9348490551802</v>
      </c>
      <c r="J1830" s="169">
        <f t="shared" si="308"/>
        <v>2.3772740292429522E-2</v>
      </c>
      <c r="K1830" s="169">
        <f t="shared" si="309"/>
        <v>1.6897396069591675</v>
      </c>
      <c r="L1830" s="169">
        <f t="shared" si="315"/>
        <v>8.122774369378492</v>
      </c>
      <c r="M1830" s="170">
        <f t="shared" si="316"/>
        <v>9.4266450229745917</v>
      </c>
      <c r="N1830" s="170">
        <f t="shared" si="317"/>
        <v>9.6770712306358295E-2</v>
      </c>
      <c r="O1830" s="169">
        <f t="shared" si="318"/>
        <v>8.7275173436470316E-3</v>
      </c>
    </row>
    <row r="1831" spans="1:15" x14ac:dyDescent="0.25">
      <c r="A1831" s="157">
        <v>45695.260416666664</v>
      </c>
      <c r="B1831" s="171">
        <v>9.1501204018050258E-2</v>
      </c>
      <c r="C1831" s="169">
        <f t="shared" si="310"/>
        <v>0.10381146772925051</v>
      </c>
      <c r="D1831" s="168">
        <v>26.273660660000001</v>
      </c>
      <c r="E1831" s="168">
        <v>7.7121825000000003E-3</v>
      </c>
      <c r="F1831" s="169">
        <f t="shared" si="311"/>
        <v>0.97900069613313301</v>
      </c>
      <c r="G1831" s="169">
        <f t="shared" si="312"/>
        <v>0.10052672173701405</v>
      </c>
      <c r="H1831" s="169">
        <f t="shared" si="313"/>
        <v>2.1759030679007369E-4</v>
      </c>
      <c r="I1831" s="169">
        <f t="shared" si="314"/>
        <v>8969.310811807245</v>
      </c>
      <c r="J1831" s="169">
        <f t="shared" si="308"/>
        <v>2.3775104551351046E-2</v>
      </c>
      <c r="K1831" s="169">
        <f t="shared" si="309"/>
        <v>1.6895903826069776</v>
      </c>
      <c r="L1831" s="169">
        <f t="shared" si="315"/>
        <v>8.2122530917630119</v>
      </c>
      <c r="M1831" s="170">
        <f t="shared" si="316"/>
        <v>9.5297335524881923</v>
      </c>
      <c r="N1831" s="170">
        <f t="shared" si="317"/>
        <v>0.10383896010522801</v>
      </c>
      <c r="O1831" s="169">
        <f t="shared" si="318"/>
        <v>9.3649855794758312E-3</v>
      </c>
    </row>
    <row r="1832" spans="1:15" x14ac:dyDescent="0.25">
      <c r="A1832" s="157">
        <v>45695.261111111111</v>
      </c>
      <c r="B1832" s="171">
        <v>0.12547633373445624</v>
      </c>
      <c r="C1832" s="169">
        <f t="shared" si="310"/>
        <v>0.14235485601500827</v>
      </c>
      <c r="D1832" s="168">
        <v>26.270227431666601</v>
      </c>
      <c r="E1832" s="168">
        <v>8.0936580000000001E-3</v>
      </c>
      <c r="F1832" s="169">
        <f t="shared" si="311"/>
        <v>0.97900763265700863</v>
      </c>
      <c r="G1832" s="169">
        <f t="shared" si="312"/>
        <v>0.13785309845120844</v>
      </c>
      <c r="H1832" s="169">
        <f t="shared" si="313"/>
        <v>2.9838332998097065E-4</v>
      </c>
      <c r="I1832" s="169">
        <f t="shared" si="314"/>
        <v>12299.459559696716</v>
      </c>
      <c r="J1832" s="169">
        <f t="shared" si="308"/>
        <v>2.377754013978187E-2</v>
      </c>
      <c r="K1832" s="169">
        <f t="shared" si="309"/>
        <v>1.6894366852440565</v>
      </c>
      <c r="L1832" s="169">
        <f t="shared" si="315"/>
        <v>10.774532501965881</v>
      </c>
      <c r="M1832" s="170">
        <f t="shared" si="316"/>
        <v>12.502057909774832</v>
      </c>
      <c r="N1832" s="170">
        <f t="shared" si="317"/>
        <v>0.14755717573041371</v>
      </c>
      <c r="O1832" s="169">
        <f t="shared" si="318"/>
        <v>1.3307826094012782E-2</v>
      </c>
    </row>
    <row r="1833" spans="1:15" x14ac:dyDescent="0.25">
      <c r="A1833" s="157">
        <v>45695.261805555558</v>
      </c>
      <c r="B1833" s="171">
        <v>0.1274067407143</v>
      </c>
      <c r="C1833" s="169">
        <f t="shared" si="310"/>
        <v>0.14454225149040856</v>
      </c>
      <c r="D1833" s="168">
        <v>26.266794205</v>
      </c>
      <c r="E1833" s="168">
        <v>8.4552646666666599E-3</v>
      </c>
      <c r="F1833" s="169">
        <f t="shared" si="311"/>
        <v>0.97901456795275621</v>
      </c>
      <c r="G1833" s="169">
        <f t="shared" si="312"/>
        <v>0.13997391737795897</v>
      </c>
      <c r="H1833" s="169">
        <f t="shared" si="313"/>
        <v>3.0297384713843931E-4</v>
      </c>
      <c r="I1833" s="169">
        <f t="shared" si="314"/>
        <v>12488.4505287713</v>
      </c>
      <c r="J1833" s="169">
        <f t="shared" si="308"/>
        <v>2.377997603240194E-2</v>
      </c>
      <c r="K1833" s="169">
        <f t="shared" si="309"/>
        <v>1.6892829981908415</v>
      </c>
      <c r="L1833" s="169">
        <f t="shared" si="315"/>
        <v>10.916935360102974</v>
      </c>
      <c r="M1833" s="170">
        <f t="shared" si="316"/>
        <v>12.666261425433722</v>
      </c>
      <c r="N1833" s="170">
        <f t="shared" si="317"/>
        <v>0.15640715889613624</v>
      </c>
      <c r="O1833" s="169">
        <f t="shared" si="318"/>
        <v>1.4105984748930036E-2</v>
      </c>
    </row>
    <row r="1834" spans="1:15" x14ac:dyDescent="0.25">
      <c r="A1834" s="157">
        <v>45695.262499999997</v>
      </c>
      <c r="B1834" s="171">
        <v>0.10926093225812275</v>
      </c>
      <c r="C1834" s="169">
        <f t="shared" si="310"/>
        <v>0.12395363164890619</v>
      </c>
      <c r="D1834" s="168">
        <v>26.263360976666601</v>
      </c>
      <c r="E1834" s="168">
        <v>8.7691869999999995E-3</v>
      </c>
      <c r="F1834" s="169">
        <f t="shared" si="311"/>
        <v>0.9790215020272911</v>
      </c>
      <c r="G1834" s="169">
        <f t="shared" si="312"/>
        <v>0.12003823831293331</v>
      </c>
      <c r="H1834" s="169">
        <f t="shared" si="313"/>
        <v>2.5982302665137079E-4</v>
      </c>
      <c r="I1834" s="169">
        <f t="shared" si="314"/>
        <v>10709.593774465495</v>
      </c>
      <c r="J1834" s="169">
        <f t="shared" si="308"/>
        <v>2.3782412231621079E-2</v>
      </c>
      <c r="K1834" s="169">
        <f t="shared" si="309"/>
        <v>1.6891293212977267</v>
      </c>
      <c r="L1834" s="169">
        <f t="shared" si="315"/>
        <v>9.5656631935539398</v>
      </c>
      <c r="M1834" s="170">
        <f t="shared" si="316"/>
        <v>11.097558212387428</v>
      </c>
      <c r="N1834" s="170">
        <f t="shared" si="317"/>
        <v>0.13996654094197306</v>
      </c>
      <c r="O1834" s="169">
        <f t="shared" si="318"/>
        <v>1.2623245034449228E-2</v>
      </c>
    </row>
    <row r="1835" spans="1:15" x14ac:dyDescent="0.25">
      <c r="A1835" s="157">
        <v>45695.263194444444</v>
      </c>
      <c r="B1835" s="171">
        <v>9.8836741134977729E-2</v>
      </c>
      <c r="C1835" s="169">
        <f t="shared" si="310"/>
        <v>0.1121262419259251</v>
      </c>
      <c r="D1835" s="168">
        <v>26.2610148883333</v>
      </c>
      <c r="E1835" s="168">
        <v>9.0354254999999994E-3</v>
      </c>
      <c r="F1835" s="169">
        <f t="shared" si="311"/>
        <v>0.97902623970623459</v>
      </c>
      <c r="G1835" s="169">
        <f t="shared" si="312"/>
        <v>0.10858582332434878</v>
      </c>
      <c r="H1835" s="169">
        <f t="shared" si="313"/>
        <v>2.3503424961980257E-4</v>
      </c>
      <c r="I1835" s="169">
        <f t="shared" si="314"/>
        <v>9687.7073023999292</v>
      </c>
      <c r="J1835" s="169">
        <f t="shared" si="308"/>
        <v>2.3784077178189547E-2</v>
      </c>
      <c r="K1835" s="169">
        <f t="shared" si="309"/>
        <v>1.6890243124483872</v>
      </c>
      <c r="L1835" s="169">
        <f t="shared" si="315"/>
        <v>8.7753633686249035</v>
      </c>
      <c r="M1835" s="170">
        <f t="shared" si="316"/>
        <v>10.18012921711431</v>
      </c>
      <c r="N1835" s="170">
        <f t="shared" si="317"/>
        <v>0.13096622874500177</v>
      </c>
      <c r="O1835" s="169">
        <f t="shared" si="318"/>
        <v>1.1811528566468416E-2</v>
      </c>
    </row>
    <row r="1836" spans="1:15" x14ac:dyDescent="0.25">
      <c r="A1836" s="157">
        <v>45695.263888888891</v>
      </c>
      <c r="B1836" s="171">
        <v>8.030485294143587E-2</v>
      </c>
      <c r="C1836" s="169">
        <f t="shared" si="310"/>
        <v>9.1102822289818142E-2</v>
      </c>
      <c r="D1836" s="168">
        <v>26.261522535000001</v>
      </c>
      <c r="E1836" s="168">
        <v>9.2539791666666604E-3</v>
      </c>
      <c r="F1836" s="169">
        <f t="shared" si="311"/>
        <v>0.97902521461558711</v>
      </c>
      <c r="G1836" s="169">
        <f t="shared" si="312"/>
        <v>8.8225982296178937E-2</v>
      </c>
      <c r="H1836" s="169">
        <f t="shared" si="313"/>
        <v>1.9096532964540895E-4</v>
      </c>
      <c r="I1836" s="169">
        <f t="shared" si="314"/>
        <v>7871.2838458402875</v>
      </c>
      <c r="J1836" s="169">
        <f t="shared" si="308"/>
        <v>2.3783716904905508E-2</v>
      </c>
      <c r="K1836" s="169">
        <f t="shared" si="309"/>
        <v>1.6890470338613182</v>
      </c>
      <c r="L1836" s="169">
        <f t="shared" si="315"/>
        <v>7.340289861787368</v>
      </c>
      <c r="M1836" s="170">
        <f t="shared" si="316"/>
        <v>8.5154307362513393</v>
      </c>
      <c r="N1836" s="170">
        <f t="shared" si="317"/>
        <v>0.10985650388690874</v>
      </c>
      <c r="O1836" s="169">
        <f t="shared" si="318"/>
        <v>9.9076933519939344E-3</v>
      </c>
    </row>
    <row r="1837" spans="1:15" x14ac:dyDescent="0.25">
      <c r="A1837" s="157">
        <v>45695.26458333333</v>
      </c>
      <c r="B1837" s="171">
        <v>6.5633773649919624E-2</v>
      </c>
      <c r="C1837" s="169">
        <f t="shared" si="310"/>
        <v>7.4459295881652676E-2</v>
      </c>
      <c r="D1837" s="168">
        <v>26.262166075</v>
      </c>
      <c r="E1837" s="168">
        <v>9.4645854999999904E-3</v>
      </c>
      <c r="F1837" s="169">
        <f t="shared" si="311"/>
        <v>0.97902391507712827</v>
      </c>
      <c r="G1837" s="169">
        <f t="shared" si="312"/>
        <v>7.2107773564969418E-2</v>
      </c>
      <c r="H1837" s="169">
        <f t="shared" si="313"/>
        <v>1.5607743195880826E-4</v>
      </c>
      <c r="I1837" s="169">
        <f t="shared" si="314"/>
        <v>6433.2831641747916</v>
      </c>
      <c r="J1837" s="169">
        <f t="shared" si="308"/>
        <v>2.3783260198674636E-2</v>
      </c>
      <c r="K1837" s="169">
        <f t="shared" si="309"/>
        <v>1.6890758379534232</v>
      </c>
      <c r="L1837" s="169">
        <f t="shared" si="315"/>
        <v>6.1711316624092669</v>
      </c>
      <c r="M1837" s="170">
        <f t="shared" si="316"/>
        <v>7.159205872643609</v>
      </c>
      <c r="N1837" s="170">
        <f t="shared" si="317"/>
        <v>9.2514485278730699E-2</v>
      </c>
      <c r="O1837" s="169">
        <f t="shared" si="318"/>
        <v>8.3436584847340102E-3</v>
      </c>
    </row>
    <row r="1838" spans="1:15" x14ac:dyDescent="0.25">
      <c r="A1838" s="157">
        <v>45695.265277777777</v>
      </c>
      <c r="B1838" s="171">
        <v>5.6367829089851378E-2</v>
      </c>
      <c r="C1838" s="169">
        <f t="shared" si="310"/>
        <v>6.3947617565926707E-2</v>
      </c>
      <c r="D1838" s="168">
        <v>26.2628096133333</v>
      </c>
      <c r="E1838" s="168">
        <v>9.6434025000000003E-3</v>
      </c>
      <c r="F1838" s="169">
        <f t="shared" si="311"/>
        <v>0.9790226154990177</v>
      </c>
      <c r="G1838" s="169">
        <f t="shared" si="312"/>
        <v>6.1927852541888331E-2</v>
      </c>
      <c r="H1838" s="169">
        <f t="shared" si="313"/>
        <v>1.3404297086988816E-4</v>
      </c>
      <c r="I1838" s="169">
        <f t="shared" si="314"/>
        <v>5525.0741576960672</v>
      </c>
      <c r="J1838" s="169">
        <f t="shared" si="308"/>
        <v>2.3782803504359587E-2</v>
      </c>
      <c r="K1838" s="169">
        <f t="shared" si="309"/>
        <v>1.6891046423305129</v>
      </c>
      <c r="L1838" s="169">
        <f t="shared" si="315"/>
        <v>5.4140491686023102</v>
      </c>
      <c r="M1838" s="170">
        <f t="shared" si="316"/>
        <v>6.2810010069943187</v>
      </c>
      <c r="N1838" s="170">
        <f t="shared" si="317"/>
        <v>8.1392816552127892E-2</v>
      </c>
      <c r="O1838" s="169">
        <f t="shared" si="318"/>
        <v>7.3406219834170183E-3</v>
      </c>
    </row>
    <row r="1839" spans="1:15" x14ac:dyDescent="0.25">
      <c r="A1839" s="157">
        <v>45695.265972222223</v>
      </c>
      <c r="B1839" s="171">
        <v>5.2893102241676447E-2</v>
      </c>
      <c r="C1839" s="169">
        <f t="shared" si="310"/>
        <v>6.0005852425949725E-2</v>
      </c>
      <c r="D1839" s="168">
        <v>26.263453151666599</v>
      </c>
      <c r="E1839" s="168">
        <v>9.7983766666666604E-3</v>
      </c>
      <c r="F1839" s="169">
        <f t="shared" si="311"/>
        <v>0.97902131587788843</v>
      </c>
      <c r="G1839" s="169">
        <f t="shared" si="312"/>
        <v>5.8110384753052371E-2</v>
      </c>
      <c r="H1839" s="169">
        <f t="shared" si="313"/>
        <v>1.2578005357803543E-4</v>
      </c>
      <c r="I1839" s="169">
        <f t="shared" si="314"/>
        <v>5184.5056496020561</v>
      </c>
      <c r="J1839" s="169">
        <f t="shared" si="308"/>
        <v>2.3782346820777234E-2</v>
      </c>
      <c r="K1839" s="169">
        <f t="shared" si="309"/>
        <v>1.6891334470671877</v>
      </c>
      <c r="L1839" s="169">
        <f t="shared" si="315"/>
        <v>5.1257620801162336</v>
      </c>
      <c r="M1839" s="170">
        <f t="shared" si="316"/>
        <v>5.9466412591907396</v>
      </c>
      <c r="N1839" s="170">
        <f t="shared" si="317"/>
        <v>7.7774845878592055E-2</v>
      </c>
      <c r="O1839" s="169">
        <f t="shared" si="318"/>
        <v>7.0143259270014479E-3</v>
      </c>
    </row>
    <row r="1840" spans="1:15" x14ac:dyDescent="0.25">
      <c r="A1840" s="157">
        <v>45695.26666666667</v>
      </c>
      <c r="B1840" s="171">
        <v>5.5595670093862543E-2</v>
      </c>
      <c r="C1840" s="169">
        <f t="shared" si="310"/>
        <v>6.3071752055121777E-2</v>
      </c>
      <c r="D1840" s="168">
        <v>26.263178780000001</v>
      </c>
      <c r="E1840" s="168">
        <v>9.9576611666666592E-3</v>
      </c>
      <c r="F1840" s="169">
        <f t="shared" si="311"/>
        <v>0.97902186997479657</v>
      </c>
      <c r="G1840" s="169">
        <f t="shared" si="312"/>
        <v>6.1079529141562477E-2</v>
      </c>
      <c r="H1840" s="169">
        <f t="shared" si="313"/>
        <v>1.3220677303368503E-4</v>
      </c>
      <c r="I1840" s="169">
        <f t="shared" si="314"/>
        <v>5449.3993775625213</v>
      </c>
      <c r="J1840" s="169">
        <f t="shared" si="308"/>
        <v>2.3782541525870164E-2</v>
      </c>
      <c r="K1840" s="169">
        <f t="shared" si="309"/>
        <v>1.6891211661640975</v>
      </c>
      <c r="L1840" s="169">
        <f t="shared" si="315"/>
        <v>5.3502059901142323</v>
      </c>
      <c r="M1840" s="170">
        <f t="shared" si="316"/>
        <v>6.2069889627544041</v>
      </c>
      <c r="N1840" s="170">
        <f t="shared" si="317"/>
        <v>8.2934526175964973E-2</v>
      </c>
      <c r="O1840" s="169">
        <f t="shared" si="318"/>
        <v>7.4796650591599E-3</v>
      </c>
    </row>
    <row r="1841" spans="1:15" x14ac:dyDescent="0.25">
      <c r="A1841" s="157">
        <v>45695.267361111109</v>
      </c>
      <c r="B1841" s="171">
        <v>4.9804453300842183E-2</v>
      </c>
      <c r="C1841" s="169">
        <f t="shared" si="310"/>
        <v>5.6500957311272845E-2</v>
      </c>
      <c r="D1841" s="168">
        <v>26.26049488</v>
      </c>
      <c r="E1841" s="168">
        <v>1.0047130499999999E-2</v>
      </c>
      <c r="F1841" s="169">
        <f t="shared" si="311"/>
        <v>0.97902728973103659</v>
      </c>
      <c r="G1841" s="169">
        <f t="shared" si="312"/>
        <v>5.4717076916826313E-2</v>
      </c>
      <c r="H1841" s="169">
        <f t="shared" si="313"/>
        <v>1.1843523142170198E-4</v>
      </c>
      <c r="I1841" s="169">
        <f t="shared" si="314"/>
        <v>4881.6827116939739</v>
      </c>
      <c r="J1841" s="169">
        <f t="shared" si="308"/>
        <v>2.3784446231386844E-2</v>
      </c>
      <c r="K1841" s="169">
        <f t="shared" si="309"/>
        <v>1.6890010379799933</v>
      </c>
      <c r="L1841" s="169">
        <f t="shared" si="315"/>
        <v>4.8672751989408072</v>
      </c>
      <c r="M1841" s="170">
        <f t="shared" si="316"/>
        <v>5.6463621276200158</v>
      </c>
      <c r="N1841" s="170">
        <f t="shared" si="317"/>
        <v>7.5239625537957766E-2</v>
      </c>
      <c r="O1841" s="169">
        <f t="shared" si="318"/>
        <v>6.78568051388508E-3</v>
      </c>
    </row>
    <row r="1842" spans="1:15" x14ac:dyDescent="0.25">
      <c r="A1842" s="157">
        <v>45695.268055555556</v>
      </c>
      <c r="B1842" s="171">
        <v>3.976634535118316E-2</v>
      </c>
      <c r="C1842" s="169">
        <f t="shared" si="310"/>
        <v>4.5112484183167684E-2</v>
      </c>
      <c r="D1842" s="168">
        <v>26.257696249999999</v>
      </c>
      <c r="E1842" s="168">
        <v>1.0148857833333301E-2</v>
      </c>
      <c r="F1842" s="169">
        <f t="shared" si="311"/>
        <v>0.97903294037145749</v>
      </c>
      <c r="G1842" s="169">
        <f t="shared" si="312"/>
        <v>4.3688827666440291E-2</v>
      </c>
      <c r="H1842" s="169">
        <f t="shared" si="313"/>
        <v>9.4564562048572056E-5</v>
      </c>
      <c r="I1842" s="169">
        <f t="shared" si="314"/>
        <v>3897.718633425688</v>
      </c>
      <c r="J1842" s="169">
        <f t="shared" si="308"/>
        <v>2.3786432557130505E-2</v>
      </c>
      <c r="K1842" s="169">
        <f t="shared" si="309"/>
        <v>1.6888757812779844</v>
      </c>
      <c r="L1842" s="169">
        <f t="shared" si="315"/>
        <v>4.0106868535140299</v>
      </c>
      <c r="M1842" s="170">
        <f t="shared" si="316"/>
        <v>4.6523540159517092</v>
      </c>
      <c r="N1842" s="170">
        <f t="shared" si="317"/>
        <v>6.1129470291946077E-2</v>
      </c>
      <c r="O1842" s="169">
        <f t="shared" si="318"/>
        <v>5.5131196150745012E-3</v>
      </c>
    </row>
    <row r="1843" spans="1:15" x14ac:dyDescent="0.25">
      <c r="A1843" s="157">
        <v>45695.268750000003</v>
      </c>
      <c r="B1843" s="171">
        <v>3.1272563501203186E-2</v>
      </c>
      <c r="C1843" s="169">
        <f t="shared" si="310"/>
        <v>3.5476272350935985E-2</v>
      </c>
      <c r="D1843" s="168">
        <v>26.25489761</v>
      </c>
      <c r="E1843" s="168">
        <v>1.0196541999999999E-2</v>
      </c>
      <c r="F1843" s="169">
        <f t="shared" si="311"/>
        <v>0.97903859021866835</v>
      </c>
      <c r="G1843" s="169">
        <f t="shared" si="312"/>
        <v>3.435723412413675E-2</v>
      </c>
      <c r="H1843" s="169">
        <f t="shared" si="313"/>
        <v>7.4366307628001617E-5</v>
      </c>
      <c r="I1843" s="169">
        <f t="shared" si="314"/>
        <v>3065.149931120869</v>
      </c>
      <c r="J1843" s="169">
        <f t="shared" si="308"/>
        <v>2.3788419092996255E-2</v>
      </c>
      <c r="K1843" s="169">
        <f t="shared" si="309"/>
        <v>1.6887505309286024</v>
      </c>
      <c r="L1843" s="169">
        <f t="shared" si="315"/>
        <v>3.261939225247366</v>
      </c>
      <c r="M1843" s="170">
        <f t="shared" si="316"/>
        <v>3.7835636064550444</v>
      </c>
      <c r="N1843" s="170">
        <f t="shared" si="317"/>
        <v>4.8657301490386481E-2</v>
      </c>
      <c r="O1843" s="169">
        <f t="shared" si="318"/>
        <v>4.3882847664489973E-3</v>
      </c>
    </row>
    <row r="1844" spans="1:15" x14ac:dyDescent="0.25">
      <c r="A1844" s="157">
        <v>45695.269444444442</v>
      </c>
      <c r="B1844" s="171">
        <v>2.509526721018852E-2</v>
      </c>
      <c r="C1844" s="169">
        <f t="shared" si="310"/>
        <v>2.8468183479829018E-2</v>
      </c>
      <c r="D1844" s="168">
        <v>26.252098978333301</v>
      </c>
      <c r="E1844" s="168">
        <v>1.0223563E-2</v>
      </c>
      <c r="F1844" s="169">
        <f t="shared" si="311"/>
        <v>0.97904423923575623</v>
      </c>
      <c r="G1844" s="169">
        <f t="shared" si="312"/>
        <v>2.757062019923779E-2</v>
      </c>
      <c r="H1844" s="169">
        <f t="shared" si="313"/>
        <v>5.9676667097917294E-5</v>
      </c>
      <c r="I1844" s="169">
        <f t="shared" si="314"/>
        <v>2459.651052657227</v>
      </c>
      <c r="J1844" s="169">
        <f t="shared" si="308"/>
        <v>2.3790405825995155E-2</v>
      </c>
      <c r="K1844" s="169">
        <f t="shared" si="309"/>
        <v>1.6886252877521306</v>
      </c>
      <c r="L1844" s="169">
        <f t="shared" si="315"/>
        <v>2.6995056372837358</v>
      </c>
      <c r="M1844" s="170">
        <f t="shared" si="316"/>
        <v>3.1309821171350229</v>
      </c>
      <c r="N1844" s="170">
        <f t="shared" si="317"/>
        <v>3.9400461871062435E-2</v>
      </c>
      <c r="O1844" s="169">
        <f t="shared" si="318"/>
        <v>3.5534327084291517E-3</v>
      </c>
    </row>
    <row r="1845" spans="1:15" x14ac:dyDescent="0.25">
      <c r="A1845" s="157">
        <v>45695.270138888889</v>
      </c>
      <c r="B1845" s="171">
        <v>4.5171480793020372E-2</v>
      </c>
      <c r="C1845" s="169">
        <f t="shared" si="310"/>
        <v>5.1241923140140866E-2</v>
      </c>
      <c r="D1845" s="168">
        <v>26.249183618333301</v>
      </c>
      <c r="E1845" s="168">
        <v>1.0223563E-2</v>
      </c>
      <c r="F1845" s="169">
        <f t="shared" si="311"/>
        <v>0.97905012300332872</v>
      </c>
      <c r="G1845" s="169">
        <f t="shared" si="312"/>
        <v>4.9627116155029523E-2</v>
      </c>
      <c r="H1845" s="169">
        <f t="shared" si="313"/>
        <v>1.0741800033556173E-4</v>
      </c>
      <c r="I1845" s="169">
        <f t="shared" si="314"/>
        <v>4427.3021593081712</v>
      </c>
      <c r="J1845" s="169">
        <f t="shared" si="308"/>
        <v>2.3792475639740462E-2</v>
      </c>
      <c r="K1845" s="169">
        <f t="shared" si="309"/>
        <v>1.6884948280299059</v>
      </c>
      <c r="L1845" s="169">
        <f t="shared" si="315"/>
        <v>4.4752632966277197</v>
      </c>
      <c r="M1845" s="170">
        <f t="shared" si="316"/>
        <v>5.1902097823483269</v>
      </c>
      <c r="N1845" s="170">
        <f t="shared" si="317"/>
        <v>6.9642179304990129E-2</v>
      </c>
      <c r="O1845" s="169">
        <f t="shared" si="318"/>
        <v>6.2808603269291236E-3</v>
      </c>
    </row>
    <row r="1846" spans="1:15" x14ac:dyDescent="0.25">
      <c r="A1846" s="157">
        <v>45695.270833333336</v>
      </c>
      <c r="B1846" s="171">
        <v>7.9146610509426341E-2</v>
      </c>
      <c r="C1846" s="169">
        <f t="shared" si="310"/>
        <v>8.9781300269507758E-2</v>
      </c>
      <c r="D1846" s="168">
        <v>26.245976446666599</v>
      </c>
      <c r="E1846" s="168">
        <v>1.0223563E-2</v>
      </c>
      <c r="F1846" s="169">
        <f t="shared" si="311"/>
        <v>0.97905659468477602</v>
      </c>
      <c r="G1846" s="169">
        <f t="shared" si="312"/>
        <v>8.6953492869223908E-2</v>
      </c>
      <c r="H1846" s="169">
        <f t="shared" si="313"/>
        <v>1.8821102352645867E-4</v>
      </c>
      <c r="I1846" s="169">
        <f t="shared" si="314"/>
        <v>7757.1043432854703</v>
      </c>
      <c r="J1846" s="169">
        <f t="shared" si="308"/>
        <v>2.3794752885162977E-2</v>
      </c>
      <c r="K1846" s="169">
        <f t="shared" si="309"/>
        <v>1.6883513185229737</v>
      </c>
      <c r="L1846" s="169">
        <f t="shared" si="315"/>
        <v>7.2491496549513403</v>
      </c>
      <c r="M1846" s="170">
        <f t="shared" si="316"/>
        <v>8.4065993950683069</v>
      </c>
      <c r="N1846" s="170">
        <f t="shared" si="317"/>
        <v>0.11962604509179869</v>
      </c>
      <c r="O1846" s="169">
        <f t="shared" si="318"/>
        <v>1.0788784730501324E-2</v>
      </c>
    </row>
    <row r="1847" spans="1:15" x14ac:dyDescent="0.25">
      <c r="A1847" s="157">
        <v>45695.271527777775</v>
      </c>
      <c r="B1847" s="171">
        <v>8.6868231973525806E-2</v>
      </c>
      <c r="C1847" s="169">
        <f t="shared" si="310"/>
        <v>9.8538739532274544E-2</v>
      </c>
      <c r="D1847" s="168">
        <v>26.242757606666601</v>
      </c>
      <c r="E1847" s="168">
        <v>1.0244226166666599E-2</v>
      </c>
      <c r="F1847" s="169">
        <f t="shared" si="311"/>
        <v>0.9790630888379972</v>
      </c>
      <c r="G1847" s="169">
        <f t="shared" si="312"/>
        <v>9.5436761484213442E-2</v>
      </c>
      <c r="H1847" s="169">
        <f t="shared" si="313"/>
        <v>2.0657307680565679E-4</v>
      </c>
      <c r="I1847" s="169">
        <f t="shared" si="314"/>
        <v>8513.7470955885201</v>
      </c>
      <c r="J1847" s="169">
        <f t="shared" si="308"/>
        <v>2.3797038683875799E-2</v>
      </c>
      <c r="K1847" s="169">
        <f t="shared" si="309"/>
        <v>1.6882072958777721</v>
      </c>
      <c r="L1847" s="169">
        <f t="shared" si="315"/>
        <v>7.8533637722078149</v>
      </c>
      <c r="M1847" s="170">
        <f t="shared" si="316"/>
        <v>9.1065913269334953</v>
      </c>
      <c r="N1847" s="170">
        <f t="shared" si="317"/>
        <v>0.13108812818624738</v>
      </c>
      <c r="O1847" s="169">
        <f t="shared" si="318"/>
        <v>1.1822522383319569E-2</v>
      </c>
    </row>
    <row r="1848" spans="1:15" x14ac:dyDescent="0.25">
      <c r="A1848" s="157">
        <v>45695.272222222222</v>
      </c>
      <c r="B1848" s="171">
        <v>8.2621340585238623E-2</v>
      </c>
      <c r="C1848" s="169">
        <f t="shared" si="310"/>
        <v>9.3719660828209456E-2</v>
      </c>
      <c r="D1848" s="168">
        <v>26.239538764999999</v>
      </c>
      <c r="E1848" s="168">
        <v>1.02919103333333E-2</v>
      </c>
      <c r="F1848" s="169">
        <f t="shared" si="311"/>
        <v>0.97906958191927973</v>
      </c>
      <c r="G1848" s="169">
        <f t="shared" si="312"/>
        <v>9.0770964204065649E-2</v>
      </c>
      <c r="H1848" s="169">
        <f t="shared" si="313"/>
        <v>1.964739484936486E-4</v>
      </c>
      <c r="I1848" s="169">
        <f t="shared" si="314"/>
        <v>8097.3786955572969</v>
      </c>
      <c r="J1848" s="169">
        <f t="shared" si="308"/>
        <v>2.3799324752511231E-2</v>
      </c>
      <c r="K1848" s="169">
        <f t="shared" si="309"/>
        <v>1.6880632821520745</v>
      </c>
      <c r="L1848" s="169">
        <f t="shared" si="315"/>
        <v>7.5220219079129791</v>
      </c>
      <c r="M1848" s="170">
        <f t="shared" si="316"/>
        <v>8.7217086057689155</v>
      </c>
      <c r="N1848" s="170">
        <f t="shared" si="317"/>
        <v>0.12548606755789615</v>
      </c>
      <c r="O1848" s="169">
        <f t="shared" si="318"/>
        <v>1.1317286035163793E-2</v>
      </c>
    </row>
    <row r="1849" spans="1:15" x14ac:dyDescent="0.25">
      <c r="A1849" s="157">
        <v>45695.272916666669</v>
      </c>
      <c r="B1849" s="171">
        <v>9.5748093105294738E-2</v>
      </c>
      <c r="C1849" s="169">
        <f t="shared" si="310"/>
        <v>0.10860780967693211</v>
      </c>
      <c r="D1849" s="168">
        <v>26.236319923333301</v>
      </c>
      <c r="E1849" s="168">
        <v>1.0318931E-2</v>
      </c>
      <c r="F1849" s="169">
        <f t="shared" si="311"/>
        <v>0.97907607392541063</v>
      </c>
      <c r="G1849" s="169">
        <f t="shared" si="312"/>
        <v>0.10519251648914832</v>
      </c>
      <c r="H1849" s="169">
        <f t="shared" si="313"/>
        <v>2.2768942963019117E-4</v>
      </c>
      <c r="I1849" s="169">
        <f t="shared" si="314"/>
        <v>9383.7147560869344</v>
      </c>
      <c r="J1849" s="169">
        <f t="shared" si="308"/>
        <v>2.3801611089922774E-2</v>
      </c>
      <c r="K1849" s="169">
        <f t="shared" si="309"/>
        <v>1.6879192774201333</v>
      </c>
      <c r="L1849" s="169">
        <f t="shared" si="315"/>
        <v>8.5390033620028252</v>
      </c>
      <c r="M1849" s="170">
        <f t="shared" si="316"/>
        <v>9.9001325516302625</v>
      </c>
      <c r="N1849" s="170">
        <f t="shared" si="317"/>
        <v>0.14496979140282357</v>
      </c>
      <c r="O1849" s="169">
        <f t="shared" si="318"/>
        <v>1.3074476136618288E-2</v>
      </c>
    </row>
    <row r="1850" spans="1:15" x14ac:dyDescent="0.25">
      <c r="A1850" s="157">
        <v>45695.273611111108</v>
      </c>
      <c r="B1850" s="171">
        <v>0.12586241255294817</v>
      </c>
      <c r="C1850" s="169">
        <f t="shared" si="310"/>
        <v>0.14276497120905821</v>
      </c>
      <c r="D1850" s="168">
        <v>26.234054863333299</v>
      </c>
      <c r="E1850" s="168">
        <v>1.02982681666666E-2</v>
      </c>
      <c r="F1850" s="169">
        <f t="shared" si="311"/>
        <v>0.97908064162730701</v>
      </c>
      <c r="G1850" s="169">
        <f t="shared" si="312"/>
        <v>0.13827725940484392</v>
      </c>
      <c r="H1850" s="169">
        <f t="shared" si="313"/>
        <v>2.9930142728321193E-4</v>
      </c>
      <c r="I1850" s="169">
        <f t="shared" si="314"/>
        <v>12334.89351246263</v>
      </c>
      <c r="J1850" s="169">
        <f t="shared" si="308"/>
        <v>2.3803220119075236E-2</v>
      </c>
      <c r="K1850" s="169">
        <f t="shared" si="309"/>
        <v>1.6878179484206999</v>
      </c>
      <c r="L1850" s="169">
        <f t="shared" si="315"/>
        <v>10.803037275895573</v>
      </c>
      <c r="M1850" s="170">
        <f t="shared" si="316"/>
        <v>12.524383847422174</v>
      </c>
      <c r="N1850" s="170">
        <f t="shared" si="317"/>
        <v>0.18810297657767466</v>
      </c>
      <c r="O1850" s="169">
        <f t="shared" si="318"/>
        <v>1.6964554164653201E-2</v>
      </c>
    </row>
    <row r="1851" spans="1:15" x14ac:dyDescent="0.25">
      <c r="A1851" s="157">
        <v>45695.274305555555</v>
      </c>
      <c r="B1851" s="171">
        <v>0.12972322189510607</v>
      </c>
      <c r="C1851" s="169">
        <f t="shared" si="310"/>
        <v>0.14714435868945203</v>
      </c>
      <c r="D1851" s="168">
        <v>26.234174251666602</v>
      </c>
      <c r="E1851" s="168">
        <v>1.02919103333333E-2</v>
      </c>
      <c r="F1851" s="169">
        <f t="shared" si="311"/>
        <v>0.97908040088303649</v>
      </c>
      <c r="G1851" s="169">
        <f t="shared" si="312"/>
        <v>0.14251889218535044</v>
      </c>
      <c r="H1851" s="169">
        <f t="shared" si="313"/>
        <v>3.0848245061764162E-4</v>
      </c>
      <c r="I1851" s="169">
        <f t="shared" si="314"/>
        <v>12713.272590768654</v>
      </c>
      <c r="J1851" s="169">
        <f t="shared" si="308"/>
        <v>2.3803135305941699E-2</v>
      </c>
      <c r="K1851" s="169">
        <f t="shared" si="309"/>
        <v>1.6878232892278013</v>
      </c>
      <c r="L1851" s="169">
        <f t="shared" si="315"/>
        <v>11.087420393208372</v>
      </c>
      <c r="M1851" s="170">
        <f t="shared" si="316"/>
        <v>12.854116719593033</v>
      </c>
      <c r="N1851" s="170">
        <f t="shared" si="317"/>
        <v>0.19351301179140126</v>
      </c>
      <c r="O1851" s="169">
        <f t="shared" si="318"/>
        <v>1.7452472203409206E-2</v>
      </c>
    </row>
    <row r="1852" spans="1:15" x14ac:dyDescent="0.25">
      <c r="A1852" s="157">
        <v>45695.275000000001</v>
      </c>
      <c r="B1852" s="171">
        <v>0.10501403673104694</v>
      </c>
      <c r="C1852" s="169">
        <f t="shared" si="310"/>
        <v>0.11911699988944176</v>
      </c>
      <c r="D1852" s="168">
        <v>26.234389019999998</v>
      </c>
      <c r="E1852" s="168">
        <v>1.0318931E-2</v>
      </c>
      <c r="F1852" s="169">
        <f t="shared" si="311"/>
        <v>0.9790799678031139</v>
      </c>
      <c r="G1852" s="169">
        <f t="shared" si="312"/>
        <v>0.11537243648575406</v>
      </c>
      <c r="H1852" s="169">
        <f t="shared" si="313"/>
        <v>2.4972388849730316E-4</v>
      </c>
      <c r="I1852" s="169">
        <f t="shared" si="314"/>
        <v>10291.708790447768</v>
      </c>
      <c r="J1852" s="169">
        <f t="shared" si="308"/>
        <v>2.3802982736057524E-2</v>
      </c>
      <c r="K1852" s="169">
        <f t="shared" si="309"/>
        <v>1.6878328968663956</v>
      </c>
      <c r="L1852" s="169">
        <f t="shared" si="315"/>
        <v>9.2450229462230862</v>
      </c>
      <c r="M1852" s="170">
        <f t="shared" si="316"/>
        <v>10.71820181019244</v>
      </c>
      <c r="N1852" s="170">
        <f t="shared" si="317"/>
        <v>0.15841452290263677</v>
      </c>
      <c r="O1852" s="169">
        <f t="shared" si="318"/>
        <v>1.4287024071305627E-2</v>
      </c>
    </row>
    <row r="1853" spans="1:15" x14ac:dyDescent="0.25">
      <c r="A1853" s="157">
        <v>45695.275694444441</v>
      </c>
      <c r="B1853" s="171">
        <v>0.11968511925020053</v>
      </c>
      <c r="C1853" s="169">
        <f t="shared" si="310"/>
        <v>0.13575850727582681</v>
      </c>
      <c r="D1853" s="168">
        <v>26.234603785000001</v>
      </c>
      <c r="E1853" s="168">
        <v>1.0318931E-2</v>
      </c>
      <c r="F1853" s="169">
        <f t="shared" si="311"/>
        <v>0.97907953472512754</v>
      </c>
      <c r="G1853" s="169">
        <f t="shared" si="312"/>
        <v>0.13149064876296943</v>
      </c>
      <c r="H1853" s="169">
        <f t="shared" si="313"/>
        <v>2.8461179385924119E-4</v>
      </c>
      <c r="I1853" s="169">
        <f t="shared" si="314"/>
        <v>11729.535028631437</v>
      </c>
      <c r="J1853" s="169">
        <f t="shared" si="308"/>
        <v>2.3802830169738165E-2</v>
      </c>
      <c r="K1853" s="169">
        <f t="shared" si="309"/>
        <v>1.6878425043959062</v>
      </c>
      <c r="L1853" s="169">
        <f t="shared" si="315"/>
        <v>10.34545997161853</v>
      </c>
      <c r="M1853" s="170">
        <f t="shared" si="316"/>
        <v>11.994052716866378</v>
      </c>
      <c r="N1853" s="170">
        <f t="shared" si="317"/>
        <v>0.17960174419229588</v>
      </c>
      <c r="O1853" s="169">
        <f t="shared" si="318"/>
        <v>1.6197848502191185E-2</v>
      </c>
    </row>
    <row r="1854" spans="1:15" x14ac:dyDescent="0.25">
      <c r="A1854" s="157">
        <v>45695.276388888888</v>
      </c>
      <c r="B1854" s="171">
        <v>0.12509025493140796</v>
      </c>
      <c r="C1854" s="169">
        <f t="shared" si="310"/>
        <v>0.14188970262180337</v>
      </c>
      <c r="D1854" s="168">
        <v>26.234818555</v>
      </c>
      <c r="E1854" s="168">
        <v>1.0318931E-2</v>
      </c>
      <c r="F1854" s="169">
        <f t="shared" si="311"/>
        <v>0.9790791016322733</v>
      </c>
      <c r="G1854" s="169">
        <f t="shared" si="312"/>
        <v>0.13742893751453991</v>
      </c>
      <c r="H1854" s="169">
        <f t="shared" si="313"/>
        <v>2.9746523271545434E-4</v>
      </c>
      <c r="I1854" s="169">
        <f t="shared" si="314"/>
        <v>12259.270306523811</v>
      </c>
      <c r="J1854" s="169">
        <f t="shared" si="308"/>
        <v>2.3802677601063641E-2</v>
      </c>
      <c r="K1854" s="169">
        <f t="shared" si="309"/>
        <v>1.6878521121891314</v>
      </c>
      <c r="L1854" s="169">
        <f t="shared" si="315"/>
        <v>10.746015447602069</v>
      </c>
      <c r="M1854" s="170">
        <f t="shared" si="316"/>
        <v>12.45850185832049</v>
      </c>
      <c r="N1854" s="170">
        <f t="shared" si="317"/>
        <v>0.18737562240375974</v>
      </c>
      <c r="O1854" s="169">
        <f t="shared" si="318"/>
        <v>1.6898955844494926E-2</v>
      </c>
    </row>
    <row r="1855" spans="1:15" x14ac:dyDescent="0.25">
      <c r="A1855" s="157">
        <v>45695.277083333334</v>
      </c>
      <c r="B1855" s="171">
        <v>0.13474228058784582</v>
      </c>
      <c r="C1855" s="169">
        <f t="shared" si="310"/>
        <v>0.1528379623252254</v>
      </c>
      <c r="D1855" s="168">
        <v>26.234794796666598</v>
      </c>
      <c r="E1855" s="168">
        <v>1.0318931E-2</v>
      </c>
      <c r="F1855" s="169">
        <f t="shared" si="311"/>
        <v>0.97907914954219988</v>
      </c>
      <c r="G1855" s="169">
        <f t="shared" si="312"/>
        <v>0.14803302199382004</v>
      </c>
      <c r="H1855" s="169">
        <f t="shared" si="313"/>
        <v>3.2041779652342001E-4</v>
      </c>
      <c r="I1855" s="169">
        <f t="shared" si="314"/>
        <v>13205.199944899474</v>
      </c>
      <c r="J1855" s="169">
        <f t="shared" si="308"/>
        <v>2.3802694478489674E-2</v>
      </c>
      <c r="K1855" s="169">
        <f t="shared" si="309"/>
        <v>1.687851049351782</v>
      </c>
      <c r="L1855" s="169">
        <f t="shared" si="315"/>
        <v>11.455356739916194</v>
      </c>
      <c r="M1855" s="170">
        <f t="shared" si="316"/>
        <v>13.28087638735145</v>
      </c>
      <c r="N1855" s="170">
        <f t="shared" si="317"/>
        <v>0.20121456369262461</v>
      </c>
      <c r="O1855" s="169">
        <f t="shared" si="318"/>
        <v>1.8147056610085192E-2</v>
      </c>
    </row>
    <row r="1856" spans="1:15" x14ac:dyDescent="0.25">
      <c r="A1856" s="157">
        <v>45695.277777777781</v>
      </c>
      <c r="B1856" s="171">
        <v>0.14053349415322877</v>
      </c>
      <c r="C1856" s="169">
        <f t="shared" si="310"/>
        <v>0.15940639326470185</v>
      </c>
      <c r="D1856" s="168">
        <v>26.234174729999999</v>
      </c>
      <c r="E1856" s="168">
        <v>1.02982681666666E-2</v>
      </c>
      <c r="F1856" s="169">
        <f t="shared" si="311"/>
        <v>0.9790803999184835</v>
      </c>
      <c r="G1856" s="169">
        <f t="shared" si="312"/>
        <v>0.15439547067255027</v>
      </c>
      <c r="H1856" s="169">
        <f t="shared" si="313"/>
        <v>3.3418933046006554E-4</v>
      </c>
      <c r="I1856" s="169">
        <f t="shared" si="314"/>
        <v>13772.71237807024</v>
      </c>
      <c r="J1856" s="169">
        <f t="shared" si="308"/>
        <v>2.3803134966135755E-2</v>
      </c>
      <c r="K1856" s="169">
        <f t="shared" si="309"/>
        <v>1.6878233106259504</v>
      </c>
      <c r="L1856" s="169">
        <f t="shared" si="315"/>
        <v>11.877524530783143</v>
      </c>
      <c r="M1856" s="170">
        <f t="shared" si="316"/>
        <v>13.770118113681866</v>
      </c>
      <c r="N1856" s="170">
        <f t="shared" si="317"/>
        <v>0.20907073909019142</v>
      </c>
      <c r="O1856" s="169">
        <f t="shared" si="318"/>
        <v>1.8855586137282776E-2</v>
      </c>
    </row>
    <row r="1857" spans="1:15" x14ac:dyDescent="0.25">
      <c r="A1857" s="157">
        <v>45695.27847222222</v>
      </c>
      <c r="B1857" s="171">
        <v>0.12779281952506996</v>
      </c>
      <c r="C1857" s="169">
        <f t="shared" si="310"/>
        <v>0.14495420994587754</v>
      </c>
      <c r="D1857" s="168">
        <v>26.233530810000001</v>
      </c>
      <c r="E1857" s="168">
        <v>1.0250584166666601E-2</v>
      </c>
      <c r="F1857" s="169">
        <f t="shared" si="311"/>
        <v>0.97908169835325021</v>
      </c>
      <c r="G1857" s="169">
        <f t="shared" si="312"/>
        <v>0.14039807832311083</v>
      </c>
      <c r="H1857" s="169">
        <f t="shared" si="313"/>
        <v>3.0389194442231778E-4</v>
      </c>
      <c r="I1857" s="169">
        <f t="shared" si="314"/>
        <v>12524.043739323819</v>
      </c>
      <c r="J1857" s="169">
        <f t="shared" si="308"/>
        <v>2.3803592409452429E-2</v>
      </c>
      <c r="K1857" s="169">
        <f t="shared" si="309"/>
        <v>1.6877945051728094</v>
      </c>
      <c r="L1857" s="169">
        <f t="shared" si="315"/>
        <v>10.945379363685081</v>
      </c>
      <c r="M1857" s="170">
        <f t="shared" si="316"/>
        <v>12.689248887619703</v>
      </c>
      <c r="N1857" s="170">
        <f t="shared" si="317"/>
        <v>0.1899817489426576</v>
      </c>
      <c r="O1857" s="169">
        <f t="shared" si="318"/>
        <v>1.7133996116762047E-2</v>
      </c>
    </row>
    <row r="1858" spans="1:15" x14ac:dyDescent="0.25">
      <c r="A1858" s="157">
        <v>45695.279166666667</v>
      </c>
      <c r="B1858" s="171">
        <v>0.12509025493140796</v>
      </c>
      <c r="C1858" s="169">
        <f t="shared" si="310"/>
        <v>0.14188822265320486</v>
      </c>
      <c r="D1858" s="168">
        <v>26.23288689</v>
      </c>
      <c r="E1858" s="168">
        <v>1.0223563E-2</v>
      </c>
      <c r="F1858" s="169">
        <f t="shared" si="311"/>
        <v>0.97908299674500165</v>
      </c>
      <c r="G1858" s="169">
        <f t="shared" si="312"/>
        <v>0.13742893751453988</v>
      </c>
      <c r="H1858" s="169">
        <f t="shared" si="313"/>
        <v>2.9746523271545429E-4</v>
      </c>
      <c r="I1858" s="169">
        <f t="shared" si="314"/>
        <v>12259.1424372369</v>
      </c>
      <c r="J1858" s="169">
        <f t="shared" si="308"/>
        <v>2.3804049863527996E-2</v>
      </c>
      <c r="K1858" s="169">
        <f t="shared" si="309"/>
        <v>1.6877657000795621</v>
      </c>
      <c r="L1858" s="169">
        <f t="shared" si="315"/>
        <v>10.746015447602069</v>
      </c>
      <c r="M1858" s="170">
        <f t="shared" si="316"/>
        <v>12.457931117718049</v>
      </c>
      <c r="N1858" s="170">
        <f t="shared" si="317"/>
        <v>0.18563330860828961</v>
      </c>
      <c r="O1858" s="169">
        <f t="shared" si="318"/>
        <v>1.6741820761930881E-2</v>
      </c>
    </row>
    <row r="1859" spans="1:15" x14ac:dyDescent="0.25">
      <c r="A1859" s="157">
        <v>45695.279861111114</v>
      </c>
      <c r="B1859" s="171">
        <v>0.12509025493140796</v>
      </c>
      <c r="C1859" s="169">
        <f t="shared" si="310"/>
        <v>0.1418877293211607</v>
      </c>
      <c r="D1859" s="168">
        <v>26.232242970000001</v>
      </c>
      <c r="E1859" s="168">
        <v>1.02021051666666E-2</v>
      </c>
      <c r="F1859" s="169">
        <f t="shared" si="311"/>
        <v>0.97908429509373918</v>
      </c>
      <c r="G1859" s="169">
        <f t="shared" si="312"/>
        <v>0.13742893751453988</v>
      </c>
      <c r="H1859" s="169">
        <f t="shared" si="313"/>
        <v>2.9746523271545429E-4</v>
      </c>
      <c r="I1859" s="169">
        <f t="shared" si="314"/>
        <v>12259.099813348284</v>
      </c>
      <c r="J1859" s="169">
        <f t="shared" si="308"/>
        <v>2.3804507328362645E-2</v>
      </c>
      <c r="K1859" s="169">
        <f t="shared" si="309"/>
        <v>1.687736895346214</v>
      </c>
      <c r="L1859" s="169">
        <f t="shared" si="315"/>
        <v>10.746015447602069</v>
      </c>
      <c r="M1859" s="170">
        <f t="shared" si="316"/>
        <v>12.457740867304883</v>
      </c>
      <c r="N1859" s="170">
        <f t="shared" si="317"/>
        <v>0.18524017075443405</v>
      </c>
      <c r="O1859" s="169">
        <f t="shared" si="318"/>
        <v>1.6706364606280128E-2</v>
      </c>
    </row>
    <row r="1860" spans="1:15" x14ac:dyDescent="0.25">
      <c r="A1860" s="157">
        <v>45695.280555555553</v>
      </c>
      <c r="B1860" s="171">
        <v>0.12509025493140796</v>
      </c>
      <c r="C1860" s="169">
        <f t="shared" si="310"/>
        <v>0.14188723561615144</v>
      </c>
      <c r="D1860" s="168">
        <v>26.231598553333299</v>
      </c>
      <c r="E1860" s="168">
        <v>1.0197336833333299E-2</v>
      </c>
      <c r="F1860" s="169">
        <f t="shared" si="311"/>
        <v>0.97908559440085297</v>
      </c>
      <c r="G1860" s="169">
        <f t="shared" si="312"/>
        <v>0.13742893751453991</v>
      </c>
      <c r="H1860" s="169">
        <f t="shared" si="313"/>
        <v>2.9746523271545434E-4</v>
      </c>
      <c r="I1860" s="169">
        <f t="shared" si="314"/>
        <v>12259.057157235484</v>
      </c>
      <c r="J1860" s="169">
        <f t="shared" si="308"/>
        <v>2.3804965156819839E-2</v>
      </c>
      <c r="K1860" s="169">
        <f t="shared" si="309"/>
        <v>1.6877080687555779</v>
      </c>
      <c r="L1860" s="169">
        <f t="shared" si="315"/>
        <v>10.746015447602069</v>
      </c>
      <c r="M1860" s="170">
        <f t="shared" si="316"/>
        <v>12.457550473057019</v>
      </c>
      <c r="N1860" s="170">
        <f t="shared" si="317"/>
        <v>0.18515007144119053</v>
      </c>
      <c r="O1860" s="169">
        <f t="shared" si="318"/>
        <v>1.6698238766341137E-2</v>
      </c>
    </row>
    <row r="1861" spans="1:15" x14ac:dyDescent="0.25">
      <c r="A1861" s="157">
        <v>45695.28125</v>
      </c>
      <c r="B1861" s="171">
        <v>0.13281187269685102</v>
      </c>
      <c r="C1861" s="169">
        <f t="shared" si="310"/>
        <v>0.15064517848011719</v>
      </c>
      <c r="D1861" s="168">
        <v>26.230952909999999</v>
      </c>
      <c r="E1861" s="168">
        <v>1.02021051666666E-2</v>
      </c>
      <c r="F1861" s="169">
        <f t="shared" si="311"/>
        <v>0.97908689613803612</v>
      </c>
      <c r="G1861" s="169">
        <f t="shared" si="312"/>
        <v>0.14591220206604411</v>
      </c>
      <c r="H1861" s="169">
        <f t="shared" si="313"/>
        <v>3.1582727719922969E-4</v>
      </c>
      <c r="I1861" s="169">
        <f t="shared" si="314"/>
        <v>13015.743420682125</v>
      </c>
      <c r="J1861" s="169">
        <f t="shared" si="308"/>
        <v>2.380542386757447E-2</v>
      </c>
      <c r="K1861" s="169">
        <f t="shared" si="309"/>
        <v>1.6876791876541304</v>
      </c>
      <c r="L1861" s="169">
        <f t="shared" si="315"/>
        <v>11.314073720302238</v>
      </c>
      <c r="M1861" s="170">
        <f t="shared" si="316"/>
        <v>13.115883455760692</v>
      </c>
      <c r="N1861" s="170">
        <f t="shared" si="317"/>
        <v>0.19618182519688199</v>
      </c>
      <c r="O1861" s="169">
        <f t="shared" si="318"/>
        <v>1.7693166053109846E-2</v>
      </c>
    </row>
    <row r="1862" spans="1:15" x14ac:dyDescent="0.25">
      <c r="A1862" s="157">
        <v>45695.281944444447</v>
      </c>
      <c r="B1862" s="171">
        <v>0.14748294876845161</v>
      </c>
      <c r="C1862" s="169">
        <f t="shared" si="310"/>
        <v>0.16728562914419942</v>
      </c>
      <c r="D1862" s="168">
        <v>26.23030722</v>
      </c>
      <c r="E1862" s="168">
        <v>1.0175879000000001E-2</v>
      </c>
      <c r="F1862" s="169">
        <f t="shared" si="311"/>
        <v>0.97908819792606239</v>
      </c>
      <c r="G1862" s="169">
        <f t="shared" si="312"/>
        <v>0.16203040725973122</v>
      </c>
      <c r="H1862" s="169">
        <f t="shared" si="313"/>
        <v>3.5071516722885547E-4</v>
      </c>
      <c r="I1862" s="169">
        <f t="shared" si="314"/>
        <v>14453.47835805883</v>
      </c>
      <c r="J1862" s="169">
        <f t="shared" si="308"/>
        <v>2.380588262230332E-2</v>
      </c>
      <c r="K1862" s="169">
        <f t="shared" si="309"/>
        <v>1.687650304827029</v>
      </c>
      <c r="L1862" s="169">
        <f t="shared" si="315"/>
        <v>12.380928865449603</v>
      </c>
      <c r="M1862" s="170">
        <f t="shared" si="316"/>
        <v>14.352419596354247</v>
      </c>
      <c r="N1862" s="170">
        <f t="shared" si="317"/>
        <v>0.2163366196169792</v>
      </c>
      <c r="O1862" s="169">
        <f t="shared" si="318"/>
        <v>1.9510878392584703E-2</v>
      </c>
    </row>
    <row r="1863" spans="1:15" x14ac:dyDescent="0.25">
      <c r="A1863" s="157">
        <v>45695.282638888886</v>
      </c>
      <c r="B1863" s="171">
        <v>0.14709686994223828</v>
      </c>
      <c r="C1863" s="169">
        <f t="shared" si="310"/>
        <v>0.16684712945089428</v>
      </c>
      <c r="D1863" s="168">
        <v>26.2296615266666</v>
      </c>
      <c r="E1863" s="168">
        <v>1.0154421E-2</v>
      </c>
      <c r="F1863" s="169">
        <f t="shared" si="311"/>
        <v>0.97908949967756298</v>
      </c>
      <c r="G1863" s="169">
        <f t="shared" si="312"/>
        <v>0.16160624629761264</v>
      </c>
      <c r="H1863" s="169">
        <f t="shared" si="313"/>
        <v>3.4979706990825247E-4</v>
      </c>
      <c r="I1863" s="169">
        <f t="shared" si="314"/>
        <v>14415.591984557266</v>
      </c>
      <c r="J1863" s="169">
        <f t="shared" si="308"/>
        <v>2.3806341390220167E-2</v>
      </c>
      <c r="K1863" s="169">
        <f t="shared" si="309"/>
        <v>1.6876214222126871</v>
      </c>
      <c r="L1863" s="169">
        <f t="shared" si="315"/>
        <v>12.353050615612867</v>
      </c>
      <c r="M1863" s="170">
        <f t="shared" si="316"/>
        <v>14.319882832273267</v>
      </c>
      <c r="N1863" s="170">
        <f t="shared" si="317"/>
        <v>0.21533509841319107</v>
      </c>
      <c r="O1863" s="169">
        <f t="shared" si="318"/>
        <v>1.942055360869328E-2</v>
      </c>
    </row>
    <row r="1864" spans="1:15" x14ac:dyDescent="0.25">
      <c r="A1864" s="157">
        <v>45695.283333333333</v>
      </c>
      <c r="B1864" s="171">
        <v>0.14864119534697146</v>
      </c>
      <c r="C1864" s="169">
        <f t="shared" si="310"/>
        <v>0.1685982190571769</v>
      </c>
      <c r="D1864" s="168">
        <v>26.229015834999998</v>
      </c>
      <c r="E1864" s="168">
        <v>1.01496525E-2</v>
      </c>
      <c r="F1864" s="169">
        <f t="shared" si="311"/>
        <v>0.97909080138245808</v>
      </c>
      <c r="G1864" s="169">
        <f t="shared" si="312"/>
        <v>0.16330290124220101</v>
      </c>
      <c r="H1864" s="169">
        <f t="shared" si="313"/>
        <v>3.5346948320822731E-4</v>
      </c>
      <c r="I1864" s="169">
        <f t="shared" si="314"/>
        <v>14566.886126540085</v>
      </c>
      <c r="J1864" s="169">
        <f t="shared" si="308"/>
        <v>2.3806800167772677E-2</v>
      </c>
      <c r="K1864" s="169">
        <f t="shared" si="309"/>
        <v>1.6875925400347689</v>
      </c>
      <c r="L1864" s="169">
        <f t="shared" si="315"/>
        <v>12.464503173305161</v>
      </c>
      <c r="M1864" s="170">
        <f t="shared" si="316"/>
        <v>14.448859416001769</v>
      </c>
      <c r="N1864" s="170">
        <f t="shared" si="317"/>
        <v>0.21739332418832583</v>
      </c>
      <c r="O1864" s="169">
        <f t="shared" si="318"/>
        <v>1.9606180031414667E-2</v>
      </c>
    </row>
    <row r="1865" spans="1:15" x14ac:dyDescent="0.25">
      <c r="A1865" s="157">
        <v>45695.28402777778</v>
      </c>
      <c r="B1865" s="171">
        <v>0.16408443458423566</v>
      </c>
      <c r="C1865" s="169">
        <f t="shared" si="310"/>
        <v>0.18611363784835167</v>
      </c>
      <c r="D1865" s="168">
        <v>26.2277448116666</v>
      </c>
      <c r="E1865" s="168">
        <v>1.0154421E-2</v>
      </c>
      <c r="F1865" s="169">
        <f t="shared" si="311"/>
        <v>0.97909336362044574</v>
      </c>
      <c r="G1865" s="169">
        <f t="shared" si="312"/>
        <v>0.18026943441717805</v>
      </c>
      <c r="H1865" s="169">
        <f t="shared" si="313"/>
        <v>3.9019358098956288E-4</v>
      </c>
      <c r="I1865" s="169">
        <f t="shared" si="314"/>
        <v>16080.218310097584</v>
      </c>
      <c r="J1865" s="169">
        <f t="shared" si="308"/>
        <v>2.3807703288281627E-2</v>
      </c>
      <c r="K1865" s="169">
        <f t="shared" si="309"/>
        <v>1.6875356874512488</v>
      </c>
      <c r="L1865" s="169">
        <f t="shared" si="315"/>
        <v>13.570417864087071</v>
      </c>
      <c r="M1865" s="170">
        <f t="shared" si="316"/>
        <v>15.730362189322852</v>
      </c>
      <c r="N1865" s="170">
        <f t="shared" si="317"/>
        <v>0.23906990112812648</v>
      </c>
      <c r="O1865" s="169">
        <f t="shared" si="318"/>
        <v>2.1561138269131176E-2</v>
      </c>
    </row>
    <row r="1866" spans="1:15" x14ac:dyDescent="0.25">
      <c r="A1866" s="157">
        <v>45695.284722222219</v>
      </c>
      <c r="B1866" s="171">
        <v>0.17064781038096655</v>
      </c>
      <c r="C1866" s="169">
        <f t="shared" si="310"/>
        <v>0.19355532231852823</v>
      </c>
      <c r="D1866" s="168">
        <v>26.225008721666601</v>
      </c>
      <c r="E1866" s="168">
        <v>1.00852783333333E-2</v>
      </c>
      <c r="F1866" s="169">
        <f t="shared" si="311"/>
        <v>0.97909887869708145</v>
      </c>
      <c r="G1866" s="169">
        <f t="shared" si="312"/>
        <v>0.18748021005072346</v>
      </c>
      <c r="H1866" s="169">
        <f t="shared" si="313"/>
        <v>4.0580132045611137E-4</v>
      </c>
      <c r="I1866" s="169">
        <f t="shared" si="314"/>
        <v>16723.17984832084</v>
      </c>
      <c r="J1866" s="169">
        <f t="shared" si="308"/>
        <v>2.380964754829042E-2</v>
      </c>
      <c r="K1866" s="169">
        <f t="shared" si="309"/>
        <v>1.6874133075281235</v>
      </c>
      <c r="L1866" s="169">
        <f t="shared" si="315"/>
        <v>14.035952476910673</v>
      </c>
      <c r="M1866" s="170">
        <f t="shared" si="316"/>
        <v>16.268938184890274</v>
      </c>
      <c r="N1866" s="170">
        <f t="shared" si="317"/>
        <v>0.24650039509870245</v>
      </c>
      <c r="O1866" s="169">
        <f t="shared" si="318"/>
        <v>2.223127661424084E-2</v>
      </c>
    </row>
    <row r="1867" spans="1:15" x14ac:dyDescent="0.25">
      <c r="A1867" s="157">
        <v>45695.285416666666</v>
      </c>
      <c r="B1867" s="171">
        <v>0.16833132826584418</v>
      </c>
      <c r="C1867" s="169">
        <f t="shared" si="310"/>
        <v>0.19092500354682451</v>
      </c>
      <c r="D1867" s="168">
        <v>26.2222190333333</v>
      </c>
      <c r="E1867" s="168">
        <v>1.0032825E-2</v>
      </c>
      <c r="F1867" s="169">
        <f t="shared" si="311"/>
        <v>0.97910450101138946</v>
      </c>
      <c r="G1867" s="169">
        <f t="shared" si="312"/>
        <v>0.18493523421685643</v>
      </c>
      <c r="H1867" s="169">
        <f t="shared" si="313"/>
        <v>4.0029271475510049E-4</v>
      </c>
      <c r="I1867" s="169">
        <f t="shared" si="314"/>
        <v>16495.920306445638</v>
      </c>
      <c r="J1867" s="169">
        <f t="shared" si="308"/>
        <v>2.3811630095235098E-2</v>
      </c>
      <c r="K1867" s="169">
        <f t="shared" si="309"/>
        <v>1.6872885369464787</v>
      </c>
      <c r="L1867" s="169">
        <f t="shared" si="315"/>
        <v>13.871937617747045</v>
      </c>
      <c r="M1867" s="170">
        <f t="shared" si="316"/>
        <v>16.077766363510161</v>
      </c>
      <c r="N1867" s="170">
        <f t="shared" si="317"/>
        <v>0.24201348083880764</v>
      </c>
      <c r="O1867" s="169">
        <f t="shared" si="318"/>
        <v>2.1826612629762595E-2</v>
      </c>
    </row>
    <row r="1868" spans="1:15" x14ac:dyDescent="0.25">
      <c r="A1868" s="157">
        <v>45695.286111111112</v>
      </c>
      <c r="B1868" s="171">
        <v>0.15366025219424384</v>
      </c>
      <c r="C1868" s="169">
        <f t="shared" si="310"/>
        <v>0.17428212964268971</v>
      </c>
      <c r="D1868" s="168">
        <v>26.219429346666601</v>
      </c>
      <c r="E1868" s="168">
        <v>9.9899089999999999E-3</v>
      </c>
      <c r="F1868" s="169">
        <f t="shared" si="311"/>
        <v>0.97911012251537011</v>
      </c>
      <c r="G1868" s="169">
        <f t="shared" si="312"/>
        <v>0.16881702902316958</v>
      </c>
      <c r="H1868" s="169">
        <f t="shared" si="313"/>
        <v>3.654048247254753E-4</v>
      </c>
      <c r="I1868" s="169">
        <f t="shared" si="314"/>
        <v>15057.976001128391</v>
      </c>
      <c r="J1868" s="169">
        <f t="shared" si="308"/>
        <v>2.3813612843028551E-2</v>
      </c>
      <c r="K1868" s="169">
        <f t="shared" si="309"/>
        <v>1.6871637731935369</v>
      </c>
      <c r="L1868" s="169">
        <f t="shared" si="315"/>
        <v>12.825614896810819</v>
      </c>
      <c r="M1868" s="170">
        <f t="shared" si="316"/>
        <v>14.864080483593137</v>
      </c>
      <c r="N1868" s="170">
        <f t="shared" si="317"/>
        <v>0.2208223455834353</v>
      </c>
      <c r="O1868" s="169">
        <f t="shared" si="318"/>
        <v>1.9915435207741281E-2</v>
      </c>
    </row>
    <row r="1869" spans="1:15" x14ac:dyDescent="0.25">
      <c r="A1869" s="157">
        <v>45695.286805555559</v>
      </c>
      <c r="B1869" s="171">
        <v>0.1540463310204572</v>
      </c>
      <c r="C1869" s="169">
        <f t="shared" si="310"/>
        <v>0.17471739081156193</v>
      </c>
      <c r="D1869" s="168">
        <v>26.2166396583333</v>
      </c>
      <c r="E1869" s="168">
        <v>9.9803721666666591E-3</v>
      </c>
      <c r="F1869" s="169">
        <f t="shared" si="311"/>
        <v>0.97911574321583705</v>
      </c>
      <c r="G1869" s="169">
        <f t="shared" si="312"/>
        <v>0.16924118998528814</v>
      </c>
      <c r="H1869" s="169">
        <f t="shared" si="313"/>
        <v>3.6632292204607825E-4</v>
      </c>
      <c r="I1869" s="169">
        <f t="shared" si="314"/>
        <v>15095.58256611895</v>
      </c>
      <c r="J1869" s="169">
        <f t="shared" si="308"/>
        <v>2.3815595794063869E-2</v>
      </c>
      <c r="K1869" s="169">
        <f t="shared" si="309"/>
        <v>1.6870390161200195</v>
      </c>
      <c r="L1869" s="169">
        <f t="shared" si="315"/>
        <v>12.85332350888644</v>
      </c>
      <c r="M1869" s="170">
        <f t="shared" si="316"/>
        <v>14.895207496029764</v>
      </c>
      <c r="N1869" s="170">
        <f t="shared" si="317"/>
        <v>0.22112401084222949</v>
      </c>
      <c r="O1869" s="169">
        <f t="shared" si="318"/>
        <v>1.9942641670475245E-2</v>
      </c>
    </row>
    <row r="1870" spans="1:15" x14ac:dyDescent="0.25">
      <c r="A1870" s="157">
        <v>45695.287499999999</v>
      </c>
      <c r="B1870" s="171">
        <v>0.18338848592027671</v>
      </c>
      <c r="C1870" s="169">
        <f t="shared" si="310"/>
        <v>0.2079950929944899</v>
      </c>
      <c r="D1870" s="168">
        <v>26.215039139999998</v>
      </c>
      <c r="E1870" s="168">
        <v>9.9899089999999999E-3</v>
      </c>
      <c r="F1870" s="169">
        <f t="shared" si="311"/>
        <v>0.97911896759684591</v>
      </c>
      <c r="G1870" s="169">
        <f t="shared" si="312"/>
        <v>0.20147760340118862</v>
      </c>
      <c r="H1870" s="169">
        <f t="shared" si="313"/>
        <v>4.3609870866058144E-4</v>
      </c>
      <c r="I1870" s="169">
        <f t="shared" si="314"/>
        <v>17970.776034723927</v>
      </c>
      <c r="J1870" s="169">
        <f t="shared" si="308"/>
        <v>2.3816733556997077E-2</v>
      </c>
      <c r="K1870" s="169">
        <f t="shared" si="309"/>
        <v>1.6869674427204608</v>
      </c>
      <c r="L1870" s="169">
        <f t="shared" si="315"/>
        <v>14.932593599407181</v>
      </c>
      <c r="M1870" s="170">
        <f t="shared" si="316"/>
        <v>17.304134388795497</v>
      </c>
      <c r="N1870" s="170">
        <f t="shared" si="317"/>
        <v>0.26149654092049679</v>
      </c>
      <c r="O1870" s="169">
        <f t="shared" si="318"/>
        <v>2.3583742868010172E-2</v>
      </c>
    </row>
    <row r="1871" spans="1:15" x14ac:dyDescent="0.25">
      <c r="A1871" s="157">
        <v>45695.288194444445</v>
      </c>
      <c r="B1871" s="171">
        <v>0.18802145659035285</v>
      </c>
      <c r="C1871" s="169">
        <f t="shared" si="310"/>
        <v>0.21325106872614683</v>
      </c>
      <c r="D1871" s="168">
        <v>26.216224671666598</v>
      </c>
      <c r="E1871" s="168">
        <v>9.9374560000000008E-3</v>
      </c>
      <c r="F1871" s="169">
        <f t="shared" si="311"/>
        <v>0.97911657926745421</v>
      </c>
      <c r="G1871" s="169">
        <f t="shared" si="312"/>
        <v>0.20656756214396776</v>
      </c>
      <c r="H1871" s="169">
        <f t="shared" si="313"/>
        <v>4.471159353765536E-4</v>
      </c>
      <c r="I1871" s="169">
        <f t="shared" si="314"/>
        <v>18424.892337939087</v>
      </c>
      <c r="J1871" s="169">
        <f t="shared" si="308"/>
        <v>2.3815890789887169E-2</v>
      </c>
      <c r="K1871" s="169">
        <f t="shared" si="309"/>
        <v>1.6870204581644148</v>
      </c>
      <c r="L1871" s="169">
        <f t="shared" si="315"/>
        <v>15.25645543669299</v>
      </c>
      <c r="M1871" s="170">
        <f t="shared" si="316"/>
        <v>17.679927891976778</v>
      </c>
      <c r="N1871" s="170">
        <f t="shared" si="317"/>
        <v>0.26641048124760297</v>
      </c>
      <c r="O1871" s="169">
        <f t="shared" si="318"/>
        <v>2.4026919304437493E-2</v>
      </c>
    </row>
    <row r="1872" spans="1:15" x14ac:dyDescent="0.25">
      <c r="A1872" s="157">
        <v>45695.288888888892</v>
      </c>
      <c r="B1872" s="171">
        <v>0.16254011010609687</v>
      </c>
      <c r="C1872" s="169">
        <f t="shared" si="310"/>
        <v>0.18435179533429455</v>
      </c>
      <c r="D1872" s="168">
        <v>26.217512131666599</v>
      </c>
      <c r="E1872" s="168">
        <v>9.9159981666666602E-3</v>
      </c>
      <c r="F1872" s="169">
        <f t="shared" si="311"/>
        <v>0.97911398543188455</v>
      </c>
      <c r="G1872" s="169">
        <f t="shared" si="312"/>
        <v>0.17857278049058173</v>
      </c>
      <c r="H1872" s="169">
        <f t="shared" si="313"/>
        <v>3.8652116989303407E-4</v>
      </c>
      <c r="I1872" s="169">
        <f t="shared" si="314"/>
        <v>15927.995116883048</v>
      </c>
      <c r="J1872" s="169">
        <f t="shared" ref="J1872:J1935" si="319">KHprocess*EXP(delta*(1/(D1872+273.15)-1/(Tnul+273.15)))</f>
        <v>2.3814975605614686E-2</v>
      </c>
      <c r="K1872" s="169">
        <f t="shared" ref="K1872:K1935" si="320">1/(J1872*constR*(D1872+273.15)*10^3)</f>
        <v>1.6870780330932242</v>
      </c>
      <c r="L1872" s="169">
        <f t="shared" si="315"/>
        <v>13.460504652078139</v>
      </c>
      <c r="M1872" s="170">
        <f t="shared" si="316"/>
        <v>15.599168447742791</v>
      </c>
      <c r="N1872" s="170">
        <f t="shared" si="317"/>
        <v>0.23128421901473761</v>
      </c>
      <c r="O1872" s="169">
        <f t="shared" si="318"/>
        <v>2.0858966361358009E-2</v>
      </c>
    </row>
    <row r="1873" spans="1:15" x14ac:dyDescent="0.25">
      <c r="A1873" s="157">
        <v>45695.289583333331</v>
      </c>
      <c r="B1873" s="171">
        <v>0.17026173155475322</v>
      </c>
      <c r="C1873" s="169">
        <f t="shared" ref="C1873:C1936" si="321">IF($C$13="Normalised Q_A (Nm3/s)", B1873*$C$8/F1873*(D1873+273.15)/($C$6+273.15), B1873)</f>
        <v>0.1931109435947676</v>
      </c>
      <c r="D1873" s="168">
        <v>26.218799591666599</v>
      </c>
      <c r="E1873" s="168">
        <v>9.8897719999999998E-3</v>
      </c>
      <c r="F1873" s="169">
        <f t="shared" ref="F1873:F1936" si="322">$C$5-EXP(52.57-(6690.9/(D1873+273.15))-4.681*LN(D1873+273.15))/1000</f>
        <v>0.97911139142447479</v>
      </c>
      <c r="G1873" s="169">
        <f t="shared" ref="G1873:G1936" si="323">C1873*((20+273.15)/(D1873+273.15))*(F1873/$C$9)</f>
        <v>0.1870560490886049</v>
      </c>
      <c r="H1873" s="169">
        <f t="shared" ref="H1873:H1936" si="324">G1873/$C$2</f>
        <v>4.0488322313550842E-4</v>
      </c>
      <c r="I1873" s="169">
        <f t="shared" ref="I1873:I1936" si="325">C1873*(24*60*60)</f>
        <v>16684.785526587923</v>
      </c>
      <c r="J1873" s="169">
        <f t="shared" si="319"/>
        <v>2.3814060464381535E-2</v>
      </c>
      <c r="K1873" s="169">
        <f t="shared" si="320"/>
        <v>1.6871356094605254</v>
      </c>
      <c r="L1873" s="169">
        <f t="shared" ref="L1873:L1936" si="326">(($C$3/0.815)^(-0.49))*34500*(H1873)^0.86</f>
        <v>14.008638531478249</v>
      </c>
      <c r="M1873" s="170">
        <f t="shared" ref="M1873:M1936" si="327">L1873*(1.024)^(D1873-20)</f>
        <v>16.234887942797066</v>
      </c>
      <c r="N1873" s="170">
        <f t="shared" ref="N1873:N1936" si="328">K1873*E1873*(1-EXP((-(M1873/K1873)*($C$4/I1873))))*I1873/1000</f>
        <v>0.24115482254009463</v>
      </c>
      <c r="O1873" s="169">
        <f t="shared" ref="O1873:O1936" si="329">N1873*1000/24/$C$2</f>
        <v>2.1749172307007087E-2</v>
      </c>
    </row>
    <row r="1874" spans="1:15" x14ac:dyDescent="0.25">
      <c r="A1874" s="157">
        <v>45695.290277777778</v>
      </c>
      <c r="B1874" s="171">
        <v>0.16215403128760522</v>
      </c>
      <c r="C1874" s="169">
        <f t="shared" si="321"/>
        <v>0.18391646401063139</v>
      </c>
      <c r="D1874" s="168">
        <v>26.220087051666599</v>
      </c>
      <c r="E1874" s="168">
        <v>9.91122983333333E-3</v>
      </c>
      <c r="F1874" s="169">
        <f t="shared" si="322"/>
        <v>0.97910879724521505</v>
      </c>
      <c r="G1874" s="169">
        <f t="shared" si="323"/>
        <v>0.17814861953694655</v>
      </c>
      <c r="H1874" s="169">
        <f t="shared" si="324"/>
        <v>3.8560307259079339E-4</v>
      </c>
      <c r="I1874" s="169">
        <f t="shared" si="325"/>
        <v>15890.382490518552</v>
      </c>
      <c r="J1874" s="169">
        <f t="shared" si="319"/>
        <v>2.381314536618543E-2</v>
      </c>
      <c r="K1874" s="169">
        <f t="shared" si="320"/>
        <v>1.6871931872663337</v>
      </c>
      <c r="L1874" s="169">
        <f t="shared" si="326"/>
        <v>13.433003715220845</v>
      </c>
      <c r="M1874" s="170">
        <f t="shared" si="327"/>
        <v>15.568248737126428</v>
      </c>
      <c r="N1874" s="170">
        <f t="shared" si="328"/>
        <v>0.23066499373691837</v>
      </c>
      <c r="O1874" s="169">
        <f t="shared" si="329"/>
        <v>2.0803119925768252E-2</v>
      </c>
    </row>
    <row r="1875" spans="1:15" x14ac:dyDescent="0.25">
      <c r="A1875" s="157">
        <v>45695.290972222225</v>
      </c>
      <c r="B1875" s="171">
        <v>0.17566686355274766</v>
      </c>
      <c r="C1875" s="169">
        <f t="shared" si="321"/>
        <v>0.19924340748569769</v>
      </c>
      <c r="D1875" s="168">
        <v>26.220622238333299</v>
      </c>
      <c r="E1875" s="168">
        <v>9.9374560000000008E-3</v>
      </c>
      <c r="F1875" s="169">
        <f t="shared" si="322"/>
        <v>0.97910771881539538</v>
      </c>
      <c r="G1875" s="169">
        <f t="shared" si="323"/>
        <v>0.19299433379365674</v>
      </c>
      <c r="H1875" s="169">
        <f t="shared" si="324"/>
        <v>4.1773665323302327E-4</v>
      </c>
      <c r="I1875" s="169">
        <f t="shared" si="325"/>
        <v>17214.630406764281</v>
      </c>
      <c r="J1875" s="169">
        <f t="shared" si="319"/>
        <v>2.3812764979959627E-2</v>
      </c>
      <c r="K1875" s="169">
        <f t="shared" si="320"/>
        <v>1.6872171223159047</v>
      </c>
      <c r="L1875" s="169">
        <f t="shared" si="326"/>
        <v>14.390256609964618</v>
      </c>
      <c r="M1875" s="170">
        <f t="shared" si="327"/>
        <v>16.677873589366449</v>
      </c>
      <c r="N1875" s="170">
        <f t="shared" si="328"/>
        <v>0.24968298579707554</v>
      </c>
      <c r="O1875" s="169">
        <f t="shared" si="329"/>
        <v>2.2518306799880549E-2</v>
      </c>
    </row>
    <row r="1876" spans="1:15" x14ac:dyDescent="0.25">
      <c r="A1876" s="157">
        <v>45695.291666666664</v>
      </c>
      <c r="B1876" s="171">
        <v>0.19651524120467312</v>
      </c>
      <c r="C1876" s="169">
        <f t="shared" si="321"/>
        <v>0.2228884041002214</v>
      </c>
      <c r="D1876" s="168">
        <v>26.219394951666601</v>
      </c>
      <c r="E1876" s="168">
        <v>9.9374560000000008E-3</v>
      </c>
      <c r="F1876" s="169">
        <f t="shared" si="322"/>
        <v>0.97911019181977776</v>
      </c>
      <c r="G1876" s="169">
        <f t="shared" si="323"/>
        <v>0.21589915872328128</v>
      </c>
      <c r="H1876" s="169">
        <f t="shared" si="324"/>
        <v>4.6731419637073871E-4</v>
      </c>
      <c r="I1876" s="169">
        <f t="shared" si="325"/>
        <v>19257.558114259129</v>
      </c>
      <c r="J1876" s="169">
        <f t="shared" si="319"/>
        <v>2.381363729026445E-2</v>
      </c>
      <c r="K1876" s="169">
        <f t="shared" si="320"/>
        <v>1.6871622349807494</v>
      </c>
      <c r="L1876" s="169">
        <f t="shared" si="326"/>
        <v>15.847327573156839</v>
      </c>
      <c r="M1876" s="170">
        <f t="shared" si="327"/>
        <v>18.366040321846683</v>
      </c>
      <c r="N1876" s="170">
        <f t="shared" si="328"/>
        <v>0.27792475557541285</v>
      </c>
      <c r="O1876" s="169">
        <f t="shared" si="329"/>
        <v>2.5065363958821505E-2</v>
      </c>
    </row>
    <row r="1877" spans="1:15" x14ac:dyDescent="0.25">
      <c r="A1877" s="157">
        <v>45695.292361111111</v>
      </c>
      <c r="B1877" s="171">
        <v>0.2011482220055153</v>
      </c>
      <c r="C1877" s="169">
        <f t="shared" si="321"/>
        <v>0.2281415593022878</v>
      </c>
      <c r="D1877" s="168">
        <v>26.218103185</v>
      </c>
      <c r="E1877" s="168">
        <v>9.9374560000000008E-3</v>
      </c>
      <c r="F1877" s="169">
        <f t="shared" si="322"/>
        <v>0.97911279458381451</v>
      </c>
      <c r="G1877" s="169">
        <f t="shared" si="323"/>
        <v>0.22098912859610736</v>
      </c>
      <c r="H1877" s="169">
        <f t="shared" si="324"/>
        <v>4.7833144717772158E-4</v>
      </c>
      <c r="I1877" s="169">
        <f t="shared" si="325"/>
        <v>19711.430723717665</v>
      </c>
      <c r="J1877" s="169">
        <f t="shared" si="319"/>
        <v>2.3814555472828968E-2</v>
      </c>
      <c r="K1877" s="169">
        <f t="shared" si="320"/>
        <v>1.6871044653504366</v>
      </c>
      <c r="L1877" s="169">
        <f t="shared" si="326"/>
        <v>16.168107949346137</v>
      </c>
      <c r="M1877" s="170">
        <f t="shared" si="327"/>
        <v>18.737230239560976</v>
      </c>
      <c r="N1877" s="170">
        <f t="shared" si="328"/>
        <v>0.28416985696035008</v>
      </c>
      <c r="O1877" s="169">
        <f t="shared" si="329"/>
        <v>2.5628594603206177E-2</v>
      </c>
    </row>
    <row r="1878" spans="1:15" x14ac:dyDescent="0.25">
      <c r="A1878" s="157">
        <v>45695.293055555558</v>
      </c>
      <c r="B1878" s="171">
        <v>0.19805956752055734</v>
      </c>
      <c r="C1878" s="169">
        <f t="shared" si="321"/>
        <v>0.2246368525471408</v>
      </c>
      <c r="D1878" s="168">
        <v>26.216811419999999</v>
      </c>
      <c r="E1878" s="168">
        <v>9.9810995E-3</v>
      </c>
      <c r="F1878" s="169">
        <f t="shared" si="322"/>
        <v>0.97911539717149754</v>
      </c>
      <c r="G1878" s="169">
        <f t="shared" si="323"/>
        <v>0.21759581466889499</v>
      </c>
      <c r="H1878" s="169">
        <f t="shared" si="324"/>
        <v>4.7098661183743505E-4</v>
      </c>
      <c r="I1878" s="169">
        <f t="shared" si="325"/>
        <v>19408.624060072965</v>
      </c>
      <c r="J1878" s="169">
        <f t="shared" si="319"/>
        <v>2.3815473697535575E-2</v>
      </c>
      <c r="K1878" s="169">
        <f t="shared" si="320"/>
        <v>1.6870466972427862</v>
      </c>
      <c r="L1878" s="169">
        <f t="shared" si="326"/>
        <v>15.954370767283912</v>
      </c>
      <c r="M1878" s="170">
        <f t="shared" si="327"/>
        <v>18.488963648027596</v>
      </c>
      <c r="N1878" s="170">
        <f t="shared" si="328"/>
        <v>0.28121937623613286</v>
      </c>
      <c r="O1878" s="169">
        <f t="shared" si="329"/>
        <v>2.5362497856794088E-2</v>
      </c>
    </row>
    <row r="1879" spans="1:15" x14ac:dyDescent="0.25">
      <c r="A1879" s="157">
        <v>45695.293749999997</v>
      </c>
      <c r="B1879" s="171">
        <v>0.18609105422031674</v>
      </c>
      <c r="C1879" s="169">
        <f t="shared" si="321"/>
        <v>0.2110608325707824</v>
      </c>
      <c r="D1879" s="168">
        <v>26.215519653333299</v>
      </c>
      <c r="E1879" s="168">
        <v>9.9883195000000004E-3</v>
      </c>
      <c r="F1879" s="169">
        <f t="shared" si="322"/>
        <v>0.97911799958955203</v>
      </c>
      <c r="G1879" s="169">
        <f t="shared" si="323"/>
        <v>0.20444674828172821</v>
      </c>
      <c r="H1879" s="169">
        <f t="shared" si="324"/>
        <v>4.4252542918122987E-4</v>
      </c>
      <c r="I1879" s="169">
        <f t="shared" si="325"/>
        <v>18235.655934115599</v>
      </c>
      <c r="J1879" s="169">
        <f t="shared" si="319"/>
        <v>2.3816391966756018E-2</v>
      </c>
      <c r="K1879" s="169">
        <f t="shared" si="320"/>
        <v>1.6869889305087149</v>
      </c>
      <c r="L1879" s="169">
        <f t="shared" si="326"/>
        <v>15.121650512144758</v>
      </c>
      <c r="M1879" s="170">
        <f t="shared" si="327"/>
        <v>17.523416337799279</v>
      </c>
      <c r="N1879" s="170">
        <f t="shared" si="328"/>
        <v>0.2651404104954545</v>
      </c>
      <c r="O1879" s="169">
        <f t="shared" si="329"/>
        <v>2.3912374683933486E-2</v>
      </c>
    </row>
    <row r="1880" spans="1:15" x14ac:dyDescent="0.25">
      <c r="A1880" s="157">
        <v>45695.294444444444</v>
      </c>
      <c r="B1880" s="171">
        <v>0.19033795066626552</v>
      </c>
      <c r="C1880" s="169">
        <f t="shared" si="321"/>
        <v>0.21587630496736368</v>
      </c>
      <c r="D1880" s="168">
        <v>26.214425956666599</v>
      </c>
      <c r="E1880" s="168">
        <v>9.9819614999999903E-3</v>
      </c>
      <c r="F1880" s="169">
        <f t="shared" si="322"/>
        <v>0.97912020283673606</v>
      </c>
      <c r="G1880" s="169">
        <f t="shared" si="323"/>
        <v>0.2091125511184164</v>
      </c>
      <c r="H1880" s="169">
        <f t="shared" si="324"/>
        <v>4.526245695203818E-4</v>
      </c>
      <c r="I1880" s="169">
        <f t="shared" si="325"/>
        <v>18651.71274918022</v>
      </c>
      <c r="J1880" s="169">
        <f t="shared" si="319"/>
        <v>2.3817169469202423E-2</v>
      </c>
      <c r="K1880" s="169">
        <f t="shared" si="320"/>
        <v>1.6869400224328455</v>
      </c>
      <c r="L1880" s="169">
        <f t="shared" si="326"/>
        <v>15.417966736506695</v>
      </c>
      <c r="M1880" s="170">
        <f t="shared" si="327"/>
        <v>17.866332916757766</v>
      </c>
      <c r="N1880" s="170">
        <f t="shared" si="328"/>
        <v>0.27073928614099874</v>
      </c>
      <c r="O1880" s="169">
        <f t="shared" si="329"/>
        <v>2.441732378616511E-2</v>
      </c>
    </row>
    <row r="1881" spans="1:15" x14ac:dyDescent="0.25">
      <c r="A1881" s="157">
        <v>45695.295138888891</v>
      </c>
      <c r="B1881" s="171">
        <v>0.19998997080174472</v>
      </c>
      <c r="C1881" s="169">
        <f t="shared" si="321"/>
        <v>0.22682256717458707</v>
      </c>
      <c r="D1881" s="168">
        <v>26.213768011666598</v>
      </c>
      <c r="E1881" s="168">
        <v>1.0077330833333301E-2</v>
      </c>
      <c r="F1881" s="169">
        <f t="shared" si="322"/>
        <v>0.97912152820434839</v>
      </c>
      <c r="G1881" s="169">
        <f t="shared" si="323"/>
        <v>0.2197166295321602</v>
      </c>
      <c r="H1881" s="169">
        <f t="shared" si="324"/>
        <v>4.7557712019948093E-4</v>
      </c>
      <c r="I1881" s="169">
        <f t="shared" si="325"/>
        <v>19597.469803884323</v>
      </c>
      <c r="J1881" s="169">
        <f t="shared" si="319"/>
        <v>2.3817637213348643E-2</v>
      </c>
      <c r="K1881" s="169">
        <f t="shared" si="320"/>
        <v>1.6869106008591719</v>
      </c>
      <c r="L1881" s="169">
        <f t="shared" si="326"/>
        <v>16.088010328733667</v>
      </c>
      <c r="M1881" s="170">
        <f t="shared" si="327"/>
        <v>18.642488227108796</v>
      </c>
      <c r="N1881" s="170">
        <f t="shared" si="328"/>
        <v>0.28654812227304061</v>
      </c>
      <c r="O1881" s="169">
        <f t="shared" si="329"/>
        <v>2.5843084620584475E-2</v>
      </c>
    </row>
    <row r="1882" spans="1:15" x14ac:dyDescent="0.25">
      <c r="A1882" s="157">
        <v>45695.29583333333</v>
      </c>
      <c r="B1882" s="171">
        <v>0.19072402212605286</v>
      </c>
      <c r="C1882" s="169">
        <f t="shared" si="321"/>
        <v>0.21631265745863706</v>
      </c>
      <c r="D1882" s="168">
        <v>26.2131244716666</v>
      </c>
      <c r="E1882" s="168">
        <v>1.01504473333333E-2</v>
      </c>
      <c r="F1882" s="169">
        <f t="shared" si="322"/>
        <v>0.97912282451105037</v>
      </c>
      <c r="G1882" s="169">
        <f t="shared" si="323"/>
        <v>0.20953670398749766</v>
      </c>
      <c r="H1882" s="169">
        <f t="shared" si="324"/>
        <v>4.5354264932358798E-4</v>
      </c>
      <c r="I1882" s="169">
        <f t="shared" si="325"/>
        <v>18689.413604426241</v>
      </c>
      <c r="J1882" s="169">
        <f t="shared" si="319"/>
        <v>2.3818094727614092E-2</v>
      </c>
      <c r="K1882" s="169">
        <f t="shared" si="320"/>
        <v>1.6868818238027119</v>
      </c>
      <c r="L1882" s="169">
        <f t="shared" si="326"/>
        <v>15.444857692649999</v>
      </c>
      <c r="M1882" s="170">
        <f t="shared" si="327"/>
        <v>17.896941716514828</v>
      </c>
      <c r="N1882" s="170">
        <f t="shared" si="328"/>
        <v>0.2758321894224865</v>
      </c>
      <c r="O1882" s="169">
        <f t="shared" si="329"/>
        <v>2.4876640460180965E-2</v>
      </c>
    </row>
    <row r="1883" spans="1:15" x14ac:dyDescent="0.25">
      <c r="A1883" s="157">
        <v>45695.296527777777</v>
      </c>
      <c r="B1883" s="171">
        <v>0.1988317251652626</v>
      </c>
      <c r="C1883" s="169">
        <f t="shared" si="321"/>
        <v>0.22550735339696354</v>
      </c>
      <c r="D1883" s="168">
        <v>26.212480931666601</v>
      </c>
      <c r="E1883" s="168">
        <v>1.00868676666666E-2</v>
      </c>
      <c r="F1883" s="169">
        <f t="shared" si="322"/>
        <v>0.9791241207748258</v>
      </c>
      <c r="G1883" s="169">
        <f t="shared" si="323"/>
        <v>0.21844413658464903</v>
      </c>
      <c r="H1883" s="169">
        <f t="shared" si="324"/>
        <v>4.7282280646027927E-4</v>
      </c>
      <c r="I1883" s="169">
        <f t="shared" si="325"/>
        <v>19483.835333497649</v>
      </c>
      <c r="J1883" s="169">
        <f t="shared" si="319"/>
        <v>2.3818552252635065E-2</v>
      </c>
      <c r="K1883" s="169">
        <f t="shared" si="320"/>
        <v>1.6868530471056438</v>
      </c>
      <c r="L1883" s="169">
        <f t="shared" si="326"/>
        <v>16.007848122392694</v>
      </c>
      <c r="M1883" s="170">
        <f t="shared" si="327"/>
        <v>18.549031528887454</v>
      </c>
      <c r="N1883" s="170">
        <f t="shared" si="328"/>
        <v>0.28522157557890221</v>
      </c>
      <c r="O1883" s="169">
        <f t="shared" si="329"/>
        <v>2.5723446570968814E-2</v>
      </c>
    </row>
    <row r="1884" spans="1:15" x14ac:dyDescent="0.25">
      <c r="A1884" s="157">
        <v>45695.297222222223</v>
      </c>
      <c r="B1884" s="171">
        <v>0.21002807714530689</v>
      </c>
      <c r="C1884" s="169">
        <f t="shared" si="321"/>
        <v>0.23820500103602388</v>
      </c>
      <c r="D1884" s="168">
        <v>26.211837393333301</v>
      </c>
      <c r="E1884" s="168">
        <v>1.00073935E-2</v>
      </c>
      <c r="F1884" s="169">
        <f t="shared" si="322"/>
        <v>0.97912541699231881</v>
      </c>
      <c r="G1884" s="169">
        <f t="shared" si="323"/>
        <v>0.23074487701802673</v>
      </c>
      <c r="H1884" s="169">
        <f t="shared" si="324"/>
        <v>4.9944778575330463E-4</v>
      </c>
      <c r="I1884" s="169">
        <f t="shared" si="325"/>
        <v>20580.912089512462</v>
      </c>
      <c r="J1884" s="169">
        <f t="shared" si="319"/>
        <v>2.3819009787226862E-2</v>
      </c>
      <c r="K1884" s="169">
        <f t="shared" si="320"/>
        <v>1.6868242708424921</v>
      </c>
      <c r="L1884" s="169">
        <f t="shared" si="326"/>
        <v>16.780071083158919</v>
      </c>
      <c r="M1884" s="170">
        <f t="shared" si="327"/>
        <v>19.443545111226033</v>
      </c>
      <c r="N1884" s="170">
        <f t="shared" si="328"/>
        <v>0.29816792294878308</v>
      </c>
      <c r="O1884" s="169">
        <f t="shared" si="329"/>
        <v>2.6891046441989815E-2</v>
      </c>
    </row>
    <row r="1885" spans="1:15" x14ac:dyDescent="0.25">
      <c r="A1885" s="157">
        <v>45695.29791666667</v>
      </c>
      <c r="B1885" s="171">
        <v>0.2127306509585839</v>
      </c>
      <c r="C1885" s="169">
        <f t="shared" si="321"/>
        <v>0.24126930825194981</v>
      </c>
      <c r="D1885" s="168">
        <v>26.211193741666602</v>
      </c>
      <c r="E1885" s="168">
        <v>1.0010572333333301E-2</v>
      </c>
      <c r="F1885" s="169">
        <f t="shared" si="322"/>
        <v>0.97912671339515311</v>
      </c>
      <c r="G1885" s="169">
        <f t="shared" si="323"/>
        <v>0.23371402795561935</v>
      </c>
      <c r="H1885" s="169">
        <f t="shared" si="324"/>
        <v>5.0587451938445744E-4</v>
      </c>
      <c r="I1885" s="169">
        <f t="shared" si="325"/>
        <v>20845.668232968463</v>
      </c>
      <c r="J1885" s="169">
        <f t="shared" si="319"/>
        <v>2.3819467413153911E-2</v>
      </c>
      <c r="K1885" s="169">
        <f t="shared" si="320"/>
        <v>1.686795489871036</v>
      </c>
      <c r="L1885" s="169">
        <f t="shared" si="326"/>
        <v>16.965596320268236</v>
      </c>
      <c r="M1885" s="170">
        <f t="shared" si="327"/>
        <v>19.658218385947208</v>
      </c>
      <c r="N1885" s="170">
        <f t="shared" si="328"/>
        <v>0.30192024758463776</v>
      </c>
      <c r="O1885" s="169">
        <f t="shared" si="329"/>
        <v>2.7229459558499078E-2</v>
      </c>
    </row>
    <row r="1886" spans="1:15" x14ac:dyDescent="0.25">
      <c r="A1886" s="157">
        <v>45695.298611111109</v>
      </c>
      <c r="B1886" s="171">
        <v>0.22392699374217792</v>
      </c>
      <c r="C1886" s="169">
        <f t="shared" si="321"/>
        <v>0.25396680198894273</v>
      </c>
      <c r="D1886" s="168">
        <v>26.210549825000001</v>
      </c>
      <c r="E1886" s="168">
        <v>1.00741518333333E-2</v>
      </c>
      <c r="F1886" s="169">
        <f t="shared" si="322"/>
        <v>0.97912801028876917</v>
      </c>
      <c r="G1886" s="169">
        <f t="shared" si="323"/>
        <v>0.24601475828542513</v>
      </c>
      <c r="H1886" s="169">
        <f t="shared" si="324"/>
        <v>5.3249947680827946E-4</v>
      </c>
      <c r="I1886" s="169">
        <f t="shared" si="325"/>
        <v>21942.731691844652</v>
      </c>
      <c r="J1886" s="169">
        <f t="shared" si="319"/>
        <v>2.3819925238258328E-2</v>
      </c>
      <c r="K1886" s="169">
        <f t="shared" si="320"/>
        <v>1.6867666974098094</v>
      </c>
      <c r="L1886" s="169">
        <f t="shared" si="326"/>
        <v>17.730738165397973</v>
      </c>
      <c r="M1886" s="170">
        <f t="shared" si="327"/>
        <v>20.544482700075736</v>
      </c>
      <c r="N1886" s="170">
        <f t="shared" si="328"/>
        <v>0.31907789850620538</v>
      </c>
      <c r="O1886" s="169">
        <f t="shared" si="329"/>
        <v>2.8776866748395143E-2</v>
      </c>
    </row>
    <row r="1887" spans="1:15" x14ac:dyDescent="0.25">
      <c r="A1887" s="157">
        <v>45695.299305555556</v>
      </c>
      <c r="B1887" s="171">
        <v>0.20732551253620121</v>
      </c>
      <c r="C1887" s="169">
        <f t="shared" si="321"/>
        <v>0.23513741470304653</v>
      </c>
      <c r="D1887" s="168">
        <v>26.209905899999999</v>
      </c>
      <c r="E1887" s="168">
        <v>1.0131373000000001E-2</v>
      </c>
      <c r="F1887" s="169">
        <f t="shared" si="322"/>
        <v>0.97912930715619639</v>
      </c>
      <c r="G1887" s="169">
        <f t="shared" si="323"/>
        <v>0.22777573619248892</v>
      </c>
      <c r="H1887" s="169">
        <f t="shared" si="324"/>
        <v>4.9302107400971628E-4</v>
      </c>
      <c r="I1887" s="169">
        <f t="shared" si="325"/>
        <v>20315.872630343219</v>
      </c>
      <c r="J1887" s="169">
        <f t="shared" si="319"/>
        <v>2.3820383080057284E-2</v>
      </c>
      <c r="K1887" s="169">
        <f t="shared" si="320"/>
        <v>1.6867379049357676</v>
      </c>
      <c r="L1887" s="169">
        <f t="shared" si="326"/>
        <v>16.594211949417065</v>
      </c>
      <c r="M1887" s="170">
        <f t="shared" si="327"/>
        <v>19.227304061883377</v>
      </c>
      <c r="N1887" s="170">
        <f t="shared" si="328"/>
        <v>0.29813495678706531</v>
      </c>
      <c r="O1887" s="169">
        <f t="shared" si="329"/>
        <v>2.6888073303306757E-2</v>
      </c>
    </row>
    <row r="1888" spans="1:15" x14ac:dyDescent="0.25">
      <c r="A1888" s="157">
        <v>45695.3</v>
      </c>
      <c r="B1888" s="171">
        <v>0.20500902858333317</v>
      </c>
      <c r="C1888" s="169">
        <f t="shared" si="321"/>
        <v>0.23250937546227921</v>
      </c>
      <c r="D1888" s="168">
        <v>26.209261979999901</v>
      </c>
      <c r="E1888" s="168">
        <v>1.0125014999999999E-2</v>
      </c>
      <c r="F1888" s="169">
        <f t="shared" si="322"/>
        <v>0.97913060397058238</v>
      </c>
      <c r="G1888" s="169">
        <f t="shared" si="323"/>
        <v>0.22523075833960413</v>
      </c>
      <c r="H1888" s="169">
        <f t="shared" si="324"/>
        <v>4.8751246393853706E-4</v>
      </c>
      <c r="I1888" s="169">
        <f t="shared" si="325"/>
        <v>20088.810039940923</v>
      </c>
      <c r="J1888" s="169">
        <f t="shared" si="319"/>
        <v>2.3820840929070979E-2</v>
      </c>
      <c r="K1888" s="169">
        <f t="shared" si="320"/>
        <v>1.6867091130450973</v>
      </c>
      <c r="L1888" s="169">
        <f t="shared" si="326"/>
        <v>16.434634095304979</v>
      </c>
      <c r="M1888" s="170">
        <f t="shared" si="327"/>
        <v>19.042114333835443</v>
      </c>
      <c r="N1888" s="170">
        <f t="shared" si="328"/>
        <v>0.29476237420843088</v>
      </c>
      <c r="O1888" s="169">
        <f t="shared" si="329"/>
        <v>2.6583908207831068E-2</v>
      </c>
    </row>
    <row r="1889" spans="1:15" x14ac:dyDescent="0.25">
      <c r="A1889" s="157">
        <v>45695.300694444442</v>
      </c>
      <c r="B1889" s="171">
        <v>0.2150471257072803</v>
      </c>
      <c r="C1889" s="169">
        <f t="shared" si="321"/>
        <v>0.24389315664291628</v>
      </c>
      <c r="D1889" s="168">
        <v>26.208618059999999</v>
      </c>
      <c r="E1889" s="168">
        <v>1.0198131500000001E-2</v>
      </c>
      <c r="F1889" s="169">
        <f t="shared" si="322"/>
        <v>0.97913190074199785</v>
      </c>
      <c r="G1889" s="169">
        <f t="shared" si="323"/>
        <v>0.23625899569644915</v>
      </c>
      <c r="H1889" s="169">
        <f t="shared" si="324"/>
        <v>5.1138310756807177E-4</v>
      </c>
      <c r="I1889" s="169">
        <f t="shared" si="325"/>
        <v>21072.368733947966</v>
      </c>
      <c r="J1889" s="169">
        <f t="shared" si="319"/>
        <v>2.3821298788854545E-2</v>
      </c>
      <c r="K1889" s="169">
        <f t="shared" si="320"/>
        <v>1.6866803215142354</v>
      </c>
      <c r="L1889" s="169">
        <f t="shared" si="326"/>
        <v>17.124354195926848</v>
      </c>
      <c r="M1889" s="170">
        <f t="shared" si="327"/>
        <v>19.840960792533412</v>
      </c>
      <c r="N1889" s="170">
        <f t="shared" si="328"/>
        <v>0.31075033297174054</v>
      </c>
      <c r="O1889" s="169">
        <f t="shared" si="329"/>
        <v>2.802582368071253E-2</v>
      </c>
    </row>
    <row r="1890" spans="1:15" x14ac:dyDescent="0.25">
      <c r="A1890" s="157">
        <v>45695.301388888889</v>
      </c>
      <c r="B1890" s="171">
        <v>0.21581928701975522</v>
      </c>
      <c r="C1890" s="169">
        <f t="shared" si="321"/>
        <v>0.24476787482528342</v>
      </c>
      <c r="D1890" s="168">
        <v>26.2078463733333</v>
      </c>
      <c r="E1890" s="168">
        <v>1.0223563E-2</v>
      </c>
      <c r="F1890" s="169">
        <f t="shared" si="322"/>
        <v>0.97913345476231561</v>
      </c>
      <c r="G1890" s="169">
        <f t="shared" si="323"/>
        <v>0.23710732164175519</v>
      </c>
      <c r="H1890" s="169">
        <f t="shared" si="324"/>
        <v>5.1321931091289003E-4</v>
      </c>
      <c r="I1890" s="169">
        <f t="shared" si="325"/>
        <v>21147.944384904487</v>
      </c>
      <c r="J1890" s="169">
        <f t="shared" si="319"/>
        <v>2.382184751140716E-2</v>
      </c>
      <c r="K1890" s="169">
        <f t="shared" si="320"/>
        <v>1.6866458176390908</v>
      </c>
      <c r="L1890" s="169">
        <f t="shared" si="326"/>
        <v>17.177220387601253</v>
      </c>
      <c r="M1890" s="170">
        <f t="shared" si="327"/>
        <v>19.901849432357238</v>
      </c>
      <c r="N1890" s="170">
        <f t="shared" si="328"/>
        <v>0.31258593972770354</v>
      </c>
      <c r="O1890" s="169">
        <f t="shared" si="329"/>
        <v>2.8191372630564895E-2</v>
      </c>
    </row>
    <row r="1891" spans="1:15" x14ac:dyDescent="0.25">
      <c r="A1891" s="157">
        <v>45695.302083333336</v>
      </c>
      <c r="B1891" s="171">
        <v>0.2131167224338146</v>
      </c>
      <c r="C1891" s="169">
        <f t="shared" si="321"/>
        <v>0.24170143255665436</v>
      </c>
      <c r="D1891" s="168">
        <v>26.206793593333298</v>
      </c>
      <c r="E1891" s="168">
        <v>1.01790576666666E-2</v>
      </c>
      <c r="F1891" s="169">
        <f t="shared" si="322"/>
        <v>0.97913557474803181</v>
      </c>
      <c r="G1891" s="169">
        <f t="shared" si="323"/>
        <v>0.23413818084166726</v>
      </c>
      <c r="H1891" s="169">
        <f t="shared" si="324"/>
        <v>5.0679259922438804E-4</v>
      </c>
      <c r="I1891" s="169">
        <f t="shared" si="325"/>
        <v>20883.003772894936</v>
      </c>
      <c r="J1891" s="169">
        <f t="shared" si="319"/>
        <v>2.3822596135693881E-2</v>
      </c>
      <c r="K1891" s="169">
        <f t="shared" si="320"/>
        <v>1.6865987462717271</v>
      </c>
      <c r="L1891" s="169">
        <f t="shared" si="326"/>
        <v>16.992072181053594</v>
      </c>
      <c r="M1891" s="170">
        <f t="shared" si="327"/>
        <v>19.686841697870928</v>
      </c>
      <c r="N1891" s="170">
        <f t="shared" si="328"/>
        <v>0.30749410479809697</v>
      </c>
      <c r="O1891" s="169">
        <f t="shared" si="329"/>
        <v>2.773215230863068E-2</v>
      </c>
    </row>
    <row r="1892" spans="1:15" x14ac:dyDescent="0.25">
      <c r="A1892" s="157">
        <v>45695.302777777775</v>
      </c>
      <c r="B1892" s="171">
        <v>0.20925591583283168</v>
      </c>
      <c r="C1892" s="169">
        <f t="shared" si="321"/>
        <v>0.23732142715284985</v>
      </c>
      <c r="D1892" s="168">
        <v>26.205731520000001</v>
      </c>
      <c r="E1892" s="168">
        <v>1.01504473333333E-2</v>
      </c>
      <c r="F1892" s="169">
        <f t="shared" si="322"/>
        <v>0.979137713331381</v>
      </c>
      <c r="G1892" s="169">
        <f t="shared" si="323"/>
        <v>0.22989655107272042</v>
      </c>
      <c r="H1892" s="169">
        <f t="shared" si="324"/>
        <v>4.9761158240848571E-4</v>
      </c>
      <c r="I1892" s="169">
        <f t="shared" si="325"/>
        <v>20504.571306006226</v>
      </c>
      <c r="J1892" s="169">
        <f t="shared" si="319"/>
        <v>2.3823351397577505E-2</v>
      </c>
      <c r="K1892" s="169">
        <f t="shared" si="320"/>
        <v>1.686551260360063</v>
      </c>
      <c r="L1892" s="169">
        <f t="shared" si="326"/>
        <v>16.727002824352471</v>
      </c>
      <c r="M1892" s="170">
        <f t="shared" si="327"/>
        <v>19.379246897971473</v>
      </c>
      <c r="N1892" s="170">
        <f t="shared" si="328"/>
        <v>0.30131458389667809</v>
      </c>
      <c r="O1892" s="169">
        <f t="shared" si="329"/>
        <v>2.7174836210017865E-2</v>
      </c>
    </row>
    <row r="1893" spans="1:15" x14ac:dyDescent="0.25">
      <c r="A1893" s="157">
        <v>45695.303472222222</v>
      </c>
      <c r="B1893" s="171">
        <v>0.20771159319243881</v>
      </c>
      <c r="C1893" s="169">
        <f t="shared" si="321"/>
        <v>0.23556862890661248</v>
      </c>
      <c r="D1893" s="168">
        <v>26.204669448333298</v>
      </c>
      <c r="E1893" s="168">
        <v>1.0198509E-2</v>
      </c>
      <c r="F1893" s="169">
        <f t="shared" si="322"/>
        <v>0.97913985179449325</v>
      </c>
      <c r="G1893" s="169">
        <f t="shared" si="323"/>
        <v>0.22819989916514208</v>
      </c>
      <c r="H1893" s="169">
        <f t="shared" si="324"/>
        <v>4.9393917568212574E-4</v>
      </c>
      <c r="I1893" s="169">
        <f t="shared" si="325"/>
        <v>20353.129537531317</v>
      </c>
      <c r="J1893" s="169">
        <f t="shared" si="319"/>
        <v>2.3824106687579828E-2</v>
      </c>
      <c r="K1893" s="169">
        <f t="shared" si="320"/>
        <v>1.6865037755017069</v>
      </c>
      <c r="L1893" s="169">
        <f t="shared" si="326"/>
        <v>16.62078392248365</v>
      </c>
      <c r="M1893" s="170">
        <f t="shared" si="327"/>
        <v>19.255700829073383</v>
      </c>
      <c r="N1893" s="170">
        <f t="shared" si="328"/>
        <v>0.30059813515248379</v>
      </c>
      <c r="O1893" s="169">
        <f t="shared" si="329"/>
        <v>2.7110221424286058E-2</v>
      </c>
    </row>
    <row r="1894" spans="1:15" x14ac:dyDescent="0.25">
      <c r="A1894" s="157">
        <v>45695.304166666669</v>
      </c>
      <c r="B1894" s="171">
        <v>0.22469915138688321</v>
      </c>
      <c r="C1894" s="169">
        <f t="shared" si="321"/>
        <v>0.25483299608447352</v>
      </c>
      <c r="D1894" s="168">
        <v>26.2036073766666</v>
      </c>
      <c r="E1894" s="168">
        <v>1.0223563E-2</v>
      </c>
      <c r="F1894" s="169">
        <f t="shared" si="322"/>
        <v>0.97914199014072967</v>
      </c>
      <c r="G1894" s="169">
        <f t="shared" si="323"/>
        <v>0.24686308020117922</v>
      </c>
      <c r="H1894" s="169">
        <f t="shared" si="324"/>
        <v>5.3433567143112385E-4</v>
      </c>
      <c r="I1894" s="169">
        <f t="shared" si="325"/>
        <v>22017.57086169851</v>
      </c>
      <c r="J1894" s="169">
        <f t="shared" si="319"/>
        <v>2.3824862006887274E-2</v>
      </c>
      <c r="K1894" s="169">
        <f t="shared" si="320"/>
        <v>1.6864562916221337</v>
      </c>
      <c r="L1894" s="169">
        <f t="shared" si="326"/>
        <v>17.7833060001518</v>
      </c>
      <c r="M1894" s="170">
        <f t="shared" si="327"/>
        <v>20.602000269431233</v>
      </c>
      <c r="N1894" s="170">
        <f t="shared" si="328"/>
        <v>0.32480972318840712</v>
      </c>
      <c r="O1894" s="169">
        <f t="shared" si="329"/>
        <v>2.929380620386067E-2</v>
      </c>
    </row>
    <row r="1895" spans="1:15" x14ac:dyDescent="0.25">
      <c r="A1895" s="157">
        <v>45695.304861111108</v>
      </c>
      <c r="B1895" s="171">
        <v>0.25056657760850382</v>
      </c>
      <c r="C1895" s="169">
        <f t="shared" si="321"/>
        <v>0.28416805602033363</v>
      </c>
      <c r="D1895" s="168">
        <v>26.202705871666598</v>
      </c>
      <c r="E1895" s="168">
        <v>1.0183826E-2</v>
      </c>
      <c r="F1895" s="169">
        <f t="shared" si="322"/>
        <v>0.97914380511469912</v>
      </c>
      <c r="G1895" s="169">
        <f t="shared" si="323"/>
        <v>0.27528202381770944</v>
      </c>
      <c r="H1895" s="169">
        <f t="shared" si="324"/>
        <v>5.9584853640196847E-4</v>
      </c>
      <c r="I1895" s="169">
        <f t="shared" si="325"/>
        <v>24552.120040156824</v>
      </c>
      <c r="J1895" s="169">
        <f t="shared" si="319"/>
        <v>2.3825503158116882E-2</v>
      </c>
      <c r="K1895" s="169">
        <f t="shared" si="320"/>
        <v>1.6864159872429374</v>
      </c>
      <c r="L1895" s="169">
        <f t="shared" si="326"/>
        <v>19.530311547285386</v>
      </c>
      <c r="M1895" s="170">
        <f t="shared" si="327"/>
        <v>22.625426402055123</v>
      </c>
      <c r="N1895" s="170">
        <f t="shared" si="328"/>
        <v>0.35897454852761479</v>
      </c>
      <c r="O1895" s="169">
        <f t="shared" si="329"/>
        <v>3.2375049470383728E-2</v>
      </c>
    </row>
    <row r="1896" spans="1:15" x14ac:dyDescent="0.25">
      <c r="A1896" s="157">
        <v>45695.305555555555</v>
      </c>
      <c r="B1896" s="171">
        <v>0.25056658129171683</v>
      </c>
      <c r="C1896" s="169">
        <f t="shared" si="321"/>
        <v>0.28416732407226092</v>
      </c>
      <c r="D1896" s="168">
        <v>26.202225856666601</v>
      </c>
      <c r="E1896" s="168">
        <v>1.0148063000000001E-2</v>
      </c>
      <c r="F1896" s="169">
        <f t="shared" si="322"/>
        <v>0.97914477148067658</v>
      </c>
      <c r="G1896" s="169">
        <f t="shared" si="323"/>
        <v>0.27528202786422806</v>
      </c>
      <c r="H1896" s="169">
        <f t="shared" si="324"/>
        <v>5.9584854516066678E-4</v>
      </c>
      <c r="I1896" s="169">
        <f t="shared" si="325"/>
        <v>24552.056799843343</v>
      </c>
      <c r="J1896" s="169">
        <f t="shared" si="319"/>
        <v>2.3825844553864987E-2</v>
      </c>
      <c r="K1896" s="169">
        <f t="shared" si="320"/>
        <v>1.6863945270766483</v>
      </c>
      <c r="L1896" s="169">
        <f t="shared" si="326"/>
        <v>19.530311794179841</v>
      </c>
      <c r="M1896" s="170">
        <f t="shared" si="327"/>
        <v>22.625169115157536</v>
      </c>
      <c r="N1896" s="170">
        <f t="shared" si="328"/>
        <v>0.35770891592056736</v>
      </c>
      <c r="O1896" s="169">
        <f t="shared" si="329"/>
        <v>3.2260905115491283E-2</v>
      </c>
    </row>
    <row r="1897" spans="1:15" x14ac:dyDescent="0.25">
      <c r="A1897" s="157">
        <v>45695.306250000001</v>
      </c>
      <c r="B1897" s="171">
        <v>0.21813578386000793</v>
      </c>
      <c r="C1897" s="169">
        <f t="shared" si="321"/>
        <v>0.24738697317803734</v>
      </c>
      <c r="D1897" s="168">
        <v>26.201765914999999</v>
      </c>
      <c r="E1897" s="168">
        <v>1.0136141499999999E-2</v>
      </c>
      <c r="F1897" s="169">
        <f t="shared" si="322"/>
        <v>0.97914569741263346</v>
      </c>
      <c r="G1897" s="169">
        <f t="shared" si="323"/>
        <v>0.23965231365321346</v>
      </c>
      <c r="H1897" s="169">
        <f t="shared" si="324"/>
        <v>5.1872795163033212E-4</v>
      </c>
      <c r="I1897" s="169">
        <f t="shared" si="325"/>
        <v>21374.234482582426</v>
      </c>
      <c r="J1897" s="169">
        <f t="shared" si="319"/>
        <v>2.3826171678695069E-2</v>
      </c>
      <c r="K1897" s="169">
        <f t="shared" si="320"/>
        <v>1.6863739645221159</v>
      </c>
      <c r="L1897" s="169">
        <f t="shared" si="326"/>
        <v>17.335661431207669</v>
      </c>
      <c r="M1897" s="170">
        <f t="shared" si="327"/>
        <v>20.082525937863295</v>
      </c>
      <c r="N1897" s="170">
        <f t="shared" si="328"/>
        <v>0.31303188278589855</v>
      </c>
      <c r="O1897" s="169">
        <f t="shared" si="329"/>
        <v>2.8231591160344387E-2</v>
      </c>
    </row>
    <row r="1898" spans="1:15" x14ac:dyDescent="0.25">
      <c r="A1898" s="157">
        <v>45695.306944444441</v>
      </c>
      <c r="B1898" s="171">
        <v>0.20500902858333317</v>
      </c>
      <c r="C1898" s="169">
        <f t="shared" si="321"/>
        <v>0.2324993922322923</v>
      </c>
      <c r="D1898" s="168">
        <v>26.20130597</v>
      </c>
      <c r="E1898" s="168">
        <v>1.0120246499999999E-2</v>
      </c>
      <c r="F1898" s="169">
        <f t="shared" si="322"/>
        <v>0.97914662332938462</v>
      </c>
      <c r="G1898" s="169">
        <f t="shared" si="323"/>
        <v>0.22523075833960413</v>
      </c>
      <c r="H1898" s="169">
        <f t="shared" si="324"/>
        <v>4.8751246393853706E-4</v>
      </c>
      <c r="I1898" s="169">
        <f t="shared" si="325"/>
        <v>20087.947488870053</v>
      </c>
      <c r="J1898" s="169">
        <f t="shared" si="319"/>
        <v>2.382649881139268E-2</v>
      </c>
      <c r="K1898" s="169">
        <f t="shared" si="320"/>
        <v>1.6863534020021136</v>
      </c>
      <c r="L1898" s="169">
        <f t="shared" si="326"/>
        <v>16.434634095304979</v>
      </c>
      <c r="M1898" s="170">
        <f t="shared" si="327"/>
        <v>19.038521636753206</v>
      </c>
      <c r="N1898" s="170">
        <f t="shared" si="328"/>
        <v>0.29455493791158938</v>
      </c>
      <c r="O1898" s="169">
        <f t="shared" si="329"/>
        <v>2.6565200028101497E-2</v>
      </c>
    </row>
    <row r="1899" spans="1:15" x14ac:dyDescent="0.25">
      <c r="A1899" s="157">
        <v>45695.307638888888</v>
      </c>
      <c r="B1899" s="171">
        <v>0.2131167224338146</v>
      </c>
      <c r="C1899" s="169">
        <f t="shared" si="321"/>
        <v>0.24169367465032907</v>
      </c>
      <c r="D1899" s="168">
        <v>26.2008460266666</v>
      </c>
      <c r="E1899" s="168">
        <v>1.0116273166666599E-2</v>
      </c>
      <c r="F1899" s="169">
        <f t="shared" si="322"/>
        <v>0.97914754922086433</v>
      </c>
      <c r="G1899" s="169">
        <f t="shared" si="323"/>
        <v>0.23413818084166721</v>
      </c>
      <c r="H1899" s="169">
        <f t="shared" si="324"/>
        <v>5.0679259922438793E-4</v>
      </c>
      <c r="I1899" s="169">
        <f t="shared" si="325"/>
        <v>20882.333489788431</v>
      </c>
      <c r="J1899" s="169">
        <f t="shared" si="319"/>
        <v>2.3826825948401732E-2</v>
      </c>
      <c r="K1899" s="169">
        <f t="shared" si="320"/>
        <v>1.6863328397401749</v>
      </c>
      <c r="L1899" s="169">
        <f t="shared" si="326"/>
        <v>16.992072181053594</v>
      </c>
      <c r="M1899" s="170">
        <f t="shared" si="327"/>
        <v>19.684064953989477</v>
      </c>
      <c r="N1899" s="170">
        <f t="shared" si="328"/>
        <v>0.30554430683807438</v>
      </c>
      <c r="O1899" s="169">
        <f t="shared" si="329"/>
        <v>2.7556304729263559E-2</v>
      </c>
    </row>
    <row r="1900" spans="1:15" x14ac:dyDescent="0.25">
      <c r="A1900" s="157">
        <v>45695.308333333334</v>
      </c>
      <c r="B1900" s="171">
        <v>0.2131167224338146</v>
      </c>
      <c r="C1900" s="169">
        <f t="shared" si="321"/>
        <v>0.2416930747557125</v>
      </c>
      <c r="D1900" s="168">
        <v>26.200386085000002</v>
      </c>
      <c r="E1900" s="168">
        <v>1.00129565E-2</v>
      </c>
      <c r="F1900" s="169">
        <f t="shared" si="322"/>
        <v>0.97914847508707348</v>
      </c>
      <c r="G1900" s="169">
        <f t="shared" si="323"/>
        <v>0.23413818084166726</v>
      </c>
      <c r="H1900" s="169">
        <f t="shared" si="324"/>
        <v>5.0679259922438804E-4</v>
      </c>
      <c r="I1900" s="169">
        <f t="shared" si="325"/>
        <v>20882.28165889356</v>
      </c>
      <c r="J1900" s="169">
        <f t="shared" si="319"/>
        <v>2.3827153089722108E-2</v>
      </c>
      <c r="K1900" s="169">
        <f t="shared" si="320"/>
        <v>1.6863122777363073</v>
      </c>
      <c r="L1900" s="169">
        <f t="shared" si="326"/>
        <v>16.992072181053594</v>
      </c>
      <c r="M1900" s="170">
        <f t="shared" si="327"/>
        <v>19.683850237073603</v>
      </c>
      <c r="N1900" s="170">
        <f t="shared" si="328"/>
        <v>0.30241973832658609</v>
      </c>
      <c r="O1900" s="169">
        <f t="shared" si="329"/>
        <v>2.7274507424836406E-2</v>
      </c>
    </row>
    <row r="1901" spans="1:15" x14ac:dyDescent="0.25">
      <c r="A1901" s="157">
        <v>45695.309027777781</v>
      </c>
      <c r="B1901" s="171">
        <v>0.2150471257072803</v>
      </c>
      <c r="C1901" s="169">
        <f t="shared" si="321"/>
        <v>0.24388171622980687</v>
      </c>
      <c r="D1901" s="168">
        <v>26.199926139999999</v>
      </c>
      <c r="E1901" s="168">
        <v>1.0065961999999999E-2</v>
      </c>
      <c r="F1901" s="169">
        <f t="shared" si="322"/>
        <v>0.97914940093807767</v>
      </c>
      <c r="G1901" s="169">
        <f t="shared" si="323"/>
        <v>0.23625899569644912</v>
      </c>
      <c r="H1901" s="169">
        <f t="shared" si="324"/>
        <v>5.1138310756807166E-4</v>
      </c>
      <c r="I1901" s="169">
        <f t="shared" si="325"/>
        <v>21071.380282255312</v>
      </c>
      <c r="J1901" s="169">
        <f t="shared" si="319"/>
        <v>2.3827480238910393E-2</v>
      </c>
      <c r="K1901" s="169">
        <f t="shared" si="320"/>
        <v>1.6862917157669757</v>
      </c>
      <c r="L1901" s="169">
        <f t="shared" si="326"/>
        <v>17.124354195926848</v>
      </c>
      <c r="M1901" s="170">
        <f t="shared" si="327"/>
        <v>19.836871155714935</v>
      </c>
      <c r="N1901" s="170">
        <f t="shared" si="328"/>
        <v>0.30664497771139376</v>
      </c>
      <c r="O1901" s="169">
        <f t="shared" si="329"/>
        <v>2.7655571582917909E-2</v>
      </c>
    </row>
    <row r="1902" spans="1:15" x14ac:dyDescent="0.25">
      <c r="A1902" s="157">
        <v>45695.30972222222</v>
      </c>
      <c r="B1902" s="171">
        <v>0.21968010281718808</v>
      </c>
      <c r="C1902" s="169">
        <f t="shared" si="321"/>
        <v>0.24913528734963769</v>
      </c>
      <c r="D1902" s="168">
        <v>26.199465976666598</v>
      </c>
      <c r="E1902" s="168">
        <v>1.0196541999999999E-2</v>
      </c>
      <c r="F1902" s="169">
        <f t="shared" si="322"/>
        <v>0.9791503272066473</v>
      </c>
      <c r="G1902" s="169">
        <f t="shared" si="323"/>
        <v>0.24134896151427351</v>
      </c>
      <c r="H1902" s="169">
        <f t="shared" si="324"/>
        <v>5.2240034959799466E-4</v>
      </c>
      <c r="I1902" s="169">
        <f t="shared" si="325"/>
        <v>21525.288827008695</v>
      </c>
      <c r="J1902" s="169">
        <f t="shared" si="319"/>
        <v>2.3827807548895696E-2</v>
      </c>
      <c r="K1902" s="169">
        <f t="shared" si="320"/>
        <v>1.6862711442206726</v>
      </c>
      <c r="L1902" s="169">
        <f t="shared" si="326"/>
        <v>17.441157008860184</v>
      </c>
      <c r="M1902" s="170">
        <f t="shared" si="327"/>
        <v>20.203635397347711</v>
      </c>
      <c r="N1902" s="170">
        <f t="shared" si="328"/>
        <v>0.31700345380860684</v>
      </c>
      <c r="O1902" s="169">
        <f t="shared" si="329"/>
        <v>2.8589777580141307E-2</v>
      </c>
    </row>
    <row r="1903" spans="1:15" x14ac:dyDescent="0.25">
      <c r="A1903" s="157">
        <v>45695.310416666667</v>
      </c>
      <c r="B1903" s="171">
        <v>0.22624348689921761</v>
      </c>
      <c r="C1903" s="169">
        <f t="shared" si="321"/>
        <v>0.2565780662697153</v>
      </c>
      <c r="D1903" s="168">
        <v>26.199005235000001</v>
      </c>
      <c r="E1903" s="168">
        <v>1.0223563E-2</v>
      </c>
      <c r="F1903" s="169">
        <f t="shared" si="322"/>
        <v>0.97915125461737484</v>
      </c>
      <c r="G1903" s="169">
        <f t="shared" si="323"/>
        <v>0.24855974625036484</v>
      </c>
      <c r="H1903" s="169">
        <f t="shared" si="324"/>
        <v>5.3800810876702347E-4</v>
      </c>
      <c r="I1903" s="169">
        <f t="shared" si="325"/>
        <v>22168.344925703401</v>
      </c>
      <c r="J1903" s="169">
        <f t="shared" si="319"/>
        <v>2.3828135275756942E-2</v>
      </c>
      <c r="K1903" s="169">
        <f t="shared" si="320"/>
        <v>1.6862505470041311</v>
      </c>
      <c r="L1903" s="169">
        <f t="shared" si="326"/>
        <v>17.888367290873887</v>
      </c>
      <c r="M1903" s="170">
        <f t="shared" si="327"/>
        <v>20.721452208682258</v>
      </c>
      <c r="N1903" s="170">
        <f t="shared" si="328"/>
        <v>0.32689567425454885</v>
      </c>
      <c r="O1903" s="169">
        <f t="shared" si="329"/>
        <v>2.9481933103765231E-2</v>
      </c>
    </row>
    <row r="1904" spans="1:15" x14ac:dyDescent="0.25">
      <c r="A1904" s="157">
        <v>45695.311111111114</v>
      </c>
      <c r="B1904" s="171">
        <v>0.23937023850812278</v>
      </c>
      <c r="C1904" s="169">
        <f t="shared" si="321"/>
        <v>0.27146416921104466</v>
      </c>
      <c r="D1904" s="168">
        <v>26.198544468333299</v>
      </c>
      <c r="E1904" s="168">
        <v>1.01409098333333E-2</v>
      </c>
      <c r="F1904" s="169">
        <f t="shared" si="322"/>
        <v>0.9791521820564324</v>
      </c>
      <c r="G1904" s="169">
        <f t="shared" si="323"/>
        <v>0.26298129753442223</v>
      </c>
      <c r="H1904" s="169">
        <f t="shared" si="324"/>
        <v>5.6922358773684465E-4</v>
      </c>
      <c r="I1904" s="169">
        <f t="shared" si="325"/>
        <v>23454.50421983426</v>
      </c>
      <c r="J1904" s="169">
        <f t="shared" si="319"/>
        <v>2.382846302591771E-2</v>
      </c>
      <c r="K1904" s="169">
        <f t="shared" si="320"/>
        <v>1.6862299488541763</v>
      </c>
      <c r="L1904" s="169">
        <f t="shared" si="326"/>
        <v>18.777406190142436</v>
      </c>
      <c r="M1904" s="170">
        <f t="shared" si="327"/>
        <v>21.751055684436238</v>
      </c>
      <c r="N1904" s="170">
        <f t="shared" si="328"/>
        <v>0.34217266252396117</v>
      </c>
      <c r="O1904" s="169">
        <f t="shared" si="329"/>
        <v>3.0859727861107609E-2</v>
      </c>
    </row>
    <row r="1905" spans="1:15" x14ac:dyDescent="0.25">
      <c r="A1905" s="157">
        <v>45695.311805555553</v>
      </c>
      <c r="B1905" s="171">
        <v>0.24245888745667873</v>
      </c>
      <c r="C1905" s="169">
        <f t="shared" si="321"/>
        <v>0.27496624981148154</v>
      </c>
      <c r="D1905" s="168">
        <v>26.198083699999898</v>
      </c>
      <c r="E1905" s="168">
        <v>9.9914984999999994E-3</v>
      </c>
      <c r="F1905" s="169">
        <f t="shared" si="322"/>
        <v>0.97915310947685275</v>
      </c>
      <c r="G1905" s="169">
        <f t="shared" si="323"/>
        <v>0.26637460537913166</v>
      </c>
      <c r="H1905" s="169">
        <f t="shared" si="324"/>
        <v>5.7656840991154043E-4</v>
      </c>
      <c r="I1905" s="169">
        <f t="shared" si="325"/>
        <v>23757.083983712004</v>
      </c>
      <c r="J1905" s="169">
        <f t="shared" si="319"/>
        <v>2.3828790782781183E-2</v>
      </c>
      <c r="K1905" s="169">
        <f t="shared" si="320"/>
        <v>1.6862093508139229</v>
      </c>
      <c r="L1905" s="169">
        <f t="shared" si="326"/>
        <v>18.985587586927711</v>
      </c>
      <c r="M1905" s="170">
        <f t="shared" si="327"/>
        <v>21.991965020681072</v>
      </c>
      <c r="N1905" s="170">
        <f t="shared" si="328"/>
        <v>0.3412741908491071</v>
      </c>
      <c r="O1905" s="169">
        <f t="shared" si="329"/>
        <v>3.077869686590071E-2</v>
      </c>
    </row>
    <row r="1906" spans="1:15" x14ac:dyDescent="0.25">
      <c r="A1906" s="157">
        <v>45695.3125</v>
      </c>
      <c r="B1906" s="171">
        <v>0.22392699374217792</v>
      </c>
      <c r="C1906" s="169">
        <f t="shared" si="321"/>
        <v>0.2539490849537373</v>
      </c>
      <c r="D1906" s="168">
        <v>26.197622931666601</v>
      </c>
      <c r="E1906" s="168">
        <v>9.9787825E-3</v>
      </c>
      <c r="F1906" s="169">
        <f t="shared" si="322"/>
        <v>0.97915403687528102</v>
      </c>
      <c r="G1906" s="169">
        <f t="shared" si="323"/>
        <v>0.2460147582854251</v>
      </c>
      <c r="H1906" s="169">
        <f t="shared" si="324"/>
        <v>5.3249947680827946E-4</v>
      </c>
      <c r="I1906" s="169">
        <f t="shared" si="325"/>
        <v>21941.200940002902</v>
      </c>
      <c r="J1906" s="169">
        <f t="shared" si="319"/>
        <v>2.3829118545161797E-2</v>
      </c>
      <c r="K1906" s="169">
        <f t="shared" si="320"/>
        <v>1.6861887529578863</v>
      </c>
      <c r="L1906" s="169">
        <f t="shared" si="326"/>
        <v>17.730738165397973</v>
      </c>
      <c r="M1906" s="170">
        <f t="shared" si="327"/>
        <v>20.538185117232285</v>
      </c>
      <c r="N1906" s="170">
        <f t="shared" si="328"/>
        <v>0.31593785615780839</v>
      </c>
      <c r="O1906" s="169">
        <f t="shared" si="329"/>
        <v>2.8493673895906235E-2</v>
      </c>
    </row>
    <row r="1907" spans="1:15" x14ac:dyDescent="0.25">
      <c r="A1907" s="157">
        <v>45695.313194444447</v>
      </c>
      <c r="B1907" s="171">
        <v>0.2131167224338146</v>
      </c>
      <c r="C1907" s="169">
        <f t="shared" si="321"/>
        <v>0.24168887003170358</v>
      </c>
      <c r="D1907" s="168">
        <v>26.197162164999899</v>
      </c>
      <c r="E1907" s="168">
        <v>1.0094815166666601E-2</v>
      </c>
      <c r="F1907" s="169">
        <f t="shared" si="322"/>
        <v>0.9791549642483639</v>
      </c>
      <c r="G1907" s="169">
        <f t="shared" si="323"/>
        <v>0.23413818084166726</v>
      </c>
      <c r="H1907" s="169">
        <f t="shared" si="324"/>
        <v>5.0679259922438804E-4</v>
      </c>
      <c r="I1907" s="169">
        <f t="shared" si="325"/>
        <v>20881.918370739189</v>
      </c>
      <c r="J1907" s="169">
        <f t="shared" si="319"/>
        <v>2.3829446311874267E-2</v>
      </c>
      <c r="K1907" s="169">
        <f t="shared" si="320"/>
        <v>1.6861681553605574</v>
      </c>
      <c r="L1907" s="169">
        <f t="shared" si="326"/>
        <v>16.992072181053594</v>
      </c>
      <c r="M1907" s="170">
        <f t="shared" si="327"/>
        <v>19.682345263788914</v>
      </c>
      <c r="N1907" s="170">
        <f t="shared" si="328"/>
        <v>0.30486334527980508</v>
      </c>
      <c r="O1907" s="169">
        <f t="shared" si="329"/>
        <v>2.7494890447312868E-2</v>
      </c>
    </row>
    <row r="1908" spans="1:15" x14ac:dyDescent="0.25">
      <c r="A1908" s="157">
        <v>45695.313888888886</v>
      </c>
      <c r="B1908" s="171">
        <v>0.20925591583283168</v>
      </c>
      <c r="C1908" s="169">
        <f t="shared" si="321"/>
        <v>0.23730986250601205</v>
      </c>
      <c r="D1908" s="168">
        <v>26.196701395000002</v>
      </c>
      <c r="E1908" s="168">
        <v>1.02378679999999E-2</v>
      </c>
      <c r="F1908" s="169">
        <f t="shared" si="322"/>
        <v>0.97915589160616445</v>
      </c>
      <c r="G1908" s="169">
        <f t="shared" si="323"/>
        <v>0.22989655107272045</v>
      </c>
      <c r="H1908" s="169">
        <f t="shared" si="324"/>
        <v>4.9761158240848582E-4</v>
      </c>
      <c r="I1908" s="169">
        <f t="shared" si="325"/>
        <v>20503.572120519442</v>
      </c>
      <c r="J1908" s="169">
        <f t="shared" si="319"/>
        <v>2.3829774086475315E-2</v>
      </c>
      <c r="K1908" s="169">
        <f t="shared" si="320"/>
        <v>1.6861475577984328</v>
      </c>
      <c r="L1908" s="169">
        <f t="shared" si="326"/>
        <v>16.727002824352471</v>
      </c>
      <c r="M1908" s="170">
        <f t="shared" si="327"/>
        <v>19.375097020835103</v>
      </c>
      <c r="N1908" s="170">
        <f t="shared" si="328"/>
        <v>0.30382934844891751</v>
      </c>
      <c r="O1908" s="169">
        <f t="shared" si="329"/>
        <v>2.7401636764873515E-2</v>
      </c>
    </row>
    <row r="1909" spans="1:15" x14ac:dyDescent="0.25">
      <c r="A1909" s="157">
        <v>45695.314583333333</v>
      </c>
      <c r="B1909" s="171">
        <v>0.21736361886432001</v>
      </c>
      <c r="C1909" s="169">
        <f t="shared" si="321"/>
        <v>0.24650408412971481</v>
      </c>
      <c r="D1909" s="168">
        <v>26.196368618333299</v>
      </c>
      <c r="E1909" s="168">
        <v>1.0277605E-2</v>
      </c>
      <c r="F1909" s="169">
        <f t="shared" si="322"/>
        <v>0.9791565613475457</v>
      </c>
      <c r="G1909" s="169">
        <f t="shared" si="323"/>
        <v>0.23880398366138877</v>
      </c>
      <c r="H1909" s="169">
        <f t="shared" si="324"/>
        <v>5.1689173952681555E-4</v>
      </c>
      <c r="I1909" s="169">
        <f t="shared" si="325"/>
        <v>21297.952868807359</v>
      </c>
      <c r="J1909" s="169">
        <f t="shared" si="319"/>
        <v>2.383001081482199E-2</v>
      </c>
      <c r="K1909" s="169">
        <f t="shared" si="320"/>
        <v>1.6861326819704034</v>
      </c>
      <c r="L1909" s="169">
        <f t="shared" si="326"/>
        <v>17.28287408759078</v>
      </c>
      <c r="M1909" s="170">
        <f t="shared" si="327"/>
        <v>20.018811676881825</v>
      </c>
      <c r="N1909" s="170">
        <f t="shared" si="328"/>
        <v>0.31627818071522606</v>
      </c>
      <c r="O1909" s="169">
        <f t="shared" si="329"/>
        <v>2.85243669476214E-2</v>
      </c>
    </row>
    <row r="1910" spans="1:15" x14ac:dyDescent="0.25">
      <c r="A1910" s="157">
        <v>45695.31527777778</v>
      </c>
      <c r="B1910" s="171">
        <v>0.22276875177346572</v>
      </c>
      <c r="C1910" s="169">
        <f t="shared" si="321"/>
        <v>0.252633829079702</v>
      </c>
      <c r="D1910" s="168">
        <v>26.196355819999901</v>
      </c>
      <c r="E1910" s="168">
        <v>1.01409098333333E-2</v>
      </c>
      <c r="F1910" s="169">
        <f t="shared" si="322"/>
        <v>0.9791565871050526</v>
      </c>
      <c r="G1910" s="169">
        <f t="shared" si="323"/>
        <v>0.24474226936746624</v>
      </c>
      <c r="H1910" s="169">
        <f t="shared" si="324"/>
        <v>5.297451717910525E-4</v>
      </c>
      <c r="I1910" s="169">
        <f t="shared" si="325"/>
        <v>21827.562832486252</v>
      </c>
      <c r="J1910" s="169">
        <f t="shared" si="319"/>
        <v>2.3830019919268686E-2</v>
      </c>
      <c r="K1910" s="169">
        <f t="shared" si="320"/>
        <v>1.6861321098594753</v>
      </c>
      <c r="L1910" s="169">
        <f t="shared" si="326"/>
        <v>17.651838412817224</v>
      </c>
      <c r="M1910" s="170">
        <f t="shared" si="327"/>
        <v>20.44617810019928</v>
      </c>
      <c r="N1910" s="170">
        <f t="shared" si="328"/>
        <v>0.3194740708689181</v>
      </c>
      <c r="O1910" s="169">
        <f t="shared" si="329"/>
        <v>2.8812596579087132E-2</v>
      </c>
    </row>
    <row r="1911" spans="1:15" x14ac:dyDescent="0.25">
      <c r="A1911" s="157">
        <v>45695.315972222219</v>
      </c>
      <c r="B1911" s="171">
        <v>0.21543321557541095</v>
      </c>
      <c r="C1911" s="169">
        <f t="shared" si="321"/>
        <v>0.24431486789994078</v>
      </c>
      <c r="D1911" s="168">
        <v>26.196355819999901</v>
      </c>
      <c r="E1911" s="168">
        <v>9.9295084999999998E-3</v>
      </c>
      <c r="F1911" s="169">
        <f t="shared" si="322"/>
        <v>0.9791565871050526</v>
      </c>
      <c r="G1911" s="169">
        <f t="shared" si="323"/>
        <v>0.23668316878964027</v>
      </c>
      <c r="H1911" s="169">
        <f t="shared" si="324"/>
        <v>5.1230123114640752E-4</v>
      </c>
      <c r="I1911" s="169">
        <f t="shared" si="325"/>
        <v>21108.804586554885</v>
      </c>
      <c r="J1911" s="169">
        <f t="shared" si="319"/>
        <v>2.3830019919268686E-2</v>
      </c>
      <c r="K1911" s="169">
        <f t="shared" si="320"/>
        <v>1.6861321098594753</v>
      </c>
      <c r="L1911" s="169">
        <f t="shared" si="326"/>
        <v>17.150791238436817</v>
      </c>
      <c r="M1911" s="170">
        <f t="shared" si="327"/>
        <v>19.865813634787859</v>
      </c>
      <c r="N1911" s="170">
        <f t="shared" si="328"/>
        <v>0.30297489284578416</v>
      </c>
      <c r="O1911" s="169">
        <f t="shared" si="329"/>
        <v>2.7324575473104632E-2</v>
      </c>
    </row>
    <row r="1912" spans="1:15" x14ac:dyDescent="0.25">
      <c r="A1912" s="157">
        <v>45695.316666666666</v>
      </c>
      <c r="B1912" s="171">
        <v>0.22971821282851956</v>
      </c>
      <c r="C1912" s="169">
        <f t="shared" si="321"/>
        <v>0.2605149566723361</v>
      </c>
      <c r="D1912" s="168">
        <v>26.196355819999901</v>
      </c>
      <c r="E1912" s="168">
        <v>9.8563925E-3</v>
      </c>
      <c r="F1912" s="169">
        <f t="shared" si="322"/>
        <v>0.9791565871050526</v>
      </c>
      <c r="G1912" s="169">
        <f t="shared" si="323"/>
        <v>0.25237721302969174</v>
      </c>
      <c r="H1912" s="169">
        <f t="shared" si="324"/>
        <v>5.4627102387379159E-4</v>
      </c>
      <c r="I1912" s="169">
        <f t="shared" si="325"/>
        <v>22508.492256489837</v>
      </c>
      <c r="J1912" s="169">
        <f t="shared" si="319"/>
        <v>2.3830019919268686E-2</v>
      </c>
      <c r="K1912" s="169">
        <f t="shared" si="320"/>
        <v>1.6861321098594753</v>
      </c>
      <c r="L1912" s="169">
        <f t="shared" si="326"/>
        <v>18.124387491651621</v>
      </c>
      <c r="M1912" s="170">
        <f t="shared" si="327"/>
        <v>20.993533134897401</v>
      </c>
      <c r="N1912" s="170">
        <f t="shared" si="328"/>
        <v>0.31974754197437416</v>
      </c>
      <c r="O1912" s="169">
        <f t="shared" si="329"/>
        <v>2.8837260279074146E-2</v>
      </c>
    </row>
    <row r="1913" spans="1:15" x14ac:dyDescent="0.25">
      <c r="A1913" s="157">
        <v>45695.317361111112</v>
      </c>
      <c r="B1913" s="171">
        <v>0.23280685810158425</v>
      </c>
      <c r="C1913" s="169">
        <f t="shared" si="321"/>
        <v>0.2640176754144905</v>
      </c>
      <c r="D1913" s="168">
        <v>26.196355819999901</v>
      </c>
      <c r="E1913" s="168">
        <v>9.9581193333333293E-3</v>
      </c>
      <c r="F1913" s="169">
        <f t="shared" si="322"/>
        <v>0.9791565871050526</v>
      </c>
      <c r="G1913" s="169">
        <f t="shared" si="323"/>
        <v>0.25577051683636587</v>
      </c>
      <c r="H1913" s="169">
        <f t="shared" si="324"/>
        <v>5.5361583730815123E-4</v>
      </c>
      <c r="I1913" s="169">
        <f t="shared" si="325"/>
        <v>22811.127155811981</v>
      </c>
      <c r="J1913" s="169">
        <f t="shared" si="319"/>
        <v>2.3830019919268686E-2</v>
      </c>
      <c r="K1913" s="169">
        <f t="shared" si="320"/>
        <v>1.6861321098594753</v>
      </c>
      <c r="L1913" s="169">
        <f t="shared" si="326"/>
        <v>18.333763795859571</v>
      </c>
      <c r="M1913" s="170">
        <f t="shared" si="327"/>
        <v>21.236054344625266</v>
      </c>
      <c r="N1913" s="170">
        <f t="shared" si="328"/>
        <v>0.32719026771874227</v>
      </c>
      <c r="O1913" s="169">
        <f t="shared" si="329"/>
        <v>2.9508501778385848E-2</v>
      </c>
    </row>
    <row r="1914" spans="1:15" x14ac:dyDescent="0.25">
      <c r="A1914" s="157">
        <v>45695.318055555559</v>
      </c>
      <c r="B1914" s="171">
        <v>0.24091455192117922</v>
      </c>
      <c r="C1914" s="169">
        <f t="shared" si="321"/>
        <v>0.27321231208746971</v>
      </c>
      <c r="D1914" s="168">
        <v>26.196355819999901</v>
      </c>
      <c r="E1914" s="168">
        <v>1.0047130499999999E-2</v>
      </c>
      <c r="F1914" s="169">
        <f t="shared" si="322"/>
        <v>0.9791565871050526</v>
      </c>
      <c r="G1914" s="169">
        <f t="shared" si="323"/>
        <v>0.26467793930449596</v>
      </c>
      <c r="H1914" s="169">
        <f t="shared" si="324"/>
        <v>5.7289597252055402E-4</v>
      </c>
      <c r="I1914" s="169">
        <f t="shared" si="325"/>
        <v>23605.543764357382</v>
      </c>
      <c r="J1914" s="169">
        <f t="shared" si="319"/>
        <v>2.3830019919268686E-2</v>
      </c>
      <c r="K1914" s="169">
        <f t="shared" si="320"/>
        <v>1.6861321098594753</v>
      </c>
      <c r="L1914" s="169">
        <f t="shared" si="326"/>
        <v>18.8815428507009</v>
      </c>
      <c r="M1914" s="170">
        <f t="shared" si="327"/>
        <v>21.87054848925284</v>
      </c>
      <c r="N1914" s="170">
        <f t="shared" si="328"/>
        <v>0.34107224182002804</v>
      </c>
      <c r="O1914" s="169">
        <f t="shared" si="329"/>
        <v>3.0760483569627354E-2</v>
      </c>
    </row>
    <row r="1915" spans="1:15" x14ac:dyDescent="0.25">
      <c r="A1915" s="157">
        <v>45695.318749999999</v>
      </c>
      <c r="B1915" s="171">
        <v>0.23705374535108303</v>
      </c>
      <c r="C1915" s="169">
        <f t="shared" si="321"/>
        <v>0.26883391368385823</v>
      </c>
      <c r="D1915" s="168">
        <v>26.196355819999901</v>
      </c>
      <c r="E1915" s="168">
        <v>1.0045541E-2</v>
      </c>
      <c r="F1915" s="169">
        <f t="shared" si="322"/>
        <v>0.9791565871050526</v>
      </c>
      <c r="G1915" s="169">
        <f t="shared" si="323"/>
        <v>0.26043630956948249</v>
      </c>
      <c r="H1915" s="169">
        <f t="shared" si="324"/>
        <v>5.6371495577810064E-4</v>
      </c>
      <c r="I1915" s="169">
        <f t="shared" si="325"/>
        <v>23227.250142285349</v>
      </c>
      <c r="J1915" s="169">
        <f t="shared" si="319"/>
        <v>2.3830019919268686E-2</v>
      </c>
      <c r="K1915" s="169">
        <f t="shared" si="320"/>
        <v>1.6861321098594753</v>
      </c>
      <c r="L1915" s="169">
        <f t="shared" si="326"/>
        <v>18.621022985379241</v>
      </c>
      <c r="M1915" s="170">
        <f t="shared" si="327"/>
        <v>21.568787537195924</v>
      </c>
      <c r="N1915" s="170">
        <f t="shared" si="328"/>
        <v>0.33580386811000307</v>
      </c>
      <c r="O1915" s="169">
        <f t="shared" si="329"/>
        <v>3.0285341640512543E-2</v>
      </c>
    </row>
    <row r="1916" spans="1:15" x14ac:dyDescent="0.25">
      <c r="A1916" s="157">
        <v>45695.319444444445</v>
      </c>
      <c r="B1916" s="171">
        <v>0.22392699374217792</v>
      </c>
      <c r="C1916" s="169">
        <f t="shared" si="321"/>
        <v>0.25394752398376541</v>
      </c>
      <c r="D1916" s="168">
        <v>26.19648381</v>
      </c>
      <c r="E1916" s="168">
        <v>9.9167930000000001E-3</v>
      </c>
      <c r="F1916" s="169">
        <f t="shared" si="322"/>
        <v>0.97915632951580467</v>
      </c>
      <c r="G1916" s="169">
        <f t="shared" si="323"/>
        <v>0.2460147582854251</v>
      </c>
      <c r="H1916" s="169">
        <f t="shared" si="324"/>
        <v>5.3249947680827946E-4</v>
      </c>
      <c r="I1916" s="169">
        <f t="shared" si="325"/>
        <v>21941.066072197333</v>
      </c>
      <c r="J1916" s="169">
        <f t="shared" si="319"/>
        <v>2.3829928870250969E-2</v>
      </c>
      <c r="K1916" s="169">
        <f t="shared" si="320"/>
        <v>1.6861378312731579</v>
      </c>
      <c r="L1916" s="169">
        <f t="shared" si="326"/>
        <v>17.730738165397973</v>
      </c>
      <c r="M1916" s="170">
        <f t="shared" si="327"/>
        <v>20.537630264926591</v>
      </c>
      <c r="N1916" s="170">
        <f t="shared" si="328"/>
        <v>0.31396475324596151</v>
      </c>
      <c r="O1916" s="169">
        <f t="shared" si="329"/>
        <v>2.8315724499094651E-2</v>
      </c>
    </row>
    <row r="1917" spans="1:15" x14ac:dyDescent="0.25">
      <c r="A1917" s="157">
        <v>45695.320138888892</v>
      </c>
      <c r="B1917" s="171">
        <v>0.20539510004312048</v>
      </c>
      <c r="C1917" s="169">
        <f t="shared" si="321"/>
        <v>0.23293173505636647</v>
      </c>
      <c r="D1917" s="168">
        <v>26.19693178</v>
      </c>
      <c r="E1917" s="168">
        <v>9.7847046666666593E-3</v>
      </c>
      <c r="F1917" s="169">
        <f t="shared" si="322"/>
        <v>0.97915542793001309</v>
      </c>
      <c r="G1917" s="169">
        <f t="shared" si="323"/>
        <v>0.22565491120868536</v>
      </c>
      <c r="H1917" s="169">
        <f t="shared" si="324"/>
        <v>4.8843054374174324E-4</v>
      </c>
      <c r="I1917" s="169">
        <f t="shared" si="325"/>
        <v>20125.301908870064</v>
      </c>
      <c r="J1917" s="169">
        <f t="shared" si="319"/>
        <v>2.3829610198485056E-2</v>
      </c>
      <c r="K1917" s="169">
        <f t="shared" si="320"/>
        <v>1.6861578565564712</v>
      </c>
      <c r="L1917" s="169">
        <f t="shared" si="326"/>
        <v>16.461247227267023</v>
      </c>
      <c r="M1917" s="170">
        <f t="shared" si="327"/>
        <v>19.067373164404927</v>
      </c>
      <c r="N1917" s="170">
        <f t="shared" si="328"/>
        <v>0.28526445421185903</v>
      </c>
      <c r="O1917" s="169">
        <f t="shared" si="329"/>
        <v>2.5727313691545725E-2</v>
      </c>
    </row>
    <row r="1918" spans="1:15" x14ac:dyDescent="0.25">
      <c r="A1918" s="157">
        <v>45695.320833333331</v>
      </c>
      <c r="B1918" s="171">
        <v>0.19651524120467312</v>
      </c>
      <c r="C1918" s="169">
        <f t="shared" si="321"/>
        <v>0.22286193731599865</v>
      </c>
      <c r="D1918" s="168">
        <v>26.197392548333301</v>
      </c>
      <c r="E1918" s="168">
        <v>9.5440595000000003E-3</v>
      </c>
      <c r="F1918" s="169">
        <f t="shared" si="322"/>
        <v>0.97915450056457132</v>
      </c>
      <c r="G1918" s="169">
        <f t="shared" si="323"/>
        <v>0.21589915872328125</v>
      </c>
      <c r="H1918" s="169">
        <f t="shared" si="324"/>
        <v>4.6731419637073866E-4</v>
      </c>
      <c r="I1918" s="169">
        <f t="shared" si="325"/>
        <v>19255.271384102285</v>
      </c>
      <c r="J1918" s="169">
        <f t="shared" si="319"/>
        <v>2.3829282427828318E-2</v>
      </c>
      <c r="K1918" s="169">
        <f t="shared" si="320"/>
        <v>1.6861784541361984</v>
      </c>
      <c r="L1918" s="169">
        <f t="shared" si="326"/>
        <v>15.847327573156839</v>
      </c>
      <c r="M1918" s="170">
        <f t="shared" si="327"/>
        <v>18.356459044026085</v>
      </c>
      <c r="N1918" s="170">
        <f t="shared" si="328"/>
        <v>0.26675048758912145</v>
      </c>
      <c r="O1918" s="169">
        <f t="shared" si="329"/>
        <v>2.4057583657027551E-2</v>
      </c>
    </row>
    <row r="1919" spans="1:15" x14ac:dyDescent="0.25">
      <c r="A1919" s="157">
        <v>45695.321527777778</v>
      </c>
      <c r="B1919" s="171">
        <v>0.2011482220055153</v>
      </c>
      <c r="C1919" s="169">
        <f t="shared" si="321"/>
        <v>0.22811662662181587</v>
      </c>
      <c r="D1919" s="168">
        <v>26.197853315</v>
      </c>
      <c r="E1919" s="168">
        <v>9.3056375E-3</v>
      </c>
      <c r="F1919" s="169">
        <f t="shared" si="322"/>
        <v>0.9791535731804929</v>
      </c>
      <c r="G1919" s="169">
        <f t="shared" si="323"/>
        <v>0.22098912859610734</v>
      </c>
      <c r="H1919" s="169">
        <f t="shared" si="324"/>
        <v>4.7833144717772153E-4</v>
      </c>
      <c r="I1919" s="169">
        <f t="shared" si="325"/>
        <v>19709.276540124891</v>
      </c>
      <c r="J1919" s="169">
        <f t="shared" si="319"/>
        <v>2.3828954663874552E-2</v>
      </c>
      <c r="K1919" s="169">
        <f t="shared" si="320"/>
        <v>1.6861990518256291</v>
      </c>
      <c r="L1919" s="169">
        <f t="shared" si="326"/>
        <v>16.168107949346137</v>
      </c>
      <c r="M1919" s="170">
        <f t="shared" si="327"/>
        <v>18.728233721922802</v>
      </c>
      <c r="N1919" s="170">
        <f t="shared" si="328"/>
        <v>0.2659447271431607</v>
      </c>
      <c r="O1919" s="169">
        <f t="shared" si="329"/>
        <v>2.3984914064137872E-2</v>
      </c>
    </row>
    <row r="1920" spans="1:15" x14ac:dyDescent="0.25">
      <c r="A1920" s="157">
        <v>45695.322222222225</v>
      </c>
      <c r="B1920" s="171">
        <v>0.19805956752055734</v>
      </c>
      <c r="C1920" s="169">
        <f t="shared" si="321"/>
        <v>0.22461442760971989</v>
      </c>
      <c r="D1920" s="168">
        <v>26.198314085</v>
      </c>
      <c r="E1920" s="168">
        <v>9.0242989999999995E-3</v>
      </c>
      <c r="F1920" s="169">
        <f t="shared" si="322"/>
        <v>0.9791526457677141</v>
      </c>
      <c r="G1920" s="169">
        <f t="shared" si="323"/>
        <v>0.21759581466889502</v>
      </c>
      <c r="H1920" s="169">
        <f t="shared" si="324"/>
        <v>4.7098661183743511E-4</v>
      </c>
      <c r="I1920" s="169">
        <f t="shared" si="325"/>
        <v>19406.686545479799</v>
      </c>
      <c r="J1920" s="169">
        <f t="shared" si="319"/>
        <v>2.382862690306697E-2</v>
      </c>
      <c r="K1920" s="169">
        <f t="shared" si="320"/>
        <v>1.68621964984828</v>
      </c>
      <c r="L1920" s="169">
        <f t="shared" si="326"/>
        <v>15.954370767283926</v>
      </c>
      <c r="M1920" s="170">
        <f t="shared" si="327"/>
        <v>18.480854456493102</v>
      </c>
      <c r="N1920" s="170">
        <f t="shared" si="328"/>
        <v>0.25412361515791138</v>
      </c>
      <c r="O1920" s="169">
        <f t="shared" si="329"/>
        <v>2.2918796460850595E-2</v>
      </c>
    </row>
    <row r="1921" spans="1:15" x14ac:dyDescent="0.25">
      <c r="A1921" s="157">
        <v>45695.322916666664</v>
      </c>
      <c r="B1921" s="171">
        <v>0.18995186082129939</v>
      </c>
      <c r="C1921" s="169">
        <f t="shared" si="321"/>
        <v>0.21542021479118345</v>
      </c>
      <c r="D1921" s="168">
        <v>26.198774851666599</v>
      </c>
      <c r="E1921" s="168">
        <v>8.5617596666666598E-3</v>
      </c>
      <c r="F1921" s="169">
        <f t="shared" si="322"/>
        <v>0.97915171833965298</v>
      </c>
      <c r="G1921" s="169">
        <f t="shared" si="323"/>
        <v>0.20868837805067467</v>
      </c>
      <c r="H1921" s="169">
        <f t="shared" si="324"/>
        <v>4.5170644599713133E-4</v>
      </c>
      <c r="I1921" s="169">
        <f t="shared" si="325"/>
        <v>18612.306557958251</v>
      </c>
      <c r="J1921" s="169">
        <f t="shared" si="319"/>
        <v>2.3828299150147735E-2</v>
      </c>
      <c r="K1921" s="169">
        <f t="shared" si="320"/>
        <v>1.6862402479061249</v>
      </c>
      <c r="L1921" s="169">
        <f t="shared" si="326"/>
        <v>15.391066861960949</v>
      </c>
      <c r="M1921" s="170">
        <f t="shared" si="327"/>
        <v>17.828542351929428</v>
      </c>
      <c r="N1921" s="170">
        <f t="shared" si="328"/>
        <v>0.231662897464954</v>
      </c>
      <c r="O1921" s="169">
        <f t="shared" si="329"/>
        <v>2.0893118458238998E-2</v>
      </c>
    </row>
    <row r="1922" spans="1:15" x14ac:dyDescent="0.25">
      <c r="A1922" s="157">
        <v>45695.323611111111</v>
      </c>
      <c r="B1922" s="171">
        <v>0.20732550885298823</v>
      </c>
      <c r="C1922" s="169">
        <f t="shared" si="321"/>
        <v>0.23512387036008547</v>
      </c>
      <c r="D1922" s="168">
        <v>26.19923562</v>
      </c>
      <c r="E1922" s="168">
        <v>7.9633204999999992E-3</v>
      </c>
      <c r="F1922" s="169">
        <f t="shared" si="322"/>
        <v>0.97915079088624424</v>
      </c>
      <c r="G1922" s="169">
        <f t="shared" si="323"/>
        <v>0.22777573214597022</v>
      </c>
      <c r="H1922" s="169">
        <f t="shared" si="324"/>
        <v>4.9302106525101776E-4</v>
      </c>
      <c r="I1922" s="169">
        <f t="shared" si="325"/>
        <v>20314.702399111386</v>
      </c>
      <c r="J1922" s="169">
        <f t="shared" si="319"/>
        <v>2.3827971401559941E-2</v>
      </c>
      <c r="K1922" s="169">
        <f t="shared" si="320"/>
        <v>1.6862608462226947</v>
      </c>
      <c r="L1922" s="169">
        <f t="shared" si="326"/>
        <v>16.594211695887171</v>
      </c>
      <c r="M1922" s="170">
        <f t="shared" si="327"/>
        <v>19.222438684179807</v>
      </c>
      <c r="N1922" s="170">
        <f t="shared" si="328"/>
        <v>0.23426270006462216</v>
      </c>
      <c r="O1922" s="169">
        <f t="shared" si="329"/>
        <v>2.11275883896665E-2</v>
      </c>
    </row>
    <row r="1923" spans="1:15" x14ac:dyDescent="0.25">
      <c r="A1923" s="157">
        <v>45695.324305555558</v>
      </c>
      <c r="B1923" s="171">
        <v>0.22392699374217792</v>
      </c>
      <c r="C1923" s="169">
        <f t="shared" si="321"/>
        <v>0.25395165651357998</v>
      </c>
      <c r="D1923" s="168">
        <v>26.199499466666602</v>
      </c>
      <c r="E1923" s="168">
        <v>7.4983970000000004E-3</v>
      </c>
      <c r="F1923" s="169">
        <f t="shared" si="322"/>
        <v>0.97915025979494463</v>
      </c>
      <c r="G1923" s="169">
        <f t="shared" si="323"/>
        <v>0.24601475828542513</v>
      </c>
      <c r="H1923" s="169">
        <f t="shared" si="324"/>
        <v>5.3249947680827946E-4</v>
      </c>
      <c r="I1923" s="169">
        <f t="shared" si="325"/>
        <v>21941.423122773311</v>
      </c>
      <c r="J1923" s="169">
        <f t="shared" si="319"/>
        <v>2.3827783727578239E-2</v>
      </c>
      <c r="K1923" s="169">
        <f t="shared" si="320"/>
        <v>1.6862726413808842</v>
      </c>
      <c r="L1923" s="169">
        <f t="shared" si="326"/>
        <v>17.730738165397973</v>
      </c>
      <c r="M1923" s="170">
        <f t="shared" si="327"/>
        <v>20.539099187288613</v>
      </c>
      <c r="N1923" s="170">
        <f t="shared" si="328"/>
        <v>0.23741948872468824</v>
      </c>
      <c r="O1923" s="169">
        <f t="shared" si="329"/>
        <v>2.1412291551649372E-2</v>
      </c>
    </row>
    <row r="1924" spans="1:15" x14ac:dyDescent="0.25">
      <c r="A1924" s="157">
        <v>45695.324999999997</v>
      </c>
      <c r="B1924" s="171">
        <v>0.21697753822352578</v>
      </c>
      <c r="C1924" s="169">
        <f t="shared" si="321"/>
        <v>0.24607013924390531</v>
      </c>
      <c r="D1924" s="168">
        <v>26.199301961666599</v>
      </c>
      <c r="E1924" s="168">
        <v>6.971484E-3</v>
      </c>
      <c r="F1924" s="169">
        <f t="shared" si="322"/>
        <v>0.97915065734920437</v>
      </c>
      <c r="G1924" s="169">
        <f t="shared" si="323"/>
        <v>0.23837982070570232</v>
      </c>
      <c r="H1924" s="169">
        <f t="shared" si="324"/>
        <v>5.1597363789113052E-4</v>
      </c>
      <c r="I1924" s="169">
        <f t="shared" si="325"/>
        <v>21260.460030673417</v>
      </c>
      <c r="J1924" s="169">
        <f t="shared" si="319"/>
        <v>2.3827924212600538E-2</v>
      </c>
      <c r="K1924" s="169">
        <f t="shared" si="320"/>
        <v>1.6862638119943008</v>
      </c>
      <c r="L1924" s="169">
        <f t="shared" si="326"/>
        <v>17.256470702056831</v>
      </c>
      <c r="M1924" s="170">
        <f t="shared" si="327"/>
        <v>19.989619149611649</v>
      </c>
      <c r="N1924" s="170">
        <f t="shared" si="328"/>
        <v>0.21419178563447672</v>
      </c>
      <c r="O1924" s="169">
        <f t="shared" si="329"/>
        <v>1.9317440984350356E-2</v>
      </c>
    </row>
    <row r="1925" spans="1:15" x14ac:dyDescent="0.25">
      <c r="A1925" s="157">
        <v>45695.325694444444</v>
      </c>
      <c r="B1925" s="171">
        <v>0.21852186453941028</v>
      </c>
      <c r="C1925" s="169">
        <f t="shared" si="321"/>
        <v>0.24782124392745677</v>
      </c>
      <c r="D1925" s="168">
        <v>26.199087575</v>
      </c>
      <c r="E1925" s="168">
        <v>6.3158229999999999E-3</v>
      </c>
      <c r="F1925" s="169">
        <f t="shared" si="322"/>
        <v>0.97915108887969315</v>
      </c>
      <c r="G1925" s="169">
        <f t="shared" si="323"/>
        <v>0.24007647665131629</v>
      </c>
      <c r="H1925" s="169">
        <f t="shared" si="324"/>
        <v>5.1964605335782751E-4</v>
      </c>
      <c r="I1925" s="169">
        <f t="shared" si="325"/>
        <v>21411.755475332266</v>
      </c>
      <c r="J1925" s="169">
        <f t="shared" si="319"/>
        <v>2.3828076706675319E-2</v>
      </c>
      <c r="K1925" s="169">
        <f t="shared" si="320"/>
        <v>1.6862542279574833</v>
      </c>
      <c r="L1925" s="169">
        <f t="shared" si="326"/>
        <v>17.362045164507883</v>
      </c>
      <c r="M1925" s="170">
        <f t="shared" si="327"/>
        <v>20.111812656312782</v>
      </c>
      <c r="N1925" s="170">
        <f t="shared" si="328"/>
        <v>0.19536415853287989</v>
      </c>
      <c r="O1925" s="169">
        <f t="shared" si="329"/>
        <v>1.7619422667106772E-2</v>
      </c>
    </row>
    <row r="1926" spans="1:15" x14ac:dyDescent="0.25">
      <c r="A1926" s="157">
        <v>45695.326388888891</v>
      </c>
      <c r="B1926" s="171">
        <v>0.20346469674649004</v>
      </c>
      <c r="C1926" s="169">
        <f t="shared" si="321"/>
        <v>0.23074494634946782</v>
      </c>
      <c r="D1926" s="168">
        <v>26.198873188333302</v>
      </c>
      <c r="E1926" s="168">
        <v>5.576714E-3</v>
      </c>
      <c r="F1926" s="169">
        <f t="shared" si="322"/>
        <v>0.97915152040542086</v>
      </c>
      <c r="G1926" s="169">
        <f t="shared" si="323"/>
        <v>0.22353409632845378</v>
      </c>
      <c r="H1926" s="169">
        <f t="shared" si="324"/>
        <v>4.8384003534297353E-4</v>
      </c>
      <c r="I1926" s="169">
        <f t="shared" si="325"/>
        <v>19936.363364594021</v>
      </c>
      <c r="J1926" s="169">
        <f t="shared" si="319"/>
        <v>2.3828229201944523E-2</v>
      </c>
      <c r="K1926" s="169">
        <f t="shared" si="320"/>
        <v>1.6862446439605419</v>
      </c>
      <c r="L1926" s="169">
        <f t="shared" si="326"/>
        <v>16.328108067646415</v>
      </c>
      <c r="M1926" s="170">
        <f t="shared" si="327"/>
        <v>18.914026411688205</v>
      </c>
      <c r="N1926" s="170">
        <f t="shared" si="328"/>
        <v>0.16113368345484338</v>
      </c>
      <c r="O1926" s="169">
        <f t="shared" si="329"/>
        <v>1.4532258608842295E-2</v>
      </c>
    </row>
    <row r="1927" spans="1:15" x14ac:dyDescent="0.25">
      <c r="A1927" s="157">
        <v>45695.32708333333</v>
      </c>
      <c r="B1927" s="171">
        <v>0.18995186082129939</v>
      </c>
      <c r="C1927" s="169">
        <f t="shared" si="321"/>
        <v>0.21542007989137224</v>
      </c>
      <c r="D1927" s="168">
        <v>26.198658804999901</v>
      </c>
      <c r="E1927" s="168">
        <v>4.72554683333333E-3</v>
      </c>
      <c r="F1927" s="169">
        <f t="shared" si="322"/>
        <v>0.9791519519196783</v>
      </c>
      <c r="G1927" s="169">
        <f t="shared" si="323"/>
        <v>0.20868837805067469</v>
      </c>
      <c r="H1927" s="169">
        <f t="shared" si="324"/>
        <v>4.5170644599713139E-4</v>
      </c>
      <c r="I1927" s="169">
        <f t="shared" si="325"/>
        <v>18612.294902614562</v>
      </c>
      <c r="J1927" s="169">
        <f t="shared" si="319"/>
        <v>2.3828381696037092E-2</v>
      </c>
      <c r="K1927" s="169">
        <f t="shared" si="320"/>
        <v>1.6862350601524894</v>
      </c>
      <c r="L1927" s="169">
        <f t="shared" si="326"/>
        <v>15.391066861960949</v>
      </c>
      <c r="M1927" s="170">
        <f t="shared" si="327"/>
        <v>17.828493283857306</v>
      </c>
      <c r="N1927" s="170">
        <f t="shared" si="328"/>
        <v>0.12786275139038905</v>
      </c>
      <c r="O1927" s="169">
        <f t="shared" si="329"/>
        <v>1.1531633422654135E-2</v>
      </c>
    </row>
    <row r="1928" spans="1:15" x14ac:dyDescent="0.25">
      <c r="A1928" s="157">
        <v>45695.327777777777</v>
      </c>
      <c r="B1928" s="171">
        <v>0.17836943183734433</v>
      </c>
      <c r="C1928" s="169">
        <f t="shared" si="321"/>
        <v>0.20228495505891123</v>
      </c>
      <c r="D1928" s="168">
        <v>26.198882453333301</v>
      </c>
      <c r="E1928" s="168">
        <v>4.0794224999999998E-3</v>
      </c>
      <c r="F1928" s="169">
        <f t="shared" si="322"/>
        <v>0.97915150175657106</v>
      </c>
      <c r="G1928" s="169">
        <f t="shared" si="323"/>
        <v>0.19596347865722966</v>
      </c>
      <c r="H1928" s="169">
        <f t="shared" si="324"/>
        <v>4.2416337371694733E-4</v>
      </c>
      <c r="I1928" s="169">
        <f t="shared" si="325"/>
        <v>17477.420117089929</v>
      </c>
      <c r="J1928" s="169">
        <f t="shared" si="319"/>
        <v>2.3828222611637494E-2</v>
      </c>
      <c r="K1928" s="169">
        <f t="shared" si="320"/>
        <v>1.6862450581446693</v>
      </c>
      <c r="L1928" s="169">
        <f t="shared" si="326"/>
        <v>14.580447004451861</v>
      </c>
      <c r="M1928" s="170">
        <f t="shared" si="327"/>
        <v>16.889588137887085</v>
      </c>
      <c r="N1928" s="170">
        <f t="shared" si="328"/>
        <v>0.1039382838416122</v>
      </c>
      <c r="O1928" s="169">
        <f t="shared" si="329"/>
        <v>9.3739433479087496E-3</v>
      </c>
    </row>
    <row r="1929" spans="1:15" x14ac:dyDescent="0.25">
      <c r="A1929" s="157">
        <v>45695.328472222223</v>
      </c>
      <c r="B1929" s="171">
        <v>0.16794524576413949</v>
      </c>
      <c r="C1929" s="169">
        <f t="shared" si="321"/>
        <v>0.19046439341037996</v>
      </c>
      <c r="D1929" s="168">
        <v>26.200132369999999</v>
      </c>
      <c r="E1929" s="168">
        <v>3.3951509999999999E-3</v>
      </c>
      <c r="F1929" s="169">
        <f t="shared" si="322"/>
        <v>0.97914898580799448</v>
      </c>
      <c r="G1929" s="169">
        <f t="shared" si="323"/>
        <v>0.18451106921670252</v>
      </c>
      <c r="H1929" s="169">
        <f t="shared" si="324"/>
        <v>3.9937460869416129E-4</v>
      </c>
      <c r="I1929" s="169">
        <f t="shared" si="325"/>
        <v>16456.123590656829</v>
      </c>
      <c r="J1929" s="169">
        <f t="shared" si="319"/>
        <v>2.3827333551176486E-2</v>
      </c>
      <c r="K1929" s="169">
        <f t="shared" si="320"/>
        <v>1.6863009353138658</v>
      </c>
      <c r="L1929" s="169">
        <f t="shared" si="326"/>
        <v>13.844571037664384</v>
      </c>
      <c r="M1929" s="170">
        <f t="shared" si="327"/>
        <v>16.037645098175243</v>
      </c>
      <c r="N1929" s="170">
        <f t="shared" si="328"/>
        <v>8.166570938228053E-2</v>
      </c>
      <c r="O1929" s="169">
        <f t="shared" si="329"/>
        <v>7.3652335301479547E-3</v>
      </c>
    </row>
    <row r="1930" spans="1:15" x14ac:dyDescent="0.25">
      <c r="A1930" s="157">
        <v>45695.32916666667</v>
      </c>
      <c r="B1930" s="171">
        <v>0.16833132826584418</v>
      </c>
      <c r="C1930" s="169">
        <f t="shared" si="321"/>
        <v>0.19090357060783286</v>
      </c>
      <c r="D1930" s="168">
        <v>26.201419831666598</v>
      </c>
      <c r="E1930" s="168">
        <v>2.7609479999999901E-3</v>
      </c>
      <c r="F1930" s="169">
        <f t="shared" si="322"/>
        <v>0.97914639411614035</v>
      </c>
      <c r="G1930" s="169">
        <f t="shared" si="323"/>
        <v>0.18493523421685643</v>
      </c>
      <c r="H1930" s="169">
        <f t="shared" si="324"/>
        <v>4.0029271475510049E-4</v>
      </c>
      <c r="I1930" s="169">
        <f t="shared" si="325"/>
        <v>16494.068500516758</v>
      </c>
      <c r="J1930" s="169">
        <f t="shared" si="319"/>
        <v>2.382641782755851E-2</v>
      </c>
      <c r="K1930" s="169">
        <f t="shared" si="320"/>
        <v>1.6863584923388564</v>
      </c>
      <c r="L1930" s="169">
        <f t="shared" si="326"/>
        <v>13.871937617747045</v>
      </c>
      <c r="M1930" s="170">
        <f t="shared" si="327"/>
        <v>16.069837401203536</v>
      </c>
      <c r="N1930" s="170">
        <f t="shared" si="328"/>
        <v>6.6559380309092753E-2</v>
      </c>
      <c r="O1930" s="169">
        <f t="shared" si="329"/>
        <v>6.0028301144564181E-3</v>
      </c>
    </row>
    <row r="1931" spans="1:15" x14ac:dyDescent="0.25">
      <c r="A1931" s="157">
        <v>45695.329861111109</v>
      </c>
      <c r="B1931" s="171">
        <v>0.15945146667077817</v>
      </c>
      <c r="C1931" s="169">
        <f t="shared" si="321"/>
        <v>0.18083422814454986</v>
      </c>
      <c r="D1931" s="168">
        <v>26.202707291666599</v>
      </c>
      <c r="E1931" s="168">
        <v>2.1553555E-3</v>
      </c>
      <c r="F1931" s="169">
        <f t="shared" si="322"/>
        <v>0.97914380225592035</v>
      </c>
      <c r="G1931" s="169">
        <f t="shared" si="323"/>
        <v>0.17517947870292566</v>
      </c>
      <c r="H1931" s="169">
        <f t="shared" si="324"/>
        <v>3.7917636082884342E-4</v>
      </c>
      <c r="I1931" s="169">
        <f t="shared" si="325"/>
        <v>15624.077311689107</v>
      </c>
      <c r="J1931" s="169">
        <f t="shared" si="319"/>
        <v>2.3825502148194899E-2</v>
      </c>
      <c r="K1931" s="169">
        <f t="shared" si="320"/>
        <v>1.6864160507275758</v>
      </c>
      <c r="L1931" s="169">
        <f t="shared" si="326"/>
        <v>13.240238113774545</v>
      </c>
      <c r="M1931" s="170">
        <f t="shared" si="327"/>
        <v>15.338518402649589</v>
      </c>
      <c r="N1931" s="170">
        <f t="shared" si="328"/>
        <v>4.9336239558379229E-2</v>
      </c>
      <c r="O1931" s="169">
        <f t="shared" si="329"/>
        <v>4.4495165546878813E-3</v>
      </c>
    </row>
    <row r="1932" spans="1:15" x14ac:dyDescent="0.25">
      <c r="A1932" s="157">
        <v>45695.330555555556</v>
      </c>
      <c r="B1932" s="171">
        <v>0.14671079113146804</v>
      </c>
      <c r="C1932" s="169">
        <f t="shared" si="321"/>
        <v>0.16638615851836061</v>
      </c>
      <c r="D1932" s="168">
        <v>26.203994751666599</v>
      </c>
      <c r="E1932" s="168">
        <v>1.4567783333333301E-3</v>
      </c>
      <c r="F1932" s="169">
        <f t="shared" si="322"/>
        <v>0.97914121022396972</v>
      </c>
      <c r="G1932" s="169">
        <f t="shared" si="323"/>
        <v>0.16118208535246048</v>
      </c>
      <c r="H1932" s="169">
        <f t="shared" si="324"/>
        <v>3.4887897262437335E-4</v>
      </c>
      <c r="I1932" s="169">
        <f t="shared" si="325"/>
        <v>14375.764095986357</v>
      </c>
      <c r="J1932" s="169">
        <f t="shared" si="319"/>
        <v>2.3824586511897825E-2</v>
      </c>
      <c r="K1932" s="169">
        <f t="shared" si="320"/>
        <v>1.6864736105545524</v>
      </c>
      <c r="L1932" s="169">
        <f t="shared" si="326"/>
        <v>12.325162121078961</v>
      </c>
      <c r="M1932" s="170">
        <f t="shared" si="327"/>
        <v>14.278859408169593</v>
      </c>
      <c r="N1932" s="170">
        <f t="shared" si="328"/>
        <v>3.0791579778997703E-2</v>
      </c>
      <c r="O1932" s="169">
        <f t="shared" si="329"/>
        <v>2.7770183783367339E-3</v>
      </c>
    </row>
    <row r="1933" spans="1:15" x14ac:dyDescent="0.25">
      <c r="A1933" s="157">
        <v>45695.331250000003</v>
      </c>
      <c r="B1933" s="171">
        <v>0.12122944372833937</v>
      </c>
      <c r="C1933" s="169">
        <f t="shared" si="321"/>
        <v>0.13748823359571236</v>
      </c>
      <c r="D1933" s="168">
        <v>26.20496923</v>
      </c>
      <c r="E1933" s="168">
        <v>7.9396450000000004E-4</v>
      </c>
      <c r="F1933" s="169">
        <f t="shared" si="322"/>
        <v>0.97913924820108023</v>
      </c>
      <c r="G1933" s="169">
        <f t="shared" si="323"/>
        <v>0.13318730268956583</v>
      </c>
      <c r="H1933" s="169">
        <f t="shared" si="324"/>
        <v>2.8828420495577022E-4</v>
      </c>
      <c r="I1933" s="169">
        <f t="shared" si="325"/>
        <v>11878.983382669547</v>
      </c>
      <c r="J1933" s="169">
        <f t="shared" si="319"/>
        <v>2.3823893495517993E-2</v>
      </c>
      <c r="K1933" s="169">
        <f t="shared" si="320"/>
        <v>1.686517178537613</v>
      </c>
      <c r="L1933" s="169">
        <f t="shared" si="326"/>
        <v>10.460158044979561</v>
      </c>
      <c r="M1933" s="170">
        <f t="shared" si="327"/>
        <v>12.118508183413612</v>
      </c>
      <c r="N1933" s="170">
        <f t="shared" si="328"/>
        <v>1.3977780567035572E-2</v>
      </c>
      <c r="O1933" s="169">
        <f t="shared" si="329"/>
        <v>1.2606223455118662E-3</v>
      </c>
    </row>
    <row r="1934" spans="1:15" x14ac:dyDescent="0.25">
      <c r="A1934" s="157">
        <v>45695.331944444442</v>
      </c>
      <c r="B1934" s="171">
        <v>0.11968511925020053</v>
      </c>
      <c r="C1934" s="169">
        <f t="shared" si="321"/>
        <v>0.13573696743134231</v>
      </c>
      <c r="D1934" s="168">
        <v>26.205210444999999</v>
      </c>
      <c r="E1934" s="168">
        <v>1.21614666666666E-4</v>
      </c>
      <c r="F1934" s="169">
        <f t="shared" si="322"/>
        <v>0.97913876252157439</v>
      </c>
      <c r="G1934" s="169">
        <f t="shared" si="323"/>
        <v>0.13149064876296943</v>
      </c>
      <c r="H1934" s="169">
        <f t="shared" si="324"/>
        <v>2.8461179385924119E-4</v>
      </c>
      <c r="I1934" s="169">
        <f t="shared" si="325"/>
        <v>11727.673986067975</v>
      </c>
      <c r="J1934" s="169">
        <f t="shared" si="319"/>
        <v>2.3823721955291477E-2</v>
      </c>
      <c r="K1934" s="169">
        <f t="shared" si="320"/>
        <v>1.6865279631540082</v>
      </c>
      <c r="L1934" s="169">
        <f t="shared" si="326"/>
        <v>10.34545997161853</v>
      </c>
      <c r="M1934" s="170">
        <f t="shared" si="327"/>
        <v>11.985694481233486</v>
      </c>
      <c r="N1934" s="170">
        <f t="shared" si="328"/>
        <v>2.1148758164229054E-3</v>
      </c>
      <c r="O1934" s="169">
        <f t="shared" si="329"/>
        <v>1.9073555342919419E-4</v>
      </c>
    </row>
    <row r="1935" spans="1:15" x14ac:dyDescent="0.25">
      <c r="A1935" s="157">
        <v>45695.332638888889</v>
      </c>
      <c r="B1935" s="171">
        <v>0.11157741805645788</v>
      </c>
      <c r="C1935" s="169">
        <f t="shared" si="321"/>
        <v>0.12654202944280998</v>
      </c>
      <c r="D1935" s="168">
        <v>26.205424829999998</v>
      </c>
      <c r="E1935" s="168">
        <v>-5.4119966666666601E-4</v>
      </c>
      <c r="F1935" s="169">
        <f t="shared" si="322"/>
        <v>0.97913833085844604</v>
      </c>
      <c r="G1935" s="169">
        <f t="shared" si="323"/>
        <v>0.12258321819331874</v>
      </c>
      <c r="H1935" s="169">
        <f t="shared" si="324"/>
        <v>2.6533164111107953E-4</v>
      </c>
      <c r="I1935" s="169">
        <f t="shared" si="325"/>
        <v>10933.231343858783</v>
      </c>
      <c r="J1935" s="169">
        <f t="shared" si="319"/>
        <v>2.3823569496508136E-2</v>
      </c>
      <c r="K1935" s="169">
        <f t="shared" si="320"/>
        <v>1.6865375482552991</v>
      </c>
      <c r="L1935" s="169">
        <f t="shared" si="326"/>
        <v>9.7398191787516613</v>
      </c>
      <c r="M1935" s="170">
        <f t="shared" si="327"/>
        <v>11.284088948567254</v>
      </c>
      <c r="N1935" s="170">
        <f t="shared" si="328"/>
        <v>-8.7988374028475803E-3</v>
      </c>
      <c r="O1935" s="169">
        <f t="shared" si="329"/>
        <v>-7.9354594181525794E-4</v>
      </c>
    </row>
    <row r="1936" spans="1:15" x14ac:dyDescent="0.25">
      <c r="A1936" s="157">
        <v>45695.333333333336</v>
      </c>
      <c r="B1936" s="171">
        <v>8.6868231973525806E-2</v>
      </c>
      <c r="C1936" s="169">
        <f t="shared" si="321"/>
        <v>9.8518994954778172E-2</v>
      </c>
      <c r="D1936" s="168">
        <v>26.205639215000001</v>
      </c>
      <c r="E1936" s="171">
        <v>7.3929666666666604E-5</v>
      </c>
      <c r="F1936" s="169">
        <f t="shared" si="322"/>
        <v>0.97913789919055527</v>
      </c>
      <c r="G1936" s="169">
        <f t="shared" si="323"/>
        <v>9.5436761484213442E-2</v>
      </c>
      <c r="H1936" s="169">
        <f t="shared" si="324"/>
        <v>2.0657307680565679E-4</v>
      </c>
      <c r="I1936" s="169">
        <f t="shared" si="325"/>
        <v>8512.0411640928342</v>
      </c>
      <c r="J1936" s="169">
        <f t="shared" ref="J1936:J1999" si="330">KHprocess*EXP(delta*(1/(D1936+273.15)-1/(Tnul+273.15)))</f>
        <v>2.382341703891876E-2</v>
      </c>
      <c r="K1936" s="169">
        <f t="shared" ref="K1936:K1999" si="331">1/(J1936*constR*(D1936+273.15)*10^3)</f>
        <v>1.686547133396475</v>
      </c>
      <c r="L1936" s="169">
        <f t="shared" si="326"/>
        <v>7.8533637722078149</v>
      </c>
      <c r="M1936" s="170">
        <f t="shared" si="327"/>
        <v>9.0985781462094657</v>
      </c>
      <c r="N1936" s="170">
        <f t="shared" si="328"/>
        <v>9.4498424755061537E-4</v>
      </c>
      <c r="O1936" s="169">
        <f t="shared" si="329"/>
        <v>8.5225852051823179E-5</v>
      </c>
    </row>
    <row r="1937" spans="1:15" x14ac:dyDescent="0.25">
      <c r="A1937" s="157">
        <v>45695.334027777775</v>
      </c>
      <c r="B1937" s="171">
        <v>6.1386884802045641E-2</v>
      </c>
      <c r="C1937" s="169">
        <f t="shared" ref="C1937:C2000" si="332">IF($C$13="Normalised Q_A (Nm3/s)", B1937*$C$8/F1937*(D1937+273.15)/($C$6+273.15), B1937)</f>
        <v>6.9620171312836945E-2</v>
      </c>
      <c r="D1937" s="168">
        <v>26.205853603333299</v>
      </c>
      <c r="E1937" s="168">
        <v>1.2820366666666601E-4</v>
      </c>
      <c r="F1937" s="169">
        <f t="shared" ref="F1937:F2000" si="333">$C$5-EXP(52.57-(6690.9/(D1937+273.15))-4.681*LN(D1937+273.15))/1000</f>
        <v>0.97913746751119035</v>
      </c>
      <c r="G1937" s="169">
        <f t="shared" ref="G1937:G2000" si="334">C1937*((20+273.15)/(D1937+273.15))*(F1937/$C$9)</f>
        <v>6.7441979075816672E-2</v>
      </c>
      <c r="H1937" s="169">
        <f t="shared" ref="H1937:H2000" si="335">G1937/$C$2</f>
        <v>1.4597830968791488E-4</v>
      </c>
      <c r="I1937" s="169">
        <f t="shared" ref="I1937:I2000" si="336">C1937*(24*60*60)</f>
        <v>6015.1828014291123</v>
      </c>
      <c r="J1937" s="169">
        <f t="shared" si="330"/>
        <v>2.382326458015302E-2</v>
      </c>
      <c r="K1937" s="169">
        <f t="shared" si="331"/>
        <v>1.6865567187265627</v>
      </c>
      <c r="L1937" s="169">
        <f t="shared" ref="L1937:L2000" si="337">(($C$3/0.815)^(-0.49))*34500*(H1937)^0.86</f>
        <v>5.8261314811803002</v>
      </c>
      <c r="M1937" s="170">
        <f t="shared" ref="M1937:M2000" si="338">L1937*(1.024)^(D1937-20)</f>
        <v>6.7499460917917293</v>
      </c>
      <c r="N1937" s="170">
        <f t="shared" ref="N1937:N2000" si="339">K1937*E1937*(1-EXP((-(M1937/K1937)*($C$4/I1937))))*I1937/1000</f>
        <v>1.1729062637458514E-3</v>
      </c>
      <c r="O1937" s="169">
        <f t="shared" ref="O1937:O2000" si="340">N1937*1000/24/$C$2</f>
        <v>1.0578158944316841E-4</v>
      </c>
    </row>
    <row r="1938" spans="1:15" x14ac:dyDescent="0.25">
      <c r="A1938" s="157">
        <v>45695.334722222222</v>
      </c>
      <c r="B1938" s="171">
        <v>5.2507020442639336E-2</v>
      </c>
      <c r="C1938" s="169">
        <f t="shared" si="332"/>
        <v>5.9549437697513162E-2</v>
      </c>
      <c r="D1938" s="168">
        <v>26.206193896666601</v>
      </c>
      <c r="E1938" s="168">
        <v>-1.646684E-3</v>
      </c>
      <c r="F1938" s="169">
        <f t="shared" si="333"/>
        <v>0.97913678230736279</v>
      </c>
      <c r="G1938" s="169">
        <f t="shared" si="334"/>
        <v>5.7686220524875965E-2</v>
      </c>
      <c r="H1938" s="169">
        <f t="shared" si="335"/>
        <v>1.2486194918804322E-4</v>
      </c>
      <c r="I1938" s="169">
        <f t="shared" si="336"/>
        <v>5145.0714170651372</v>
      </c>
      <c r="J1938" s="169">
        <f t="shared" si="330"/>
        <v>2.382302258855231E-2</v>
      </c>
      <c r="K1938" s="169">
        <f t="shared" si="331"/>
        <v>1.6865719333673637</v>
      </c>
      <c r="L1938" s="169">
        <f t="shared" si="337"/>
        <v>5.0935692137061599</v>
      </c>
      <c r="M1938" s="170">
        <f t="shared" si="338"/>
        <v>5.9012734601921784</v>
      </c>
      <c r="N1938" s="170">
        <f t="shared" si="339"/>
        <v>-1.2956235706221196E-2</v>
      </c>
      <c r="O1938" s="169">
        <f t="shared" si="340"/>
        <v>-1.1684916762465004E-3</v>
      </c>
    </row>
    <row r="1939" spans="1:15" x14ac:dyDescent="0.25">
      <c r="A1939" s="157">
        <v>45695.335416666669</v>
      </c>
      <c r="B1939" s="171">
        <v>7.6057963854191696E-2</v>
      </c>
      <c r="C1939" s="169">
        <f t="shared" si="332"/>
        <v>8.6259408185897599E-2</v>
      </c>
      <c r="D1939" s="168">
        <v>26.20682918</v>
      </c>
      <c r="E1939" s="168">
        <v>-2.1235285000000001E-3</v>
      </c>
      <c r="F1939" s="169">
        <f t="shared" si="333"/>
        <v>0.9791355030889477</v>
      </c>
      <c r="G1939" s="169">
        <f t="shared" si="334"/>
        <v>8.356018754404497E-2</v>
      </c>
      <c r="H1939" s="169">
        <f t="shared" si="335"/>
        <v>1.8086620680529214E-4</v>
      </c>
      <c r="I1939" s="169">
        <f t="shared" si="336"/>
        <v>7452.8128672615521</v>
      </c>
      <c r="J1939" s="169">
        <f t="shared" si="330"/>
        <v>2.3822570829800965E-2</v>
      </c>
      <c r="K1939" s="169">
        <f t="shared" si="331"/>
        <v>1.6866003373890797</v>
      </c>
      <c r="L1939" s="169">
        <f t="shared" si="337"/>
        <v>7.0051865842932379</v>
      </c>
      <c r="M1939" s="170">
        <f t="shared" si="338"/>
        <v>8.1161446511394217</v>
      </c>
      <c r="N1939" s="170">
        <f t="shared" si="339"/>
        <v>-2.3885372694373248E-2</v>
      </c>
      <c r="O1939" s="169">
        <f t="shared" si="340"/>
        <v>-2.1541642040379914E-3</v>
      </c>
    </row>
    <row r="1940" spans="1:15" x14ac:dyDescent="0.25">
      <c r="A1940" s="157">
        <v>45695.336111111108</v>
      </c>
      <c r="B1940" s="171">
        <v>8.2621340585238623E-2</v>
      </c>
      <c r="C1940" s="169">
        <f t="shared" si="332"/>
        <v>9.3703439220291035E-2</v>
      </c>
      <c r="D1940" s="168">
        <v>26.2074752533333</v>
      </c>
      <c r="E1940" s="168">
        <v>-2.4636774999999998E-3</v>
      </c>
      <c r="F1940" s="169">
        <f t="shared" si="333"/>
        <v>0.97913420210069435</v>
      </c>
      <c r="G1940" s="169">
        <f t="shared" si="334"/>
        <v>9.0770964204065649E-2</v>
      </c>
      <c r="H1940" s="169">
        <f t="shared" si="335"/>
        <v>1.964739484936486E-4</v>
      </c>
      <c r="I1940" s="169">
        <f t="shared" si="336"/>
        <v>8095.9771486331456</v>
      </c>
      <c r="J1940" s="169">
        <f t="shared" si="330"/>
        <v>2.3822111408884395E-2</v>
      </c>
      <c r="K1940" s="169">
        <f t="shared" si="331"/>
        <v>1.6866292241994274</v>
      </c>
      <c r="L1940" s="169">
        <f t="shared" si="337"/>
        <v>7.5220219079129791</v>
      </c>
      <c r="M1940" s="170">
        <f t="shared" si="338"/>
        <v>8.7150788332453217</v>
      </c>
      <c r="N1940" s="170">
        <f t="shared" si="339"/>
        <v>-3.0010263861664908E-2</v>
      </c>
      <c r="O1940" s="169">
        <f t="shared" si="340"/>
        <v>-2.7065533785772824E-3</v>
      </c>
    </row>
    <row r="1941" spans="1:15" x14ac:dyDescent="0.25">
      <c r="A1941" s="157">
        <v>45695.336805555555</v>
      </c>
      <c r="B1941" s="171">
        <v>9.9608904285198585E-2</v>
      </c>
      <c r="C1941" s="169">
        <f t="shared" si="332"/>
        <v>0.11296995895716748</v>
      </c>
      <c r="D1941" s="168">
        <v>26.208121330000001</v>
      </c>
      <c r="E1941" s="168">
        <v>-3.2838494999999999E-3</v>
      </c>
      <c r="F1941" s="169">
        <f t="shared" si="333"/>
        <v>0.97913290106247375</v>
      </c>
      <c r="G1941" s="169">
        <f t="shared" si="334"/>
        <v>0.10943415128867277</v>
      </c>
      <c r="H1941" s="169">
        <f t="shared" si="335"/>
        <v>2.3687045733478956E-4</v>
      </c>
      <c r="I1941" s="169">
        <f t="shared" si="336"/>
        <v>9760.6044538992701</v>
      </c>
      <c r="J1941" s="169">
        <f t="shared" si="330"/>
        <v>2.3821651996440523E-2</v>
      </c>
      <c r="K1941" s="169">
        <f t="shared" si="331"/>
        <v>1.6866581115210231</v>
      </c>
      <c r="L1941" s="169">
        <f t="shared" si="337"/>
        <v>8.8342907777920701</v>
      </c>
      <c r="M1941" s="170">
        <f t="shared" si="338"/>
        <v>10.235641591280951</v>
      </c>
      <c r="N1941" s="170">
        <f t="shared" si="339"/>
        <v>-4.7880761767447155E-2</v>
      </c>
      <c r="O1941" s="169">
        <f t="shared" si="340"/>
        <v>-4.318250520152161E-3</v>
      </c>
    </row>
    <row r="1942" spans="1:15" x14ac:dyDescent="0.25">
      <c r="A1942" s="157">
        <v>45695.337500000001</v>
      </c>
      <c r="B1942" s="171">
        <v>0.11196349687494982</v>
      </c>
      <c r="C1942" s="169">
        <f t="shared" si="332"/>
        <v>0.12698217938161929</v>
      </c>
      <c r="D1942" s="168">
        <v>26.208767401666599</v>
      </c>
      <c r="E1942" s="168">
        <v>-3.7543365000000002E-3</v>
      </c>
      <c r="F1942" s="169">
        <f t="shared" si="333"/>
        <v>0.97913159999106614</v>
      </c>
      <c r="G1942" s="169">
        <f t="shared" si="334"/>
        <v>0.12300737914695425</v>
      </c>
      <c r="H1942" s="169">
        <f t="shared" si="335"/>
        <v>2.6624973841332092E-4</v>
      </c>
      <c r="I1942" s="169">
        <f t="shared" si="336"/>
        <v>10971.260298571908</v>
      </c>
      <c r="J1942" s="169">
        <f t="shared" si="330"/>
        <v>2.3821192598394759E-2</v>
      </c>
      <c r="K1942" s="169">
        <f t="shared" si="331"/>
        <v>1.6866869989812632</v>
      </c>
      <c r="L1942" s="169">
        <f t="shared" si="337"/>
        <v>9.7687955466500451</v>
      </c>
      <c r="M1942" s="170">
        <f t="shared" si="338"/>
        <v>11.318556817236242</v>
      </c>
      <c r="N1942" s="170">
        <f t="shared" si="339"/>
        <v>-6.1246863964244003E-2</v>
      </c>
      <c r="O1942" s="169">
        <f t="shared" si="340"/>
        <v>-5.5237070674823228E-3</v>
      </c>
    </row>
    <row r="1943" spans="1:15" x14ac:dyDescent="0.25">
      <c r="A1943" s="157">
        <v>45695.338194444441</v>
      </c>
      <c r="B1943" s="171">
        <v>0.12200160135760128</v>
      </c>
      <c r="C1943" s="169">
        <f t="shared" si="332"/>
        <v>0.13836726806121022</v>
      </c>
      <c r="D1943" s="168">
        <v>26.209412701666601</v>
      </c>
      <c r="E1943" s="168">
        <v>-3.40782949999999E-3</v>
      </c>
      <c r="F1943" s="169">
        <f t="shared" si="333"/>
        <v>0.97913030043047589</v>
      </c>
      <c r="G1943" s="169">
        <f t="shared" si="334"/>
        <v>0.13403562458835319</v>
      </c>
      <c r="H1943" s="169">
        <f t="shared" si="335"/>
        <v>2.9012039954189002E-4</v>
      </c>
      <c r="I1943" s="169">
        <f t="shared" si="336"/>
        <v>11954.931960488562</v>
      </c>
      <c r="J1943" s="169">
        <f t="shared" si="330"/>
        <v>2.3820733759875909E-2</v>
      </c>
      <c r="K1943" s="169">
        <f t="shared" si="331"/>
        <v>1.6867158522999441</v>
      </c>
      <c r="L1943" s="169">
        <f t="shared" si="337"/>
        <v>10.517429912243591</v>
      </c>
      <c r="M1943" s="170">
        <f t="shared" si="338"/>
        <v>12.186144067802989</v>
      </c>
      <c r="N1943" s="170">
        <f t="shared" si="339"/>
        <v>-6.036940885563695E-2</v>
      </c>
      <c r="O1943" s="169">
        <f t="shared" si="340"/>
        <v>-5.4445715057392626E-3</v>
      </c>
    </row>
    <row r="1944" spans="1:15" x14ac:dyDescent="0.25">
      <c r="A1944" s="157">
        <v>45695.338888888888</v>
      </c>
      <c r="B1944" s="171">
        <v>0.13590051980766132</v>
      </c>
      <c r="C1944" s="169">
        <f t="shared" si="332"/>
        <v>0.15413116520659287</v>
      </c>
      <c r="D1944" s="168">
        <v>26.210056298333299</v>
      </c>
      <c r="E1944" s="168">
        <v>-3.3506079999999902E-3</v>
      </c>
      <c r="F1944" s="169">
        <f t="shared" si="333"/>
        <v>0.97912900425722094</v>
      </c>
      <c r="G1944" s="169">
        <f t="shared" si="334"/>
        <v>0.14930550789173583</v>
      </c>
      <c r="H1944" s="169">
        <f t="shared" si="335"/>
        <v>3.2317209500375718E-4</v>
      </c>
      <c r="I1944" s="169">
        <f t="shared" si="336"/>
        <v>13316.932673849624</v>
      </c>
      <c r="J1944" s="169">
        <f t="shared" si="330"/>
        <v>2.3820276143280167E-2</v>
      </c>
      <c r="K1944" s="169">
        <f t="shared" si="331"/>
        <v>1.6867446298173463</v>
      </c>
      <c r="L1944" s="169">
        <f t="shared" si="337"/>
        <v>11.539989965213016</v>
      </c>
      <c r="M1944" s="170">
        <f t="shared" si="338"/>
        <v>13.371149413415004</v>
      </c>
      <c r="N1944" s="170">
        <f t="shared" si="339"/>
        <v>-6.5825494610268376E-2</v>
      </c>
      <c r="O1944" s="169">
        <f t="shared" si="340"/>
        <v>-5.9366427318063115E-3</v>
      </c>
    </row>
    <row r="1945" spans="1:15" x14ac:dyDescent="0.25">
      <c r="A1945" s="157">
        <v>45695.339583333334</v>
      </c>
      <c r="B1945" s="171">
        <v>0.14053349507210178</v>
      </c>
      <c r="C1945" s="169">
        <f t="shared" si="332"/>
        <v>0.15938619376676827</v>
      </c>
      <c r="D1945" s="168">
        <v>26.210699838333301</v>
      </c>
      <c r="E1945" s="168">
        <v>-3.5604198333333299E-3</v>
      </c>
      <c r="F1945" s="169">
        <f t="shared" si="333"/>
        <v>0.97912770815516714</v>
      </c>
      <c r="G1945" s="169">
        <f t="shared" si="334"/>
        <v>0.15439547168205933</v>
      </c>
      <c r="H1945" s="169">
        <f t="shared" si="335"/>
        <v>3.3418933264515007E-4</v>
      </c>
      <c r="I1945" s="169">
        <f t="shared" si="336"/>
        <v>13770.967141448778</v>
      </c>
      <c r="J1945" s="169">
        <f t="shared" si="330"/>
        <v>2.3819818577733552E-2</v>
      </c>
      <c r="K1945" s="169">
        <f t="shared" si="331"/>
        <v>1.6867734051603727</v>
      </c>
      <c r="L1945" s="169">
        <f t="shared" si="337"/>
        <v>11.87752459757138</v>
      </c>
      <c r="M1945" s="170">
        <f t="shared" si="338"/>
        <v>13.762453909388077</v>
      </c>
      <c r="N1945" s="170">
        <f t="shared" si="339"/>
        <v>-7.223206188037283E-2</v>
      </c>
      <c r="O1945" s="169">
        <f t="shared" si="340"/>
        <v>-6.5144355952717189E-3</v>
      </c>
    </row>
    <row r="1946" spans="1:15" x14ac:dyDescent="0.25">
      <c r="A1946" s="157">
        <v>45695.340277777781</v>
      </c>
      <c r="B1946" s="171">
        <v>0.16794524576413949</v>
      </c>
      <c r="C1946" s="169">
        <f t="shared" si="332"/>
        <v>0.19047591785048915</v>
      </c>
      <c r="D1946" s="168">
        <v>26.2113433783333</v>
      </c>
      <c r="E1946" s="168">
        <v>-3.4650508333333302E-3</v>
      </c>
      <c r="F1946" s="169">
        <f t="shared" si="333"/>
        <v>0.97912641201019124</v>
      </c>
      <c r="G1946" s="169">
        <f t="shared" si="334"/>
        <v>0.18451106921670254</v>
      </c>
      <c r="H1946" s="169">
        <f t="shared" si="335"/>
        <v>3.9937460869416135E-4</v>
      </c>
      <c r="I1946" s="169">
        <f t="shared" si="336"/>
        <v>16457.119302282263</v>
      </c>
      <c r="J1946" s="169">
        <f t="shared" si="330"/>
        <v>2.3819361022943551E-2</v>
      </c>
      <c r="K1946" s="169">
        <f t="shared" si="331"/>
        <v>1.6868021808627822</v>
      </c>
      <c r="L1946" s="169">
        <f t="shared" si="337"/>
        <v>13.844571037664384</v>
      </c>
      <c r="M1946" s="170">
        <f t="shared" si="338"/>
        <v>16.04190985327179</v>
      </c>
      <c r="N1946" s="170">
        <f t="shared" si="339"/>
        <v>-8.3374501586215136E-2</v>
      </c>
      <c r="O1946" s="169">
        <f t="shared" si="340"/>
        <v>-7.5193453811521586E-3</v>
      </c>
    </row>
    <row r="1947" spans="1:15" x14ac:dyDescent="0.25">
      <c r="A1947" s="157">
        <v>45695.34097222222</v>
      </c>
      <c r="B1947" s="171">
        <v>0.18377456381989568</v>
      </c>
      <c r="C1947" s="169">
        <f t="shared" si="332"/>
        <v>0.20842953994741958</v>
      </c>
      <c r="D1947" s="168">
        <v>26.211986918333299</v>
      </c>
      <c r="E1947" s="168">
        <v>-3.1249016666666601E-3</v>
      </c>
      <c r="F1947" s="169">
        <f t="shared" si="333"/>
        <v>0.97912511582229189</v>
      </c>
      <c r="G1947" s="169">
        <f t="shared" si="334"/>
        <v>0.20190176334531512</v>
      </c>
      <c r="H1947" s="169">
        <f t="shared" si="335"/>
        <v>4.3701680377773836E-4</v>
      </c>
      <c r="I1947" s="169">
        <f t="shared" si="336"/>
        <v>18008.312251457053</v>
      </c>
      <c r="J1947" s="169">
        <f t="shared" si="330"/>
        <v>2.3818903478909883E-2</v>
      </c>
      <c r="K1947" s="169">
        <f t="shared" si="331"/>
        <v>1.6868309569245767</v>
      </c>
      <c r="L1947" s="169">
        <f t="shared" si="337"/>
        <v>14.959625253380663</v>
      </c>
      <c r="M1947" s="170">
        <f t="shared" si="338"/>
        <v>17.334204277328418</v>
      </c>
      <c r="N1947" s="170">
        <f t="shared" si="339"/>
        <v>-8.1954906916518494E-2</v>
      </c>
      <c r="O1947" s="169">
        <f t="shared" si="340"/>
        <v>-7.3913155588490711E-3</v>
      </c>
    </row>
    <row r="1948" spans="1:15" x14ac:dyDescent="0.25">
      <c r="A1948" s="157">
        <v>45695.341666666667</v>
      </c>
      <c r="B1948" s="171">
        <v>0.2003760477902124</v>
      </c>
      <c r="C1948" s="169">
        <f t="shared" si="332"/>
        <v>0.22725856617583878</v>
      </c>
      <c r="D1948" s="168">
        <v>26.212237181666602</v>
      </c>
      <c r="E1948" s="168">
        <v>-2.7275313333333302E-3</v>
      </c>
      <c r="F1948" s="169">
        <f t="shared" si="333"/>
        <v>0.97912461174210419</v>
      </c>
      <c r="G1948" s="169">
        <f t="shared" si="334"/>
        <v>0.22014078847526108</v>
      </c>
      <c r="H1948" s="169">
        <f t="shared" si="335"/>
        <v>4.7649521314991575E-4</v>
      </c>
      <c r="I1948" s="169">
        <f t="shared" si="336"/>
        <v>19635.140117592469</v>
      </c>
      <c r="J1948" s="169">
        <f t="shared" si="330"/>
        <v>2.3818725549603775E-2</v>
      </c>
      <c r="K1948" s="169">
        <f t="shared" si="331"/>
        <v>1.6868421476129616</v>
      </c>
      <c r="L1948" s="169">
        <f t="shared" si="337"/>
        <v>16.114716266881153</v>
      </c>
      <c r="M1948" s="170">
        <f t="shared" si="338"/>
        <v>18.672756628464754</v>
      </c>
      <c r="N1948" s="170">
        <f t="shared" si="339"/>
        <v>-7.7696669238655286E-2</v>
      </c>
      <c r="O1948" s="169">
        <f t="shared" si="340"/>
        <v>-7.0072753642365882E-3</v>
      </c>
    </row>
    <row r="1949" spans="1:15" x14ac:dyDescent="0.25">
      <c r="A1949" s="157">
        <v>45695.342361111114</v>
      </c>
      <c r="B1949" s="171">
        <v>0.21427497359897707</v>
      </c>
      <c r="C1949" s="169">
        <f t="shared" si="332"/>
        <v>0.24302136994737952</v>
      </c>
      <c r="D1949" s="168">
        <v>26.211622245000001</v>
      </c>
      <c r="E1949" s="168">
        <v>-2.45096166666666E-3</v>
      </c>
      <c r="F1949" s="169">
        <f t="shared" si="333"/>
        <v>0.97912585033538091</v>
      </c>
      <c r="G1949" s="169">
        <f t="shared" si="334"/>
        <v>0.23541067986319811</v>
      </c>
      <c r="H1949" s="169">
        <f t="shared" si="335"/>
        <v>5.0954692611081839E-4</v>
      </c>
      <c r="I1949" s="169">
        <f t="shared" si="336"/>
        <v>20997.046363453592</v>
      </c>
      <c r="J1949" s="169">
        <f t="shared" si="330"/>
        <v>2.3819162753015658E-2</v>
      </c>
      <c r="K1949" s="169">
        <f t="shared" si="331"/>
        <v>1.6868146504156252</v>
      </c>
      <c r="L1949" s="169">
        <f t="shared" si="337"/>
        <v>17.071462052712235</v>
      </c>
      <c r="M1949" s="170">
        <f t="shared" si="338"/>
        <v>19.781087171842426</v>
      </c>
      <c r="N1949" s="170">
        <f t="shared" si="339"/>
        <v>-7.4434510911196905E-2</v>
      </c>
      <c r="O1949" s="169">
        <f t="shared" si="340"/>
        <v>-6.7130691658727377E-3</v>
      </c>
    </row>
    <row r="1950" spans="1:15" x14ac:dyDescent="0.25">
      <c r="A1950" s="157">
        <v>45695.343055555553</v>
      </c>
      <c r="B1950" s="171">
        <v>0.21659146123505812</v>
      </c>
      <c r="C1950" s="169">
        <f t="shared" si="332"/>
        <v>0.24564777636791113</v>
      </c>
      <c r="D1950" s="168">
        <v>26.210978704999999</v>
      </c>
      <c r="E1950" s="168">
        <v>-1.97729633333333E-3</v>
      </c>
      <c r="F1950" s="169">
        <f t="shared" si="333"/>
        <v>0.97912714649895682</v>
      </c>
      <c r="G1950" s="169">
        <f t="shared" si="334"/>
        <v>0.23795566176260138</v>
      </c>
      <c r="H1950" s="169">
        <f t="shared" si="335"/>
        <v>5.1505554494069559E-4</v>
      </c>
      <c r="I1950" s="169">
        <f t="shared" si="336"/>
        <v>21223.967878187523</v>
      </c>
      <c r="J1950" s="169">
        <f t="shared" si="330"/>
        <v>2.3819620303144537E-2</v>
      </c>
      <c r="K1950" s="169">
        <f t="shared" si="331"/>
        <v>1.6867858745574842</v>
      </c>
      <c r="L1950" s="169">
        <f t="shared" si="337"/>
        <v>17.23006098822032</v>
      </c>
      <c r="M1950" s="170">
        <f t="shared" si="338"/>
        <v>19.964554614728371</v>
      </c>
      <c r="N1950" s="170">
        <f t="shared" si="339"/>
        <v>-6.0667954897517036E-2</v>
      </c>
      <c r="O1950" s="169">
        <f t="shared" si="340"/>
        <v>-5.4714966538164708E-3</v>
      </c>
    </row>
    <row r="1951" spans="1:15" x14ac:dyDescent="0.25">
      <c r="A1951" s="157">
        <v>45695.34375</v>
      </c>
      <c r="B1951" s="171">
        <v>0.21041415780926584</v>
      </c>
      <c r="C1951" s="169">
        <f t="shared" si="332"/>
        <v>0.23864094250111817</v>
      </c>
      <c r="D1951" s="168">
        <v>26.210335165</v>
      </c>
      <c r="E1951" s="168">
        <v>-1.4750199999999901E-3</v>
      </c>
      <c r="F1951" s="169">
        <f t="shared" si="333"/>
        <v>0.97912844261960996</v>
      </c>
      <c r="G1951" s="169">
        <f t="shared" si="334"/>
        <v>0.23116903999916291</v>
      </c>
      <c r="H1951" s="169">
        <f t="shared" si="335"/>
        <v>5.0036588744407559E-4</v>
      </c>
      <c r="I1951" s="169">
        <f t="shared" si="336"/>
        <v>20618.577432096608</v>
      </c>
      <c r="J1951" s="169">
        <f t="shared" si="330"/>
        <v>2.382007786402994E-2</v>
      </c>
      <c r="K1951" s="169">
        <f t="shared" si="331"/>
        <v>1.6867570990587246</v>
      </c>
      <c r="L1951" s="169">
        <f t="shared" si="337"/>
        <v>16.806594965612678</v>
      </c>
      <c r="M1951" s="170">
        <f t="shared" si="338"/>
        <v>19.473585277197714</v>
      </c>
      <c r="N1951" s="170">
        <f t="shared" si="339"/>
        <v>-4.4023069747081561E-2</v>
      </c>
      <c r="O1951" s="169">
        <f t="shared" si="340"/>
        <v>-3.9703345731494921E-3</v>
      </c>
    </row>
    <row r="1952" spans="1:15" x14ac:dyDescent="0.25">
      <c r="A1952" s="157">
        <v>45695.344444444447</v>
      </c>
      <c r="B1952" s="171">
        <v>0.21890794150471321</v>
      </c>
      <c r="C1952" s="169">
        <f t="shared" si="332"/>
        <v>0.24827329383551081</v>
      </c>
      <c r="D1952" s="168">
        <v>26.209691625000001</v>
      </c>
      <c r="E1952" s="168">
        <v>-9.9817599999999992E-4</v>
      </c>
      <c r="F1952" s="169">
        <f t="shared" si="333"/>
        <v>0.97912973869734188</v>
      </c>
      <c r="G1952" s="169">
        <f t="shared" si="334"/>
        <v>0.2405006355689675</v>
      </c>
      <c r="H1952" s="169">
        <f t="shared" si="335"/>
        <v>5.205641462531764E-4</v>
      </c>
      <c r="I1952" s="169">
        <f t="shared" si="336"/>
        <v>21450.812587388133</v>
      </c>
      <c r="J1952" s="169">
        <f t="shared" si="330"/>
        <v>2.3820535435672117E-2</v>
      </c>
      <c r="K1952" s="169">
        <f t="shared" si="331"/>
        <v>1.686728323919348</v>
      </c>
      <c r="L1952" s="169">
        <f t="shared" si="337"/>
        <v>17.388422118888069</v>
      </c>
      <c r="M1952" s="170">
        <f t="shared" si="338"/>
        <v>20.147433408060643</v>
      </c>
      <c r="N1952" s="170">
        <f t="shared" si="339"/>
        <v>-3.0937732667705137E-2</v>
      </c>
      <c r="O1952" s="169">
        <f t="shared" si="340"/>
        <v>-2.7901995551682123E-3</v>
      </c>
    </row>
    <row r="1953" spans="1:15" x14ac:dyDescent="0.25">
      <c r="A1953" s="157">
        <v>45695.345138888886</v>
      </c>
      <c r="B1953" s="171">
        <v>0.23666767389129539</v>
      </c>
      <c r="C1953" s="169">
        <f t="shared" si="332"/>
        <v>0.26841503861907545</v>
      </c>
      <c r="D1953" s="168">
        <v>26.20944136</v>
      </c>
      <c r="E1953" s="168">
        <v>-4.3232033333333298E-4</v>
      </c>
      <c r="F1953" s="169">
        <f t="shared" si="333"/>
        <v>0.97913024271486093</v>
      </c>
      <c r="G1953" s="169">
        <f t="shared" si="334"/>
        <v>0.2600121567004009</v>
      </c>
      <c r="H1953" s="169">
        <f t="shared" si="335"/>
        <v>5.6279687597489371E-4</v>
      </c>
      <c r="I1953" s="169">
        <f t="shared" si="336"/>
        <v>23191.059336688118</v>
      </c>
      <c r="J1953" s="169">
        <f t="shared" si="330"/>
        <v>2.382071338270967E-2</v>
      </c>
      <c r="K1953" s="169">
        <f t="shared" si="331"/>
        <v>1.6867171337092637</v>
      </c>
      <c r="L1953" s="169">
        <f t="shared" si="337"/>
        <v>18.59493909281198</v>
      </c>
      <c r="M1953" s="170">
        <f t="shared" si="338"/>
        <v>21.545259880297593</v>
      </c>
      <c r="N1953" s="170">
        <f t="shared" si="339"/>
        <v>-1.4434734383366961E-2</v>
      </c>
      <c r="O1953" s="169">
        <f t="shared" si="340"/>
        <v>-1.3018339090338166E-3</v>
      </c>
    </row>
    <row r="1954" spans="1:15" x14ac:dyDescent="0.25">
      <c r="A1954" s="157">
        <v>45695.345833333333</v>
      </c>
      <c r="B1954" s="171">
        <v>0.25597171971409943</v>
      </c>
      <c r="C1954" s="169">
        <f t="shared" si="332"/>
        <v>0.29030955492522992</v>
      </c>
      <c r="D1954" s="168">
        <v>26.210056298333299</v>
      </c>
      <c r="E1954" s="168">
        <v>1.01753833333333E-4</v>
      </c>
      <c r="F1954" s="169">
        <f t="shared" si="333"/>
        <v>0.97912900425722094</v>
      </c>
      <c r="G1954" s="169">
        <f t="shared" si="334"/>
        <v>0.28122031962735844</v>
      </c>
      <c r="H1954" s="169">
        <f t="shared" si="335"/>
        <v>6.0870199053540783E-4</v>
      </c>
      <c r="I1954" s="169">
        <f t="shared" si="336"/>
        <v>25082.745545539867</v>
      </c>
      <c r="J1954" s="169">
        <f t="shared" si="330"/>
        <v>2.3820276143280167E-2</v>
      </c>
      <c r="K1954" s="169">
        <f t="shared" si="331"/>
        <v>1.6867446298173463</v>
      </c>
      <c r="L1954" s="169">
        <f t="shared" si="337"/>
        <v>19.892088279976456</v>
      </c>
      <c r="M1954" s="170">
        <f t="shared" si="338"/>
        <v>23.048554230826575</v>
      </c>
      <c r="N1954" s="170">
        <f t="shared" si="339"/>
        <v>3.6612780403575962E-3</v>
      </c>
      <c r="O1954" s="169">
        <f t="shared" si="340"/>
        <v>3.3020184346659417E-4</v>
      </c>
    </row>
    <row r="1955" spans="1:15" x14ac:dyDescent="0.25">
      <c r="A1955" s="157">
        <v>45695.34652777778</v>
      </c>
      <c r="B1955" s="171">
        <v>0.26021860696359805</v>
      </c>
      <c r="C1955" s="169">
        <f t="shared" si="332"/>
        <v>0.29512717441446512</v>
      </c>
      <c r="D1955" s="168">
        <v>26.210699838333301</v>
      </c>
      <c r="E1955" s="168">
        <v>6.6124300000000005E-4</v>
      </c>
      <c r="F1955" s="169">
        <f t="shared" si="333"/>
        <v>0.97912770815516714</v>
      </c>
      <c r="G1955" s="169">
        <f t="shared" si="334"/>
        <v>0.2858861123604749</v>
      </c>
      <c r="H1955" s="169">
        <f t="shared" si="335"/>
        <v>6.1880110900535692E-4</v>
      </c>
      <c r="I1955" s="169">
        <f t="shared" si="336"/>
        <v>25498.987869409786</v>
      </c>
      <c r="J1955" s="169">
        <f t="shared" si="330"/>
        <v>2.3819818577733552E-2</v>
      </c>
      <c r="K1955" s="169">
        <f t="shared" si="331"/>
        <v>1.6867734051603727</v>
      </c>
      <c r="L1955" s="169">
        <f t="shared" si="337"/>
        <v>20.175590231560079</v>
      </c>
      <c r="M1955" s="170">
        <f t="shared" si="338"/>
        <v>23.377398916380329</v>
      </c>
      <c r="N1955" s="170">
        <f t="shared" si="339"/>
        <v>2.4169228265223153E-2</v>
      </c>
      <c r="O1955" s="169">
        <f t="shared" si="340"/>
        <v>2.1797644539342672E-3</v>
      </c>
    </row>
    <row r="1956" spans="1:15" x14ac:dyDescent="0.25">
      <c r="A1956" s="157">
        <v>45695.347222222219</v>
      </c>
      <c r="B1956" s="171">
        <v>0.27411752908142795</v>
      </c>
      <c r="C1956" s="169">
        <f t="shared" si="332"/>
        <v>0.31089172970112061</v>
      </c>
      <c r="D1956" s="168">
        <v>26.2113433783333</v>
      </c>
      <c r="E1956" s="168">
        <v>1.40194133333333E-3</v>
      </c>
      <c r="F1956" s="169">
        <f t="shared" si="333"/>
        <v>0.97912641201019124</v>
      </c>
      <c r="G1956" s="169">
        <f t="shared" si="334"/>
        <v>0.30115599969340973</v>
      </c>
      <c r="H1956" s="169">
        <f t="shared" si="335"/>
        <v>6.5185281318919856E-4</v>
      </c>
      <c r="I1956" s="169">
        <f t="shared" si="336"/>
        <v>26861.04544617682</v>
      </c>
      <c r="J1956" s="169">
        <f t="shared" si="330"/>
        <v>2.3819361022943551E-2</v>
      </c>
      <c r="K1956" s="169">
        <f t="shared" si="331"/>
        <v>1.6868021808627822</v>
      </c>
      <c r="L1956" s="169">
        <f t="shared" si="337"/>
        <v>21.09895398720019</v>
      </c>
      <c r="M1956" s="170">
        <f t="shared" si="338"/>
        <v>24.4476709997145</v>
      </c>
      <c r="N1956" s="170">
        <f t="shared" si="339"/>
        <v>5.384846495349771E-2</v>
      </c>
      <c r="O1956" s="169">
        <f t="shared" si="340"/>
        <v>4.8564632894568648E-3</v>
      </c>
    </row>
    <row r="1957" spans="1:15" x14ac:dyDescent="0.25">
      <c r="A1957" s="157">
        <v>45695.347916666666</v>
      </c>
      <c r="B1957" s="168">
        <v>0.30500400755595386</v>
      </c>
      <c r="C1957" s="169">
        <f t="shared" si="332"/>
        <v>0.34592298115482933</v>
      </c>
      <c r="D1957" s="168">
        <v>26.211986918333299</v>
      </c>
      <c r="E1957" s="168">
        <v>2.28127466666666E-3</v>
      </c>
      <c r="F1957" s="169">
        <f t="shared" si="333"/>
        <v>0.97912511582229189</v>
      </c>
      <c r="G1957" s="169">
        <f t="shared" si="334"/>
        <v>0.33508906604336108</v>
      </c>
      <c r="H1957" s="169">
        <f t="shared" si="335"/>
        <v>7.2530100875186384E-4</v>
      </c>
      <c r="I1957" s="169">
        <f t="shared" si="336"/>
        <v>29887.745571777254</v>
      </c>
      <c r="J1957" s="169">
        <f t="shared" si="330"/>
        <v>2.3818903478909883E-2</v>
      </c>
      <c r="K1957" s="169">
        <f t="shared" si="331"/>
        <v>1.6868309569245767</v>
      </c>
      <c r="L1957" s="169">
        <f t="shared" si="337"/>
        <v>23.127997894782101</v>
      </c>
      <c r="M1957" s="170">
        <f t="shared" si="338"/>
        <v>26.799163297434582</v>
      </c>
      <c r="N1957" s="170">
        <f t="shared" si="339"/>
        <v>9.7002585516979267E-2</v>
      </c>
      <c r="O1957" s="169">
        <f t="shared" si="340"/>
        <v>8.7484294297419975E-3</v>
      </c>
    </row>
    <row r="1958" spans="1:15" x14ac:dyDescent="0.25">
      <c r="A1958" s="157">
        <v>45695.348611111112</v>
      </c>
      <c r="B1958" s="168">
        <v>0.30847873346981336</v>
      </c>
      <c r="C1958" s="169">
        <f t="shared" si="332"/>
        <v>0.34986533734545278</v>
      </c>
      <c r="D1958" s="168">
        <v>26.212762798333301</v>
      </c>
      <c r="E1958" s="168">
        <v>3.1781864999999901E-3</v>
      </c>
      <c r="F1958" s="169">
        <f t="shared" si="333"/>
        <v>0.97912355302433707</v>
      </c>
      <c r="G1958" s="169">
        <f t="shared" si="334"/>
        <v>0.33890653280572247</v>
      </c>
      <c r="H1958" s="169">
        <f t="shared" si="335"/>
        <v>7.3356392382191015E-4</v>
      </c>
      <c r="I1958" s="169">
        <f t="shared" si="336"/>
        <v>30228.36514664712</v>
      </c>
      <c r="J1958" s="169">
        <f t="shared" si="330"/>
        <v>2.381835185809162E-2</v>
      </c>
      <c r="K1958" s="169">
        <f t="shared" si="331"/>
        <v>1.68686565108242</v>
      </c>
      <c r="L1958" s="169">
        <f t="shared" si="337"/>
        <v>23.354413582847481</v>
      </c>
      <c r="M1958" s="170">
        <f t="shared" si="338"/>
        <v>27.062016486792682</v>
      </c>
      <c r="N1958" s="170">
        <f t="shared" si="339"/>
        <v>0.13660835885812256</v>
      </c>
      <c r="O1958" s="169">
        <f t="shared" si="340"/>
        <v>1.2320378684895612E-2</v>
      </c>
    </row>
    <row r="1959" spans="1:15" x14ac:dyDescent="0.25">
      <c r="A1959" s="157">
        <v>45695.349305555559</v>
      </c>
      <c r="B1959" s="168">
        <v>0.2961241431965479</v>
      </c>
      <c r="C1959" s="169">
        <f t="shared" si="332"/>
        <v>0.33585514567776859</v>
      </c>
      <c r="D1959" s="168">
        <v>26.2138298383333</v>
      </c>
      <c r="E1959" s="168">
        <v>4.2622131666666596E-3</v>
      </c>
      <c r="F1959" s="169">
        <f t="shared" si="333"/>
        <v>0.97912140366232014</v>
      </c>
      <c r="G1959" s="169">
        <f t="shared" si="334"/>
        <v>0.32533330749242079</v>
      </c>
      <c r="H1959" s="169">
        <f t="shared" si="335"/>
        <v>7.0418464825199305E-4</v>
      </c>
      <c r="I1959" s="169">
        <f t="shared" si="336"/>
        <v>29017.884586559205</v>
      </c>
      <c r="J1959" s="169">
        <f t="shared" si="330"/>
        <v>2.3817593259254755E-2</v>
      </c>
      <c r="K1959" s="169">
        <f t="shared" si="331"/>
        <v>1.6869133655694561</v>
      </c>
      <c r="L1959" s="169">
        <f t="shared" si="337"/>
        <v>22.547726203233413</v>
      </c>
      <c r="M1959" s="170">
        <f t="shared" si="338"/>
        <v>26.127925583207574</v>
      </c>
      <c r="N1959" s="170">
        <f t="shared" si="339"/>
        <v>0.17621761900913077</v>
      </c>
      <c r="O1959" s="169">
        <f t="shared" si="340"/>
        <v>1.5892642407028389E-2</v>
      </c>
    </row>
    <row r="1960" spans="1:15" x14ac:dyDescent="0.25">
      <c r="A1960" s="157">
        <v>45695.35</v>
      </c>
      <c r="B1960" s="168">
        <v>0.28647212306107006</v>
      </c>
      <c r="C1960" s="169">
        <f t="shared" si="332"/>
        <v>0.32491000139346338</v>
      </c>
      <c r="D1960" s="168">
        <v>26.214906501666601</v>
      </c>
      <c r="E1960" s="168">
        <v>5.2794811666666596E-3</v>
      </c>
      <c r="F1960" s="169">
        <f t="shared" si="333"/>
        <v>0.97911923479619267</v>
      </c>
      <c r="G1960" s="169">
        <f t="shared" si="334"/>
        <v>0.31472922907867856</v>
      </c>
      <c r="H1960" s="169">
        <f t="shared" si="335"/>
        <v>6.8123209757289728E-4</v>
      </c>
      <c r="I1960" s="169">
        <f t="shared" si="336"/>
        <v>28072.224120395236</v>
      </c>
      <c r="J1960" s="169">
        <f t="shared" si="330"/>
        <v>2.3816827848798253E-2</v>
      </c>
      <c r="K1960" s="169">
        <f t="shared" si="331"/>
        <v>1.6869615113814778</v>
      </c>
      <c r="L1960" s="169">
        <f t="shared" si="337"/>
        <v>21.914224432467837</v>
      </c>
      <c r="M1960" s="170">
        <f t="shared" si="338"/>
        <v>25.39448282743821</v>
      </c>
      <c r="N1960" s="170">
        <f t="shared" si="339"/>
        <v>0.21150263661339794</v>
      </c>
      <c r="O1960" s="169">
        <f t="shared" si="340"/>
        <v>1.9074913114483939E-2</v>
      </c>
    </row>
    <row r="1961" spans="1:15" x14ac:dyDescent="0.25">
      <c r="A1961" s="157">
        <v>45695.350694444445</v>
      </c>
      <c r="B1961" s="168">
        <v>0.28222523947934064</v>
      </c>
      <c r="C1961" s="169">
        <f t="shared" si="332"/>
        <v>0.32009514537134748</v>
      </c>
      <c r="D1961" s="168">
        <v>26.215983163333298</v>
      </c>
      <c r="E1961" s="168">
        <v>6.1266748333333298E-3</v>
      </c>
      <c r="F1961" s="169">
        <f t="shared" si="333"/>
        <v>0.97911706581326008</v>
      </c>
      <c r="G1961" s="169">
        <f t="shared" si="334"/>
        <v>0.31006344037511357</v>
      </c>
      <c r="H1961" s="169">
        <f t="shared" si="335"/>
        <v>6.7113298782492121E-4</v>
      </c>
      <c r="I1961" s="169">
        <f t="shared" si="336"/>
        <v>27656.220560084421</v>
      </c>
      <c r="J1961" s="169">
        <f t="shared" si="330"/>
        <v>2.3816062469629234E-2</v>
      </c>
      <c r="K1961" s="169">
        <f t="shared" si="331"/>
        <v>1.6870096581249452</v>
      </c>
      <c r="L1961" s="169">
        <f t="shared" si="337"/>
        <v>21.6345417665102</v>
      </c>
      <c r="M1961" s="170">
        <f t="shared" si="338"/>
        <v>25.071023158531137</v>
      </c>
      <c r="N1961" s="170">
        <f t="shared" si="339"/>
        <v>0.2419833071839477</v>
      </c>
      <c r="O1961" s="169">
        <f t="shared" si="340"/>
        <v>2.1823891340543623E-2</v>
      </c>
    </row>
    <row r="1962" spans="1:15" x14ac:dyDescent="0.25">
      <c r="A1962" s="157">
        <v>45695.351388888892</v>
      </c>
      <c r="B1962" s="171">
        <v>0.26678199104562755</v>
      </c>
      <c r="C1962" s="169">
        <f t="shared" si="332"/>
        <v>0.30258142989626852</v>
      </c>
      <c r="D1962" s="168">
        <v>26.217059828333301</v>
      </c>
      <c r="E1962" s="168">
        <v>7.2265959999999897E-3</v>
      </c>
      <c r="F1962" s="169">
        <f t="shared" si="333"/>
        <v>0.97911489670344476</v>
      </c>
      <c r="G1962" s="169">
        <f t="shared" si="334"/>
        <v>0.29309689709656606</v>
      </c>
      <c r="H1962" s="169">
        <f t="shared" si="335"/>
        <v>6.344088681743854E-4</v>
      </c>
      <c r="I1962" s="169">
        <f t="shared" si="336"/>
        <v>26143.0355430376</v>
      </c>
      <c r="J1962" s="169">
        <f t="shared" si="330"/>
        <v>2.3815297118192136E-2</v>
      </c>
      <c r="K1962" s="169">
        <f t="shared" si="331"/>
        <v>1.687057806023456</v>
      </c>
      <c r="L1962" s="169">
        <f t="shared" si="337"/>
        <v>20.612461996051096</v>
      </c>
      <c r="M1962" s="170">
        <f t="shared" si="338"/>
        <v>23.887203784525497</v>
      </c>
      <c r="N1962" s="170">
        <f t="shared" si="339"/>
        <v>0.2705363317264457</v>
      </c>
      <c r="O1962" s="169">
        <f t="shared" si="340"/>
        <v>2.439901981659864E-2</v>
      </c>
    </row>
    <row r="1963" spans="1:15" x14ac:dyDescent="0.25">
      <c r="A1963" s="157">
        <v>45695.352083333331</v>
      </c>
      <c r="B1963" s="171">
        <v>0.26214901024478537</v>
      </c>
      <c r="C1963" s="169">
        <f t="shared" si="332"/>
        <v>0.29732803598503038</v>
      </c>
      <c r="D1963" s="168">
        <v>26.217861039999999</v>
      </c>
      <c r="E1963" s="168">
        <v>8.2510164999999996E-3</v>
      </c>
      <c r="F1963" s="169">
        <f t="shared" si="333"/>
        <v>0.97911328245940565</v>
      </c>
      <c r="G1963" s="169">
        <f t="shared" si="334"/>
        <v>0.28800692722373999</v>
      </c>
      <c r="H1963" s="169">
        <f t="shared" si="335"/>
        <v>6.2339161736740258E-4</v>
      </c>
      <c r="I1963" s="169">
        <f t="shared" si="336"/>
        <v>25689.142309106624</v>
      </c>
      <c r="J1963" s="169">
        <f t="shared" si="330"/>
        <v>2.3814727593345592E-2</v>
      </c>
      <c r="K1963" s="169">
        <f t="shared" si="331"/>
        <v>1.6870936364451092</v>
      </c>
      <c r="L1963" s="169">
        <f t="shared" si="337"/>
        <v>20.304240130926178</v>
      </c>
      <c r="M1963" s="170">
        <f t="shared" si="338"/>
        <v>23.530461234875006</v>
      </c>
      <c r="N1963" s="170">
        <f t="shared" si="339"/>
        <v>0.3037799068562142</v>
      </c>
      <c r="O1963" s="169">
        <f t="shared" si="340"/>
        <v>2.7397177746772566E-2</v>
      </c>
    </row>
    <row r="1964" spans="1:15" x14ac:dyDescent="0.25">
      <c r="A1964" s="157">
        <v>45695.352777777778</v>
      </c>
      <c r="B1964" s="171">
        <v>0.2613768489323105</v>
      </c>
      <c r="C1964" s="169">
        <f t="shared" si="332"/>
        <v>0.29645262458070898</v>
      </c>
      <c r="D1964" s="168">
        <v>26.218092195000001</v>
      </c>
      <c r="E1964" s="168">
        <v>9.0695994999999904E-3</v>
      </c>
      <c r="F1964" s="169">
        <f t="shared" si="333"/>
        <v>0.97911281672668204</v>
      </c>
      <c r="G1964" s="169">
        <f t="shared" si="334"/>
        <v>0.28715860127843401</v>
      </c>
      <c r="H1964" s="169">
        <f t="shared" si="335"/>
        <v>6.2155541402258443E-4</v>
      </c>
      <c r="I1964" s="169">
        <f t="shared" si="336"/>
        <v>25613.506763773257</v>
      </c>
      <c r="J1964" s="169">
        <f t="shared" si="330"/>
        <v>2.3814563284662752E-2</v>
      </c>
      <c r="K1964" s="169">
        <f t="shared" si="331"/>
        <v>1.6871039738683229</v>
      </c>
      <c r="L1964" s="169">
        <f t="shared" si="337"/>
        <v>20.252796140985495</v>
      </c>
      <c r="M1964" s="170">
        <f t="shared" si="338"/>
        <v>23.470971777754229</v>
      </c>
      <c r="N1964" s="170">
        <f t="shared" si="339"/>
        <v>0.33298270875043268</v>
      </c>
      <c r="O1964" s="169">
        <f t="shared" si="340"/>
        <v>3.0030908076337723E-2</v>
      </c>
    </row>
    <row r="1965" spans="1:15" x14ac:dyDescent="0.25">
      <c r="A1965" s="157">
        <v>45695.353472222225</v>
      </c>
      <c r="B1965" s="171">
        <v>0.26987063262775757</v>
      </c>
      <c r="C1965" s="169">
        <f t="shared" si="332"/>
        <v>0.30608659586415116</v>
      </c>
      <c r="D1965" s="168">
        <v>26.21830658</v>
      </c>
      <c r="E1965" s="168">
        <v>9.6418124999999993E-3</v>
      </c>
      <c r="F1965" s="169">
        <f t="shared" si="333"/>
        <v>0.97911238477732121</v>
      </c>
      <c r="G1965" s="169">
        <f t="shared" si="334"/>
        <v>0.29649019684823824</v>
      </c>
      <c r="H1965" s="169">
        <f t="shared" si="335"/>
        <v>6.4175367283168447E-4</v>
      </c>
      <c r="I1965" s="169">
        <f t="shared" si="336"/>
        <v>26445.881882662659</v>
      </c>
      <c r="J1965" s="169">
        <f t="shared" si="330"/>
        <v>2.3814410897605071E-2</v>
      </c>
      <c r="K1965" s="169">
        <f t="shared" si="331"/>
        <v>1.6871135613661303</v>
      </c>
      <c r="L1965" s="169">
        <f t="shared" si="337"/>
        <v>20.817525682825345</v>
      </c>
      <c r="M1965" s="170">
        <f t="shared" si="338"/>
        <v>24.125559685611101</v>
      </c>
      <c r="N1965" s="170">
        <f t="shared" si="339"/>
        <v>0.3649468715595432</v>
      </c>
      <c r="O1965" s="169">
        <f t="shared" si="340"/>
        <v>3.2913678892455195E-2</v>
      </c>
    </row>
    <row r="1966" spans="1:15" x14ac:dyDescent="0.25">
      <c r="A1966" s="157">
        <v>45695.354166666664</v>
      </c>
      <c r="B1966" s="168">
        <v>0.27797833935018057</v>
      </c>
      <c r="C1966" s="169">
        <f t="shared" si="332"/>
        <v>0.31528270140425635</v>
      </c>
      <c r="D1966" s="168">
        <v>26.218520965</v>
      </c>
      <c r="E1966" s="168">
        <v>1.0352310999999999E-2</v>
      </c>
      <c r="F1966" s="169">
        <f t="shared" si="333"/>
        <v>0.97911195282319563</v>
      </c>
      <c r="G1966" s="169">
        <f t="shared" si="334"/>
        <v>0.30539763349190863</v>
      </c>
      <c r="H1966" s="169">
        <f t="shared" si="335"/>
        <v>6.6103383872707499E-4</v>
      </c>
      <c r="I1966" s="169">
        <f t="shared" si="336"/>
        <v>27240.42540132775</v>
      </c>
      <c r="J1966" s="169">
        <f t="shared" si="330"/>
        <v>2.3814258511740724E-2</v>
      </c>
      <c r="K1966" s="169">
        <f t="shared" si="331"/>
        <v>1.687123148903827</v>
      </c>
      <c r="L1966" s="169">
        <f t="shared" si="337"/>
        <v>21.354268155158188</v>
      </c>
      <c r="M1966" s="170">
        <f t="shared" si="338"/>
        <v>24.74771969591793</v>
      </c>
      <c r="N1966" s="170">
        <f t="shared" si="339"/>
        <v>0.40304906816024938</v>
      </c>
      <c r="O1966" s="169">
        <f t="shared" si="340"/>
        <v>3.6350024184726673E-2</v>
      </c>
    </row>
    <row r="1967" spans="1:15" x14ac:dyDescent="0.25">
      <c r="A1967" s="157">
        <v>45695.354861111111</v>
      </c>
      <c r="B1967" s="171">
        <v>0.2741175327569193</v>
      </c>
      <c r="C1967" s="169">
        <f t="shared" si="332"/>
        <v>0.31090413897874347</v>
      </c>
      <c r="D1967" s="168">
        <v>26.218735353333301</v>
      </c>
      <c r="E1967" s="168">
        <v>1.1141488999999999E-2</v>
      </c>
      <c r="F1967" s="169">
        <f t="shared" si="333"/>
        <v>0.97911152085758857</v>
      </c>
      <c r="G1967" s="169">
        <f t="shared" si="334"/>
        <v>0.30115600373144508</v>
      </c>
      <c r="H1967" s="169">
        <f t="shared" si="335"/>
        <v>6.5185282192953482E-4</v>
      </c>
      <c r="I1967" s="169">
        <f t="shared" si="336"/>
        <v>26862.117607763437</v>
      </c>
      <c r="J1967" s="169">
        <f t="shared" si="330"/>
        <v>2.3814106124700463E-2</v>
      </c>
      <c r="K1967" s="169">
        <f t="shared" si="331"/>
        <v>1.6871327366304785</v>
      </c>
      <c r="L1967" s="169">
        <f t="shared" si="337"/>
        <v>21.098954230497892</v>
      </c>
      <c r="M1967" s="170">
        <f t="shared" si="338"/>
        <v>24.45195762679932</v>
      </c>
      <c r="N1967" s="170">
        <f t="shared" si="339"/>
        <v>0.42803597125005255</v>
      </c>
      <c r="O1967" s="169">
        <f t="shared" si="340"/>
        <v>3.8603532760646875E-2</v>
      </c>
    </row>
    <row r="1968" spans="1:15" x14ac:dyDescent="0.25">
      <c r="A1968" s="157">
        <v>45695.355555555558</v>
      </c>
      <c r="B1968" s="171">
        <v>0.26871240355415138</v>
      </c>
      <c r="C1968" s="169">
        <f t="shared" si="332"/>
        <v>0.30477331705233113</v>
      </c>
      <c r="D1968" s="168">
        <v>26.2185385866666</v>
      </c>
      <c r="E1968" s="168">
        <v>1.17645651666666E-2</v>
      </c>
      <c r="F1968" s="169">
        <f t="shared" si="333"/>
        <v>0.97911191731792679</v>
      </c>
      <c r="G1968" s="169">
        <f t="shared" si="334"/>
        <v>0.29521772209733599</v>
      </c>
      <c r="H1968" s="169">
        <f t="shared" si="335"/>
        <v>6.3899939847908221E-4</v>
      </c>
      <c r="I1968" s="169">
        <f t="shared" si="336"/>
        <v>26332.414593321409</v>
      </c>
      <c r="J1968" s="169">
        <f t="shared" si="330"/>
        <v>2.3814245986230446E-2</v>
      </c>
      <c r="K1968" s="169">
        <f t="shared" si="331"/>
        <v>1.6871239369663003</v>
      </c>
      <c r="L1968" s="169">
        <f t="shared" si="337"/>
        <v>20.740666269997423</v>
      </c>
      <c r="M1968" s="170">
        <f t="shared" si="338"/>
        <v>24.036619093719281</v>
      </c>
      <c r="N1968" s="170">
        <f t="shared" si="339"/>
        <v>0.44347588756636575</v>
      </c>
      <c r="O1968" s="169">
        <f t="shared" si="340"/>
        <v>3.9996021605913222E-2</v>
      </c>
    </row>
    <row r="1969" spans="1:15" x14ac:dyDescent="0.25">
      <c r="A1969" s="157">
        <v>45695.356249999997</v>
      </c>
      <c r="B1969" s="171">
        <v>0.27257321012424784</v>
      </c>
      <c r="C1969" s="169">
        <f t="shared" si="332"/>
        <v>0.30915049128728783</v>
      </c>
      <c r="D1969" s="168">
        <v>26.217490921666599</v>
      </c>
      <c r="E1969" s="168">
        <v>1.2196904E-2</v>
      </c>
      <c r="F1969" s="169">
        <f t="shared" si="333"/>
        <v>0.97911402816489745</v>
      </c>
      <c r="G1969" s="169">
        <f t="shared" si="334"/>
        <v>0.29945935183234973</v>
      </c>
      <c r="H1969" s="169">
        <f t="shared" si="335"/>
        <v>6.4818041522153624E-4</v>
      </c>
      <c r="I1969" s="169">
        <f t="shared" si="336"/>
        <v>26710.60244722167</v>
      </c>
      <c r="J1969" s="169">
        <f t="shared" si="330"/>
        <v>2.3814990682284626E-2</v>
      </c>
      <c r="K1969" s="169">
        <f t="shared" si="331"/>
        <v>1.6870770845750238</v>
      </c>
      <c r="L1969" s="169">
        <f t="shared" si="337"/>
        <v>20.996688009469043</v>
      </c>
      <c r="M1969" s="170">
        <f t="shared" si="338"/>
        <v>24.332721306763016</v>
      </c>
      <c r="N1969" s="170">
        <f t="shared" si="339"/>
        <v>0.46605087312451637</v>
      </c>
      <c r="O1969" s="169">
        <f t="shared" si="340"/>
        <v>4.2032005151922479E-2</v>
      </c>
    </row>
    <row r="1970" spans="1:15" x14ac:dyDescent="0.25">
      <c r="A1970" s="157">
        <v>45695.356944444444</v>
      </c>
      <c r="B1970" s="171">
        <v>0.2741175327569193</v>
      </c>
      <c r="C1970" s="169">
        <f t="shared" si="332"/>
        <v>0.31090025017505085</v>
      </c>
      <c r="D1970" s="168">
        <v>26.216418226666601</v>
      </c>
      <c r="E1970" s="168">
        <v>1.2622885166666599E-2</v>
      </c>
      <c r="F1970" s="169">
        <f t="shared" si="333"/>
        <v>0.9791161893246878</v>
      </c>
      <c r="G1970" s="169">
        <f t="shared" si="334"/>
        <v>0.30115600373144502</v>
      </c>
      <c r="H1970" s="169">
        <f t="shared" si="335"/>
        <v>6.5185282192953471E-4</v>
      </c>
      <c r="I1970" s="169">
        <f t="shared" si="336"/>
        <v>26861.781615124393</v>
      </c>
      <c r="J1970" s="169">
        <f t="shared" si="330"/>
        <v>2.3815753199569047E-2</v>
      </c>
      <c r="K1970" s="169">
        <f t="shared" si="331"/>
        <v>1.6870291138096847</v>
      </c>
      <c r="L1970" s="169">
        <f t="shared" si="337"/>
        <v>21.098954230497874</v>
      </c>
      <c r="M1970" s="170">
        <f t="shared" si="338"/>
        <v>24.450613926042109</v>
      </c>
      <c r="N1970" s="170">
        <f t="shared" si="339"/>
        <v>0.48491580813744817</v>
      </c>
      <c r="O1970" s="169">
        <f t="shared" si="340"/>
        <v>4.3733388179784283E-2</v>
      </c>
    </row>
    <row r="1971" spans="1:15" x14ac:dyDescent="0.25">
      <c r="A1971" s="157">
        <v>45695.357638888891</v>
      </c>
      <c r="B1971" s="171">
        <v>0.27064280684306047</v>
      </c>
      <c r="C1971" s="169">
        <f t="shared" si="332"/>
        <v>0.30695748752319346</v>
      </c>
      <c r="D1971" s="168">
        <v>26.215345535000001</v>
      </c>
      <c r="E1971" s="168">
        <v>1.3101318833333301E-2</v>
      </c>
      <c r="F1971" s="169">
        <f t="shared" si="333"/>
        <v>0.97911835035847694</v>
      </c>
      <c r="G1971" s="169">
        <f t="shared" si="334"/>
        <v>0.29733853696908452</v>
      </c>
      <c r="H1971" s="169">
        <f t="shared" si="335"/>
        <v>6.4358990685949035E-4</v>
      </c>
      <c r="I1971" s="169">
        <f t="shared" si="336"/>
        <v>26521.126922003914</v>
      </c>
      <c r="J1971" s="169">
        <f t="shared" si="330"/>
        <v>2.3816515744363168E-2</v>
      </c>
      <c r="K1971" s="169">
        <f t="shared" si="331"/>
        <v>1.6869811441919971</v>
      </c>
      <c r="L1971" s="169">
        <f t="shared" si="337"/>
        <v>20.868741054629918</v>
      </c>
      <c r="M1971" s="170">
        <f t="shared" si="338"/>
        <v>24.183215154877118</v>
      </c>
      <c r="N1971" s="170">
        <f t="shared" si="339"/>
        <v>0.49719960249770317</v>
      </c>
      <c r="O1971" s="169">
        <f t="shared" si="340"/>
        <v>4.4841233991495595E-2</v>
      </c>
    </row>
    <row r="1972" spans="1:15" x14ac:dyDescent="0.25">
      <c r="A1972" s="157">
        <v>45695.35833333333</v>
      </c>
      <c r="B1972" s="171">
        <v>0.2714149681555354</v>
      </c>
      <c r="C1972" s="169">
        <f t="shared" si="332"/>
        <v>0.30783147453408521</v>
      </c>
      <c r="D1972" s="168">
        <v>26.214272843333301</v>
      </c>
      <c r="E1972" s="168">
        <v>1.35535268333333E-2</v>
      </c>
      <c r="F1972" s="169">
        <f t="shared" si="333"/>
        <v>0.9791205112729866</v>
      </c>
      <c r="G1972" s="169">
        <f t="shared" si="334"/>
        <v>0.29818686291439056</v>
      </c>
      <c r="H1972" s="169">
        <f t="shared" si="335"/>
        <v>6.4542611020430862E-4</v>
      </c>
      <c r="I1972" s="169">
        <f t="shared" si="336"/>
        <v>26596.639399744963</v>
      </c>
      <c r="J1972" s="169">
        <f t="shared" si="330"/>
        <v>2.3817278319037915E-2</v>
      </c>
      <c r="K1972" s="169">
        <f t="shared" si="331"/>
        <v>1.6869331755728743</v>
      </c>
      <c r="L1972" s="169">
        <f t="shared" si="337"/>
        <v>20.919935117960623</v>
      </c>
      <c r="M1972" s="170">
        <f t="shared" si="338"/>
        <v>24.24192337125255</v>
      </c>
      <c r="N1972" s="170">
        <f t="shared" si="339"/>
        <v>0.51574301713663184</v>
      </c>
      <c r="O1972" s="169">
        <f t="shared" si="340"/>
        <v>4.6513619871629851E-2</v>
      </c>
    </row>
    <row r="1973" spans="1:15" x14ac:dyDescent="0.25">
      <c r="A1973" s="157">
        <v>45695.359027777777</v>
      </c>
      <c r="B1973" s="171">
        <v>0.27450361342087831</v>
      </c>
      <c r="C1973" s="169">
        <f t="shared" si="332"/>
        <v>0.31133422977176695</v>
      </c>
      <c r="D1973" s="168">
        <v>26.214093009999999</v>
      </c>
      <c r="E1973" s="168">
        <v>1.4030371E-2</v>
      </c>
      <c r="F1973" s="169">
        <f t="shared" si="333"/>
        <v>0.97912087353173083</v>
      </c>
      <c r="G1973" s="169">
        <f t="shared" si="334"/>
        <v>0.3015801667125812</v>
      </c>
      <c r="H1973" s="169">
        <f t="shared" si="335"/>
        <v>6.5277092362030567E-4</v>
      </c>
      <c r="I1973" s="169">
        <f t="shared" si="336"/>
        <v>26899.277452280665</v>
      </c>
      <c r="J1973" s="169">
        <f t="shared" si="330"/>
        <v>2.3817406165172254E-2</v>
      </c>
      <c r="K1973" s="169">
        <f t="shared" si="331"/>
        <v>1.6869251338847571</v>
      </c>
      <c r="L1973" s="169">
        <f t="shared" si="337"/>
        <v>21.124508167603651</v>
      </c>
      <c r="M1973" s="170">
        <f t="shared" si="338"/>
        <v>24.478877265119852</v>
      </c>
      <c r="N1973" s="170">
        <f t="shared" si="339"/>
        <v>0.53967184257814926</v>
      </c>
      <c r="O1973" s="169">
        <f t="shared" si="340"/>
        <v>4.8671702974219806E-2</v>
      </c>
    </row>
    <row r="1974" spans="1:15" x14ac:dyDescent="0.25">
      <c r="A1974" s="157">
        <v>45695.359722222223</v>
      </c>
      <c r="B1974" s="168">
        <v>0.28647212306107006</v>
      </c>
      <c r="C1974" s="169">
        <f t="shared" si="332"/>
        <v>0.32491150007744896</v>
      </c>
      <c r="D1974" s="168">
        <v>26.215761019999999</v>
      </c>
      <c r="E1974" s="168">
        <v>1.43919775E-2</v>
      </c>
      <c r="F1974" s="169">
        <f t="shared" si="333"/>
        <v>0.97911751334074859</v>
      </c>
      <c r="G1974" s="169">
        <f t="shared" si="334"/>
        <v>0.31472922907867851</v>
      </c>
      <c r="H1974" s="169">
        <f t="shared" si="335"/>
        <v>6.8123209757289718E-4</v>
      </c>
      <c r="I1974" s="169">
        <f t="shared" si="336"/>
        <v>28072.353606691591</v>
      </c>
      <c r="J1974" s="169">
        <f t="shared" si="330"/>
        <v>2.3816220384814162E-2</v>
      </c>
      <c r="K1974" s="169">
        <f t="shared" si="331"/>
        <v>1.6869997241158761</v>
      </c>
      <c r="L1974" s="169">
        <f t="shared" si="337"/>
        <v>21.914224432467837</v>
      </c>
      <c r="M1974" s="170">
        <f t="shared" si="338"/>
        <v>25.394997482493778</v>
      </c>
      <c r="N1974" s="170">
        <f t="shared" si="339"/>
        <v>0.57657501312201465</v>
      </c>
      <c r="O1974" s="169">
        <f t="shared" si="340"/>
        <v>5.1999910995852688E-2</v>
      </c>
    </row>
    <row r="1975" spans="1:15" x14ac:dyDescent="0.25">
      <c r="A1975" s="157">
        <v>45695.36041666667</v>
      </c>
      <c r="B1975" s="168">
        <v>0.29573807173676109</v>
      </c>
      <c r="C1975" s="169">
        <f t="shared" si="332"/>
        <v>0.33542388998069289</v>
      </c>
      <c r="D1975" s="168">
        <v>26.217483373333302</v>
      </c>
      <c r="E1975" s="168">
        <v>1.47729819999999E-2</v>
      </c>
      <c r="F1975" s="169">
        <f t="shared" si="333"/>
        <v>0.97911404337294949</v>
      </c>
      <c r="G1975" s="169">
        <f t="shared" si="334"/>
        <v>0.32490915462334008</v>
      </c>
      <c r="H1975" s="169">
        <f t="shared" si="335"/>
        <v>7.0326656844878807E-4</v>
      </c>
      <c r="I1975" s="169">
        <f t="shared" si="336"/>
        <v>28980.624094331866</v>
      </c>
      <c r="J1975" s="169">
        <f t="shared" si="330"/>
        <v>2.3814996047856942E-2</v>
      </c>
      <c r="K1975" s="169">
        <f t="shared" si="331"/>
        <v>1.6870767470111638</v>
      </c>
      <c r="L1975" s="169">
        <f t="shared" si="337"/>
        <v>22.522442846231083</v>
      </c>
      <c r="M1975" s="170">
        <f t="shared" si="338"/>
        <v>26.100889176846138</v>
      </c>
      <c r="N1975" s="170">
        <f t="shared" si="339"/>
        <v>0.61008323894658811</v>
      </c>
      <c r="O1975" s="169">
        <f t="shared" si="340"/>
        <v>5.5021937134432555E-2</v>
      </c>
    </row>
    <row r="1976" spans="1:15" x14ac:dyDescent="0.25">
      <c r="A1976" s="157">
        <v>45695.361111111109</v>
      </c>
      <c r="B1976" s="168">
        <v>0.29149117529081403</v>
      </c>
      <c r="C1976" s="169">
        <f t="shared" si="332"/>
        <v>0.33061016594182341</v>
      </c>
      <c r="D1976" s="168">
        <v>26.219205729999999</v>
      </c>
      <c r="E1976" s="168">
        <v>1.5039692E-2</v>
      </c>
      <c r="F1976" s="169">
        <f t="shared" si="333"/>
        <v>0.979110573090894</v>
      </c>
      <c r="G1976" s="169">
        <f t="shared" si="334"/>
        <v>0.32024335178665381</v>
      </c>
      <c r="H1976" s="169">
        <f t="shared" si="335"/>
        <v>6.9316742810964025E-4</v>
      </c>
      <c r="I1976" s="169">
        <f t="shared" si="336"/>
        <v>28564.718337373542</v>
      </c>
      <c r="J1976" s="169">
        <f t="shared" si="330"/>
        <v>2.3813771785557575E-2</v>
      </c>
      <c r="K1976" s="169">
        <f t="shared" si="331"/>
        <v>1.6871537726299641</v>
      </c>
      <c r="L1976" s="169">
        <f t="shared" si="337"/>
        <v>22.244012144899823</v>
      </c>
      <c r="M1976" s="170">
        <f t="shared" si="338"/>
        <v>25.77927342758673</v>
      </c>
      <c r="N1976" s="170">
        <f t="shared" si="339"/>
        <v>0.6126333530120065</v>
      </c>
      <c r="O1976" s="169">
        <f t="shared" si="340"/>
        <v>5.5251925776696117E-2</v>
      </c>
    </row>
    <row r="1977" spans="1:15" x14ac:dyDescent="0.25">
      <c r="A1977" s="157">
        <v>45695.361805555556</v>
      </c>
      <c r="B1977" s="171">
        <v>0.2741175327569193</v>
      </c>
      <c r="C1977" s="169">
        <f t="shared" si="332"/>
        <v>0.31090781920325367</v>
      </c>
      <c r="D1977" s="168">
        <v>26.220928081666599</v>
      </c>
      <c r="E1977" s="168">
        <v>1.5087376499999999E-2</v>
      </c>
      <c r="F1977" s="169">
        <f t="shared" si="333"/>
        <v>0.97910710251135047</v>
      </c>
      <c r="G1977" s="169">
        <f t="shared" si="334"/>
        <v>0.30115600373144502</v>
      </c>
      <c r="H1977" s="169">
        <f t="shared" si="335"/>
        <v>6.5185282192953471E-4</v>
      </c>
      <c r="I1977" s="169">
        <f t="shared" si="336"/>
        <v>26862.435579161116</v>
      </c>
      <c r="J1977" s="169">
        <f t="shared" si="330"/>
        <v>2.3812547603833761E-2</v>
      </c>
      <c r="K1977" s="169">
        <f t="shared" si="331"/>
        <v>1.6872308005996424</v>
      </c>
      <c r="L1977" s="169">
        <f t="shared" si="337"/>
        <v>21.098954230497874</v>
      </c>
      <c r="M1977" s="170">
        <f t="shared" si="338"/>
        <v>24.453229257020197</v>
      </c>
      <c r="N1977" s="170">
        <f t="shared" si="339"/>
        <v>0.57966690620708472</v>
      </c>
      <c r="O1977" s="169">
        <f t="shared" si="340"/>
        <v>5.2278761382312834E-2</v>
      </c>
    </row>
    <row r="1978" spans="1:15" x14ac:dyDescent="0.25">
      <c r="A1978" s="157">
        <v>45695.362500000003</v>
      </c>
      <c r="B1978" s="171">
        <v>0.27450361342087831</v>
      </c>
      <c r="C1978" s="169">
        <f t="shared" si="332"/>
        <v>0.31134728632046432</v>
      </c>
      <c r="D1978" s="168">
        <v>26.221861681666599</v>
      </c>
      <c r="E1978" s="168">
        <v>1.52542715E-2</v>
      </c>
      <c r="F1978" s="169">
        <f t="shared" si="333"/>
        <v>0.97910522115661269</v>
      </c>
      <c r="G1978" s="169">
        <f t="shared" si="334"/>
        <v>0.30158016671258125</v>
      </c>
      <c r="H1978" s="169">
        <f t="shared" si="335"/>
        <v>6.5277092362030578E-4</v>
      </c>
      <c r="I1978" s="169">
        <f t="shared" si="336"/>
        <v>26900.405538088118</v>
      </c>
      <c r="J1978" s="169">
        <f t="shared" si="330"/>
        <v>2.3811884068830537E-2</v>
      </c>
      <c r="K1978" s="169">
        <f t="shared" si="331"/>
        <v>1.6872725546543479</v>
      </c>
      <c r="L1978" s="169">
        <f t="shared" si="337"/>
        <v>21.124508167603651</v>
      </c>
      <c r="M1978" s="170">
        <f t="shared" si="338"/>
        <v>24.483387813609539</v>
      </c>
      <c r="N1978" s="170">
        <f t="shared" si="339"/>
        <v>0.5868814448157349</v>
      </c>
      <c r="O1978" s="169">
        <f t="shared" si="340"/>
        <v>5.2929423233742327E-2</v>
      </c>
    </row>
    <row r="1979" spans="1:15" x14ac:dyDescent="0.25">
      <c r="A1979" s="157">
        <v>45695.363194444442</v>
      </c>
      <c r="B1979" s="168">
        <v>0.29419373622442752</v>
      </c>
      <c r="C1979" s="169">
        <f t="shared" si="332"/>
        <v>0.33367911401295353</v>
      </c>
      <c r="D1979" s="168">
        <v>26.2212572</v>
      </c>
      <c r="E1979" s="168">
        <v>1.5564220499999899E-2</v>
      </c>
      <c r="F1979" s="169">
        <f t="shared" si="333"/>
        <v>0.97910643929508367</v>
      </c>
      <c r="G1979" s="169">
        <f t="shared" si="334"/>
        <v>0.32321248857415547</v>
      </c>
      <c r="H1979" s="169">
        <f t="shared" si="335"/>
        <v>6.9959413111289062E-4</v>
      </c>
      <c r="I1979" s="169">
        <f t="shared" si="336"/>
        <v>28829.875450719184</v>
      </c>
      <c r="J1979" s="169">
        <f t="shared" si="330"/>
        <v>2.3812313687868229E-2</v>
      </c>
      <c r="K1979" s="169">
        <f t="shared" si="331"/>
        <v>1.6872455199058778</v>
      </c>
      <c r="L1979" s="169">
        <f t="shared" si="337"/>
        <v>22.421259880652343</v>
      </c>
      <c r="M1979" s="170">
        <f t="shared" si="338"/>
        <v>25.985955592040412</v>
      </c>
      <c r="N1979" s="170">
        <f t="shared" si="339"/>
        <v>0.63963343403128847</v>
      </c>
      <c r="O1979" s="169">
        <f t="shared" si="340"/>
        <v>5.7686998018694854E-2</v>
      </c>
    </row>
    <row r="1980" spans="1:15" x14ac:dyDescent="0.25">
      <c r="A1980" s="157">
        <v>45695.363888888889</v>
      </c>
      <c r="B1980" s="168">
        <v>0.29882670780565496</v>
      </c>
      <c r="C1980" s="169">
        <f t="shared" si="332"/>
        <v>0.33893272429085775</v>
      </c>
      <c r="D1980" s="168">
        <v>26.220613279999998</v>
      </c>
      <c r="E1980" s="168">
        <v>1.5850327000000001E-2</v>
      </c>
      <c r="F1980" s="169">
        <f t="shared" si="333"/>
        <v>0.97910773686716157</v>
      </c>
      <c r="G1980" s="169">
        <f t="shared" si="334"/>
        <v>0.32830244831796024</v>
      </c>
      <c r="H1980" s="169">
        <f t="shared" si="335"/>
        <v>7.1061135999558498E-4</v>
      </c>
      <c r="I1980" s="169">
        <f t="shared" si="336"/>
        <v>29283.787378730111</v>
      </c>
      <c r="J1980" s="169">
        <f t="shared" si="330"/>
        <v>2.3812771347072353E-2</v>
      </c>
      <c r="K1980" s="169">
        <f t="shared" si="331"/>
        <v>1.6872167216720559</v>
      </c>
      <c r="L1980" s="169">
        <f t="shared" si="337"/>
        <v>22.72458509179943</v>
      </c>
      <c r="M1980" s="170">
        <f t="shared" si="338"/>
        <v>26.33710345007535</v>
      </c>
      <c r="N1980" s="170">
        <f t="shared" si="339"/>
        <v>0.66114138602683936</v>
      </c>
      <c r="O1980" s="169">
        <f t="shared" si="340"/>
        <v>5.9626748379043949E-2</v>
      </c>
    </row>
    <row r="1981" spans="1:15" x14ac:dyDescent="0.25">
      <c r="A1981" s="157">
        <v>45695.364583333336</v>
      </c>
      <c r="B1981" s="168">
        <v>0.28261130727135891</v>
      </c>
      <c r="C1981" s="169">
        <f t="shared" si="332"/>
        <v>0.32053991434246204</v>
      </c>
      <c r="D1981" s="168">
        <v>26.219969358333302</v>
      </c>
      <c r="E1981" s="168">
        <v>1.5850327000000001E-2</v>
      </c>
      <c r="F1981" s="169">
        <f t="shared" si="333"/>
        <v>0.9791090343996065</v>
      </c>
      <c r="G1981" s="169">
        <f t="shared" si="334"/>
        <v>0.31048758921464353</v>
      </c>
      <c r="H1981" s="169">
        <f t="shared" si="335"/>
        <v>6.7205105890615481E-4</v>
      </c>
      <c r="I1981" s="169">
        <f t="shared" si="336"/>
        <v>27694.64859918872</v>
      </c>
      <c r="J1981" s="169">
        <f t="shared" si="330"/>
        <v>2.3813229018225895E-2</v>
      </c>
      <c r="K1981" s="169">
        <f t="shared" si="331"/>
        <v>1.6871879237235414</v>
      </c>
      <c r="L1981" s="169">
        <f t="shared" si="337"/>
        <v>21.659990859414183</v>
      </c>
      <c r="M1981" s="170">
        <f t="shared" si="338"/>
        <v>25.102887727274474</v>
      </c>
      <c r="N1981" s="170">
        <f t="shared" si="339"/>
        <v>0.6269236595138451</v>
      </c>
      <c r="O1981" s="169">
        <f t="shared" si="340"/>
        <v>5.6540734083138991E-2</v>
      </c>
    </row>
    <row r="1982" spans="1:15" x14ac:dyDescent="0.25">
      <c r="A1982" s="157">
        <v>45695.365277777775</v>
      </c>
      <c r="B1982" s="171">
        <v>0.26909847499849565</v>
      </c>
      <c r="C1982" s="169">
        <f t="shared" si="332"/>
        <v>0.30521249527791577</v>
      </c>
      <c r="D1982" s="168">
        <v>26.219325429999898</v>
      </c>
      <c r="E1982" s="168">
        <v>1.5969537999999998E-2</v>
      </c>
      <c r="F1982" s="169">
        <f t="shared" si="333"/>
        <v>0.97911033190249419</v>
      </c>
      <c r="G1982" s="169">
        <f t="shared" si="334"/>
        <v>0.29564187494945082</v>
      </c>
      <c r="H1982" s="169">
        <f t="shared" si="335"/>
        <v>6.3991747824556451E-4</v>
      </c>
      <c r="I1982" s="169">
        <f t="shared" si="336"/>
        <v>26370.359592011922</v>
      </c>
      <c r="J1982" s="169">
        <f t="shared" si="330"/>
        <v>2.3813686704883118E-2</v>
      </c>
      <c r="K1982" s="169">
        <f t="shared" si="331"/>
        <v>1.6871591258367249</v>
      </c>
      <c r="L1982" s="169">
        <f t="shared" si="337"/>
        <v>20.766290891851607</v>
      </c>
      <c r="M1982" s="170">
        <f t="shared" si="338"/>
        <v>24.066764900690771</v>
      </c>
      <c r="N1982" s="170">
        <f t="shared" si="339"/>
        <v>0.60282402214423692</v>
      </c>
      <c r="O1982" s="169">
        <f t="shared" si="340"/>
        <v>5.4367245864379229E-2</v>
      </c>
    </row>
    <row r="1983" spans="1:15" x14ac:dyDescent="0.25">
      <c r="A1983" s="157">
        <v>45695.365972222222</v>
      </c>
      <c r="B1983" s="171">
        <v>0.26176293880044116</v>
      </c>
      <c r="C1983" s="169">
        <f t="shared" si="332"/>
        <v>0.29689147092552831</v>
      </c>
      <c r="D1983" s="168">
        <v>26.21868164</v>
      </c>
      <c r="E1983" s="168">
        <v>1.6184118000000001E-2</v>
      </c>
      <c r="F1983" s="169">
        <f t="shared" si="333"/>
        <v>0.97911162908366689</v>
      </c>
      <c r="G1983" s="169">
        <f t="shared" si="334"/>
        <v>0.28758277437162516</v>
      </c>
      <c r="H1983" s="169">
        <f t="shared" si="335"/>
        <v>6.2247353760092028E-4</v>
      </c>
      <c r="I1983" s="169">
        <f t="shared" si="336"/>
        <v>25651.423087965646</v>
      </c>
      <c r="J1983" s="169">
        <f t="shared" si="330"/>
        <v>2.3814144303978834E-2</v>
      </c>
      <c r="K1983" s="169">
        <f t="shared" si="331"/>
        <v>1.6871303344962223</v>
      </c>
      <c r="L1983" s="169">
        <f t="shared" si="337"/>
        <v>20.278521405344925</v>
      </c>
      <c r="M1983" s="170">
        <f t="shared" si="338"/>
        <v>23.501113328246976</v>
      </c>
      <c r="N1983" s="170">
        <f t="shared" si="339"/>
        <v>0.59503294721952971</v>
      </c>
      <c r="O1983" s="169">
        <f t="shared" si="340"/>
        <v>5.366458759194892E-2</v>
      </c>
    </row>
    <row r="1984" spans="1:15" x14ac:dyDescent="0.25">
      <c r="A1984" s="157">
        <v>45695.366666666669</v>
      </c>
      <c r="B1984" s="168">
        <v>0.28183914594343978</v>
      </c>
      <c r="C1984" s="169">
        <f t="shared" si="332"/>
        <v>0.31966079040755163</v>
      </c>
      <c r="D1984" s="168">
        <v>26.218038095000001</v>
      </c>
      <c r="E1984" s="168">
        <v>1.6184118000000001E-2</v>
      </c>
      <c r="F1984" s="169">
        <f t="shared" si="333"/>
        <v>0.97911292572823982</v>
      </c>
      <c r="G1984" s="169">
        <f t="shared" si="334"/>
        <v>0.30963926325236985</v>
      </c>
      <c r="H1984" s="169">
        <f t="shared" si="335"/>
        <v>6.7021485552461006E-4</v>
      </c>
      <c r="I1984" s="169">
        <f t="shared" si="336"/>
        <v>27618.692291212461</v>
      </c>
      <c r="J1984" s="169">
        <f t="shared" si="330"/>
        <v>2.3814601739686424E-2</v>
      </c>
      <c r="K1984" s="169">
        <f t="shared" si="331"/>
        <v>1.6871015544720012</v>
      </c>
      <c r="L1984" s="169">
        <f t="shared" si="337"/>
        <v>21.609086101842426</v>
      </c>
      <c r="M1984" s="170">
        <f t="shared" si="338"/>
        <v>25.042744505829916</v>
      </c>
      <c r="N1984" s="170">
        <f t="shared" si="339"/>
        <v>0.6384242068189413</v>
      </c>
      <c r="O1984" s="169">
        <f t="shared" si="340"/>
        <v>5.7577940730424E-2</v>
      </c>
    </row>
    <row r="1985" spans="1:15" x14ac:dyDescent="0.25">
      <c r="A1985" s="157">
        <v>45695.367361111108</v>
      </c>
      <c r="B1985" s="168">
        <v>0.28917468765473264</v>
      </c>
      <c r="C1985" s="169">
        <f t="shared" si="332"/>
        <v>0.32797959201749527</v>
      </c>
      <c r="D1985" s="168">
        <v>26.217394554999998</v>
      </c>
      <c r="E1985" s="168">
        <v>1.62556441666666E-2</v>
      </c>
      <c r="F1985" s="169">
        <f t="shared" si="333"/>
        <v>0.97911422231980305</v>
      </c>
      <c r="G1985" s="169">
        <f t="shared" si="334"/>
        <v>0.31769836988725003</v>
      </c>
      <c r="H1985" s="169">
        <f t="shared" si="335"/>
        <v>6.8765880927976197E-4</v>
      </c>
      <c r="I1985" s="169">
        <f t="shared" si="336"/>
        <v>28337.43675031159</v>
      </c>
      <c r="J1985" s="169">
        <f t="shared" si="330"/>
        <v>2.381505918259327E-2</v>
      </c>
      <c r="K1985" s="169">
        <f t="shared" si="331"/>
        <v>1.6870727750308003</v>
      </c>
      <c r="L1985" s="169">
        <f t="shared" si="337"/>
        <v>22.091901919606567</v>
      </c>
      <c r="M1985" s="170">
        <f t="shared" si="338"/>
        <v>25.601888437357584</v>
      </c>
      <c r="N1985" s="170">
        <f t="shared" si="339"/>
        <v>0.65711816033876702</v>
      </c>
      <c r="O1985" s="169">
        <f t="shared" si="340"/>
        <v>5.9263903349455894E-2</v>
      </c>
    </row>
    <row r="1986" spans="1:15" x14ac:dyDescent="0.25">
      <c r="A1986" s="157">
        <v>45695.368055555555</v>
      </c>
      <c r="B1986" s="168">
        <v>0.29573807173676109</v>
      </c>
      <c r="C1986" s="169">
        <f t="shared" si="332"/>
        <v>0.3354225639439477</v>
      </c>
      <c r="D1986" s="168">
        <v>26.216751015</v>
      </c>
      <c r="E1986" s="168">
        <v>1.6184117500000001E-2</v>
      </c>
      <c r="F1986" s="169">
        <f t="shared" si="333"/>
        <v>0.97911551886843162</v>
      </c>
      <c r="G1986" s="169">
        <f t="shared" si="334"/>
        <v>0.32490915462334019</v>
      </c>
      <c r="H1986" s="169">
        <f t="shared" si="335"/>
        <v>7.0326656844878828E-4</v>
      </c>
      <c r="I1986" s="169">
        <f t="shared" si="336"/>
        <v>28980.509524757083</v>
      </c>
      <c r="J1986" s="169">
        <f t="shared" si="330"/>
        <v>2.3815516636253684E-2</v>
      </c>
      <c r="K1986" s="169">
        <f t="shared" si="331"/>
        <v>1.6870439959490067</v>
      </c>
      <c r="L1986" s="169">
        <f t="shared" si="337"/>
        <v>22.522442846231105</v>
      </c>
      <c r="M1986" s="170">
        <f t="shared" si="338"/>
        <v>26.100435834545991</v>
      </c>
      <c r="N1986" s="170">
        <f t="shared" si="339"/>
        <v>0.66834498235073703</v>
      </c>
      <c r="O1986" s="169">
        <f t="shared" si="340"/>
        <v>6.027642337218047E-2</v>
      </c>
    </row>
    <row r="1987" spans="1:15" x14ac:dyDescent="0.25">
      <c r="A1987" s="157">
        <v>45695.368750000001</v>
      </c>
      <c r="B1987" s="168">
        <v>0.30114320096269465</v>
      </c>
      <c r="C1987" s="169">
        <f t="shared" si="332"/>
        <v>0.34155181000850865</v>
      </c>
      <c r="D1987" s="168">
        <v>26.2161074766666</v>
      </c>
      <c r="E1987" s="168">
        <v>1.60649065E-2</v>
      </c>
      <c r="F1987" s="169">
        <f t="shared" si="333"/>
        <v>0.97911681537076933</v>
      </c>
      <c r="G1987" s="169">
        <f t="shared" si="334"/>
        <v>0.33084743628289992</v>
      </c>
      <c r="H1987" s="169">
        <f t="shared" si="335"/>
        <v>7.1611999195432888E-4</v>
      </c>
      <c r="I1987" s="169">
        <f t="shared" si="336"/>
        <v>29510.076384735148</v>
      </c>
      <c r="J1987" s="169">
        <f t="shared" si="330"/>
        <v>2.3815974099483227E-2</v>
      </c>
      <c r="K1987" s="169">
        <f t="shared" si="331"/>
        <v>1.6870152173011483</v>
      </c>
      <c r="L1987" s="169">
        <f t="shared" si="337"/>
        <v>22.876000819676609</v>
      </c>
      <c r="M1987" s="170">
        <f t="shared" si="338"/>
        <v>26.50975663957912</v>
      </c>
      <c r="N1987" s="170">
        <f t="shared" si="339"/>
        <v>0.67494728738941057</v>
      </c>
      <c r="O1987" s="169">
        <f t="shared" si="340"/>
        <v>6.087186935330182E-2</v>
      </c>
    </row>
    <row r="1988" spans="1:15" x14ac:dyDescent="0.25">
      <c r="A1988" s="157">
        <v>45695.369444444441</v>
      </c>
      <c r="B1988" s="168">
        <v>0.28956077200190383</v>
      </c>
      <c r="C1988" s="169">
        <f t="shared" si="332"/>
        <v>0.32841609173570296</v>
      </c>
      <c r="D1988" s="168">
        <v>26.216608220000001</v>
      </c>
      <c r="E1988" s="168">
        <v>1.6184117666666602E-2</v>
      </c>
      <c r="F1988" s="169">
        <f t="shared" si="333"/>
        <v>0.97911580655360386</v>
      </c>
      <c r="G1988" s="169">
        <f t="shared" si="334"/>
        <v>0.31812253691490394</v>
      </c>
      <c r="H1988" s="169">
        <f t="shared" si="335"/>
        <v>6.8857691972922929E-4</v>
      </c>
      <c r="I1988" s="169">
        <f t="shared" si="336"/>
        <v>28375.150325964736</v>
      </c>
      <c r="J1988" s="169">
        <f t="shared" si="330"/>
        <v>2.3815618142039786E-2</v>
      </c>
      <c r="K1988" s="169">
        <f t="shared" si="331"/>
        <v>1.6870376102113223</v>
      </c>
      <c r="L1988" s="169">
        <f t="shared" si="337"/>
        <v>22.11726563709426</v>
      </c>
      <c r="M1988" s="170">
        <f t="shared" si="338"/>
        <v>25.630803974364348</v>
      </c>
      <c r="N1988" s="170">
        <f t="shared" si="339"/>
        <v>0.6550435003032814</v>
      </c>
      <c r="O1988" s="169">
        <f t="shared" si="340"/>
        <v>5.9076794760396949E-2</v>
      </c>
    </row>
    <row r="1989" spans="1:15" x14ac:dyDescent="0.25">
      <c r="A1989" s="157">
        <v>45695.370138888888</v>
      </c>
      <c r="B1989" s="171">
        <v>0.2675541523581027</v>
      </c>
      <c r="C1989" s="169">
        <f t="shared" si="332"/>
        <v>0.30346094315070177</v>
      </c>
      <c r="D1989" s="168">
        <v>26.219340311666599</v>
      </c>
      <c r="E1989" s="168">
        <v>1.6398698333333302E-2</v>
      </c>
      <c r="F1989" s="169">
        <f t="shared" si="333"/>
        <v>0.97911030191671478</v>
      </c>
      <c r="G1989" s="169">
        <f t="shared" si="334"/>
        <v>0.29394522304187243</v>
      </c>
      <c r="H1989" s="169">
        <f t="shared" si="335"/>
        <v>6.3624507151920442E-4</v>
      </c>
      <c r="I1989" s="169">
        <f t="shared" si="336"/>
        <v>26219.025488220632</v>
      </c>
      <c r="J1989" s="169">
        <f t="shared" si="330"/>
        <v>2.3813676127279707E-2</v>
      </c>
      <c r="K1989" s="169">
        <f t="shared" si="331"/>
        <v>1.6871597913734238</v>
      </c>
      <c r="L1989" s="169">
        <f t="shared" si="337"/>
        <v>20.663758993538163</v>
      </c>
      <c r="M1989" s="170">
        <f t="shared" si="338"/>
        <v>23.947945628481751</v>
      </c>
      <c r="N1989" s="170">
        <f t="shared" si="339"/>
        <v>0.61563896874882129</v>
      </c>
      <c r="O1989" s="169">
        <f t="shared" si="340"/>
        <v>5.5522995017029335E-2</v>
      </c>
    </row>
    <row r="1990" spans="1:15" x14ac:dyDescent="0.25">
      <c r="A1990" s="157">
        <v>45695.370833333334</v>
      </c>
      <c r="B1990" s="171">
        <v>0.27295928710499384</v>
      </c>
      <c r="C1990" s="169">
        <f t="shared" si="332"/>
        <v>0.30959612948497994</v>
      </c>
      <c r="D1990" s="168">
        <v>26.222129618333302</v>
      </c>
      <c r="E1990" s="168">
        <v>1.6565593833333302E-2</v>
      </c>
      <c r="F1990" s="169">
        <f t="shared" si="333"/>
        <v>0.97910468120427785</v>
      </c>
      <c r="G1990" s="169">
        <f t="shared" si="334"/>
        <v>0.29988351076696734</v>
      </c>
      <c r="H1990" s="169">
        <f t="shared" si="335"/>
        <v>6.4909850815360901E-4</v>
      </c>
      <c r="I1990" s="169">
        <f t="shared" si="336"/>
        <v>26749.105587502268</v>
      </c>
      <c r="J1990" s="169">
        <f t="shared" si="330"/>
        <v>2.3811693643106913E-2</v>
      </c>
      <c r="K1990" s="169">
        <f t="shared" si="331"/>
        <v>1.6872845379155548</v>
      </c>
      <c r="L1990" s="169">
        <f t="shared" si="337"/>
        <v>21.02226190853326</v>
      </c>
      <c r="M1990" s="170">
        <f t="shared" si="338"/>
        <v>24.365038826158759</v>
      </c>
      <c r="N1990" s="170">
        <f t="shared" si="339"/>
        <v>0.63392089420631714</v>
      </c>
      <c r="O1990" s="169">
        <f t="shared" si="340"/>
        <v>5.7171797818030043E-2</v>
      </c>
    </row>
    <row r="1991" spans="1:15" x14ac:dyDescent="0.25">
      <c r="A1991" s="157">
        <v>45695.371527777781</v>
      </c>
      <c r="B1991" s="168">
        <v>0.29187726516666579</v>
      </c>
      <c r="C1991" s="169">
        <f t="shared" si="332"/>
        <v>0.33105828092523054</v>
      </c>
      <c r="D1991" s="168">
        <v>26.224918925000001</v>
      </c>
      <c r="E1991" s="168">
        <v>1.6684805E-2</v>
      </c>
      <c r="F1991" s="169">
        <f t="shared" si="333"/>
        <v>0.97909905968509559</v>
      </c>
      <c r="G1991" s="169">
        <f t="shared" si="334"/>
        <v>0.32066752488832767</v>
      </c>
      <c r="H1991" s="169">
        <f t="shared" si="335"/>
        <v>6.9408555170633697E-4</v>
      </c>
      <c r="I1991" s="169">
        <f t="shared" si="336"/>
        <v>28603.43547193992</v>
      </c>
      <c r="J1991" s="169">
        <f t="shared" si="330"/>
        <v>2.3809711360912988E-2</v>
      </c>
      <c r="K1991" s="169">
        <f t="shared" si="331"/>
        <v>1.6874092912099987</v>
      </c>
      <c r="L1991" s="169">
        <f t="shared" si="337"/>
        <v>22.269347927791284</v>
      </c>
      <c r="M1991" s="170">
        <f t="shared" si="338"/>
        <v>25.812133083030982</v>
      </c>
      <c r="N1991" s="170">
        <f t="shared" si="339"/>
        <v>0.68061639888826109</v>
      </c>
      <c r="O1991" s="169">
        <f t="shared" si="340"/>
        <v>6.1383152857887903E-2</v>
      </c>
    </row>
    <row r="1992" spans="1:15" x14ac:dyDescent="0.25">
      <c r="A1992" s="157">
        <v>45695.37222222222</v>
      </c>
      <c r="B1992" s="168">
        <v>0.28801644937695453</v>
      </c>
      <c r="C1992" s="169">
        <f t="shared" si="332"/>
        <v>0.32668411663975022</v>
      </c>
      <c r="D1992" s="168">
        <v>26.227708230000001</v>
      </c>
      <c r="E1992" s="168">
        <v>1.6926056166666599E-2</v>
      </c>
      <c r="F1992" s="169">
        <f t="shared" si="333"/>
        <v>0.97909343736243004</v>
      </c>
      <c r="G1992" s="169">
        <f t="shared" si="334"/>
        <v>0.31642588502429247</v>
      </c>
      <c r="H1992" s="169">
        <f t="shared" si="335"/>
        <v>6.8490451303959406E-4</v>
      </c>
      <c r="I1992" s="169">
        <f t="shared" si="336"/>
        <v>28225.507677674421</v>
      </c>
      <c r="J1992" s="169">
        <f t="shared" si="330"/>
        <v>2.3807729281858182E-2</v>
      </c>
      <c r="K1992" s="169">
        <f t="shared" si="331"/>
        <v>1.6875340511824128</v>
      </c>
      <c r="L1992" s="169">
        <f t="shared" si="337"/>
        <v>22.015783260547927</v>
      </c>
      <c r="M1992" s="170">
        <f t="shared" si="338"/>
        <v>25.519917483612698</v>
      </c>
      <c r="N1992" s="170">
        <f t="shared" si="339"/>
        <v>0.6818136757934089</v>
      </c>
      <c r="O1992" s="169">
        <f t="shared" si="340"/>
        <v>6.1491132376750447E-2</v>
      </c>
    </row>
    <row r="1993" spans="1:15" x14ac:dyDescent="0.25">
      <c r="A1993" s="157">
        <v>45695.372916666667</v>
      </c>
      <c r="B1993" s="171">
        <v>0.27488968488066562</v>
      </c>
      <c r="C1993" s="169">
        <f t="shared" si="332"/>
        <v>0.31179838960090128</v>
      </c>
      <c r="D1993" s="168">
        <v>26.229711298333299</v>
      </c>
      <c r="E1993" s="168">
        <v>1.71393963333333E-2</v>
      </c>
      <c r="F1993" s="169">
        <f t="shared" si="333"/>
        <v>0.97908939933682027</v>
      </c>
      <c r="G1993" s="169">
        <f t="shared" si="334"/>
        <v>0.30200431958166252</v>
      </c>
      <c r="H1993" s="169">
        <f t="shared" si="335"/>
        <v>6.5368900342351196E-4</v>
      </c>
      <c r="I1993" s="169">
        <f t="shared" si="336"/>
        <v>26939.380861517871</v>
      </c>
      <c r="J1993" s="169">
        <f t="shared" si="330"/>
        <v>2.3806306026849994E-2</v>
      </c>
      <c r="K1993" s="169">
        <f t="shared" si="331"/>
        <v>1.6876236485443983</v>
      </c>
      <c r="L1993" s="169">
        <f t="shared" si="337"/>
        <v>21.150056464463649</v>
      </c>
      <c r="M1993" s="170">
        <f t="shared" si="338"/>
        <v>24.517562292772475</v>
      </c>
      <c r="N1993" s="170">
        <f t="shared" si="339"/>
        <v>0.66044282515725816</v>
      </c>
      <c r="O1993" s="169">
        <f t="shared" si="340"/>
        <v>5.9563746857617082E-2</v>
      </c>
    </row>
    <row r="1994" spans="1:15" x14ac:dyDescent="0.25">
      <c r="A1994" s="157">
        <v>45695.373611111114</v>
      </c>
      <c r="B1994" s="171">
        <v>0.27180103592438826</v>
      </c>
      <c r="C1994" s="169">
        <f t="shared" si="332"/>
        <v>0.30829581818322599</v>
      </c>
      <c r="D1994" s="168">
        <v>26.230181200000001</v>
      </c>
      <c r="E1994" s="168">
        <v>1.72347646666666E-2</v>
      </c>
      <c r="F1994" s="169">
        <f t="shared" si="333"/>
        <v>0.97908845199236394</v>
      </c>
      <c r="G1994" s="169">
        <f t="shared" si="334"/>
        <v>0.29861101172847004</v>
      </c>
      <c r="H1994" s="169">
        <f t="shared" si="335"/>
        <v>6.4634418123045467E-4</v>
      </c>
      <c r="I1994" s="169">
        <f t="shared" si="336"/>
        <v>26636.758691030725</v>
      </c>
      <c r="J1994" s="169">
        <f t="shared" si="330"/>
        <v>2.3805972159210674E-2</v>
      </c>
      <c r="K1994" s="169">
        <f t="shared" si="331"/>
        <v>1.687644667777332</v>
      </c>
      <c r="L1994" s="169">
        <f t="shared" si="337"/>
        <v>20.945523646586874</v>
      </c>
      <c r="M1994" s="170">
        <f t="shared" si="338"/>
        <v>24.280734412790945</v>
      </c>
      <c r="N1994" s="170">
        <f t="shared" si="339"/>
        <v>0.65701587803436579</v>
      </c>
      <c r="O1994" s="169">
        <f t="shared" si="340"/>
        <v>5.9254678754903117E-2</v>
      </c>
    </row>
    <row r="1995" spans="1:15" x14ac:dyDescent="0.25">
      <c r="A1995" s="157">
        <v>45695.374305555553</v>
      </c>
      <c r="B1995" s="168">
        <v>0.28261130727135891</v>
      </c>
      <c r="C1995" s="169">
        <f t="shared" si="332"/>
        <v>0.3205583322099938</v>
      </c>
      <c r="D1995" s="168">
        <v>26.230611790000001</v>
      </c>
      <c r="E1995" s="168">
        <v>1.73794081666666E-2</v>
      </c>
      <c r="F1995" s="169">
        <f t="shared" si="333"/>
        <v>0.97908758388201667</v>
      </c>
      <c r="G1995" s="169">
        <f t="shared" si="334"/>
        <v>0.31048758921464348</v>
      </c>
      <c r="H1995" s="169">
        <f t="shared" si="335"/>
        <v>6.720510589061547E-4</v>
      </c>
      <c r="I1995" s="169">
        <f t="shared" si="336"/>
        <v>27696.239902943464</v>
      </c>
      <c r="J1995" s="169">
        <f t="shared" si="330"/>
        <v>2.3805666227751397E-2</v>
      </c>
      <c r="K1995" s="169">
        <f t="shared" si="331"/>
        <v>1.6876639287232298</v>
      </c>
      <c r="L1995" s="169">
        <f t="shared" si="337"/>
        <v>21.659990859414183</v>
      </c>
      <c r="M1995" s="170">
        <f t="shared" si="338"/>
        <v>25.109224533816146</v>
      </c>
      <c r="N1995" s="170">
        <f t="shared" si="339"/>
        <v>0.68761606820177068</v>
      </c>
      <c r="O1995" s="169">
        <f t="shared" si="340"/>
        <v>6.2014436165383352E-2</v>
      </c>
    </row>
    <row r="1996" spans="1:15" x14ac:dyDescent="0.25">
      <c r="A1996" s="157">
        <v>45695.375</v>
      </c>
      <c r="B1996" s="168">
        <v>0.28261130727135891</v>
      </c>
      <c r="C1996" s="169">
        <f t="shared" si="332"/>
        <v>0.32055907748426271</v>
      </c>
      <c r="D1996" s="168">
        <v>26.231042376666601</v>
      </c>
      <c r="E1996" s="168">
        <v>1.7545509166666601E-2</v>
      </c>
      <c r="F1996" s="169">
        <f t="shared" si="333"/>
        <v>0.97908671575915762</v>
      </c>
      <c r="G1996" s="169">
        <f t="shared" si="334"/>
        <v>0.31048758921464348</v>
      </c>
      <c r="H1996" s="169">
        <f t="shared" si="335"/>
        <v>6.720510589061547E-4</v>
      </c>
      <c r="I1996" s="169">
        <f t="shared" si="336"/>
        <v>27696.304294640297</v>
      </c>
      <c r="J1996" s="169">
        <f t="shared" si="330"/>
        <v>2.3805360303471992E-2</v>
      </c>
      <c r="K1996" s="169">
        <f t="shared" si="331"/>
        <v>1.6876831896809439</v>
      </c>
      <c r="L1996" s="169">
        <f t="shared" si="337"/>
        <v>21.659990859414183</v>
      </c>
      <c r="M1996" s="170">
        <f t="shared" si="338"/>
        <v>25.109480951032037</v>
      </c>
      <c r="N1996" s="170">
        <f t="shared" si="339"/>
        <v>0.69419655688990434</v>
      </c>
      <c r="O1996" s="169">
        <f t="shared" si="340"/>
        <v>6.2607914582422833E-2</v>
      </c>
    </row>
    <row r="1997" spans="1:15" x14ac:dyDescent="0.25">
      <c r="A1997" s="157">
        <v>45695.375694444447</v>
      </c>
      <c r="B1997" s="168">
        <v>0.28454171054482458</v>
      </c>
      <c r="C1997" s="169">
        <f t="shared" si="332"/>
        <v>0.32274943696809028</v>
      </c>
      <c r="D1997" s="168">
        <v>26.231472964999998</v>
      </c>
      <c r="E1997" s="168">
        <v>1.75407406666666E-2</v>
      </c>
      <c r="F1997" s="169">
        <f t="shared" si="333"/>
        <v>0.97908584761370565</v>
      </c>
      <c r="G1997" s="169">
        <f t="shared" si="334"/>
        <v>0.31260840406942536</v>
      </c>
      <c r="H1997" s="169">
        <f t="shared" si="335"/>
        <v>6.7664156724983843E-4</v>
      </c>
      <c r="I1997" s="169">
        <f t="shared" si="336"/>
        <v>27885.551354043</v>
      </c>
      <c r="J1997" s="169">
        <f t="shared" si="330"/>
        <v>2.3805054382819716E-2</v>
      </c>
      <c r="K1997" s="169">
        <f t="shared" si="331"/>
        <v>1.6877024508741456</v>
      </c>
      <c r="L1997" s="169">
        <f t="shared" si="337"/>
        <v>21.78716770973957</v>
      </c>
      <c r="M1997" s="170">
        <f t="shared" si="338"/>
        <v>25.257169442914773</v>
      </c>
      <c r="N1997" s="170">
        <f t="shared" si="339"/>
        <v>0.69853069219887509</v>
      </c>
      <c r="O1997" s="169">
        <f t="shared" si="340"/>
        <v>6.2998799801485844E-2</v>
      </c>
    </row>
    <row r="1998" spans="1:15" x14ac:dyDescent="0.25">
      <c r="A1998" s="157">
        <v>45695.376388888886</v>
      </c>
      <c r="B1998" s="168">
        <v>0.28531387185729923</v>
      </c>
      <c r="C1998" s="169">
        <f t="shared" si="332"/>
        <v>0.32362616451759219</v>
      </c>
      <c r="D1998" s="168">
        <v>26.231977631666599</v>
      </c>
      <c r="E1998" s="168">
        <v>1.7594783499999999E-2</v>
      </c>
      <c r="F1998" s="169">
        <f t="shared" si="333"/>
        <v>0.97908483008819813</v>
      </c>
      <c r="G1998" s="169">
        <f t="shared" si="334"/>
        <v>0.31345673001473107</v>
      </c>
      <c r="H1998" s="169">
        <f t="shared" si="335"/>
        <v>6.7847777059465604E-4</v>
      </c>
      <c r="I1998" s="169">
        <f t="shared" si="336"/>
        <v>27961.300614319964</v>
      </c>
      <c r="J1998" s="169">
        <f t="shared" si="330"/>
        <v>2.3804695837762076E-2</v>
      </c>
      <c r="K1998" s="169">
        <f t="shared" si="331"/>
        <v>1.687725025964115</v>
      </c>
      <c r="L1998" s="169">
        <f t="shared" si="337"/>
        <v>21.838004591873705</v>
      </c>
      <c r="M1998" s="170">
        <f t="shared" si="338"/>
        <v>25.316406029583245</v>
      </c>
      <c r="N1998" s="170">
        <f t="shared" si="339"/>
        <v>0.70250390068722279</v>
      </c>
      <c r="O1998" s="169">
        <f t="shared" si="340"/>
        <v>6.3357133900362808E-2</v>
      </c>
    </row>
    <row r="1999" spans="1:15" x14ac:dyDescent="0.25">
      <c r="A1999" s="157">
        <v>45695.377083333333</v>
      </c>
      <c r="B1999" s="168">
        <v>0.28647212306107006</v>
      </c>
      <c r="C1999" s="169">
        <f t="shared" si="332"/>
        <v>0.32494107168515007</v>
      </c>
      <c r="D1999" s="168">
        <v>26.232618590000001</v>
      </c>
      <c r="E1999" s="168">
        <v>1.77592948333333E-2</v>
      </c>
      <c r="F1999" s="169">
        <f t="shared" si="333"/>
        <v>0.97908353772886958</v>
      </c>
      <c r="G1999" s="169">
        <f t="shared" si="334"/>
        <v>0.31472922907867851</v>
      </c>
      <c r="H1999" s="169">
        <f t="shared" si="335"/>
        <v>6.8123209757289718E-4</v>
      </c>
      <c r="I1999" s="169">
        <f t="shared" si="336"/>
        <v>28074.908593596967</v>
      </c>
      <c r="J1999" s="169">
        <f t="shared" si="330"/>
        <v>2.3804240472568208E-2</v>
      </c>
      <c r="K1999" s="169">
        <f t="shared" si="331"/>
        <v>1.6877536980635968</v>
      </c>
      <c r="L1999" s="169">
        <f t="shared" si="337"/>
        <v>21.914224432467837</v>
      </c>
      <c r="M1999" s="170">
        <f t="shared" si="338"/>
        <v>25.405152508735238</v>
      </c>
      <c r="N1999" s="170">
        <f t="shared" si="339"/>
        <v>0.71182661663033153</v>
      </c>
      <c r="O1999" s="169">
        <f t="shared" si="340"/>
        <v>6.4197927185275214E-2</v>
      </c>
    </row>
    <row r="2000" spans="1:15" x14ac:dyDescent="0.25">
      <c r="A2000" s="157">
        <v>45695.37777777778</v>
      </c>
      <c r="B2000" s="168">
        <v>0.29380766845557316</v>
      </c>
      <c r="C2000" s="169">
        <f t="shared" si="332"/>
        <v>0.33326283053802086</v>
      </c>
      <c r="D2000" s="168">
        <v>26.233262509999999</v>
      </c>
      <c r="E2000" s="168">
        <v>1.7756115833333301E-2</v>
      </c>
      <c r="F2000" s="169">
        <f t="shared" si="333"/>
        <v>0.97908223935504091</v>
      </c>
      <c r="G2000" s="169">
        <f t="shared" si="334"/>
        <v>0.32278833976007432</v>
      </c>
      <c r="H2000" s="169">
        <f t="shared" si="335"/>
        <v>6.9867606008674099E-4</v>
      </c>
      <c r="I2000" s="169">
        <f t="shared" si="336"/>
        <v>28793.908558485004</v>
      </c>
      <c r="J2000" s="169">
        <f t="shared" ref="J2000:J2063" si="341">KHprocess*EXP(delta*(1/(D2000+273.15)-1/(Tnul+273.15)))</f>
        <v>2.3803783014009736E-2</v>
      </c>
      <c r="K2000" s="169">
        <f t="shared" ref="K2000:K2063" si="342">1/(J2000*constR*(D2000+273.15)*10^3)</f>
        <v>1.6877825030068854</v>
      </c>
      <c r="L2000" s="169">
        <f t="shared" si="337"/>
        <v>22.395953589504817</v>
      </c>
      <c r="M2000" s="170">
        <f t="shared" si="338"/>
        <v>25.964017455012566</v>
      </c>
      <c r="N2000" s="170">
        <f t="shared" si="339"/>
        <v>0.72905537105102436</v>
      </c>
      <c r="O2000" s="169">
        <f t="shared" si="340"/>
        <v>6.5751747028411286E-2</v>
      </c>
    </row>
    <row r="2001" spans="1:15" x14ac:dyDescent="0.25">
      <c r="A2001" s="157">
        <v>45695.378472222219</v>
      </c>
      <c r="B2001" s="168">
        <v>0.2849278040884477</v>
      </c>
      <c r="C2001" s="169">
        <f t="shared" ref="C2001:C2064" si="343">IF($C$13="Normalised Q_A (Nm3/s)", B2001*$C$8/F2001*(D2001+273.15)/($C$6+273.15), B2001)</f>
        <v>0.32319162106469213</v>
      </c>
      <c r="D2001" s="168">
        <v>26.233906430000001</v>
      </c>
      <c r="E2001" s="168">
        <v>1.77592948333333E-2</v>
      </c>
      <c r="F2001" s="169">
        <f t="shared" ref="F2001:F2064" si="344">$C$5-EXP(52.57-(6690.9/(D2001+273.15))-4.681*LN(D2001+273.15))/1000</f>
        <v>0.97908094093819731</v>
      </c>
      <c r="G2001" s="169">
        <f t="shared" ref="G2001:G2064" si="345">C2001*((20+273.15)/(D2001+273.15))*(F2001/$C$9)</f>
        <v>0.31303258120065308</v>
      </c>
      <c r="H2001" s="169">
        <f t="shared" ref="H2001:H2064" si="346">G2001/$C$2</f>
        <v>6.7755969956851314E-4</v>
      </c>
      <c r="I2001" s="169">
        <f t="shared" ref="I2001:I2064" si="347">C2001*(24*60*60)</f>
        <v>27923.756059989399</v>
      </c>
      <c r="J2001" s="169">
        <f t="shared" si="341"/>
        <v>2.3803325566210242E-2</v>
      </c>
      <c r="K2001" s="169">
        <f t="shared" si="342"/>
        <v>1.687811308310069</v>
      </c>
      <c r="L2001" s="169">
        <f t="shared" ref="L2001:L2064" si="348">(($C$3/0.815)^(-0.49))*34500*(H2001)^0.86</f>
        <v>21.812589410236814</v>
      </c>
      <c r="M2001" s="170">
        <f t="shared" ref="M2001:M2064" si="349">L2001*(1.024)^(D2001-20)</f>
        <v>25.288099428932718</v>
      </c>
      <c r="N2001" s="170">
        <f t="shared" ref="N2001:N2064" si="350">K2001*E2001*(1-EXP((-(M2001/K2001)*($C$4/I2001))))*I2001/1000</f>
        <v>0.70819831571676073</v>
      </c>
      <c r="O2001" s="169">
        <f t="shared" ref="O2001:O2064" si="351">N2001*1000/24/$C$2</f>
        <v>6.3870699469404824E-2</v>
      </c>
    </row>
    <row r="2002" spans="1:15" x14ac:dyDescent="0.25">
      <c r="A2002" s="157">
        <v>45695.379166666666</v>
      </c>
      <c r="B2002" s="168">
        <v>0.2802948325072202</v>
      </c>
      <c r="C2002" s="169">
        <f t="shared" si="343"/>
        <v>0.31793757918375443</v>
      </c>
      <c r="D2002" s="168">
        <v>26.234550349999999</v>
      </c>
      <c r="E2002" s="168">
        <v>1.7805390000000001E-2</v>
      </c>
      <c r="F2002" s="169">
        <f t="shared" si="344"/>
        <v>0.97907964247833801</v>
      </c>
      <c r="G2002" s="169">
        <f t="shared" si="345"/>
        <v>0.30794262145684825</v>
      </c>
      <c r="H2002" s="169">
        <f t="shared" si="346"/>
        <v>6.6654247068581877E-4</v>
      </c>
      <c r="I2002" s="169">
        <f t="shared" si="347"/>
        <v>27469.806841476384</v>
      </c>
      <c r="J2002" s="169">
        <f t="shared" si="341"/>
        <v>2.3802868129169416E-2</v>
      </c>
      <c r="K2002" s="169">
        <f t="shared" si="342"/>
        <v>1.6878401139731527</v>
      </c>
      <c r="L2002" s="169">
        <f t="shared" si="348"/>
        <v>21.50721854731643</v>
      </c>
      <c r="M2002" s="170">
        <f t="shared" si="349"/>
        <v>24.934453069113896</v>
      </c>
      <c r="N2002" s="170">
        <f t="shared" si="350"/>
        <v>0.69904940772100199</v>
      </c>
      <c r="O2002" s="169">
        <f t="shared" si="351"/>
        <v>6.3045581504419371E-2</v>
      </c>
    </row>
    <row r="2003" spans="1:15" x14ac:dyDescent="0.25">
      <c r="A2003" s="157">
        <v>45695.379861111112</v>
      </c>
      <c r="B2003" s="168">
        <v>0.30616225872883862</v>
      </c>
      <c r="C2003" s="169">
        <f t="shared" si="343"/>
        <v>0.34727985019719099</v>
      </c>
      <c r="D2003" s="168">
        <v>26.235045128333301</v>
      </c>
      <c r="E2003" s="168">
        <v>1.77807535E-2</v>
      </c>
      <c r="F2003" s="169">
        <f t="shared" si="344"/>
        <v>0.97907864473230721</v>
      </c>
      <c r="G2003" s="169">
        <f t="shared" si="345"/>
        <v>0.336361565073376</v>
      </c>
      <c r="H2003" s="169">
        <f t="shared" si="346"/>
        <v>7.2805533565665798E-4</v>
      </c>
      <c r="I2003" s="169">
        <f t="shared" si="347"/>
        <v>30004.979057037301</v>
      </c>
      <c r="J2003" s="169">
        <f t="shared" si="341"/>
        <v>2.3802516648814623E-2</v>
      </c>
      <c r="K2003" s="169">
        <f t="shared" si="342"/>
        <v>1.6878622480510168</v>
      </c>
      <c r="L2003" s="169">
        <f t="shared" si="348"/>
        <v>23.203510316423714</v>
      </c>
      <c r="M2003" s="170">
        <f t="shared" si="349"/>
        <v>26.901369274638782</v>
      </c>
      <c r="N2003" s="170">
        <f t="shared" si="350"/>
        <v>0.75930086736157498</v>
      </c>
      <c r="O2003" s="169">
        <f t="shared" si="351"/>
        <v>6.8479515454687501E-2</v>
      </c>
    </row>
    <row r="2004" spans="1:15" x14ac:dyDescent="0.25">
      <c r="A2004" s="157">
        <v>45695.380555555559</v>
      </c>
      <c r="B2004" s="168">
        <v>0.3119534722942211</v>
      </c>
      <c r="C2004" s="169">
        <f t="shared" si="343"/>
        <v>0.35384924477079105</v>
      </c>
      <c r="D2004" s="168">
        <v>26.235265474999999</v>
      </c>
      <c r="E2004" s="168">
        <v>1.7757706000000002E-2</v>
      </c>
      <c r="F2004" s="169">
        <f t="shared" si="344"/>
        <v>0.97907820038371374</v>
      </c>
      <c r="G2004" s="169">
        <f t="shared" si="345"/>
        <v>0.34272401375210571</v>
      </c>
      <c r="H2004" s="169">
        <f t="shared" si="346"/>
        <v>7.4182686959330243E-4</v>
      </c>
      <c r="I2004" s="169">
        <f t="shared" si="347"/>
        <v>30572.574748196348</v>
      </c>
      <c r="J2004" s="169">
        <f t="shared" si="341"/>
        <v>2.3802360121117409E-2</v>
      </c>
      <c r="K2004" s="169">
        <f t="shared" si="342"/>
        <v>1.6878721054028589</v>
      </c>
      <c r="L2004" s="169">
        <f t="shared" si="348"/>
        <v>23.580473332816734</v>
      </c>
      <c r="M2004" s="170">
        <f t="shared" si="349"/>
        <v>27.33855038147944</v>
      </c>
      <c r="N2004" s="170">
        <f t="shared" si="350"/>
        <v>0.77196638832991082</v>
      </c>
      <c r="O2004" s="169">
        <f t="shared" si="351"/>
        <v>6.9621788269292093E-2</v>
      </c>
    </row>
    <row r="2005" spans="1:15" x14ac:dyDescent="0.25">
      <c r="A2005" s="157">
        <v>45695.381249999999</v>
      </c>
      <c r="B2005" s="168">
        <v>0.31465603322783736</v>
      </c>
      <c r="C2005" s="169">
        <f t="shared" si="343"/>
        <v>0.3569151764798304</v>
      </c>
      <c r="D2005" s="168">
        <v>26.235479864999999</v>
      </c>
      <c r="E2005" s="168">
        <v>1.7708431166666601E-2</v>
      </c>
      <c r="F2005" s="169">
        <f t="shared" si="344"/>
        <v>0.97907776804243196</v>
      </c>
      <c r="G2005" s="169">
        <f t="shared" si="345"/>
        <v>0.34569315053961047</v>
      </c>
      <c r="H2005" s="169">
        <f t="shared" si="346"/>
        <v>7.4825357259655952E-4</v>
      </c>
      <c r="I2005" s="169">
        <f t="shared" si="347"/>
        <v>30837.471247857346</v>
      </c>
      <c r="J2005" s="169">
        <f t="shared" si="341"/>
        <v>2.3802207826067626E-2</v>
      </c>
      <c r="K2005" s="169">
        <f t="shared" si="342"/>
        <v>1.6878816963197798</v>
      </c>
      <c r="L2005" s="169">
        <f t="shared" si="348"/>
        <v>23.756052931855365</v>
      </c>
      <c r="M2005" s="170">
        <f t="shared" si="349"/>
        <v>27.54225256633843</v>
      </c>
      <c r="N2005" s="170">
        <f t="shared" si="350"/>
        <v>0.77617413565013471</v>
      </c>
      <c r="O2005" s="169">
        <f t="shared" si="351"/>
        <v>7.0001274860221382E-2</v>
      </c>
    </row>
    <row r="2006" spans="1:15" x14ac:dyDescent="0.25">
      <c r="A2006" s="157">
        <v>45695.381944444445</v>
      </c>
      <c r="B2006" s="168">
        <v>0.32392197271479867</v>
      </c>
      <c r="C2006" s="169">
        <f t="shared" si="343"/>
        <v>0.36742598166695301</v>
      </c>
      <c r="D2006" s="168">
        <v>26.235694248333299</v>
      </c>
      <c r="E2006" s="168">
        <v>1.77116101666666E-2</v>
      </c>
      <c r="F2006" s="169">
        <f t="shared" si="344"/>
        <v>0.9790773357098258</v>
      </c>
      <c r="G2006" s="169">
        <f t="shared" si="345"/>
        <v>0.35587306598918217</v>
      </c>
      <c r="H2006" s="169">
        <f t="shared" si="346"/>
        <v>7.7028802162160646E-4</v>
      </c>
      <c r="I2006" s="169">
        <f t="shared" si="347"/>
        <v>31745.604816024741</v>
      </c>
      <c r="J2006" s="169">
        <f t="shared" si="341"/>
        <v>2.3802055536946125E-2</v>
      </c>
      <c r="K2006" s="169">
        <f t="shared" si="342"/>
        <v>1.6878912869783547</v>
      </c>
      <c r="L2006" s="169">
        <f t="shared" si="348"/>
        <v>24.35645179140899</v>
      </c>
      <c r="M2006" s="170">
        <f t="shared" si="349"/>
        <v>28.238485559302525</v>
      </c>
      <c r="N2006" s="170">
        <f t="shared" si="350"/>
        <v>0.79805337553288147</v>
      </c>
      <c r="O2006" s="169">
        <f t="shared" si="351"/>
        <v>7.1974510780382528E-2</v>
      </c>
    </row>
    <row r="2007" spans="1:15" x14ac:dyDescent="0.25">
      <c r="A2007" s="157">
        <v>45695.382638888892</v>
      </c>
      <c r="B2007" s="168">
        <v>0.31620035585278655</v>
      </c>
      <c r="C2007" s="169">
        <f t="shared" si="343"/>
        <v>0.35866773617597875</v>
      </c>
      <c r="D2007" s="168">
        <v>26.235908635000001</v>
      </c>
      <c r="E2007" s="168">
        <v>1.7782342999999999E-2</v>
      </c>
      <c r="F2007" s="169">
        <f t="shared" si="344"/>
        <v>0.97907690336572883</v>
      </c>
      <c r="G2007" s="169">
        <f t="shared" si="345"/>
        <v>0.34738980243022172</v>
      </c>
      <c r="H2007" s="169">
        <f t="shared" si="346"/>
        <v>7.519259792861942E-4</v>
      </c>
      <c r="I2007" s="169">
        <f t="shared" si="347"/>
        <v>30988.892405604565</v>
      </c>
      <c r="J2007" s="169">
        <f t="shared" si="341"/>
        <v>2.3801903246649186E-2</v>
      </c>
      <c r="K2007" s="169">
        <f t="shared" si="342"/>
        <v>1.687900877825949</v>
      </c>
      <c r="L2007" s="169">
        <f t="shared" si="348"/>
        <v>23.856289399341552</v>
      </c>
      <c r="M2007" s="170">
        <f t="shared" si="349"/>
        <v>27.658745811452675</v>
      </c>
      <c r="N2007" s="170">
        <f t="shared" si="350"/>
        <v>0.7830629787553669</v>
      </c>
      <c r="O2007" s="169">
        <f t="shared" si="351"/>
        <v>7.0622563019062681E-2</v>
      </c>
    </row>
    <row r="2008" spans="1:15" x14ac:dyDescent="0.25">
      <c r="A2008" s="157">
        <v>45695.383333333331</v>
      </c>
      <c r="B2008" s="168">
        <v>0.33009928166155239</v>
      </c>
      <c r="C2008" s="169">
        <f t="shared" si="343"/>
        <v>0.37443334291014552</v>
      </c>
      <c r="D2008" s="168">
        <v>26.235899570000001</v>
      </c>
      <c r="E2008" s="168">
        <v>1.7854663333333302E-2</v>
      </c>
      <c r="F2008" s="169">
        <f t="shared" si="344"/>
        <v>0.97907692164680948</v>
      </c>
      <c r="G2008" s="169">
        <f t="shared" si="345"/>
        <v>0.36265969381816004</v>
      </c>
      <c r="H2008" s="169">
        <f t="shared" si="346"/>
        <v>7.8497769224709967E-4</v>
      </c>
      <c r="I2008" s="169">
        <f t="shared" si="347"/>
        <v>32351.040827436573</v>
      </c>
      <c r="J2008" s="169">
        <f t="shared" si="341"/>
        <v>2.3801909685978579E-2</v>
      </c>
      <c r="K2008" s="169">
        <f t="shared" si="342"/>
        <v>1.68790047229137</v>
      </c>
      <c r="L2008" s="169">
        <f t="shared" si="348"/>
        <v>24.755380611656253</v>
      </c>
      <c r="M2008" s="170">
        <f t="shared" si="349"/>
        <v>28.701137093768356</v>
      </c>
      <c r="N2008" s="170">
        <f t="shared" si="350"/>
        <v>0.81909113628402264</v>
      </c>
      <c r="O2008" s="169">
        <f t="shared" si="351"/>
        <v>7.3871855725471003E-2</v>
      </c>
    </row>
    <row r="2009" spans="1:15" x14ac:dyDescent="0.25">
      <c r="A2009" s="157">
        <v>45695.384027777778</v>
      </c>
      <c r="B2009" s="168">
        <v>0.33048536600100131</v>
      </c>
      <c r="C2009" s="169">
        <f t="shared" si="343"/>
        <v>0.3748704297686134</v>
      </c>
      <c r="D2009" s="168">
        <v>26.235479354999999</v>
      </c>
      <c r="E2009" s="168">
        <v>1.8048579999999901E-2</v>
      </c>
      <c r="F2009" s="169">
        <f t="shared" si="344"/>
        <v>0.97907776907090938</v>
      </c>
      <c r="G2009" s="169">
        <f t="shared" si="345"/>
        <v>0.36308386083733002</v>
      </c>
      <c r="H2009" s="169">
        <f t="shared" si="346"/>
        <v>7.8589580267820352E-4</v>
      </c>
      <c r="I2009" s="169">
        <f t="shared" si="347"/>
        <v>32388.805132008198</v>
      </c>
      <c r="J2009" s="169">
        <f t="shared" si="341"/>
        <v>2.3802208188352138E-2</v>
      </c>
      <c r="K2009" s="169">
        <f t="shared" si="342"/>
        <v>1.6878816735044522</v>
      </c>
      <c r="L2009" s="169">
        <f t="shared" si="348"/>
        <v>24.780278936202794</v>
      </c>
      <c r="M2009" s="170">
        <f t="shared" si="349"/>
        <v>28.729717635661235</v>
      </c>
      <c r="N2009" s="170">
        <f t="shared" si="350"/>
        <v>0.82889812020338804</v>
      </c>
      <c r="O2009" s="169">
        <f t="shared" si="351"/>
        <v>7.4756323972167027E-2</v>
      </c>
    </row>
    <row r="2010" spans="1:15" x14ac:dyDescent="0.25">
      <c r="A2010" s="157">
        <v>45695.384722222225</v>
      </c>
      <c r="B2010" s="168">
        <v>0.31967509465403038</v>
      </c>
      <c r="C2010" s="169">
        <f t="shared" si="343"/>
        <v>0.36260746992619514</v>
      </c>
      <c r="D2010" s="168">
        <v>26.235050201666599</v>
      </c>
      <c r="E2010" s="168">
        <v>1.8186865E-2</v>
      </c>
      <c r="F2010" s="169">
        <f t="shared" si="344"/>
        <v>0.97907863450153743</v>
      </c>
      <c r="G2010" s="169">
        <f t="shared" si="345"/>
        <v>0.35120728335115625</v>
      </c>
      <c r="H2010" s="169">
        <f t="shared" si="346"/>
        <v>7.6018892500250273E-4</v>
      </c>
      <c r="I2010" s="169">
        <f t="shared" si="347"/>
        <v>31329.28540162326</v>
      </c>
      <c r="J2010" s="169">
        <f t="shared" si="341"/>
        <v>2.3802513044855866E-2</v>
      </c>
      <c r="K2010" s="169">
        <f t="shared" si="342"/>
        <v>1.6878624750094162</v>
      </c>
      <c r="L2010" s="169">
        <f t="shared" si="348"/>
        <v>24.081572358008458</v>
      </c>
      <c r="M2010" s="170">
        <f t="shared" si="349"/>
        <v>27.919368226192748</v>
      </c>
      <c r="N2010" s="170">
        <f t="shared" si="350"/>
        <v>0.8092277601404595</v>
      </c>
      <c r="O2010" s="169">
        <f t="shared" si="351"/>
        <v>7.2982301599969296E-2</v>
      </c>
    </row>
    <row r="2011" spans="1:15" x14ac:dyDescent="0.25">
      <c r="A2011" s="157">
        <v>45695.385416666664</v>
      </c>
      <c r="B2011" s="168">
        <v>0.33318792692689531</v>
      </c>
      <c r="C2011" s="169">
        <f t="shared" si="343"/>
        <v>0.37793420019017804</v>
      </c>
      <c r="D2011" s="168">
        <v>26.234621048333299</v>
      </c>
      <c r="E2011" s="168">
        <v>1.8161810166666601E-2</v>
      </c>
      <c r="F2011" s="169">
        <f t="shared" si="344"/>
        <v>0.97907949991305743</v>
      </c>
      <c r="G2011" s="169">
        <f t="shared" si="345"/>
        <v>0.36605299761635079</v>
      </c>
      <c r="H2011" s="169">
        <f t="shared" si="346"/>
        <v>7.9232250566309693E-4</v>
      </c>
      <c r="I2011" s="169">
        <f t="shared" si="347"/>
        <v>32653.514896431381</v>
      </c>
      <c r="J2011" s="169">
        <f t="shared" si="341"/>
        <v>2.3802817906138137E-2</v>
      </c>
      <c r="K2011" s="169">
        <f t="shared" si="342"/>
        <v>1.6878432766742451</v>
      </c>
      <c r="L2011" s="169">
        <f t="shared" si="348"/>
        <v>24.95445160143418</v>
      </c>
      <c r="M2011" s="170">
        <f t="shared" si="349"/>
        <v>28.931060715769661</v>
      </c>
      <c r="N2011" s="170">
        <f t="shared" si="350"/>
        <v>0.84056351325924761</v>
      </c>
      <c r="O2011" s="169">
        <f t="shared" si="351"/>
        <v>7.5808397660466056E-2</v>
      </c>
    </row>
    <row r="2012" spans="1:15" x14ac:dyDescent="0.25">
      <c r="A2012" s="157">
        <v>45695.386111111111</v>
      </c>
      <c r="B2012" s="168">
        <v>0.34824508550791972</v>
      </c>
      <c r="C2012" s="169">
        <f t="shared" si="343"/>
        <v>0.39501258068578948</v>
      </c>
      <c r="D2012" s="168">
        <v>26.234191894999999</v>
      </c>
      <c r="E2012" s="168">
        <v>1.8215474666666599E-2</v>
      </c>
      <c r="F2012" s="169">
        <f t="shared" si="344"/>
        <v>0.97908036530546994</v>
      </c>
      <c r="G2012" s="169">
        <f t="shared" si="345"/>
        <v>0.38259536781867226</v>
      </c>
      <c r="H2012" s="169">
        <f t="shared" si="346"/>
        <v>8.2812850177201784E-4</v>
      </c>
      <c r="I2012" s="169">
        <f t="shared" si="347"/>
        <v>34129.086971252211</v>
      </c>
      <c r="J2012" s="169">
        <f t="shared" si="341"/>
        <v>2.380312277219904E-2</v>
      </c>
      <c r="K2012" s="169">
        <f t="shared" si="342"/>
        <v>1.6878240784989376</v>
      </c>
      <c r="L2012" s="169">
        <f t="shared" si="348"/>
        <v>25.921275422766815</v>
      </c>
      <c r="M2012" s="170">
        <f t="shared" si="349"/>
        <v>30.051646587765187</v>
      </c>
      <c r="N2012" s="170">
        <f t="shared" si="350"/>
        <v>0.87922448404772247</v>
      </c>
      <c r="O2012" s="169">
        <f t="shared" si="351"/>
        <v>7.9295137450191414E-2</v>
      </c>
    </row>
    <row r="2013" spans="1:15" x14ac:dyDescent="0.25">
      <c r="A2013" s="157">
        <v>45695.386805555558</v>
      </c>
      <c r="B2013" s="168">
        <v>0.34090955299307879</v>
      </c>
      <c r="C2013" s="169">
        <f t="shared" si="343"/>
        <v>0.38669274450801389</v>
      </c>
      <c r="D2013" s="168">
        <v>26.234584614999999</v>
      </c>
      <c r="E2013" s="168">
        <v>1.8358528666666599E-2</v>
      </c>
      <c r="F2013" s="169">
        <f t="shared" si="344"/>
        <v>0.97907957338201657</v>
      </c>
      <c r="G2013" s="169">
        <f t="shared" si="345"/>
        <v>0.37453627128736577</v>
      </c>
      <c r="H2013" s="169">
        <f t="shared" si="346"/>
        <v>8.1068456988607311E-4</v>
      </c>
      <c r="I2013" s="169">
        <f t="shared" si="347"/>
        <v>33410.253125492403</v>
      </c>
      <c r="J2013" s="169">
        <f t="shared" si="341"/>
        <v>2.3802843787813232E-2</v>
      </c>
      <c r="K2013" s="169">
        <f t="shared" si="342"/>
        <v>1.6878416468227913</v>
      </c>
      <c r="L2013" s="169">
        <f t="shared" si="348"/>
        <v>25.451006218135795</v>
      </c>
      <c r="M2013" s="170">
        <f t="shared" si="349"/>
        <v>29.506718147823857</v>
      </c>
      <c r="N2013" s="170">
        <f t="shared" si="350"/>
        <v>0.86838252551727058</v>
      </c>
      <c r="O2013" s="169">
        <f t="shared" si="351"/>
        <v>7.831732733741617E-2</v>
      </c>
    </row>
    <row r="2014" spans="1:15" x14ac:dyDescent="0.25">
      <c r="A2014" s="157">
        <v>45695.387499999997</v>
      </c>
      <c r="B2014" s="168">
        <v>0.3768150910637777</v>
      </c>
      <c r="C2014" s="169">
        <f t="shared" si="343"/>
        <v>0.42742469180954862</v>
      </c>
      <c r="D2014" s="168">
        <v>26.236489580000001</v>
      </c>
      <c r="E2014" s="168">
        <v>1.8399855333333302E-2</v>
      </c>
      <c r="F2014" s="169">
        <f t="shared" si="344"/>
        <v>0.97907573177570417</v>
      </c>
      <c r="G2014" s="169">
        <f t="shared" si="345"/>
        <v>0.41398346843833322</v>
      </c>
      <c r="H2014" s="169">
        <f t="shared" si="346"/>
        <v>8.9606811350288577E-4</v>
      </c>
      <c r="I2014" s="169">
        <f t="shared" si="347"/>
        <v>36929.493372345001</v>
      </c>
      <c r="J2014" s="169">
        <f t="shared" si="341"/>
        <v>2.3801490576388921E-2</v>
      </c>
      <c r="K2014" s="169">
        <f t="shared" si="342"/>
        <v>1.6879268673057624</v>
      </c>
      <c r="L2014" s="169">
        <f t="shared" si="348"/>
        <v>27.739945089991018</v>
      </c>
      <c r="M2014" s="170">
        <f t="shared" si="349"/>
        <v>32.161860903613118</v>
      </c>
      <c r="N2014" s="170">
        <f t="shared" si="350"/>
        <v>0.95729907898794941</v>
      </c>
      <c r="O2014" s="169">
        <f t="shared" si="351"/>
        <v>8.6336497022722711E-2</v>
      </c>
    </row>
    <row r="2015" spans="1:15" x14ac:dyDescent="0.25">
      <c r="A2015" s="157">
        <v>45695.388194444444</v>
      </c>
      <c r="B2015" s="168">
        <v>0.40577116439620942</v>
      </c>
      <c r="C2015" s="169">
        <f t="shared" si="343"/>
        <v>0.46027463851185191</v>
      </c>
      <c r="D2015" s="168">
        <v>26.238427419999901</v>
      </c>
      <c r="E2015" s="168">
        <v>1.8504760499999998E-2</v>
      </c>
      <c r="F2015" s="169">
        <f t="shared" si="344"/>
        <v>0.97907182348641431</v>
      </c>
      <c r="G2015" s="169">
        <f t="shared" si="345"/>
        <v>0.44579571788055594</v>
      </c>
      <c r="H2015" s="169">
        <f t="shared" si="346"/>
        <v>9.6492579627825963E-4</v>
      </c>
      <c r="I2015" s="169">
        <f t="shared" si="347"/>
        <v>39767.728767424007</v>
      </c>
      <c r="J2015" s="169">
        <f t="shared" si="341"/>
        <v>2.3800114108472787E-2</v>
      </c>
      <c r="K2015" s="169">
        <f t="shared" si="342"/>
        <v>1.6880135617161334</v>
      </c>
      <c r="L2015" s="169">
        <f t="shared" si="348"/>
        <v>29.56358421198</v>
      </c>
      <c r="M2015" s="170">
        <f t="shared" si="349"/>
        <v>34.277774513632359</v>
      </c>
      <c r="N2015" s="170">
        <f t="shared" si="350"/>
        <v>1.0329504143713508</v>
      </c>
      <c r="O2015" s="169">
        <f t="shared" si="351"/>
        <v>9.3159308655424863E-2</v>
      </c>
    </row>
    <row r="2016" spans="1:15" x14ac:dyDescent="0.25">
      <c r="A2016" s="157">
        <v>45695.388888888891</v>
      </c>
      <c r="B2016" s="168">
        <v>0.37256819829331855</v>
      </c>
      <c r="C2016" s="169">
        <f t="shared" si="343"/>
        <v>0.42261624876895049</v>
      </c>
      <c r="D2016" s="168">
        <v>26.240365260000001</v>
      </c>
      <c r="E2016" s="168">
        <v>1.8616023999999998E-2</v>
      </c>
      <c r="F2016" s="169">
        <f t="shared" si="344"/>
        <v>0.97906791480746436</v>
      </c>
      <c r="G2016" s="169">
        <f t="shared" si="345"/>
        <v>0.40931766963967842</v>
      </c>
      <c r="H2016" s="169">
        <f t="shared" si="346"/>
        <v>8.8596898190406587E-4</v>
      </c>
      <c r="I2016" s="169">
        <f t="shared" si="347"/>
        <v>36514.043893637325</v>
      </c>
      <c r="J2016" s="169">
        <f t="shared" si="341"/>
        <v>2.3798737737976423E-2</v>
      </c>
      <c r="K2016" s="169">
        <f t="shared" si="342"/>
        <v>1.6881002593861754</v>
      </c>
      <c r="L2016" s="169">
        <f t="shared" si="348"/>
        <v>27.470859137324499</v>
      </c>
      <c r="M2016" s="170">
        <f t="shared" si="349"/>
        <v>31.852808716283938</v>
      </c>
      <c r="N2016" s="170">
        <f t="shared" si="350"/>
        <v>0.95827890456655274</v>
      </c>
      <c r="O2016" s="169">
        <f t="shared" si="351"/>
        <v>8.6424865130461104E-2</v>
      </c>
    </row>
    <row r="2017" spans="1:15" x14ac:dyDescent="0.25">
      <c r="A2017" s="157">
        <v>45695.38958333333</v>
      </c>
      <c r="B2017" s="168">
        <v>0.37334036328900899</v>
      </c>
      <c r="C2017" s="169">
        <f t="shared" si="343"/>
        <v>0.42349657266912394</v>
      </c>
      <c r="D2017" s="168">
        <v>26.242303103333299</v>
      </c>
      <c r="E2017" s="168">
        <v>1.8692319333333301E-2</v>
      </c>
      <c r="F2017" s="169">
        <f t="shared" si="344"/>
        <v>0.97906400573209773</v>
      </c>
      <c r="G2017" s="169">
        <f t="shared" si="345"/>
        <v>0.41016599963150585</v>
      </c>
      <c r="H2017" s="169">
        <f t="shared" si="346"/>
        <v>8.878051940075884E-4</v>
      </c>
      <c r="I2017" s="169">
        <f t="shared" si="347"/>
        <v>36590.10387861231</v>
      </c>
      <c r="J2017" s="169">
        <f t="shared" si="341"/>
        <v>2.3797361462524678E-2</v>
      </c>
      <c r="K2017" s="169">
        <f t="shared" si="342"/>
        <v>1.6881869604650865</v>
      </c>
      <c r="L2017" s="169">
        <f t="shared" si="348"/>
        <v>27.519815828766365</v>
      </c>
      <c r="M2017" s="170">
        <f t="shared" si="349"/>
        <v>31.911041182448738</v>
      </c>
      <c r="N2017" s="170">
        <f t="shared" si="350"/>
        <v>0.96415518906559006</v>
      </c>
      <c r="O2017" s="169">
        <f t="shared" si="351"/>
        <v>8.6954833068685969E-2</v>
      </c>
    </row>
    <row r="2018" spans="1:15" x14ac:dyDescent="0.25">
      <c r="A2018" s="157">
        <v>45695.390277777777</v>
      </c>
      <c r="B2018" s="168">
        <v>0.39380264372954088</v>
      </c>
      <c r="C2018" s="169">
        <f t="shared" si="343"/>
        <v>0.44671043326187143</v>
      </c>
      <c r="D2018" s="168">
        <v>26.243375076666599</v>
      </c>
      <c r="E2018" s="168">
        <v>1.8835372333333301E-2</v>
      </c>
      <c r="F2018" s="169">
        <f t="shared" si="344"/>
        <v>0.97906184314809774</v>
      </c>
      <c r="G2018" s="169">
        <f t="shared" si="345"/>
        <v>0.43264664340034975</v>
      </c>
      <c r="H2018" s="169">
        <f t="shared" si="346"/>
        <v>9.3646459610465319E-4</v>
      </c>
      <c r="I2018" s="169">
        <f t="shared" si="347"/>
        <v>38595.781433825694</v>
      </c>
      <c r="J2018" s="169">
        <f t="shared" si="341"/>
        <v>2.3796600178333197E-2</v>
      </c>
      <c r="K2018" s="169">
        <f t="shared" si="342"/>
        <v>1.6882349230411577</v>
      </c>
      <c r="L2018" s="169">
        <f t="shared" si="348"/>
        <v>28.812098401363407</v>
      </c>
      <c r="M2018" s="170">
        <f t="shared" si="349"/>
        <v>33.410377439286698</v>
      </c>
      <c r="N2018" s="170">
        <f t="shared" si="350"/>
        <v>1.0220805370670771</v>
      </c>
      <c r="O2018" s="169">
        <f t="shared" si="351"/>
        <v>9.2178980615717623E-2</v>
      </c>
    </row>
    <row r="2019" spans="1:15" x14ac:dyDescent="0.25">
      <c r="A2019" s="157">
        <v>45695.390972222223</v>
      </c>
      <c r="B2019" s="168">
        <v>0.45325912770587495</v>
      </c>
      <c r="C2019" s="169">
        <f t="shared" si="343"/>
        <v>0.51415375373034555</v>
      </c>
      <c r="D2019" s="168">
        <v>26.242941774999998</v>
      </c>
      <c r="E2019" s="168">
        <v>1.8825835499999999E-2</v>
      </c>
      <c r="F2019" s="169">
        <f t="shared" si="344"/>
        <v>0.97906271729917627</v>
      </c>
      <c r="G2019" s="169">
        <f t="shared" si="345"/>
        <v>0.49796781031058085</v>
      </c>
      <c r="H2019" s="169">
        <f t="shared" si="346"/>
        <v>1.0778524032696555E-3</v>
      </c>
      <c r="I2019" s="169">
        <f t="shared" si="347"/>
        <v>44422.884322301856</v>
      </c>
      <c r="J2019" s="169">
        <f t="shared" si="341"/>
        <v>2.3796907892948294E-2</v>
      </c>
      <c r="K2019" s="169">
        <f t="shared" si="342"/>
        <v>1.6882155359983468</v>
      </c>
      <c r="L2019" s="169">
        <f t="shared" si="348"/>
        <v>32.51571514461466</v>
      </c>
      <c r="M2019" s="170">
        <f t="shared" si="349"/>
        <v>37.704686993250867</v>
      </c>
      <c r="N2019" s="170">
        <f t="shared" si="350"/>
        <v>1.1674086749241237</v>
      </c>
      <c r="O2019" s="169">
        <f t="shared" si="351"/>
        <v>0.10528577515549456</v>
      </c>
    </row>
    <row r="2020" spans="1:15" x14ac:dyDescent="0.25">
      <c r="A2020" s="157">
        <v>45695.39166666667</v>
      </c>
      <c r="B2020" s="168">
        <v>0.48916467132069613</v>
      </c>
      <c r="C2020" s="169">
        <f t="shared" si="343"/>
        <v>0.55488177037191977</v>
      </c>
      <c r="D2020" s="168">
        <v>26.242481831666598</v>
      </c>
      <c r="E2020" s="168">
        <v>1.8809941E-2</v>
      </c>
      <c r="F2020" s="169">
        <f t="shared" si="344"/>
        <v>0.97906364517634392</v>
      </c>
      <c r="G2020" s="169">
        <f t="shared" si="345"/>
        <v>0.53741501355253296</v>
      </c>
      <c r="H2020" s="169">
        <f t="shared" si="346"/>
        <v>1.1632359600704176E-3</v>
      </c>
      <c r="I2020" s="169">
        <f t="shared" si="347"/>
        <v>47941.784960133868</v>
      </c>
      <c r="J2020" s="169">
        <f t="shared" si="341"/>
        <v>2.3797234532805477E-2</v>
      </c>
      <c r="K2020" s="169">
        <f t="shared" si="342"/>
        <v>1.6881949571164352</v>
      </c>
      <c r="L2020" s="169">
        <f t="shared" si="348"/>
        <v>34.71895474568116</v>
      </c>
      <c r="M2020" s="170">
        <f t="shared" si="349"/>
        <v>40.259088137231259</v>
      </c>
      <c r="N2020" s="170">
        <f t="shared" si="350"/>
        <v>1.2538530086108819</v>
      </c>
      <c r="O2020" s="169">
        <f t="shared" si="351"/>
        <v>0.1130819812960752</v>
      </c>
    </row>
    <row r="2021" spans="1:15" x14ac:dyDescent="0.25">
      <c r="A2021" s="157">
        <v>45695.392361111109</v>
      </c>
      <c r="B2021" s="168">
        <v>0.45364521026935367</v>
      </c>
      <c r="C2021" s="169">
        <f t="shared" si="343"/>
        <v>0.51458914940579736</v>
      </c>
      <c r="D2021" s="168">
        <v>26.242021886666599</v>
      </c>
      <c r="E2021" s="168">
        <v>1.8930741666666601E-2</v>
      </c>
      <c r="F2021" s="169">
        <f t="shared" si="344"/>
        <v>0.97906457303491878</v>
      </c>
      <c r="G2021" s="169">
        <f t="shared" si="345"/>
        <v>0.49839197537860208</v>
      </c>
      <c r="H2021" s="169">
        <f t="shared" si="346"/>
        <v>1.0787705094774938E-3</v>
      </c>
      <c r="I2021" s="169">
        <f t="shared" si="347"/>
        <v>44460.502508660895</v>
      </c>
      <c r="J2021" s="169">
        <f t="shared" si="341"/>
        <v>2.3797561179333397E-2</v>
      </c>
      <c r="K2021" s="169">
        <f t="shared" si="342"/>
        <v>1.6881743783435961</v>
      </c>
      <c r="L2021" s="169">
        <f t="shared" si="348"/>
        <v>32.539532827222828</v>
      </c>
      <c r="M2021" s="170">
        <f t="shared" si="349"/>
        <v>37.731482405189581</v>
      </c>
      <c r="N2021" s="170">
        <f t="shared" si="350"/>
        <v>1.1748312824657454</v>
      </c>
      <c r="O2021" s="169">
        <f t="shared" si="351"/>
        <v>0.10595520224258166</v>
      </c>
    </row>
    <row r="2022" spans="1:15" x14ac:dyDescent="0.25">
      <c r="A2022" s="157">
        <v>45695.393055555556</v>
      </c>
      <c r="B2022" s="168">
        <v>0.40577116072071584</v>
      </c>
      <c r="C2022" s="169">
        <f t="shared" si="343"/>
        <v>0.46028242570613426</v>
      </c>
      <c r="D2022" s="168">
        <v>26.241561945000001</v>
      </c>
      <c r="E2022" s="168">
        <v>1.9073794666666598E-2</v>
      </c>
      <c r="F2022" s="169">
        <f t="shared" si="344"/>
        <v>0.97906550086481425</v>
      </c>
      <c r="G2022" s="169">
        <f t="shared" si="345"/>
        <v>0.44579571384251815</v>
      </c>
      <c r="H2022" s="169">
        <f t="shared" si="346"/>
        <v>9.6492578753791807E-4</v>
      </c>
      <c r="I2022" s="169">
        <f t="shared" si="347"/>
        <v>39768.401581010003</v>
      </c>
      <c r="J2022" s="169">
        <f t="shared" si="341"/>
        <v>2.3797887828981203E-2</v>
      </c>
      <c r="K2022" s="169">
        <f t="shared" si="342"/>
        <v>1.688153799903537</v>
      </c>
      <c r="L2022" s="169">
        <f t="shared" si="348"/>
        <v>29.563583981682076</v>
      </c>
      <c r="M2022" s="170">
        <f t="shared" si="349"/>
        <v>34.280322552631169</v>
      </c>
      <c r="N2022" s="170">
        <f t="shared" si="350"/>
        <v>1.0648109641786112</v>
      </c>
      <c r="O2022" s="169">
        <f t="shared" si="351"/>
        <v>9.603273486459335E-2</v>
      </c>
    </row>
    <row r="2023" spans="1:15" x14ac:dyDescent="0.25">
      <c r="A2023" s="157">
        <v>45695.393750000003</v>
      </c>
      <c r="B2023" s="168">
        <v>0.39727736413016418</v>
      </c>
      <c r="C2023" s="169">
        <f t="shared" si="343"/>
        <v>0.45064645379602547</v>
      </c>
      <c r="D2023" s="168">
        <v>26.241102000000001</v>
      </c>
      <c r="E2023" s="168">
        <v>1.9140553000000001E-2</v>
      </c>
      <c r="F2023" s="169">
        <f t="shared" si="344"/>
        <v>0.97906642867947991</v>
      </c>
      <c r="G2023" s="169">
        <f t="shared" si="345"/>
        <v>0.43646410410565889</v>
      </c>
      <c r="H2023" s="169">
        <f t="shared" si="346"/>
        <v>9.4472749806419668E-4</v>
      </c>
      <c r="I2023" s="169">
        <f t="shared" si="347"/>
        <v>38935.853607976598</v>
      </c>
      <c r="J2023" s="169">
        <f t="shared" si="341"/>
        <v>2.3798214486483733E-2</v>
      </c>
      <c r="K2023" s="169">
        <f t="shared" si="342"/>
        <v>1.6881332214979754</v>
      </c>
      <c r="L2023" s="169">
        <f t="shared" si="348"/>
        <v>29.030596242407583</v>
      </c>
      <c r="M2023" s="170">
        <f t="shared" si="349"/>
        <v>33.661931789478615</v>
      </c>
      <c r="N2023" s="170">
        <f t="shared" si="350"/>
        <v>1.0472733629093329</v>
      </c>
      <c r="O2023" s="169">
        <f t="shared" si="351"/>
        <v>9.4451060868446332E-2</v>
      </c>
    </row>
    <row r="2024" spans="1:15" x14ac:dyDescent="0.25">
      <c r="A2024" s="157">
        <v>45695.394444444442</v>
      </c>
      <c r="B2024" s="168">
        <v>0.38723926333072545</v>
      </c>
      <c r="C2024" s="169">
        <f t="shared" si="343"/>
        <v>0.43925877255692775</v>
      </c>
      <c r="D2024" s="168">
        <v>26.240642056666601</v>
      </c>
      <c r="E2024" s="168">
        <v>1.90896901666666E-2</v>
      </c>
      <c r="F2024" s="169">
        <f t="shared" si="344"/>
        <v>0.97906735646883003</v>
      </c>
      <c r="G2024" s="169">
        <f t="shared" si="345"/>
        <v>0.42543586271077821</v>
      </c>
      <c r="H2024" s="169">
        <f t="shared" si="346"/>
        <v>9.2085684569432518E-4</v>
      </c>
      <c r="I2024" s="169">
        <f t="shared" si="347"/>
        <v>37951.957948918556</v>
      </c>
      <c r="J2024" s="169">
        <f t="shared" si="341"/>
        <v>2.3798541148290088E-2</v>
      </c>
      <c r="K2024" s="169">
        <f t="shared" si="342"/>
        <v>1.6881126433506159</v>
      </c>
      <c r="L2024" s="169">
        <f t="shared" si="348"/>
        <v>28.398639920303633</v>
      </c>
      <c r="M2024" s="170">
        <f t="shared" si="349"/>
        <v>32.928798437441039</v>
      </c>
      <c r="N2024" s="170">
        <f t="shared" si="350"/>
        <v>1.0193952824138497</v>
      </c>
      <c r="O2024" s="169">
        <f t="shared" si="351"/>
        <v>9.1936803969503031E-2</v>
      </c>
    </row>
    <row r="2025" spans="1:15" x14ac:dyDescent="0.25">
      <c r="A2025" s="157">
        <v>45695.395138888889</v>
      </c>
      <c r="B2025" s="168">
        <v>0.38839751818682039</v>
      </c>
      <c r="C2025" s="169">
        <f t="shared" si="343"/>
        <v>0.44057297759742436</v>
      </c>
      <c r="D2025" s="168">
        <v>26.2407920383333</v>
      </c>
      <c r="E2025" s="168">
        <v>1.90960478333333E-2</v>
      </c>
      <c r="F2025" s="169">
        <f t="shared" si="344"/>
        <v>0.97906705393094451</v>
      </c>
      <c r="G2025" s="169">
        <f t="shared" si="345"/>
        <v>0.42670836578730875</v>
      </c>
      <c r="H2025" s="169">
        <f t="shared" si="346"/>
        <v>9.2361118135781111E-4</v>
      </c>
      <c r="I2025" s="169">
        <f t="shared" si="347"/>
        <v>38065.505264417465</v>
      </c>
      <c r="J2025" s="169">
        <f t="shared" si="341"/>
        <v>2.3798434627429938E-2</v>
      </c>
      <c r="K2025" s="169">
        <f t="shared" si="342"/>
        <v>1.6881193536023675</v>
      </c>
      <c r="L2025" s="169">
        <f t="shared" si="348"/>
        <v>28.471674729753317</v>
      </c>
      <c r="M2025" s="170">
        <f t="shared" si="349"/>
        <v>33.013601209552938</v>
      </c>
      <c r="N2025" s="170">
        <f t="shared" si="350"/>
        <v>1.0226361390835526</v>
      </c>
      <c r="O2025" s="169">
        <f t="shared" si="351"/>
        <v>9.2229089022686908E-2</v>
      </c>
    </row>
    <row r="2026" spans="1:15" x14ac:dyDescent="0.25">
      <c r="A2026" s="157">
        <v>45695.395833333336</v>
      </c>
      <c r="B2026" s="168">
        <v>0.40731547967789661</v>
      </c>
      <c r="C2026" s="169">
        <f t="shared" si="343"/>
        <v>0.46203530725743425</v>
      </c>
      <c r="D2026" s="168">
        <v>26.2420023499999</v>
      </c>
      <c r="E2026" s="168">
        <v>1.90896901666666E-2</v>
      </c>
      <c r="F2026" s="169">
        <f t="shared" si="344"/>
        <v>0.97906461244623988</v>
      </c>
      <c r="G2026" s="169">
        <f t="shared" si="345"/>
        <v>0.44749236170357892</v>
      </c>
      <c r="H2026" s="169">
        <f t="shared" si="346"/>
        <v>9.6859818550558213E-4</v>
      </c>
      <c r="I2026" s="169">
        <f t="shared" si="347"/>
        <v>39919.850547042319</v>
      </c>
      <c r="J2026" s="169">
        <f t="shared" si="341"/>
        <v>2.3797575054123256E-2</v>
      </c>
      <c r="K2026" s="169">
        <f t="shared" si="342"/>
        <v>1.6881735042417885</v>
      </c>
      <c r="L2026" s="169">
        <f t="shared" si="348"/>
        <v>29.660321693185359</v>
      </c>
      <c r="M2026" s="170">
        <f t="shared" si="349"/>
        <v>34.392853563764518</v>
      </c>
      <c r="N2026" s="170">
        <f t="shared" si="350"/>
        <v>1.0695625928796981</v>
      </c>
      <c r="O2026" s="169">
        <f t="shared" si="351"/>
        <v>9.6461272806610585E-2</v>
      </c>
    </row>
    <row r="2027" spans="1:15" x14ac:dyDescent="0.25">
      <c r="A2027" s="157">
        <v>45695.396527777775</v>
      </c>
      <c r="B2027" s="168">
        <v>0.41851183165794226</v>
      </c>
      <c r="C2027" s="169">
        <f t="shared" si="343"/>
        <v>0.47473895766244739</v>
      </c>
      <c r="D2027" s="168">
        <v>26.243231429999899</v>
      </c>
      <c r="E2027" s="168">
        <v>1.91214801666666E-2</v>
      </c>
      <c r="F2027" s="169">
        <f t="shared" si="344"/>
        <v>0.9790621329457927</v>
      </c>
      <c r="G2027" s="169">
        <f t="shared" si="345"/>
        <v>0.45979310213695818</v>
      </c>
      <c r="H2027" s="169">
        <f t="shared" si="346"/>
        <v>9.9522316479861068E-4</v>
      </c>
      <c r="I2027" s="169">
        <f t="shared" si="347"/>
        <v>41017.445942035454</v>
      </c>
      <c r="J2027" s="169">
        <f t="shared" si="341"/>
        <v>2.3796702190276256E-2</v>
      </c>
      <c r="K2027" s="169">
        <f t="shared" si="342"/>
        <v>1.6882284958978608</v>
      </c>
      <c r="L2027" s="169">
        <f t="shared" si="348"/>
        <v>30.360150947806556</v>
      </c>
      <c r="M2027" s="170">
        <f t="shared" si="349"/>
        <v>35.205372149164262</v>
      </c>
      <c r="N2027" s="170">
        <f t="shared" si="350"/>
        <v>1.0993210753031313</v>
      </c>
      <c r="O2027" s="169">
        <f t="shared" si="351"/>
        <v>9.9145118624019771E-2</v>
      </c>
    </row>
    <row r="2028" spans="1:15" x14ac:dyDescent="0.25">
      <c r="A2028" s="157">
        <v>45695.397222222222</v>
      </c>
      <c r="B2028" s="168">
        <v>0.40191035413517606</v>
      </c>
      <c r="C2028" s="169">
        <f t="shared" si="343"/>
        <v>0.45591009548159828</v>
      </c>
      <c r="D2028" s="168">
        <v>26.24446051</v>
      </c>
      <c r="E2028" s="168">
        <v>1.9162374833333301E-2</v>
      </c>
      <c r="F2028" s="169">
        <f t="shared" si="344"/>
        <v>0.97905965328856182</v>
      </c>
      <c r="G2028" s="169">
        <f t="shared" si="345"/>
        <v>0.44155408409053781</v>
      </c>
      <c r="H2028" s="169">
        <f t="shared" si="346"/>
        <v>9.5574477075873983E-4</v>
      </c>
      <c r="I2028" s="169">
        <f t="shared" si="347"/>
        <v>39390.632249610091</v>
      </c>
      <c r="J2028" s="169">
        <f t="shared" si="341"/>
        <v>2.3795829365610911E-2</v>
      </c>
      <c r="K2028" s="169">
        <f t="shared" si="342"/>
        <v>1.6882834888652909</v>
      </c>
      <c r="L2028" s="169">
        <f t="shared" si="348"/>
        <v>29.321513067848691</v>
      </c>
      <c r="M2028" s="170">
        <f t="shared" si="349"/>
        <v>34.001967646535675</v>
      </c>
      <c r="N2028" s="170">
        <f t="shared" si="350"/>
        <v>1.0601779843743278</v>
      </c>
      <c r="O2028" s="169">
        <f t="shared" si="351"/>
        <v>9.5614897580657249E-2</v>
      </c>
    </row>
    <row r="2029" spans="1:15" x14ac:dyDescent="0.25">
      <c r="A2029" s="157">
        <v>45695.397916666669</v>
      </c>
      <c r="B2029" s="168">
        <v>0.40924589216325591</v>
      </c>
      <c r="C2029" s="169">
        <f t="shared" si="343"/>
        <v>0.46423430095497115</v>
      </c>
      <c r="D2029" s="168">
        <v>26.2456895866666</v>
      </c>
      <c r="E2029" s="168">
        <v>1.9193005833333301E-2</v>
      </c>
      <c r="F2029" s="169">
        <f t="shared" si="344"/>
        <v>0.97905717348126509</v>
      </c>
      <c r="G2029" s="169">
        <f t="shared" si="345"/>
        <v>0.44961318667889932</v>
      </c>
      <c r="H2029" s="169">
        <f t="shared" si="346"/>
        <v>9.7318871575519334E-4</v>
      </c>
      <c r="I2029" s="169">
        <f t="shared" si="347"/>
        <v>40109.843602509507</v>
      </c>
      <c r="J2029" s="169">
        <f t="shared" si="341"/>
        <v>2.3794956582492373E-2</v>
      </c>
      <c r="K2029" s="169">
        <f t="shared" si="342"/>
        <v>1.6883384829949313</v>
      </c>
      <c r="L2029" s="169">
        <f t="shared" si="348"/>
        <v>29.781172531236638</v>
      </c>
      <c r="M2029" s="170">
        <f t="shared" si="349"/>
        <v>34.536007068275175</v>
      </c>
      <c r="N2029" s="170">
        <f t="shared" si="350"/>
        <v>1.0803046786887012</v>
      </c>
      <c r="O2029" s="169">
        <f t="shared" si="351"/>
        <v>9.7430075639312871E-2</v>
      </c>
    </row>
    <row r="2030" spans="1:15" x14ac:dyDescent="0.25">
      <c r="A2030" s="157">
        <v>45695.398611111108</v>
      </c>
      <c r="B2030" s="168">
        <v>0.42507521574769291</v>
      </c>
      <c r="C2030" s="169">
        <f t="shared" si="343"/>
        <v>0.48219373576687485</v>
      </c>
      <c r="D2030" s="168">
        <v>26.246918666666598</v>
      </c>
      <c r="E2030" s="168">
        <v>1.9209695999999998E-2</v>
      </c>
      <c r="F2030" s="169">
        <f t="shared" si="344"/>
        <v>0.97905469351044305</v>
      </c>
      <c r="G2030" s="169">
        <f t="shared" si="345"/>
        <v>0.4670038868815321</v>
      </c>
      <c r="H2030" s="169">
        <f t="shared" si="346"/>
        <v>1.0108309239860002E-3</v>
      </c>
      <c r="I2030" s="169">
        <f t="shared" si="347"/>
        <v>41661.53877025799</v>
      </c>
      <c r="J2030" s="169">
        <f t="shared" si="341"/>
        <v>2.3794083836184223E-2</v>
      </c>
      <c r="K2030" s="169">
        <f t="shared" si="342"/>
        <v>1.6883934785851136</v>
      </c>
      <c r="L2030" s="169">
        <f t="shared" si="348"/>
        <v>30.769174440885301</v>
      </c>
      <c r="M2030" s="170">
        <f t="shared" si="349"/>
        <v>35.682792572220791</v>
      </c>
      <c r="N2030" s="170">
        <f t="shared" si="350"/>
        <v>1.1209452770337776</v>
      </c>
      <c r="O2030" s="169">
        <f t="shared" si="351"/>
        <v>0.10109535326783708</v>
      </c>
    </row>
    <row r="2031" spans="1:15" x14ac:dyDescent="0.25">
      <c r="A2031" s="157">
        <v>45695.399305555555</v>
      </c>
      <c r="B2031" s="168">
        <v>0.41889792151834959</v>
      </c>
      <c r="C2031" s="169">
        <f t="shared" si="343"/>
        <v>0.47518953607877834</v>
      </c>
      <c r="D2031" s="168">
        <v>26.2481477466666</v>
      </c>
      <c r="E2031" s="168">
        <v>1.9266917499999901E-2</v>
      </c>
      <c r="F2031" s="169">
        <f t="shared" si="344"/>
        <v>0.97905221338281267</v>
      </c>
      <c r="G2031" s="169">
        <f t="shared" si="345"/>
        <v>0.46021727522166422</v>
      </c>
      <c r="H2031" s="169">
        <f t="shared" si="346"/>
        <v>9.9614128835858059E-4</v>
      </c>
      <c r="I2031" s="169">
        <f t="shared" si="347"/>
        <v>41056.375917206446</v>
      </c>
      <c r="J2031" s="169">
        <f t="shared" si="341"/>
        <v>2.3793211129051656E-2</v>
      </c>
      <c r="K2031" s="169">
        <f t="shared" si="342"/>
        <v>1.6884484754866997</v>
      </c>
      <c r="L2031" s="169">
        <f t="shared" si="348"/>
        <v>30.384236410683481</v>
      </c>
      <c r="M2031" s="170">
        <f t="shared" si="349"/>
        <v>35.237409816941238</v>
      </c>
      <c r="N2031" s="170">
        <f t="shared" si="350"/>
        <v>1.1088101601708376</v>
      </c>
      <c r="O2031" s="169">
        <f t="shared" si="351"/>
        <v>0.10000091632132375</v>
      </c>
    </row>
    <row r="2032" spans="1:15" x14ac:dyDescent="0.25">
      <c r="A2032" s="157">
        <v>45695.4</v>
      </c>
      <c r="B2032" s="168">
        <v>0.42739169969283902</v>
      </c>
      <c r="C2032" s="169">
        <f t="shared" si="343"/>
        <v>0.48482482578242719</v>
      </c>
      <c r="D2032" s="168">
        <v>26.2481917966666</v>
      </c>
      <c r="E2032" s="168">
        <v>1.9331291E-2</v>
      </c>
      <c r="F2032" s="169">
        <f t="shared" si="344"/>
        <v>0.97905212449258583</v>
      </c>
      <c r="G2032" s="169">
        <f t="shared" si="345"/>
        <v>0.46954886472593327</v>
      </c>
      <c r="H2032" s="169">
        <f t="shared" si="346"/>
        <v>1.0163395340388166E-3</v>
      </c>
      <c r="I2032" s="169">
        <f t="shared" si="347"/>
        <v>41888.864947601709</v>
      </c>
      <c r="J2032" s="169">
        <f t="shared" si="341"/>
        <v>2.3793179852116462E-2</v>
      </c>
      <c r="K2032" s="169">
        <f t="shared" si="342"/>
        <v>1.688450446589832</v>
      </c>
      <c r="L2032" s="169">
        <f t="shared" si="348"/>
        <v>30.913323710336847</v>
      </c>
      <c r="M2032" s="170">
        <f t="shared" si="349"/>
        <v>35.851043931913814</v>
      </c>
      <c r="N2032" s="170">
        <f t="shared" si="350"/>
        <v>1.1339160390137202</v>
      </c>
      <c r="O2032" s="169">
        <f t="shared" si="351"/>
        <v>0.10226515503370492</v>
      </c>
    </row>
    <row r="2033" spans="1:15" x14ac:dyDescent="0.25">
      <c r="A2033" s="157">
        <v>45695.400694444441</v>
      </c>
      <c r="B2033" s="168">
        <v>0.44901223131397799</v>
      </c>
      <c r="C2033" s="169">
        <f t="shared" si="343"/>
        <v>0.50934549627934433</v>
      </c>
      <c r="D2033" s="168">
        <v>26.246287129999999</v>
      </c>
      <c r="E2033" s="168">
        <v>1.9331291E-2</v>
      </c>
      <c r="F2033" s="169">
        <f t="shared" si="344"/>
        <v>0.97905596781038973</v>
      </c>
      <c r="G2033" s="169">
        <f t="shared" si="345"/>
        <v>0.49330200753327597</v>
      </c>
      <c r="H2033" s="169">
        <f t="shared" si="346"/>
        <v>1.0677532630590388E-3</v>
      </c>
      <c r="I2033" s="169">
        <f t="shared" si="347"/>
        <v>44007.450878535354</v>
      </c>
      <c r="J2033" s="169">
        <f t="shared" si="341"/>
        <v>2.3794532273454318E-2</v>
      </c>
      <c r="K2033" s="169">
        <f t="shared" si="342"/>
        <v>1.6883652201047687</v>
      </c>
      <c r="L2033" s="169">
        <f t="shared" si="348"/>
        <v>32.253533285720259</v>
      </c>
      <c r="M2033" s="170">
        <f t="shared" si="349"/>
        <v>37.403632727909539</v>
      </c>
      <c r="N2033" s="170">
        <f t="shared" si="350"/>
        <v>1.1882098246682935</v>
      </c>
      <c r="O2033" s="169">
        <f t="shared" si="351"/>
        <v>0.10716178072405244</v>
      </c>
    </row>
    <row r="2034" spans="1:15" x14ac:dyDescent="0.25">
      <c r="A2034" s="157">
        <v>45695.401388888888</v>
      </c>
      <c r="B2034" s="168">
        <v>0.46793022217809688</v>
      </c>
      <c r="C2034" s="169">
        <f t="shared" si="343"/>
        <v>0.53079994036864575</v>
      </c>
      <c r="D2034" s="168">
        <v>26.24435613</v>
      </c>
      <c r="E2034" s="168">
        <v>1.93050651666666E-2</v>
      </c>
      <c r="F2034" s="169">
        <f t="shared" si="344"/>
        <v>0.97905986388031307</v>
      </c>
      <c r="G2034" s="169">
        <f t="shared" si="345"/>
        <v>0.5140860357198942</v>
      </c>
      <c r="H2034" s="169">
        <f t="shared" si="346"/>
        <v>1.1127403370560481E-3</v>
      </c>
      <c r="I2034" s="169">
        <f t="shared" si="347"/>
        <v>45861.114847850993</v>
      </c>
      <c r="J2034" s="169">
        <f t="shared" si="341"/>
        <v>2.3795903488993755E-2</v>
      </c>
      <c r="K2034" s="169">
        <f t="shared" si="342"/>
        <v>1.6882788185195301</v>
      </c>
      <c r="L2034" s="169">
        <f t="shared" si="348"/>
        <v>33.418812389493375</v>
      </c>
      <c r="M2034" s="170">
        <f t="shared" si="349"/>
        <v>38.75320356313415</v>
      </c>
      <c r="N2034" s="170">
        <f t="shared" si="350"/>
        <v>1.2338978918428096</v>
      </c>
      <c r="O2034" s="169">
        <f t="shared" si="351"/>
        <v>0.11128227740285081</v>
      </c>
    </row>
    <row r="2035" spans="1:15" x14ac:dyDescent="0.25">
      <c r="A2035" s="157">
        <v>45695.402083333334</v>
      </c>
      <c r="B2035" s="168">
        <v>0.4775822478499776</v>
      </c>
      <c r="C2035" s="169">
        <f t="shared" si="343"/>
        <v>0.54174313390290141</v>
      </c>
      <c r="D2035" s="168">
        <v>26.242425130000001</v>
      </c>
      <c r="E2035" s="168">
        <v>1.9388512833333298E-2</v>
      </c>
      <c r="F2035" s="169">
        <f t="shared" si="344"/>
        <v>0.97906375956322333</v>
      </c>
      <c r="G2035" s="169">
        <f t="shared" si="345"/>
        <v>0.52469012021614037</v>
      </c>
      <c r="H2035" s="169">
        <f t="shared" si="346"/>
        <v>1.1356929009007368E-3</v>
      </c>
      <c r="I2035" s="169">
        <f t="shared" si="347"/>
        <v>46806.606769210681</v>
      </c>
      <c r="J2035" s="169">
        <f t="shared" si="341"/>
        <v>2.3797274801242208E-2</v>
      </c>
      <c r="K2035" s="169">
        <f t="shared" si="342"/>
        <v>1.6881924201711898</v>
      </c>
      <c r="L2035" s="169">
        <f t="shared" si="348"/>
        <v>34.010788493489741</v>
      </c>
      <c r="M2035" s="170">
        <f t="shared" si="349"/>
        <v>39.437866153934799</v>
      </c>
      <c r="N2035" s="170">
        <f t="shared" si="350"/>
        <v>1.2633871676916895</v>
      </c>
      <c r="O2035" s="169">
        <f t="shared" si="351"/>
        <v>0.11394184412803837</v>
      </c>
    </row>
    <row r="2036" spans="1:15" x14ac:dyDescent="0.25">
      <c r="A2036" s="157">
        <v>45695.402777777781</v>
      </c>
      <c r="B2036" s="168">
        <v>0.48723425885078125</v>
      </c>
      <c r="C2036" s="169">
        <f t="shared" si="343"/>
        <v>0.55268608269628372</v>
      </c>
      <c r="D2036" s="168">
        <v>26.240494129999998</v>
      </c>
      <c r="E2036" s="168">
        <v>1.93956651666666E-2</v>
      </c>
      <c r="F2036" s="169">
        <f t="shared" si="344"/>
        <v>0.97906765485915315</v>
      </c>
      <c r="G2036" s="169">
        <f t="shared" si="345"/>
        <v>0.53529418859418032</v>
      </c>
      <c r="H2036" s="169">
        <f t="shared" si="346"/>
        <v>1.1586454298575331E-3</v>
      </c>
      <c r="I2036" s="169">
        <f t="shared" si="347"/>
        <v>47752.077544958913</v>
      </c>
      <c r="J2036" s="169">
        <f t="shared" si="341"/>
        <v>2.3798646210207566E-2</v>
      </c>
      <c r="K2036" s="169">
        <f t="shared" si="342"/>
        <v>1.6881060250596827</v>
      </c>
      <c r="L2036" s="169">
        <f t="shared" si="348"/>
        <v>34.601090994603616</v>
      </c>
      <c r="M2036" s="170">
        <f t="shared" si="349"/>
        <v>40.120525384794767</v>
      </c>
      <c r="N2036" s="170">
        <f t="shared" si="350"/>
        <v>1.2879855714248802</v>
      </c>
      <c r="O2036" s="169">
        <f t="shared" si="351"/>
        <v>0.11616031488319625</v>
      </c>
    </row>
    <row r="2037" spans="1:15" x14ac:dyDescent="0.25">
      <c r="A2037" s="157">
        <v>45695.40347222222</v>
      </c>
      <c r="B2037" s="168">
        <v>0.47024668405485121</v>
      </c>
      <c r="C2037" s="169">
        <f t="shared" si="343"/>
        <v>0.53341488737846288</v>
      </c>
      <c r="D2037" s="168">
        <v>26.239930985000001</v>
      </c>
      <c r="E2037" s="168">
        <v>1.93837444999999E-2</v>
      </c>
      <c r="F2037" s="169">
        <f t="shared" si="344"/>
        <v>0.97906879078649378</v>
      </c>
      <c r="G2037" s="169">
        <f t="shared" si="345"/>
        <v>0.51663098931911611</v>
      </c>
      <c r="H2037" s="169">
        <f t="shared" si="346"/>
        <v>1.1182488946301214E-3</v>
      </c>
      <c r="I2037" s="169">
        <f t="shared" si="347"/>
        <v>46087.046269499195</v>
      </c>
      <c r="J2037" s="169">
        <f t="shared" si="341"/>
        <v>2.379904617772638E-2</v>
      </c>
      <c r="K2037" s="169">
        <f t="shared" si="342"/>
        <v>1.6880808299287204</v>
      </c>
      <c r="L2037" s="169">
        <f t="shared" si="348"/>
        <v>33.561039793988776</v>
      </c>
      <c r="M2037" s="170">
        <f t="shared" si="349"/>
        <v>38.914049440275072</v>
      </c>
      <c r="N2037" s="170">
        <f t="shared" si="350"/>
        <v>1.2445831695015632</v>
      </c>
      <c r="O2037" s="169">
        <f t="shared" si="351"/>
        <v>0.11224595684537907</v>
      </c>
    </row>
    <row r="2038" spans="1:15" x14ac:dyDescent="0.25">
      <c r="A2038" s="157">
        <v>45695.404166666667</v>
      </c>
      <c r="B2038" s="168">
        <v>0.47140493526634425</v>
      </c>
      <c r="C2038" s="169">
        <f t="shared" si="343"/>
        <v>0.53473359580405422</v>
      </c>
      <c r="D2038" s="168">
        <v>26.241617203333298</v>
      </c>
      <c r="E2038" s="168">
        <v>1.9452886666666599E-2</v>
      </c>
      <c r="F2038" s="169">
        <f t="shared" si="344"/>
        <v>0.97906538939459176</v>
      </c>
      <c r="G2038" s="169">
        <f t="shared" si="345"/>
        <v>0.51790348839154754</v>
      </c>
      <c r="H2038" s="169">
        <f t="shared" si="346"/>
        <v>1.1210032216267263E-3</v>
      </c>
      <c r="I2038" s="169">
        <f t="shared" si="347"/>
        <v>46200.982677470281</v>
      </c>
      <c r="J2038" s="169">
        <f t="shared" si="341"/>
        <v>2.3797848584333849E-2</v>
      </c>
      <c r="K2038" s="169">
        <f t="shared" si="342"/>
        <v>1.688156272229743</v>
      </c>
      <c r="L2038" s="169">
        <f t="shared" si="348"/>
        <v>33.63211793570548</v>
      </c>
      <c r="M2038" s="170">
        <f t="shared" si="349"/>
        <v>38.998024144235359</v>
      </c>
      <c r="N2038" s="170">
        <f t="shared" si="350"/>
        <v>1.2520007399901711</v>
      </c>
      <c r="O2038" s="169">
        <f t="shared" si="351"/>
        <v>0.11291492965279321</v>
      </c>
    </row>
    <row r="2039" spans="1:15" x14ac:dyDescent="0.25">
      <c r="A2039" s="157">
        <v>45695.404861111114</v>
      </c>
      <c r="B2039" s="168">
        <v>0.49958883626754863</v>
      </c>
      <c r="C2039" s="169">
        <f t="shared" si="343"/>
        <v>0.56670898310537887</v>
      </c>
      <c r="D2039" s="168">
        <v>26.243333816666599</v>
      </c>
      <c r="E2039" s="168">
        <v>1.9526797500000002E-2</v>
      </c>
      <c r="F2039" s="169">
        <f t="shared" si="344"/>
        <v>0.9790619263876511</v>
      </c>
      <c r="G2039" s="169">
        <f t="shared" si="345"/>
        <v>0.5488673997828416</v>
      </c>
      <c r="H2039" s="169">
        <f t="shared" si="346"/>
        <v>1.1880246748546355E-3</v>
      </c>
      <c r="I2039" s="169">
        <f t="shared" si="347"/>
        <v>48963.656140304738</v>
      </c>
      <c r="J2039" s="169">
        <f t="shared" si="341"/>
        <v>2.3796629479430096E-2</v>
      </c>
      <c r="K2039" s="169">
        <f t="shared" si="342"/>
        <v>1.6882330769544935</v>
      </c>
      <c r="L2039" s="169">
        <f t="shared" si="348"/>
        <v>35.354297606340069</v>
      </c>
      <c r="M2039" s="170">
        <f t="shared" si="349"/>
        <v>40.996641578070687</v>
      </c>
      <c r="N2039" s="170">
        <f t="shared" si="350"/>
        <v>1.3279488584809807</v>
      </c>
      <c r="O2039" s="169">
        <f t="shared" si="351"/>
        <v>0.11976450743876087</v>
      </c>
    </row>
    <row r="2040" spans="1:15" x14ac:dyDescent="0.25">
      <c r="A2040" s="157">
        <v>45695.405555555553</v>
      </c>
      <c r="B2040" s="168">
        <v>0.50113315890793952</v>
      </c>
      <c r="C2040" s="169">
        <f t="shared" si="343"/>
        <v>0.56846605691653673</v>
      </c>
      <c r="D2040" s="168">
        <v>26.245050429999999</v>
      </c>
      <c r="E2040" s="168">
        <v>1.95959396666666E-2</v>
      </c>
      <c r="F2040" s="169">
        <f t="shared" si="344"/>
        <v>0.97905846307487565</v>
      </c>
      <c r="G2040" s="169">
        <f t="shared" si="345"/>
        <v>0.55056405169041778</v>
      </c>
      <c r="H2040" s="169">
        <f t="shared" si="346"/>
        <v>1.1916970815809909E-3</v>
      </c>
      <c r="I2040" s="169">
        <f t="shared" si="347"/>
        <v>49115.467317588773</v>
      </c>
      <c r="J2040" s="169">
        <f t="shared" si="341"/>
        <v>2.3795410450956702E-2</v>
      </c>
      <c r="K2040" s="169">
        <f t="shared" si="342"/>
        <v>1.6883098842372719</v>
      </c>
      <c r="L2040" s="169">
        <f t="shared" si="348"/>
        <v>35.44826390147788</v>
      </c>
      <c r="M2040" s="170">
        <f t="shared" si="349"/>
        <v>41.107277887003882</v>
      </c>
      <c r="N2040" s="170">
        <f t="shared" si="350"/>
        <v>1.3366212675676061</v>
      </c>
      <c r="O2040" s="169">
        <f t="shared" si="351"/>
        <v>0.12054665111540459</v>
      </c>
    </row>
    <row r="2041" spans="1:15" x14ac:dyDescent="0.25">
      <c r="A2041" s="157">
        <v>45695.40625</v>
      </c>
      <c r="B2041" s="168">
        <v>0.5092408618622124</v>
      </c>
      <c r="C2041" s="169">
        <f t="shared" si="343"/>
        <v>0.57766847702171986</v>
      </c>
      <c r="D2041" s="168">
        <v>26.246767044999999</v>
      </c>
      <c r="E2041" s="168">
        <v>1.9591171333333299E-2</v>
      </c>
      <c r="F2041" s="169">
        <f t="shared" si="344"/>
        <v>0.97905499945287977</v>
      </c>
      <c r="G2041" s="169">
        <f t="shared" si="345"/>
        <v>0.5594714841942543</v>
      </c>
      <c r="H2041" s="169">
        <f t="shared" si="346"/>
        <v>1.210977238515702E-3</v>
      </c>
      <c r="I2041" s="169">
        <f t="shared" si="347"/>
        <v>49910.556414676597</v>
      </c>
      <c r="J2041" s="169">
        <f t="shared" si="341"/>
        <v>2.3794191497724677E-2</v>
      </c>
      <c r="K2041" s="169">
        <f t="shared" si="342"/>
        <v>1.6883866941526993</v>
      </c>
      <c r="L2041" s="169">
        <f t="shared" si="348"/>
        <v>35.940925814910194</v>
      </c>
      <c r="M2041" s="170">
        <f t="shared" si="349"/>
        <v>41.680285946105244</v>
      </c>
      <c r="N2041" s="170">
        <f t="shared" si="350"/>
        <v>1.3568438267524943</v>
      </c>
      <c r="O2041" s="169">
        <f t="shared" si="351"/>
        <v>0.12237047499571559</v>
      </c>
    </row>
    <row r="2042" spans="1:15" x14ac:dyDescent="0.25">
      <c r="A2042" s="157">
        <v>45695.406944444447</v>
      </c>
      <c r="B2042" s="168">
        <v>0.52236762642799817</v>
      </c>
      <c r="C2042" s="169">
        <f t="shared" si="343"/>
        <v>0.5925633173342989</v>
      </c>
      <c r="D2042" s="168">
        <v>26.248082060000002</v>
      </c>
      <c r="E2042" s="168">
        <v>1.95959396666666E-2</v>
      </c>
      <c r="F2042" s="169">
        <f t="shared" si="344"/>
        <v>0.97905234593414503</v>
      </c>
      <c r="G2042" s="169">
        <f t="shared" si="345"/>
        <v>0.57389304971323618</v>
      </c>
      <c r="H2042" s="169">
        <f t="shared" si="346"/>
        <v>1.2421927482970481E-3</v>
      </c>
      <c r="I2042" s="169">
        <f t="shared" si="347"/>
        <v>51197.470617683422</v>
      </c>
      <c r="J2042" s="169">
        <f t="shared" si="341"/>
        <v>2.3793257768818469E-2</v>
      </c>
      <c r="K2042" s="169">
        <f t="shared" si="342"/>
        <v>1.6884455362118707</v>
      </c>
      <c r="L2042" s="169">
        <f t="shared" si="348"/>
        <v>36.736252217584955</v>
      </c>
      <c r="M2042" s="170">
        <f t="shared" si="349"/>
        <v>42.603945690790596</v>
      </c>
      <c r="N2042" s="170">
        <f t="shared" si="350"/>
        <v>1.3903536599476629</v>
      </c>
      <c r="O2042" s="169">
        <f t="shared" si="351"/>
        <v>0.12539264609917594</v>
      </c>
    </row>
    <row r="2043" spans="1:15" x14ac:dyDescent="0.25">
      <c r="A2043" s="157">
        <v>45695.407638888886</v>
      </c>
      <c r="B2043" s="168">
        <v>0.51425994540312792</v>
      </c>
      <c r="C2043" s="169">
        <f t="shared" si="343"/>
        <v>0.58336818985157357</v>
      </c>
      <c r="D2043" s="168">
        <v>26.248736679999901</v>
      </c>
      <c r="E2043" s="168">
        <v>1.9696077499999999E-2</v>
      </c>
      <c r="F2043" s="169">
        <f t="shared" si="344"/>
        <v>0.97905102493443186</v>
      </c>
      <c r="G2043" s="169">
        <f t="shared" si="345"/>
        <v>0.56498564130187989</v>
      </c>
      <c r="H2043" s="169">
        <f t="shared" si="346"/>
        <v>1.2229126435105626E-3</v>
      </c>
      <c r="I2043" s="169">
        <f t="shared" si="347"/>
        <v>50403.011603175953</v>
      </c>
      <c r="J2043" s="169">
        <f t="shared" si="341"/>
        <v>2.379279297135822E-2</v>
      </c>
      <c r="K2043" s="169">
        <f t="shared" si="342"/>
        <v>1.6884748285961666</v>
      </c>
      <c r="L2043" s="169">
        <f t="shared" si="348"/>
        <v>36.245357797593421</v>
      </c>
      <c r="M2043" s="170">
        <f t="shared" si="349"/>
        <v>42.035295824569452</v>
      </c>
      <c r="N2043" s="170">
        <f t="shared" si="350"/>
        <v>1.3769246722987984</v>
      </c>
      <c r="O2043" s="169">
        <f t="shared" si="351"/>
        <v>0.12418151806446594</v>
      </c>
    </row>
    <row r="2044" spans="1:15" x14ac:dyDescent="0.25">
      <c r="A2044" s="157">
        <v>45695.408333333333</v>
      </c>
      <c r="B2044" s="168">
        <v>0.51232953293321304</v>
      </c>
      <c r="C2044" s="169">
        <f t="shared" si="343"/>
        <v>0.58118038795024896</v>
      </c>
      <c r="D2044" s="168">
        <v>26.249382369999999</v>
      </c>
      <c r="E2044" s="168">
        <v>1.9681772E-2</v>
      </c>
      <c r="F2044" s="169">
        <f t="shared" si="344"/>
        <v>0.97904972191155881</v>
      </c>
      <c r="G2044" s="169">
        <f t="shared" si="345"/>
        <v>0.56286481634352725</v>
      </c>
      <c r="H2044" s="169">
        <f t="shared" si="346"/>
        <v>1.2183221132976781E-3</v>
      </c>
      <c r="I2044" s="169">
        <f t="shared" si="347"/>
        <v>50213.985518901507</v>
      </c>
      <c r="J2044" s="169">
        <f t="shared" si="341"/>
        <v>2.3792334525319151E-2</v>
      </c>
      <c r="K2044" s="169">
        <f t="shared" si="342"/>
        <v>1.6885037217527936</v>
      </c>
      <c r="L2044" s="169">
        <f t="shared" si="348"/>
        <v>36.128318280186022</v>
      </c>
      <c r="M2044" s="170">
        <f t="shared" si="349"/>
        <v>41.900201711812507</v>
      </c>
      <c r="N2044" s="170">
        <f t="shared" si="350"/>
        <v>1.3710554523113145</v>
      </c>
      <c r="O2044" s="169">
        <f t="shared" si="351"/>
        <v>0.12365218725751394</v>
      </c>
    </row>
    <row r="2045" spans="1:15" x14ac:dyDescent="0.25">
      <c r="A2045" s="157">
        <v>45695.40902777778</v>
      </c>
      <c r="B2045" s="168">
        <v>0.51348776203770319</v>
      </c>
      <c r="C2045" s="169">
        <f t="shared" si="343"/>
        <v>0.58249630044348022</v>
      </c>
      <c r="D2045" s="168">
        <v>26.250028060000002</v>
      </c>
      <c r="E2045" s="168">
        <v>1.9617397000000002E-2</v>
      </c>
      <c r="F2045" s="169">
        <f t="shared" si="344"/>
        <v>0.97904841884540428</v>
      </c>
      <c r="G2045" s="169">
        <f t="shared" si="345"/>
        <v>0.56413729112835997</v>
      </c>
      <c r="H2045" s="169">
        <f t="shared" si="346"/>
        <v>1.2210763877237229E-3</v>
      </c>
      <c r="I2045" s="169">
        <f t="shared" si="347"/>
        <v>50327.680358316691</v>
      </c>
      <c r="J2045" s="169">
        <f t="shared" si="341"/>
        <v>2.3791876090090952E-2</v>
      </c>
      <c r="K2045" s="169">
        <f t="shared" si="342"/>
        <v>1.6885326152713556</v>
      </c>
      <c r="L2045" s="169">
        <f t="shared" si="348"/>
        <v>36.198548270202565</v>
      </c>
      <c r="M2045" s="170">
        <f t="shared" si="349"/>
        <v>41.982294582289441</v>
      </c>
      <c r="N2045" s="170">
        <f t="shared" si="350"/>
        <v>1.3695238539698398</v>
      </c>
      <c r="O2045" s="169">
        <f t="shared" si="351"/>
        <v>0.12351405609396102</v>
      </c>
    </row>
    <row r="2046" spans="1:15" x14ac:dyDescent="0.25">
      <c r="A2046" s="157">
        <v>45695.409722222219</v>
      </c>
      <c r="B2046" s="168">
        <v>0.53240572347472936</v>
      </c>
      <c r="C2046" s="169">
        <f t="shared" si="343"/>
        <v>0.60395878692530669</v>
      </c>
      <c r="D2046" s="168">
        <v>26.250673754999902</v>
      </c>
      <c r="E2046" s="168">
        <v>1.97223035E-2</v>
      </c>
      <c r="F2046" s="169">
        <f t="shared" si="344"/>
        <v>0.9790471157258761</v>
      </c>
      <c r="G2046" s="169">
        <f t="shared" si="345"/>
        <v>0.5849212869852487</v>
      </c>
      <c r="H2046" s="169">
        <f t="shared" si="346"/>
        <v>1.2660633917429625E-3</v>
      </c>
      <c r="I2046" s="169">
        <f t="shared" si="347"/>
        <v>52182.039190346499</v>
      </c>
      <c r="J2046" s="169">
        <f t="shared" si="341"/>
        <v>2.3791417662123417E-2</v>
      </c>
      <c r="K2046" s="169">
        <f t="shared" si="342"/>
        <v>1.6885615093756048</v>
      </c>
      <c r="L2046" s="169">
        <f t="shared" si="348"/>
        <v>37.342552926522082</v>
      </c>
      <c r="M2046" s="170">
        <f t="shared" si="349"/>
        <v>43.309749703054969</v>
      </c>
      <c r="N2046" s="170">
        <f t="shared" si="350"/>
        <v>1.4248877671588249</v>
      </c>
      <c r="O2046" s="169">
        <f t="shared" si="351"/>
        <v>0.12850719400783053</v>
      </c>
    </row>
    <row r="2047" spans="1:15" x14ac:dyDescent="0.25">
      <c r="A2047" s="157">
        <v>45695.410416666666</v>
      </c>
      <c r="B2047" s="168">
        <v>0.54360207557059737</v>
      </c>
      <c r="C2047" s="169">
        <f t="shared" si="343"/>
        <v>0.61666119540483699</v>
      </c>
      <c r="D2047" s="168">
        <v>26.251068343333301</v>
      </c>
      <c r="E2047" s="168">
        <v>1.9860589000000001E-2</v>
      </c>
      <c r="F2047" s="169">
        <f t="shared" si="344"/>
        <v>0.97904631935991149</v>
      </c>
      <c r="G2047" s="169">
        <f t="shared" si="345"/>
        <v>0.59722202754587494</v>
      </c>
      <c r="H2047" s="169">
        <f t="shared" si="346"/>
        <v>1.2926883713114175E-3</v>
      </c>
      <c r="I2047" s="169">
        <f t="shared" si="347"/>
        <v>53279.527282977913</v>
      </c>
      <c r="J2047" s="169">
        <f t="shared" si="341"/>
        <v>2.3791137519189865E-2</v>
      </c>
      <c r="K2047" s="169">
        <f t="shared" si="342"/>
        <v>1.6885791669252077</v>
      </c>
      <c r="L2047" s="169">
        <f t="shared" si="348"/>
        <v>38.016928078698527</v>
      </c>
      <c r="M2047" s="170">
        <f t="shared" si="349"/>
        <v>44.092300044303144</v>
      </c>
      <c r="N2047" s="170">
        <f t="shared" si="350"/>
        <v>1.4634615362853869</v>
      </c>
      <c r="O2047" s="169">
        <f t="shared" si="351"/>
        <v>0.13198606928980763</v>
      </c>
    </row>
    <row r="2048" spans="1:15" x14ac:dyDescent="0.25">
      <c r="A2048" s="157">
        <v>45695.411111111112</v>
      </c>
      <c r="B2048" s="168">
        <v>0.5308614046179293</v>
      </c>
      <c r="C2048" s="169">
        <f t="shared" si="343"/>
        <v>0.60220821335972896</v>
      </c>
      <c r="D2048" s="168">
        <v>26.251071929999998</v>
      </c>
      <c r="E2048" s="168">
        <v>1.99297311666666E-2</v>
      </c>
      <c r="F2048" s="169">
        <f t="shared" si="344"/>
        <v>0.97904631212115589</v>
      </c>
      <c r="G2048" s="169">
        <f t="shared" si="345"/>
        <v>0.58322463923446999</v>
      </c>
      <c r="H2048" s="169">
        <f t="shared" si="346"/>
        <v>1.2623909940140043E-3</v>
      </c>
      <c r="I2048" s="169">
        <f t="shared" si="347"/>
        <v>52030.789634280583</v>
      </c>
      <c r="J2048" s="169">
        <f t="shared" si="341"/>
        <v>2.379113497280938E-2</v>
      </c>
      <c r="K2048" s="169">
        <f t="shared" si="342"/>
        <v>1.6885793274266339</v>
      </c>
      <c r="L2048" s="169">
        <f t="shared" si="348"/>
        <v>37.249381019427076</v>
      </c>
      <c r="M2048" s="170">
        <f t="shared" si="349"/>
        <v>43.202097252099492</v>
      </c>
      <c r="N2048" s="170">
        <f t="shared" si="350"/>
        <v>1.4359336132677967</v>
      </c>
      <c r="O2048" s="169">
        <f t="shared" si="351"/>
        <v>0.12950339224998167</v>
      </c>
    </row>
    <row r="2049" spans="1:15" x14ac:dyDescent="0.25">
      <c r="A2049" s="157">
        <v>45695.411805555559</v>
      </c>
      <c r="B2049" s="168">
        <v>0.54939329097372525</v>
      </c>
      <c r="C2049" s="169">
        <f t="shared" si="343"/>
        <v>0.62323075158802899</v>
      </c>
      <c r="D2049" s="168">
        <v>26.251071929999998</v>
      </c>
      <c r="E2049" s="168">
        <v>1.9924963E-2</v>
      </c>
      <c r="F2049" s="169">
        <f t="shared" si="344"/>
        <v>0.97904631212115589</v>
      </c>
      <c r="G2049" s="169">
        <f t="shared" si="345"/>
        <v>0.60358447824362194</v>
      </c>
      <c r="H2049" s="169">
        <f t="shared" si="346"/>
        <v>1.3064599096182293E-3</v>
      </c>
      <c r="I2049" s="169">
        <f t="shared" si="347"/>
        <v>53847.136937205702</v>
      </c>
      <c r="J2049" s="169">
        <f t="shared" si="341"/>
        <v>2.379113497280938E-2</v>
      </c>
      <c r="K2049" s="169">
        <f t="shared" si="342"/>
        <v>1.6885793274266339</v>
      </c>
      <c r="L2049" s="169">
        <f t="shared" si="348"/>
        <v>38.364977886734216</v>
      </c>
      <c r="M2049" s="170">
        <f t="shared" si="349"/>
        <v>44.495974439760793</v>
      </c>
      <c r="N2049" s="170">
        <f t="shared" si="350"/>
        <v>1.4830146980534129</v>
      </c>
      <c r="O2049" s="169">
        <f t="shared" si="351"/>
        <v>0.13374952183021402</v>
      </c>
    </row>
    <row r="2050" spans="1:15" x14ac:dyDescent="0.25">
      <c r="A2050" s="157">
        <v>45695.412499999999</v>
      </c>
      <c r="B2050" s="168">
        <v>0.5598174889691111</v>
      </c>
      <c r="C2050" s="169">
        <f t="shared" si="343"/>
        <v>0.63505594286375833</v>
      </c>
      <c r="D2050" s="168">
        <v>26.251071929999998</v>
      </c>
      <c r="E2050" s="168">
        <v>1.9930176000000001E-2</v>
      </c>
      <c r="F2050" s="169">
        <f t="shared" si="344"/>
        <v>0.97904631212115589</v>
      </c>
      <c r="G2050" s="169">
        <f t="shared" si="345"/>
        <v>0.61503690078231299</v>
      </c>
      <c r="H2050" s="169">
        <f t="shared" si="346"/>
        <v>1.3312487029920194E-3</v>
      </c>
      <c r="I2050" s="169">
        <f t="shared" si="347"/>
        <v>54868.833463428717</v>
      </c>
      <c r="J2050" s="169">
        <f t="shared" si="341"/>
        <v>2.379113497280938E-2</v>
      </c>
      <c r="K2050" s="169">
        <f t="shared" si="342"/>
        <v>1.6885793274266339</v>
      </c>
      <c r="L2050" s="169">
        <f t="shared" si="348"/>
        <v>38.990178824867307</v>
      </c>
      <c r="M2050" s="170">
        <f t="shared" si="349"/>
        <v>45.221086938066279</v>
      </c>
      <c r="N2050" s="170">
        <f t="shared" si="350"/>
        <v>1.5100426913296321</v>
      </c>
      <c r="O2050" s="169">
        <f t="shared" si="351"/>
        <v>0.13618711141140261</v>
      </c>
    </row>
    <row r="2051" spans="1:15" x14ac:dyDescent="0.25">
      <c r="A2051" s="157">
        <v>45695.413194444445</v>
      </c>
      <c r="B2051" s="168">
        <v>0.52700059797833942</v>
      </c>
      <c r="C2051" s="169">
        <f t="shared" si="343"/>
        <v>0.59782852131896347</v>
      </c>
      <c r="D2051" s="168">
        <v>26.251071929999998</v>
      </c>
      <c r="E2051" s="168">
        <v>1.9951189000000001E-2</v>
      </c>
      <c r="F2051" s="169">
        <f t="shared" si="344"/>
        <v>0.97904631212115589</v>
      </c>
      <c r="G2051" s="169">
        <f t="shared" si="345"/>
        <v>0.57898300942310821</v>
      </c>
      <c r="H2051" s="169">
        <f t="shared" si="346"/>
        <v>1.2532099771062949E-3</v>
      </c>
      <c r="I2051" s="169">
        <f t="shared" si="347"/>
        <v>51652.384241958447</v>
      </c>
      <c r="J2051" s="169">
        <f t="shared" si="341"/>
        <v>2.379113497280938E-2</v>
      </c>
      <c r="K2051" s="169">
        <f t="shared" si="342"/>
        <v>1.6885793274266339</v>
      </c>
      <c r="L2051" s="169">
        <f t="shared" si="348"/>
        <v>37.016284352665579</v>
      </c>
      <c r="M2051" s="170">
        <f t="shared" si="349"/>
        <v>42.931750078778187</v>
      </c>
      <c r="N2051" s="170">
        <f t="shared" si="350"/>
        <v>1.4275738459127931</v>
      </c>
      <c r="O2051" s="169">
        <f t="shared" si="351"/>
        <v>0.12874944497770502</v>
      </c>
    </row>
    <row r="2052" spans="1:15" x14ac:dyDescent="0.25">
      <c r="A2052" s="157">
        <v>45695.413888888892</v>
      </c>
      <c r="B2052" s="168">
        <v>0.53626654856899258</v>
      </c>
      <c r="C2052" s="169">
        <f t="shared" si="343"/>
        <v>0.60833979884212941</v>
      </c>
      <c r="D2052" s="168">
        <v>26.251071929999998</v>
      </c>
      <c r="E2052" s="168">
        <v>1.9978209666666601E-2</v>
      </c>
      <c r="F2052" s="169">
        <f t="shared" si="344"/>
        <v>0.97904631212115589</v>
      </c>
      <c r="G2052" s="169">
        <f t="shared" si="345"/>
        <v>0.58916293707162037</v>
      </c>
      <c r="H2052" s="169">
        <f t="shared" si="346"/>
        <v>1.2752444525359749E-3</v>
      </c>
      <c r="I2052" s="169">
        <f t="shared" si="347"/>
        <v>52560.558619959978</v>
      </c>
      <c r="J2052" s="169">
        <f t="shared" si="341"/>
        <v>2.379113497280938E-2</v>
      </c>
      <c r="K2052" s="169">
        <f t="shared" si="342"/>
        <v>1.6885793274266339</v>
      </c>
      <c r="L2052" s="169">
        <f t="shared" si="348"/>
        <v>37.575319151276297</v>
      </c>
      <c r="M2052" s="170">
        <f t="shared" si="349"/>
        <v>43.580122617486737</v>
      </c>
      <c r="N2052" s="170">
        <f t="shared" si="350"/>
        <v>1.4533060140683862</v>
      </c>
      <c r="O2052" s="169">
        <f t="shared" si="351"/>
        <v>0.13107016721395981</v>
      </c>
    </row>
    <row r="2053" spans="1:15" x14ac:dyDescent="0.25">
      <c r="A2053" s="157">
        <v>45695.414583333331</v>
      </c>
      <c r="B2053" s="168">
        <v>0.54514642400120161</v>
      </c>
      <c r="C2053" s="169">
        <f t="shared" si="343"/>
        <v>0.61841311340666494</v>
      </c>
      <c r="D2053" s="168">
        <v>26.251071929999998</v>
      </c>
      <c r="E2053" s="168">
        <v>2.0052915333333299E-2</v>
      </c>
      <c r="F2053" s="169">
        <f t="shared" si="344"/>
        <v>0.97904631212115589</v>
      </c>
      <c r="G2053" s="169">
        <f t="shared" si="345"/>
        <v>0.59891870778756573</v>
      </c>
      <c r="H2053" s="169">
        <f t="shared" si="346"/>
        <v>1.2963608393670254E-3</v>
      </c>
      <c r="I2053" s="169">
        <f t="shared" si="347"/>
        <v>53430.892998335854</v>
      </c>
      <c r="J2053" s="169">
        <f t="shared" si="341"/>
        <v>2.379113497280938E-2</v>
      </c>
      <c r="K2053" s="169">
        <f t="shared" si="342"/>
        <v>1.6885793274266339</v>
      </c>
      <c r="L2053" s="169">
        <f t="shared" si="348"/>
        <v>38.109793359236804</v>
      </c>
      <c r="M2053" s="170">
        <f t="shared" si="349"/>
        <v>44.200009608333808</v>
      </c>
      <c r="N2053" s="170">
        <f t="shared" si="350"/>
        <v>1.4816091572937686</v>
      </c>
      <c r="O2053" s="169">
        <f t="shared" si="351"/>
        <v>0.13362275949619126</v>
      </c>
    </row>
    <row r="2054" spans="1:15" x14ac:dyDescent="0.25">
      <c r="A2054" s="157">
        <v>45695.415277777778</v>
      </c>
      <c r="B2054" s="168">
        <v>0.52931710035499224</v>
      </c>
      <c r="C2054" s="169">
        <f t="shared" si="343"/>
        <v>0.6004574399864846</v>
      </c>
      <c r="D2054" s="168">
        <v>26.251405715000001</v>
      </c>
      <c r="E2054" s="168">
        <v>2.0202326E-2</v>
      </c>
      <c r="F2054" s="169">
        <f t="shared" si="344"/>
        <v>0.97904563845693449</v>
      </c>
      <c r="G2054" s="169">
        <f t="shared" si="345"/>
        <v>0.58152800751706746</v>
      </c>
      <c r="H2054" s="169">
        <f t="shared" si="346"/>
        <v>1.2587186309893235E-3</v>
      </c>
      <c r="I2054" s="169">
        <f t="shared" si="347"/>
        <v>51879.522814832271</v>
      </c>
      <c r="J2054" s="169">
        <f t="shared" si="341"/>
        <v>2.379089800114749E-2</v>
      </c>
      <c r="K2054" s="169">
        <f t="shared" si="342"/>
        <v>1.6885942641765253</v>
      </c>
      <c r="L2054" s="169">
        <f t="shared" si="348"/>
        <v>37.156172039314285</v>
      </c>
      <c r="M2054" s="170">
        <f t="shared" si="349"/>
        <v>43.094333956405606</v>
      </c>
      <c r="N2054" s="170">
        <f t="shared" si="350"/>
        <v>1.4515763769711791</v>
      </c>
      <c r="O2054" s="169">
        <f t="shared" si="351"/>
        <v>0.13091417541226363</v>
      </c>
    </row>
    <row r="2055" spans="1:15" x14ac:dyDescent="0.25">
      <c r="A2055" s="157">
        <v>45695.415972222225</v>
      </c>
      <c r="B2055" s="168">
        <v>0.54707683268752272</v>
      </c>
      <c r="C2055" s="169">
        <f t="shared" si="343"/>
        <v>0.62060694565962427</v>
      </c>
      <c r="D2055" s="168">
        <v>26.252259254999998</v>
      </c>
      <c r="E2055" s="168">
        <v>2.0230937166666602E-2</v>
      </c>
      <c r="F2055" s="169">
        <f t="shared" si="344"/>
        <v>0.97904391574045657</v>
      </c>
      <c r="G2055" s="169">
        <f t="shared" si="345"/>
        <v>0.60103952858911758</v>
      </c>
      <c r="H2055" s="169">
        <f t="shared" si="346"/>
        <v>1.3009513605825055E-3</v>
      </c>
      <c r="I2055" s="169">
        <f t="shared" si="347"/>
        <v>53620.44010499154</v>
      </c>
      <c r="J2055" s="169">
        <f t="shared" si="341"/>
        <v>2.3790292041002414E-2</v>
      </c>
      <c r="K2055" s="169">
        <f t="shared" si="342"/>
        <v>1.688632460201928</v>
      </c>
      <c r="L2055" s="169">
        <f t="shared" si="348"/>
        <v>38.225821576868</v>
      </c>
      <c r="M2055" s="170">
        <f t="shared" si="349"/>
        <v>44.335828406034324</v>
      </c>
      <c r="N2055" s="170">
        <f t="shared" si="350"/>
        <v>1.4998261281903273</v>
      </c>
      <c r="O2055" s="169">
        <f t="shared" si="351"/>
        <v>0.13526570420186934</v>
      </c>
    </row>
    <row r="2056" spans="1:15" x14ac:dyDescent="0.25">
      <c r="A2056" s="157">
        <v>45695.416666666664</v>
      </c>
      <c r="B2056" s="168">
        <v>0.54128561728439484</v>
      </c>
      <c r="C2056" s="169">
        <f t="shared" si="343"/>
        <v>0.61404020611328147</v>
      </c>
      <c r="D2056" s="168">
        <v>26.253117561666599</v>
      </c>
      <c r="E2056" s="168">
        <v>2.0216631999999998E-2</v>
      </c>
      <c r="F2056" s="169">
        <f t="shared" si="344"/>
        <v>0.97904218332704618</v>
      </c>
      <c r="G2056" s="169">
        <f t="shared" si="345"/>
        <v>0.59467707789137036</v>
      </c>
      <c r="H2056" s="169">
        <f t="shared" si="346"/>
        <v>1.2871798222756933E-3</v>
      </c>
      <c r="I2056" s="169">
        <f t="shared" si="347"/>
        <v>53053.073808187517</v>
      </c>
      <c r="J2056" s="169">
        <f t="shared" si="341"/>
        <v>2.378968271586876E-2</v>
      </c>
      <c r="K2056" s="169">
        <f t="shared" si="342"/>
        <v>1.6886708701740698</v>
      </c>
      <c r="L2056" s="169">
        <f t="shared" si="348"/>
        <v>37.877564725405598</v>
      </c>
      <c r="M2056" s="170">
        <f t="shared" si="349"/>
        <v>43.932800546107742</v>
      </c>
      <c r="N2056" s="170">
        <f t="shared" si="350"/>
        <v>1.4837715908242237</v>
      </c>
      <c r="O2056" s="169">
        <f t="shared" si="351"/>
        <v>0.13381778416524384</v>
      </c>
    </row>
    <row r="2057" spans="1:15" x14ac:dyDescent="0.25">
      <c r="A2057" s="157">
        <v>45695.417361111111</v>
      </c>
      <c r="B2057" s="168">
        <v>0.52198155860509377</v>
      </c>
      <c r="C2057" s="169">
        <f t="shared" si="343"/>
        <v>0.59214422037988168</v>
      </c>
      <c r="D2057" s="168">
        <v>26.2539758666666</v>
      </c>
      <c r="E2057" s="168">
        <v>2.0210274166666601E-2</v>
      </c>
      <c r="F2057" s="169">
        <f t="shared" si="344"/>
        <v>0.97904045084050884</v>
      </c>
      <c r="G2057" s="169">
        <f t="shared" si="345"/>
        <v>0.57346890083977342</v>
      </c>
      <c r="H2057" s="169">
        <f t="shared" si="346"/>
        <v>1.2412746771423668E-3</v>
      </c>
      <c r="I2057" s="169">
        <f t="shared" si="347"/>
        <v>51161.260640821776</v>
      </c>
      <c r="J2057" s="169">
        <f t="shared" si="341"/>
        <v>2.3789073411017849E-2</v>
      </c>
      <c r="K2057" s="169">
        <f t="shared" si="342"/>
        <v>1.6887092807112012</v>
      </c>
      <c r="L2057" s="169">
        <f t="shared" si="348"/>
        <v>36.712901344356681</v>
      </c>
      <c r="M2057" s="170">
        <f t="shared" si="349"/>
        <v>42.582816938822532</v>
      </c>
      <c r="N2057" s="170">
        <f t="shared" si="350"/>
        <v>1.4331807635719163</v>
      </c>
      <c r="O2057" s="169">
        <f t="shared" si="351"/>
        <v>0.12925511936976156</v>
      </c>
    </row>
    <row r="2058" spans="1:15" x14ac:dyDescent="0.25">
      <c r="A2058" s="157">
        <v>45695.418055555558</v>
      </c>
      <c r="B2058" s="168">
        <v>0.54823506194644911</v>
      </c>
      <c r="C2058" s="169">
        <f t="shared" si="343"/>
        <v>0.62192949754854587</v>
      </c>
      <c r="D2058" s="168">
        <v>26.254834174999999</v>
      </c>
      <c r="E2058" s="168">
        <v>2.0351739000000001E-2</v>
      </c>
      <c r="F2058" s="169">
        <f t="shared" si="344"/>
        <v>0.9790387182707494</v>
      </c>
      <c r="G2058" s="169">
        <f t="shared" si="345"/>
        <v>0.6023120035436198</v>
      </c>
      <c r="H2058" s="169">
        <f t="shared" si="346"/>
        <v>1.3037056353758004E-3</v>
      </c>
      <c r="I2058" s="169">
        <f t="shared" si="347"/>
        <v>53734.708588194364</v>
      </c>
      <c r="J2058" s="169">
        <f t="shared" si="341"/>
        <v>2.3788464122899571E-2</v>
      </c>
      <c r="K2058" s="169">
        <f t="shared" si="342"/>
        <v>1.6887476920370883</v>
      </c>
      <c r="L2058" s="169">
        <f t="shared" si="348"/>
        <v>38.295410028370441</v>
      </c>
      <c r="M2058" s="170">
        <f t="shared" si="349"/>
        <v>44.419252379295465</v>
      </c>
      <c r="N2058" s="170">
        <f t="shared" si="350"/>
        <v>1.5119189608850718</v>
      </c>
      <c r="O2058" s="169">
        <f t="shared" si="351"/>
        <v>0.13635632764115005</v>
      </c>
    </row>
    <row r="2059" spans="1:15" x14ac:dyDescent="0.25">
      <c r="A2059" s="157">
        <v>45695.418749999997</v>
      </c>
      <c r="B2059" s="168">
        <v>0.55634277231347584</v>
      </c>
      <c r="C2059" s="169">
        <f t="shared" si="343"/>
        <v>0.63112925102335082</v>
      </c>
      <c r="D2059" s="168">
        <v>26.255477906666599</v>
      </c>
      <c r="E2059" s="168">
        <v>2.0475719E-2</v>
      </c>
      <c r="F2059" s="169">
        <f t="shared" si="344"/>
        <v>0.97903741879238781</v>
      </c>
      <c r="G2059" s="169">
        <f t="shared" si="345"/>
        <v>0.61121944419139107</v>
      </c>
      <c r="H2059" s="169">
        <f t="shared" si="346"/>
        <v>1.3229858099380759E-3</v>
      </c>
      <c r="I2059" s="169">
        <f t="shared" si="347"/>
        <v>54529.567288417515</v>
      </c>
      <c r="J2059" s="169">
        <f t="shared" si="341"/>
        <v>2.3788007169048463E-2</v>
      </c>
      <c r="K2059" s="169">
        <f t="shared" si="342"/>
        <v>1.6887765009698767</v>
      </c>
      <c r="L2059" s="169">
        <f t="shared" si="348"/>
        <v>38.781962052278615</v>
      </c>
      <c r="M2059" s="170">
        <f t="shared" si="349"/>
        <v>44.984296007369224</v>
      </c>
      <c r="N2059" s="170">
        <f t="shared" si="350"/>
        <v>1.5424528583218058</v>
      </c>
      <c r="O2059" s="169">
        <f t="shared" si="351"/>
        <v>0.13911010627000414</v>
      </c>
    </row>
    <row r="2060" spans="1:15" x14ac:dyDescent="0.25">
      <c r="A2060" s="157">
        <v>45695.419444444444</v>
      </c>
      <c r="B2060" s="168">
        <v>0.5374248070156421</v>
      </c>
      <c r="C2060" s="169">
        <f t="shared" si="343"/>
        <v>0.60966925440715414</v>
      </c>
      <c r="D2060" s="168">
        <v>26.255787505000001</v>
      </c>
      <c r="E2060" s="168">
        <v>2.0421676499999999E-2</v>
      </c>
      <c r="F2060" s="169">
        <f t="shared" si="344"/>
        <v>0.97903679380185127</v>
      </c>
      <c r="G2060" s="169">
        <f t="shared" si="345"/>
        <v>0.59043544409287141</v>
      </c>
      <c r="H2060" s="169">
        <f t="shared" si="346"/>
        <v>1.2779987967378168E-3</v>
      </c>
      <c r="I2060" s="169">
        <f t="shared" si="347"/>
        <v>52675.423580778115</v>
      </c>
      <c r="J2060" s="169">
        <f t="shared" si="341"/>
        <v>2.3787787404051096E-2</v>
      </c>
      <c r="K2060" s="169">
        <f t="shared" si="342"/>
        <v>1.6887903565567894</v>
      </c>
      <c r="L2060" s="169">
        <f t="shared" si="348"/>
        <v>37.64510386254441</v>
      </c>
      <c r="M2060" s="170">
        <f t="shared" si="349"/>
        <v>43.665942619930405</v>
      </c>
      <c r="N2060" s="170">
        <f t="shared" si="350"/>
        <v>1.488807202080819</v>
      </c>
      <c r="O2060" s="169">
        <f t="shared" si="351"/>
        <v>0.13427193380959768</v>
      </c>
    </row>
    <row r="2061" spans="1:15" x14ac:dyDescent="0.25">
      <c r="A2061" s="157">
        <v>45695.420138888891</v>
      </c>
      <c r="B2061" s="168">
        <v>0.53549439454572723</v>
      </c>
      <c r="C2061" s="169">
        <f t="shared" si="343"/>
        <v>0.60748034815473351</v>
      </c>
      <c r="D2061" s="168">
        <v>26.256094044999902</v>
      </c>
      <c r="E2061" s="168">
        <v>2.0380349999999998E-2</v>
      </c>
      <c r="F2061" s="169">
        <f t="shared" si="344"/>
        <v>0.9790361749754094</v>
      </c>
      <c r="G2061" s="169">
        <f t="shared" si="345"/>
        <v>0.58831461913451877</v>
      </c>
      <c r="H2061" s="169">
        <f t="shared" si="346"/>
        <v>1.2734082665249323E-3</v>
      </c>
      <c r="I2061" s="169">
        <f t="shared" si="347"/>
        <v>52486.302080568974</v>
      </c>
      <c r="J2061" s="169">
        <f t="shared" si="341"/>
        <v>2.378756981242645E-2</v>
      </c>
      <c r="K2061" s="169">
        <f t="shared" si="342"/>
        <v>1.6888040753547813</v>
      </c>
      <c r="L2061" s="169">
        <f t="shared" si="348"/>
        <v>37.528785390231114</v>
      </c>
      <c r="M2061" s="170">
        <f t="shared" si="349"/>
        <v>43.531337013785489</v>
      </c>
      <c r="N2061" s="170">
        <f t="shared" si="350"/>
        <v>1.4807516818808997</v>
      </c>
      <c r="O2061" s="169">
        <f t="shared" si="351"/>
        <v>0.13354542585505949</v>
      </c>
    </row>
    <row r="2062" spans="1:15" x14ac:dyDescent="0.25">
      <c r="A2062" s="157">
        <v>45695.42083333333</v>
      </c>
      <c r="B2062" s="168">
        <v>0.55595667499398138</v>
      </c>
      <c r="C2062" s="169">
        <f t="shared" si="343"/>
        <v>0.63069439602174737</v>
      </c>
      <c r="D2062" s="168">
        <v>26.256400584999898</v>
      </c>
      <c r="E2062" s="168">
        <v>2.0434392499999999E-2</v>
      </c>
      <c r="F2062" s="169">
        <f t="shared" si="344"/>
        <v>0.97903555613920956</v>
      </c>
      <c r="G2062" s="169">
        <f t="shared" si="345"/>
        <v>0.6107952629118466</v>
      </c>
      <c r="H2062" s="169">
        <f t="shared" si="346"/>
        <v>1.3220676686403606E-3</v>
      </c>
      <c r="I2062" s="169">
        <f t="shared" si="347"/>
        <v>54491.99581627897</v>
      </c>
      <c r="J2062" s="169">
        <f t="shared" si="341"/>
        <v>2.3787352223237659E-2</v>
      </c>
      <c r="K2062" s="169">
        <f t="shared" si="342"/>
        <v>1.6888177942343583</v>
      </c>
      <c r="L2062" s="169">
        <f t="shared" si="348"/>
        <v>38.758814574953242</v>
      </c>
      <c r="M2062" s="170">
        <f t="shared" si="349"/>
        <v>44.958430395147921</v>
      </c>
      <c r="N2062" s="170">
        <f t="shared" si="350"/>
        <v>1.5383689554869113</v>
      </c>
      <c r="O2062" s="169">
        <f t="shared" si="351"/>
        <v>0.13874178891476474</v>
      </c>
    </row>
    <row r="2063" spans="1:15" x14ac:dyDescent="0.25">
      <c r="A2063" s="157">
        <v>45695.421527777777</v>
      </c>
      <c r="B2063" s="168">
        <v>0.59031788862514956</v>
      </c>
      <c r="C2063" s="169">
        <f t="shared" si="343"/>
        <v>0.66967592528467401</v>
      </c>
      <c r="D2063" s="168">
        <v>26.256707124999998</v>
      </c>
      <c r="E2063" s="168">
        <v>2.0502739999999998E-2</v>
      </c>
      <c r="F2063" s="169">
        <f t="shared" si="344"/>
        <v>0.97903493729325131</v>
      </c>
      <c r="G2063" s="169">
        <f t="shared" si="345"/>
        <v>0.64854580617863389</v>
      </c>
      <c r="H2063" s="169">
        <f t="shared" si="346"/>
        <v>1.4037788012524542E-3</v>
      </c>
      <c r="I2063" s="169">
        <f t="shared" si="347"/>
        <v>57859.999944595831</v>
      </c>
      <c r="J2063" s="169">
        <f t="shared" si="341"/>
        <v>2.3787134636484641E-2</v>
      </c>
      <c r="K2063" s="169">
        <f t="shared" si="342"/>
        <v>1.6888315131955236</v>
      </c>
      <c r="L2063" s="169">
        <f t="shared" si="348"/>
        <v>40.810243085503998</v>
      </c>
      <c r="M2063" s="170">
        <f t="shared" si="349"/>
        <v>47.338336638864426</v>
      </c>
      <c r="N2063" s="170">
        <f t="shared" si="350"/>
        <v>1.6336961338009177</v>
      </c>
      <c r="O2063" s="169">
        <f t="shared" si="351"/>
        <v>0.14733911740628769</v>
      </c>
    </row>
    <row r="2064" spans="1:15" x14ac:dyDescent="0.25">
      <c r="A2064" s="157">
        <v>45695.422222222223</v>
      </c>
      <c r="B2064" s="168">
        <v>0.58143802794123423</v>
      </c>
      <c r="C2064" s="169">
        <f t="shared" si="343"/>
        <v>0.65960341307522663</v>
      </c>
      <c r="D2064" s="168">
        <v>26.257013664999999</v>
      </c>
      <c r="E2064" s="168">
        <v>2.0523402999999999E-2</v>
      </c>
      <c r="F2064" s="169">
        <f t="shared" si="344"/>
        <v>0.97903431843753508</v>
      </c>
      <c r="G2064" s="169">
        <f t="shared" si="345"/>
        <v>0.63879005166572822</v>
      </c>
      <c r="H2064" s="169">
        <f t="shared" si="346"/>
        <v>1.3826624494929181E-3</v>
      </c>
      <c r="I2064" s="169">
        <f t="shared" si="347"/>
        <v>56989.734889699583</v>
      </c>
      <c r="J2064" s="169">
        <f t="shared" ref="J2064:J2127" si="352">KHprocess*EXP(delta*(1/(D2064+273.15)-1/(Tnul+273.15)))</f>
        <v>2.3786917052167528E-2</v>
      </c>
      <c r="K2064" s="169">
        <f t="shared" ref="K2064:K2127" si="353">1/(J2064*constR*(D2064+273.15)*10^3)</f>
        <v>1.6888452322382668</v>
      </c>
      <c r="L2064" s="169">
        <f t="shared" si="348"/>
        <v>40.281739991211595</v>
      </c>
      <c r="M2064" s="170">
        <f t="shared" si="349"/>
        <v>46.725632759146983</v>
      </c>
      <c r="N2064" s="170">
        <f t="shared" si="350"/>
        <v>1.6120633757252723</v>
      </c>
      <c r="O2064" s="169">
        <f t="shared" si="351"/>
        <v>0.14538811108633407</v>
      </c>
    </row>
    <row r="2065" spans="1:15" x14ac:dyDescent="0.25">
      <c r="A2065" s="157">
        <v>45695.42291666667</v>
      </c>
      <c r="B2065" s="168">
        <v>0.54977936968411556</v>
      </c>
      <c r="C2065" s="169">
        <f t="shared" ref="C2065:C2128" si="354">IF($C$13="Normalised Q_A (Nm3/s)", B2065*$C$8/F2065*(D2065+273.15)/($C$6+273.15), B2065)</f>
        <v>0.62368976872409254</v>
      </c>
      <c r="D2065" s="168">
        <v>26.2573201983333</v>
      </c>
      <c r="E2065" s="168">
        <v>2.0469360333333301E-2</v>
      </c>
      <c r="F2065" s="169">
        <f t="shared" ref="F2065:F2128" si="355">$C$5-EXP(52.57-(6690.9/(D2065+273.15))-4.681*LN(D2065+273.15))/1000</f>
        <v>0.97903369958552011</v>
      </c>
      <c r="G2065" s="169">
        <f t="shared" ref="G2065:G2128" si="356">C2065*((20+273.15)/(D2065+273.15))*(F2065/$C$9)</f>
        <v>0.604008639078493</v>
      </c>
      <c r="H2065" s="169">
        <f t="shared" ref="H2065:H2128" si="357">G2065/$C$2</f>
        <v>1.3073780066634047E-3</v>
      </c>
      <c r="I2065" s="169">
        <f t="shared" ref="I2065:I2128" si="358">C2065*(24*60*60)</f>
        <v>53886.796017761597</v>
      </c>
      <c r="J2065" s="169">
        <f t="shared" si="352"/>
        <v>2.3786699475018231E-2</v>
      </c>
      <c r="K2065" s="169">
        <f t="shared" si="353"/>
        <v>1.6888589510642242</v>
      </c>
      <c r="L2065" s="169">
        <f t="shared" ref="L2065:L2128" si="359">(($C$3/0.815)^(-0.49))*34500*(H2065)^0.86</f>
        <v>38.38816275044389</v>
      </c>
      <c r="M2065" s="170">
        <f t="shared" ref="M2065:M2128" si="360">L2065*(1.024)^(D2065-20)</f>
        <v>44.529462618200064</v>
      </c>
      <c r="N2065" s="170">
        <f t="shared" ref="N2065:N2128" si="361">K2065*E2065*(1-EXP((-(M2065/K2065)*($C$4/I2065))))*I2065/1000</f>
        <v>1.5248225191120952</v>
      </c>
      <c r="O2065" s="169">
        <f t="shared" ref="O2065:O2128" si="362">N2065*1000/24/$C$2</f>
        <v>0.13752006846249054</v>
      </c>
    </row>
    <row r="2066" spans="1:15" x14ac:dyDescent="0.25">
      <c r="A2066" s="157">
        <v>45695.423611111109</v>
      </c>
      <c r="B2066" s="168">
        <v>0.53781085283192698</v>
      </c>
      <c r="C2066" s="169">
        <f t="shared" si="354"/>
        <v>0.61011369218744482</v>
      </c>
      <c r="D2066" s="168">
        <v>26.257758776666599</v>
      </c>
      <c r="E2066" s="168">
        <v>2.0455055333333302E-2</v>
      </c>
      <c r="F2066" s="169">
        <f t="shared" si="355"/>
        <v>0.9790328141343887</v>
      </c>
      <c r="G2066" s="169">
        <f t="shared" si="356"/>
        <v>0.59085956878902002</v>
      </c>
      <c r="H2066" s="169">
        <f t="shared" si="357"/>
        <v>1.2789168155606493E-3</v>
      </c>
      <c r="I2066" s="169">
        <f t="shared" si="358"/>
        <v>52713.823004995233</v>
      </c>
      <c r="J2066" s="169">
        <f t="shared" si="352"/>
        <v>2.3786388176654103E-2</v>
      </c>
      <c r="K2066" s="169">
        <f t="shared" si="353"/>
        <v>1.6888785796744137</v>
      </c>
      <c r="L2066" s="169">
        <f t="shared" si="359"/>
        <v>37.668358322586883</v>
      </c>
      <c r="M2066" s="170">
        <f t="shared" si="360"/>
        <v>43.694959091314807</v>
      </c>
      <c r="N2066" s="170">
        <f t="shared" si="361"/>
        <v>1.4923400241160476</v>
      </c>
      <c r="O2066" s="169">
        <f t="shared" si="362"/>
        <v>0.13459055051551655</v>
      </c>
    </row>
    <row r="2067" spans="1:15" x14ac:dyDescent="0.25">
      <c r="A2067" s="157">
        <v>45695.424305555556</v>
      </c>
      <c r="B2067" s="168">
        <v>0.54167166310067982</v>
      </c>
      <c r="C2067" s="169">
        <f t="shared" si="354"/>
        <v>0.61449568499792173</v>
      </c>
      <c r="D2067" s="168">
        <v>26.258402969999999</v>
      </c>
      <c r="E2067" s="168">
        <v>2.0502739999999998E-2</v>
      </c>
      <c r="F2067" s="169">
        <f t="shared" si="355"/>
        <v>0.97903151352841389</v>
      </c>
      <c r="G2067" s="169">
        <f t="shared" si="356"/>
        <v>0.59510120258751931</v>
      </c>
      <c r="H2067" s="169">
        <f t="shared" si="357"/>
        <v>1.2880978410985265E-3</v>
      </c>
      <c r="I2067" s="169">
        <f t="shared" si="358"/>
        <v>53092.427183820437</v>
      </c>
      <c r="J2067" s="169">
        <f t="shared" si="352"/>
        <v>2.3785930943930046E-2</v>
      </c>
      <c r="K2067" s="169">
        <f t="shared" si="353"/>
        <v>1.6889074109040199</v>
      </c>
      <c r="L2067" s="169">
        <f t="shared" si="359"/>
        <v>37.900795900952481</v>
      </c>
      <c r="M2067" s="170">
        <f t="shared" si="360"/>
        <v>43.965256302713755</v>
      </c>
      <c r="N2067" s="170">
        <f t="shared" si="361"/>
        <v>1.5060158850982215</v>
      </c>
      <c r="O2067" s="169">
        <f t="shared" si="362"/>
        <v>0.13582394346123933</v>
      </c>
    </row>
    <row r="2068" spans="1:15" x14ac:dyDescent="0.25">
      <c r="A2068" s="157">
        <v>45695.425000000003</v>
      </c>
      <c r="B2068" s="168">
        <v>0.5339500461923371</v>
      </c>
      <c r="C2068" s="169">
        <f t="shared" si="354"/>
        <v>0.60573806405491559</v>
      </c>
      <c r="D2068" s="168">
        <v>26.259049039999901</v>
      </c>
      <c r="E2068" s="168">
        <v>2.0604466166666599E-2</v>
      </c>
      <c r="F2068" s="169">
        <f t="shared" si="355"/>
        <v>0.97903020909022243</v>
      </c>
      <c r="G2068" s="169">
        <f t="shared" si="356"/>
        <v>0.58661793897765835</v>
      </c>
      <c r="H2068" s="169">
        <f t="shared" si="357"/>
        <v>1.2697357986529401E-3</v>
      </c>
      <c r="I2068" s="169">
        <f t="shared" si="358"/>
        <v>52335.768734344711</v>
      </c>
      <c r="J2068" s="169">
        <f t="shared" si="352"/>
        <v>2.3785472389997505E-2</v>
      </c>
      <c r="K2068" s="169">
        <f t="shared" si="353"/>
        <v>1.688936326486751</v>
      </c>
      <c r="L2068" s="169">
        <f t="shared" si="359"/>
        <v>37.435687237850601</v>
      </c>
      <c r="M2068" s="170">
        <f t="shared" si="360"/>
        <v>43.42639156368508</v>
      </c>
      <c r="N2068" s="170">
        <f t="shared" si="361"/>
        <v>1.4930721916525878</v>
      </c>
      <c r="O2068" s="169">
        <f t="shared" si="362"/>
        <v>0.13465658294125069</v>
      </c>
    </row>
    <row r="2069" spans="1:15" x14ac:dyDescent="0.25">
      <c r="A2069" s="157">
        <v>45695.425694444442</v>
      </c>
      <c r="B2069" s="168">
        <v>0.55364019107199913</v>
      </c>
      <c r="C2069" s="169">
        <f t="shared" si="354"/>
        <v>0.6280776833358459</v>
      </c>
      <c r="D2069" s="168">
        <v>26.259695118333301</v>
      </c>
      <c r="E2069" s="168">
        <v>2.0638976999999999E-2</v>
      </c>
      <c r="F2069" s="169">
        <f t="shared" si="355"/>
        <v>0.97902890459185377</v>
      </c>
      <c r="G2069" s="169">
        <f t="shared" si="356"/>
        <v>0.60825028509289403</v>
      </c>
      <c r="H2069" s="169">
        <f t="shared" si="357"/>
        <v>1.3165590586426278E-3</v>
      </c>
      <c r="I2069" s="169">
        <f t="shared" si="358"/>
        <v>54265.911840217086</v>
      </c>
      <c r="J2069" s="169">
        <f t="shared" si="352"/>
        <v>2.3785013840969503E-2</v>
      </c>
      <c r="K2069" s="169">
        <f t="shared" si="353"/>
        <v>1.6889652428048645</v>
      </c>
      <c r="L2069" s="169">
        <f t="shared" si="359"/>
        <v>38.619888383508631</v>
      </c>
      <c r="M2069" s="170">
        <f t="shared" si="360"/>
        <v>44.800782812650915</v>
      </c>
      <c r="N2069" s="170">
        <f t="shared" si="361"/>
        <v>1.5477863015463875</v>
      </c>
      <c r="O2069" s="169">
        <f t="shared" si="362"/>
        <v>0.13959111666183149</v>
      </c>
    </row>
    <row r="2070" spans="1:15" x14ac:dyDescent="0.25">
      <c r="A2070" s="157">
        <v>45695.426388888889</v>
      </c>
      <c r="B2070" s="168">
        <v>0.55441235984356108</v>
      </c>
      <c r="C2070" s="169">
        <f t="shared" si="354"/>
        <v>0.6289558662252337</v>
      </c>
      <c r="D2070" s="168">
        <v>26.260341189999998</v>
      </c>
      <c r="E2070" s="168">
        <v>2.0646587666666601E-2</v>
      </c>
      <c r="F2070" s="169">
        <f t="shared" si="355"/>
        <v>0.97902760006359346</v>
      </c>
      <c r="G2070" s="169">
        <f t="shared" si="356"/>
        <v>0.60909861923303854</v>
      </c>
      <c r="H2070" s="169">
        <f t="shared" si="357"/>
        <v>1.3183952797251916E-3</v>
      </c>
      <c r="I2070" s="169">
        <f t="shared" si="358"/>
        <v>54341.786841860194</v>
      </c>
      <c r="J2070" s="169">
        <f t="shared" si="352"/>
        <v>2.3784555307491954E-2</v>
      </c>
      <c r="K2070" s="169">
        <f t="shared" si="353"/>
        <v>1.6889941591870135</v>
      </c>
      <c r="L2070" s="169">
        <f t="shared" si="359"/>
        <v>38.666206587344462</v>
      </c>
      <c r="M2070" s="170">
        <f t="shared" si="360"/>
        <v>44.855201274667621</v>
      </c>
      <c r="N2070" s="170">
        <f t="shared" si="361"/>
        <v>1.5504308109521816</v>
      </c>
      <c r="O2070" s="169">
        <f t="shared" si="362"/>
        <v>0.13982961859236848</v>
      </c>
    </row>
    <row r="2071" spans="1:15" x14ac:dyDescent="0.25">
      <c r="A2071" s="157">
        <v>45695.427083333336</v>
      </c>
      <c r="B2071" s="168">
        <v>0.55595667499398138</v>
      </c>
      <c r="C2071" s="169">
        <f t="shared" si="354"/>
        <v>0.63070913698130726</v>
      </c>
      <c r="D2071" s="168">
        <v>26.260727044999999</v>
      </c>
      <c r="E2071" s="168">
        <v>2.0694271333333299E-2</v>
      </c>
      <c r="F2071" s="169">
        <f t="shared" si="355"/>
        <v>0.97902682093623494</v>
      </c>
      <c r="G2071" s="169">
        <f t="shared" si="356"/>
        <v>0.61079526291184649</v>
      </c>
      <c r="H2071" s="169">
        <f t="shared" si="357"/>
        <v>1.3220676686403604E-3</v>
      </c>
      <c r="I2071" s="169">
        <f t="shared" si="358"/>
        <v>54493.26943518495</v>
      </c>
      <c r="J2071" s="169">
        <f t="shared" si="352"/>
        <v>2.3784281461554528E-2</v>
      </c>
      <c r="K2071" s="169">
        <f t="shared" si="353"/>
        <v>1.6890114291632161</v>
      </c>
      <c r="L2071" s="169">
        <f t="shared" si="359"/>
        <v>38.758814574953242</v>
      </c>
      <c r="M2071" s="170">
        <f t="shared" si="360"/>
        <v>44.963043753598697</v>
      </c>
      <c r="N2071" s="170">
        <f t="shared" si="361"/>
        <v>1.5581276290115886</v>
      </c>
      <c r="O2071" s="169">
        <f t="shared" si="362"/>
        <v>0.14052377606525873</v>
      </c>
    </row>
    <row r="2072" spans="1:15" x14ac:dyDescent="0.25">
      <c r="A2072" s="157">
        <v>45695.427777777775</v>
      </c>
      <c r="B2072" s="168">
        <v>0.56522261817188069</v>
      </c>
      <c r="C2072" s="169">
        <f t="shared" si="354"/>
        <v>0.64122096055481526</v>
      </c>
      <c r="D2072" s="168">
        <v>26.260728839999999</v>
      </c>
      <c r="E2072" s="168">
        <v>2.0686323999999999E-2</v>
      </c>
      <c r="F2072" s="169">
        <f t="shared" si="355"/>
        <v>0.97902681731169316</v>
      </c>
      <c r="G2072" s="169">
        <f t="shared" si="356"/>
        <v>0.62097518241642413</v>
      </c>
      <c r="H2072" s="169">
        <f t="shared" si="357"/>
        <v>1.3441021264424765E-3</v>
      </c>
      <c r="I2072" s="169">
        <f t="shared" si="358"/>
        <v>55401.490991936036</v>
      </c>
      <c r="J2072" s="169">
        <f t="shared" si="352"/>
        <v>2.3784280187630423E-2</v>
      </c>
      <c r="K2072" s="169">
        <f t="shared" si="353"/>
        <v>1.6890115095035627</v>
      </c>
      <c r="L2072" s="169">
        <f t="shared" si="359"/>
        <v>39.313713434910802</v>
      </c>
      <c r="M2072" s="170">
        <f t="shared" si="360"/>
        <v>45.606768729303816</v>
      </c>
      <c r="N2072" s="170">
        <f t="shared" si="361"/>
        <v>1.5820981826352876</v>
      </c>
      <c r="O2072" s="169">
        <f t="shared" si="362"/>
        <v>0.14268562253204253</v>
      </c>
    </row>
    <row r="2073" spans="1:15" x14ac:dyDescent="0.25">
      <c r="A2073" s="157">
        <v>45695.428472222222</v>
      </c>
      <c r="B2073" s="168">
        <v>0.54437425522964233</v>
      </c>
      <c r="C2073" s="169">
        <f t="shared" si="354"/>
        <v>0.61756938172193787</v>
      </c>
      <c r="D2073" s="168">
        <v>26.260728839999999</v>
      </c>
      <c r="E2073" s="168">
        <v>2.0666456E-2</v>
      </c>
      <c r="F2073" s="169">
        <f t="shared" si="355"/>
        <v>0.97902681731169316</v>
      </c>
      <c r="G2073" s="169">
        <f t="shared" si="356"/>
        <v>0.59807037364742432</v>
      </c>
      <c r="H2073" s="169">
        <f t="shared" si="357"/>
        <v>1.2945246182844681E-3</v>
      </c>
      <c r="I2073" s="169">
        <f t="shared" si="358"/>
        <v>53357.994580775434</v>
      </c>
      <c r="J2073" s="169">
        <f t="shared" si="352"/>
        <v>2.3784280187630423E-2</v>
      </c>
      <c r="K2073" s="169">
        <f t="shared" si="353"/>
        <v>1.6890115095035627</v>
      </c>
      <c r="L2073" s="169">
        <f t="shared" si="359"/>
        <v>38.063365656719931</v>
      </c>
      <c r="M2073" s="170">
        <f t="shared" si="360"/>
        <v>44.156274309702333</v>
      </c>
      <c r="N2073" s="170">
        <f t="shared" si="361"/>
        <v>1.5253163978594417</v>
      </c>
      <c r="O2073" s="169">
        <f t="shared" si="362"/>
        <v>0.13756461019655861</v>
      </c>
    </row>
    <row r="2074" spans="1:15" x14ac:dyDescent="0.25">
      <c r="A2074" s="157">
        <v>45695.429166666669</v>
      </c>
      <c r="B2074" s="168">
        <v>0.55286803712595056</v>
      </c>
      <c r="C2074" s="169">
        <f t="shared" si="354"/>
        <v>0.62720521512844463</v>
      </c>
      <c r="D2074" s="168">
        <v>26.260728839999999</v>
      </c>
      <c r="E2074" s="168">
        <v>2.08055345E-2</v>
      </c>
      <c r="F2074" s="169">
        <f t="shared" si="355"/>
        <v>0.97902681731169316</v>
      </c>
      <c r="G2074" s="169">
        <f t="shared" si="356"/>
        <v>0.60740196724062578</v>
      </c>
      <c r="H2074" s="169">
        <f t="shared" si="357"/>
        <v>1.3147228728152074E-3</v>
      </c>
      <c r="I2074" s="169">
        <f t="shared" si="358"/>
        <v>54190.530587097615</v>
      </c>
      <c r="J2074" s="169">
        <f t="shared" si="352"/>
        <v>2.3784280187630423E-2</v>
      </c>
      <c r="K2074" s="169">
        <f t="shared" si="353"/>
        <v>1.6890115095035627</v>
      </c>
      <c r="L2074" s="169">
        <f t="shared" si="359"/>
        <v>38.573562024269656</v>
      </c>
      <c r="M2074" s="170">
        <f t="shared" si="360"/>
        <v>44.748139226759712</v>
      </c>
      <c r="N2074" s="170">
        <f t="shared" si="361"/>
        <v>1.558262612182659</v>
      </c>
      <c r="O2074" s="169">
        <f t="shared" si="362"/>
        <v>0.14053594987217344</v>
      </c>
    </row>
    <row r="2075" spans="1:15" x14ac:dyDescent="0.25">
      <c r="A2075" s="157">
        <v>45695.429861111108</v>
      </c>
      <c r="B2075" s="168">
        <v>0.55750099755715832</v>
      </c>
      <c r="C2075" s="169">
        <f t="shared" si="354"/>
        <v>0.63246111119912907</v>
      </c>
      <c r="D2075" s="168">
        <v>26.260728839999999</v>
      </c>
      <c r="E2075" s="168">
        <v>2.0765797833333301E-2</v>
      </c>
      <c r="F2075" s="169">
        <f t="shared" si="355"/>
        <v>0.97902681731169316</v>
      </c>
      <c r="G2075" s="169">
        <f t="shared" si="356"/>
        <v>0.61249191473459264</v>
      </c>
      <c r="H2075" s="169">
        <f t="shared" si="357"/>
        <v>1.325740075183101E-3</v>
      </c>
      <c r="I2075" s="169">
        <f t="shared" si="358"/>
        <v>54644.64000760475</v>
      </c>
      <c r="J2075" s="169">
        <f t="shared" si="352"/>
        <v>2.3784280187630423E-2</v>
      </c>
      <c r="K2075" s="169">
        <f t="shared" si="353"/>
        <v>1.6890115095035627</v>
      </c>
      <c r="L2075" s="169">
        <f t="shared" si="359"/>
        <v>38.851386999767477</v>
      </c>
      <c r="M2075" s="170">
        <f t="shared" si="360"/>
        <v>45.070436417680938</v>
      </c>
      <c r="N2075" s="170">
        <f t="shared" si="361"/>
        <v>1.5676254173484079</v>
      </c>
      <c r="O2075" s="169">
        <f t="shared" si="362"/>
        <v>0.14138035870746823</v>
      </c>
    </row>
    <row r="2076" spans="1:15" x14ac:dyDescent="0.25">
      <c r="A2076" s="157">
        <v>45695.430555555555</v>
      </c>
      <c r="B2076" s="168">
        <v>0.53086141195346914</v>
      </c>
      <c r="C2076" s="169">
        <f t="shared" si="354"/>
        <v>0.60223963718093021</v>
      </c>
      <c r="D2076" s="168">
        <v>26.260728839999999</v>
      </c>
      <c r="E2076" s="168">
        <v>2.0638640333333302E-2</v>
      </c>
      <c r="F2076" s="169">
        <f t="shared" si="355"/>
        <v>0.97902681731169316</v>
      </c>
      <c r="G2076" s="169">
        <f t="shared" si="356"/>
        <v>0.58322464729357459</v>
      </c>
      <c r="H2076" s="169">
        <f t="shared" si="357"/>
        <v>1.2623910114579536E-3</v>
      </c>
      <c r="I2076" s="169">
        <f t="shared" si="358"/>
        <v>52033.50465243237</v>
      </c>
      <c r="J2076" s="169">
        <f t="shared" si="352"/>
        <v>2.3784280187630423E-2</v>
      </c>
      <c r="K2076" s="169">
        <f t="shared" si="353"/>
        <v>1.6890115095035627</v>
      </c>
      <c r="L2076" s="169">
        <f t="shared" si="359"/>
        <v>37.249381462085211</v>
      </c>
      <c r="M2076" s="170">
        <f t="shared" si="360"/>
        <v>43.211993404377097</v>
      </c>
      <c r="N2076" s="170">
        <f t="shared" si="361"/>
        <v>1.4874243470810653</v>
      </c>
      <c r="O2076" s="169">
        <f t="shared" si="362"/>
        <v>0.13414721744959102</v>
      </c>
    </row>
    <row r="2077" spans="1:15" x14ac:dyDescent="0.25">
      <c r="A2077" s="157">
        <v>45695.431250000001</v>
      </c>
      <c r="B2077" s="168">
        <v>0.47294925792217968</v>
      </c>
      <c r="C2077" s="169">
        <f t="shared" si="354"/>
        <v>0.53654076767028103</v>
      </c>
      <c r="D2077" s="168">
        <v>26.260728839999999</v>
      </c>
      <c r="E2077" s="168">
        <v>2.0702218666666598E-2</v>
      </c>
      <c r="F2077" s="169">
        <f t="shared" si="355"/>
        <v>0.97902681731169316</v>
      </c>
      <c r="G2077" s="169">
        <f t="shared" si="356"/>
        <v>0.51960014031609159</v>
      </c>
      <c r="H2077" s="169">
        <f t="shared" si="357"/>
        <v>1.1246756283898086E-3</v>
      </c>
      <c r="I2077" s="169">
        <f t="shared" si="358"/>
        <v>46357.122326712284</v>
      </c>
      <c r="J2077" s="169">
        <f t="shared" si="352"/>
        <v>2.3784280187630423E-2</v>
      </c>
      <c r="K2077" s="169">
        <f t="shared" si="353"/>
        <v>1.6890115095035627</v>
      </c>
      <c r="L2077" s="169">
        <f t="shared" si="359"/>
        <v>33.726850022948639</v>
      </c>
      <c r="M2077" s="170">
        <f t="shared" si="360"/>
        <v>39.125600574750784</v>
      </c>
      <c r="N2077" s="170">
        <f t="shared" si="361"/>
        <v>1.3372851803589101</v>
      </c>
      <c r="O2077" s="169">
        <f t="shared" si="362"/>
        <v>0.12060652781014701</v>
      </c>
    </row>
    <row r="2078" spans="1:15" x14ac:dyDescent="0.25">
      <c r="A2078" s="157">
        <v>45695.431944444441</v>
      </c>
      <c r="B2078" s="168">
        <v>0.52700060902025614</v>
      </c>
      <c r="C2078" s="169">
        <f t="shared" si="354"/>
        <v>0.59786055805464644</v>
      </c>
      <c r="D2078" s="168">
        <v>26.260988040000001</v>
      </c>
      <c r="E2078" s="168">
        <v>2.07061923333333E-2</v>
      </c>
      <c r="F2078" s="169">
        <f t="shared" si="355"/>
        <v>0.97902629392031459</v>
      </c>
      <c r="G2078" s="169">
        <f t="shared" si="356"/>
        <v>0.57898302155418024</v>
      </c>
      <c r="H2078" s="169">
        <f t="shared" si="357"/>
        <v>1.2532100033640265E-3</v>
      </c>
      <c r="I2078" s="169">
        <f t="shared" si="358"/>
        <v>51655.152215921451</v>
      </c>
      <c r="J2078" s="169">
        <f t="shared" si="352"/>
        <v>2.3784096232449588E-2</v>
      </c>
      <c r="K2078" s="169">
        <f t="shared" si="353"/>
        <v>1.689023110768274</v>
      </c>
      <c r="L2078" s="169">
        <f t="shared" si="359"/>
        <v>37.016285019663741</v>
      </c>
      <c r="M2078" s="170">
        <f t="shared" si="360"/>
        <v>42.941848543676919</v>
      </c>
      <c r="N2078" s="170">
        <f t="shared" si="361"/>
        <v>1.4820204206391059</v>
      </c>
      <c r="O2078" s="169">
        <f t="shared" si="362"/>
        <v>0.1336598503462397</v>
      </c>
    </row>
    <row r="2079" spans="1:15" x14ac:dyDescent="0.25">
      <c r="A2079" s="157">
        <v>45695.432638888888</v>
      </c>
      <c r="B2079" s="168">
        <v>0.5798937053008405</v>
      </c>
      <c r="C2079" s="169">
        <f t="shared" si="354"/>
        <v>0.65786788541852281</v>
      </c>
      <c r="D2079" s="168">
        <v>26.2616297916666</v>
      </c>
      <c r="E2079" s="168">
        <v>2.0722086833333299E-2</v>
      </c>
      <c r="F2079" s="169">
        <f t="shared" si="355"/>
        <v>0.97902499802883136</v>
      </c>
      <c r="G2079" s="169">
        <f t="shared" si="356"/>
        <v>0.63709339975814883</v>
      </c>
      <c r="H2079" s="169">
        <f t="shared" si="357"/>
        <v>1.378990042766556E-3</v>
      </c>
      <c r="I2079" s="169">
        <f t="shared" si="358"/>
        <v>56839.785300160373</v>
      </c>
      <c r="J2079" s="169">
        <f t="shared" si="352"/>
        <v>2.3783640786455021E-2</v>
      </c>
      <c r="K2079" s="169">
        <f t="shared" si="353"/>
        <v>1.6890518345183629</v>
      </c>
      <c r="L2079" s="169">
        <f t="shared" si="359"/>
        <v>40.189711543160328</v>
      </c>
      <c r="M2079" s="170">
        <f t="shared" si="360"/>
        <v>46.623986512411577</v>
      </c>
      <c r="N2079" s="170">
        <f t="shared" si="361"/>
        <v>1.6237926691718563</v>
      </c>
      <c r="O2079" s="169">
        <f t="shared" si="362"/>
        <v>0.14644594779688458</v>
      </c>
    </row>
    <row r="2080" spans="1:15" x14ac:dyDescent="0.25">
      <c r="A2080" s="157">
        <v>45695.433333333334</v>
      </c>
      <c r="B2080" s="168">
        <v>0.56290613054352157</v>
      </c>
      <c r="C2080" s="169">
        <f t="shared" si="354"/>
        <v>0.63859833259777665</v>
      </c>
      <c r="D2080" s="168">
        <v>26.262273331666599</v>
      </c>
      <c r="E2080" s="168">
        <v>2.0845270833333301E-2</v>
      </c>
      <c r="F2080" s="169">
        <f t="shared" si="355"/>
        <v>0.97902369848320292</v>
      </c>
      <c r="G2080" s="169">
        <f t="shared" si="356"/>
        <v>0.61843020052550435</v>
      </c>
      <c r="H2080" s="169">
        <f t="shared" si="357"/>
        <v>1.3385935076309617E-3</v>
      </c>
      <c r="I2080" s="169">
        <f t="shared" si="358"/>
        <v>55174.895936447901</v>
      </c>
      <c r="J2080" s="169">
        <f t="shared" si="352"/>
        <v>2.378318408201301E-2</v>
      </c>
      <c r="K2080" s="169">
        <f t="shared" si="353"/>
        <v>1.6890806386703989</v>
      </c>
      <c r="L2080" s="169">
        <f t="shared" si="359"/>
        <v>39.175108803932034</v>
      </c>
      <c r="M2080" s="170">
        <f t="shared" si="360"/>
        <v>45.447641985725532</v>
      </c>
      <c r="N2080" s="170">
        <f t="shared" si="361"/>
        <v>1.5881380733043799</v>
      </c>
      <c r="O2080" s="169">
        <f t="shared" si="362"/>
        <v>0.14323034571648446</v>
      </c>
    </row>
    <row r="2081" spans="1:15" x14ac:dyDescent="0.25">
      <c r="A2081" s="157">
        <v>45695.434027777781</v>
      </c>
      <c r="B2081" s="168">
        <v>0.54089952382571083</v>
      </c>
      <c r="C2081" s="169">
        <f t="shared" si="354"/>
        <v>0.6136347007321773</v>
      </c>
      <c r="D2081" s="168">
        <v>26.262916869999898</v>
      </c>
      <c r="E2081" s="168">
        <v>2.0877060833333301E-2</v>
      </c>
      <c r="F2081" s="169">
        <f t="shared" si="355"/>
        <v>0.97902239889792264</v>
      </c>
      <c r="G2081" s="169">
        <f t="shared" si="356"/>
        <v>0.59425290085346005</v>
      </c>
      <c r="H2081" s="169">
        <f t="shared" si="357"/>
        <v>1.2862616901590045E-3</v>
      </c>
      <c r="I2081" s="169">
        <f t="shared" si="358"/>
        <v>53018.038143260121</v>
      </c>
      <c r="J2081" s="169">
        <f t="shared" si="352"/>
        <v>2.3782727389486773E-2</v>
      </c>
      <c r="K2081" s="169">
        <f t="shared" si="353"/>
        <v>1.6891094431074192</v>
      </c>
      <c r="L2081" s="169">
        <f t="shared" si="359"/>
        <v>37.854328362732794</v>
      </c>
      <c r="M2081" s="170">
        <f t="shared" si="360"/>
        <v>43.916054689011652</v>
      </c>
      <c r="N2081" s="170">
        <f t="shared" si="361"/>
        <v>1.5316400330119824</v>
      </c>
      <c r="O2081" s="169">
        <f t="shared" si="362"/>
        <v>0.13813492361219176</v>
      </c>
    </row>
    <row r="2082" spans="1:15" x14ac:dyDescent="0.25">
      <c r="A2082" s="157">
        <v>45695.43472222222</v>
      </c>
      <c r="B2082" s="168">
        <v>0.5308614046179293</v>
      </c>
      <c r="C2082" s="169">
        <f t="shared" si="354"/>
        <v>0.60224884177832416</v>
      </c>
      <c r="D2082" s="168">
        <v>26.263560408333301</v>
      </c>
      <c r="E2082" s="168">
        <v>2.0829377E-2</v>
      </c>
      <c r="F2082" s="169">
        <f t="shared" si="355"/>
        <v>0.97902109926962355</v>
      </c>
      <c r="G2082" s="169">
        <f t="shared" si="356"/>
        <v>0.5832246392344701</v>
      </c>
      <c r="H2082" s="169">
        <f t="shared" si="357"/>
        <v>1.2623909940140045E-3</v>
      </c>
      <c r="I2082" s="169">
        <f t="shared" si="358"/>
        <v>52034.299929647204</v>
      </c>
      <c r="J2082" s="169">
        <f t="shared" si="352"/>
        <v>2.3782270707693131E-2</v>
      </c>
      <c r="K2082" s="169">
        <f t="shared" si="353"/>
        <v>1.6891382479040289</v>
      </c>
      <c r="L2082" s="169">
        <f t="shared" si="359"/>
        <v>37.249381019427112</v>
      </c>
      <c r="M2082" s="170">
        <f t="shared" si="360"/>
        <v>43.214894888204547</v>
      </c>
      <c r="N2082" s="170">
        <f t="shared" si="361"/>
        <v>1.5012932101854188</v>
      </c>
      <c r="O2082" s="169">
        <f t="shared" si="362"/>
        <v>0.13539801679161423</v>
      </c>
    </row>
    <row r="2083" spans="1:15" x14ac:dyDescent="0.25">
      <c r="A2083" s="157">
        <v>45695.435416666667</v>
      </c>
      <c r="B2083" s="168">
        <v>0.52429802052045638</v>
      </c>
      <c r="C2083" s="169">
        <f t="shared" si="354"/>
        <v>0.59480436245893098</v>
      </c>
      <c r="D2083" s="168">
        <v>26.264031538333299</v>
      </c>
      <c r="E2083" s="168">
        <v>2.0698245666666601E-2</v>
      </c>
      <c r="F2083" s="169">
        <f t="shared" si="355"/>
        <v>0.97902014779338364</v>
      </c>
      <c r="G2083" s="169">
        <f t="shared" si="356"/>
        <v>0.57601385448141196</v>
      </c>
      <c r="H2083" s="169">
        <f t="shared" si="357"/>
        <v>1.246783234808251E-3</v>
      </c>
      <c r="I2083" s="169">
        <f t="shared" si="358"/>
        <v>51391.096916451635</v>
      </c>
      <c r="J2083" s="169">
        <f t="shared" si="352"/>
        <v>2.3781936380888928E-2</v>
      </c>
      <c r="K2083" s="169">
        <f t="shared" si="353"/>
        <v>1.6891593359260477</v>
      </c>
      <c r="L2083" s="169">
        <f t="shared" si="359"/>
        <v>36.852973707816879</v>
      </c>
      <c r="M2083" s="170">
        <f t="shared" si="360"/>
        <v>42.755480402848988</v>
      </c>
      <c r="N2083" s="170">
        <f t="shared" si="361"/>
        <v>1.4743824733869573</v>
      </c>
      <c r="O2083" s="169">
        <f t="shared" si="362"/>
        <v>0.1329710022895885</v>
      </c>
    </row>
    <row r="2084" spans="1:15" x14ac:dyDescent="0.25">
      <c r="A2084" s="157">
        <v>45695.436111111114</v>
      </c>
      <c r="B2084" s="168">
        <v>0.52468411034997742</v>
      </c>
      <c r="C2084" s="169">
        <f t="shared" si="354"/>
        <v>0.59524306953712813</v>
      </c>
      <c r="D2084" s="168">
        <v>26.2642482133333</v>
      </c>
      <c r="E2084" s="168">
        <v>2.0674403166666602E-2</v>
      </c>
      <c r="F2084" s="169">
        <f t="shared" si="355"/>
        <v>0.97901971019704936</v>
      </c>
      <c r="G2084" s="169">
        <f t="shared" si="356"/>
        <v>0.5764380275321852</v>
      </c>
      <c r="H2084" s="169">
        <f t="shared" si="357"/>
        <v>1.2477013582947731E-3</v>
      </c>
      <c r="I2084" s="169">
        <f t="shared" si="358"/>
        <v>51429.001208007874</v>
      </c>
      <c r="J2084" s="169">
        <f t="shared" si="352"/>
        <v>2.3781782624281312E-2</v>
      </c>
      <c r="K2084" s="169">
        <f t="shared" si="353"/>
        <v>1.6891690344756052</v>
      </c>
      <c r="L2084" s="169">
        <f t="shared" si="359"/>
        <v>36.876311445328263</v>
      </c>
      <c r="M2084" s="170">
        <f t="shared" si="360"/>
        <v>42.782775848167354</v>
      </c>
      <c r="N2084" s="170">
        <f t="shared" si="361"/>
        <v>1.4737207415809259</v>
      </c>
      <c r="O2084" s="169">
        <f t="shared" si="362"/>
        <v>0.13291132229265207</v>
      </c>
    </row>
    <row r="2085" spans="1:15" x14ac:dyDescent="0.25">
      <c r="A2085" s="157">
        <v>45695.436805555553</v>
      </c>
      <c r="B2085" s="168">
        <v>0.5424438427597249</v>
      </c>
      <c r="C2085" s="169">
        <f t="shared" si="354"/>
        <v>0.61539182825356187</v>
      </c>
      <c r="D2085" s="168">
        <v>26.264463698333302</v>
      </c>
      <c r="E2085" s="168">
        <v>2.07975871666666E-2</v>
      </c>
      <c r="F2085" s="169">
        <f t="shared" si="355"/>
        <v>0.97901927499919927</v>
      </c>
      <c r="G2085" s="169">
        <f t="shared" si="356"/>
        <v>0.59594954868906891</v>
      </c>
      <c r="H2085" s="169">
        <f t="shared" si="357"/>
        <v>1.2899340880715778E-3</v>
      </c>
      <c r="I2085" s="169">
        <f t="shared" si="358"/>
        <v>53169.853961107743</v>
      </c>
      <c r="J2085" s="169">
        <f t="shared" si="352"/>
        <v>2.3781629713326435E-2</v>
      </c>
      <c r="K2085" s="169">
        <f t="shared" si="353"/>
        <v>1.6891786798002204</v>
      </c>
      <c r="L2085" s="169">
        <f t="shared" si="359"/>
        <v>37.947256596328565</v>
      </c>
      <c r="M2085" s="170">
        <f t="shared" si="360"/>
        <v>44.025478859854303</v>
      </c>
      <c r="N2085" s="170">
        <f t="shared" si="361"/>
        <v>1.530003423515965</v>
      </c>
      <c r="O2085" s="169">
        <f t="shared" si="362"/>
        <v>0.13798732174566783</v>
      </c>
    </row>
    <row r="2086" spans="1:15" x14ac:dyDescent="0.25">
      <c r="A2086" s="157">
        <v>45695.4375</v>
      </c>
      <c r="B2086" s="168">
        <v>0.55209587213798517</v>
      </c>
      <c r="C2086" s="169">
        <f t="shared" si="354"/>
        <v>0.62634259419353355</v>
      </c>
      <c r="D2086" s="168">
        <v>26.264679184999999</v>
      </c>
      <c r="E2086" s="168">
        <v>2.0745929499999999E-2</v>
      </c>
      <c r="F2086" s="169">
        <f t="shared" si="355"/>
        <v>0.97901883979315929</v>
      </c>
      <c r="G2086" s="169">
        <f t="shared" si="356"/>
        <v>0.60655363725728551</v>
      </c>
      <c r="H2086" s="169">
        <f t="shared" si="357"/>
        <v>1.3128866607300552E-3</v>
      </c>
      <c r="I2086" s="169">
        <f t="shared" si="358"/>
        <v>54116.000138321302</v>
      </c>
      <c r="J2086" s="169">
        <f t="shared" si="352"/>
        <v>2.3781476802392142E-2</v>
      </c>
      <c r="K2086" s="169">
        <f t="shared" si="353"/>
        <v>1.6891883252397566</v>
      </c>
      <c r="L2086" s="169">
        <f t="shared" si="359"/>
        <v>38.527225943342231</v>
      </c>
      <c r="M2086" s="170">
        <f t="shared" si="360"/>
        <v>44.698573545129221</v>
      </c>
      <c r="N2086" s="170">
        <f t="shared" si="361"/>
        <v>1.5519198187023477</v>
      </c>
      <c r="O2086" s="169">
        <f t="shared" si="362"/>
        <v>0.1399639086131266</v>
      </c>
    </row>
    <row r="2087" spans="1:15" x14ac:dyDescent="0.25">
      <c r="A2087" s="157">
        <v>45695.438194444447</v>
      </c>
      <c r="B2087" s="168">
        <v>0.53703871718612095</v>
      </c>
      <c r="C2087" s="169">
        <f t="shared" si="354"/>
        <v>0.60926123865383075</v>
      </c>
      <c r="D2087" s="168">
        <v>26.26489467</v>
      </c>
      <c r="E2087" s="168">
        <v>2.07509136666666E-2</v>
      </c>
      <c r="F2087" s="169">
        <f t="shared" si="355"/>
        <v>0.97901840458566203</v>
      </c>
      <c r="G2087" s="169">
        <f t="shared" si="356"/>
        <v>0.59001127104209816</v>
      </c>
      <c r="H2087" s="169">
        <f t="shared" si="357"/>
        <v>1.2770806732512947E-3</v>
      </c>
      <c r="I2087" s="169">
        <f t="shared" si="358"/>
        <v>52640.171019690977</v>
      </c>
      <c r="J2087" s="169">
        <f t="shared" si="352"/>
        <v>2.3781323893843798E-2</v>
      </c>
      <c r="K2087" s="169">
        <f t="shared" si="353"/>
        <v>1.6891979706450078</v>
      </c>
      <c r="L2087" s="169">
        <f t="shared" si="359"/>
        <v>37.621844412136674</v>
      </c>
      <c r="M2087" s="170">
        <f t="shared" si="360"/>
        <v>43.648389738296665</v>
      </c>
      <c r="N2087" s="170">
        <f t="shared" si="361"/>
        <v>1.5121769938975733</v>
      </c>
      <c r="O2087" s="169">
        <f t="shared" si="362"/>
        <v>0.13637959901673641</v>
      </c>
    </row>
    <row r="2088" spans="1:15" x14ac:dyDescent="0.25">
      <c r="A2088" s="157">
        <v>45695.438888888886</v>
      </c>
      <c r="B2088" s="168">
        <v>0.5254562753379457</v>
      </c>
      <c r="C2088" s="169">
        <f t="shared" si="354"/>
        <v>0.5961224249563607</v>
      </c>
      <c r="D2088" s="168">
        <v>26.265288511666601</v>
      </c>
      <c r="E2088" s="168">
        <v>2.08096415E-2</v>
      </c>
      <c r="F2088" s="169">
        <f t="shared" si="355"/>
        <v>0.97901760914499514</v>
      </c>
      <c r="G2088" s="169">
        <f t="shared" si="356"/>
        <v>0.57728635751552881</v>
      </c>
      <c r="H2088" s="169">
        <f t="shared" si="357"/>
        <v>1.2495375703799325E-3</v>
      </c>
      <c r="I2088" s="169">
        <f t="shared" si="358"/>
        <v>51504.977516229563</v>
      </c>
      <c r="J2088" s="169">
        <f t="shared" si="352"/>
        <v>2.3781044426189366E-2</v>
      </c>
      <c r="K2088" s="169">
        <f t="shared" si="353"/>
        <v>1.6892155996443816</v>
      </c>
      <c r="L2088" s="169">
        <f t="shared" si="359"/>
        <v>36.922978823441419</v>
      </c>
      <c r="M2088" s="170">
        <f t="shared" si="360"/>
        <v>42.83797481875564</v>
      </c>
      <c r="N2088" s="170">
        <f t="shared" si="361"/>
        <v>1.4854735087688118</v>
      </c>
      <c r="O2088" s="169">
        <f t="shared" si="362"/>
        <v>0.13397127604336326</v>
      </c>
    </row>
    <row r="2089" spans="1:15" x14ac:dyDescent="0.25">
      <c r="A2089" s="157">
        <v>45695.439583333333</v>
      </c>
      <c r="B2089" s="168">
        <v>0.52236762642799817</v>
      </c>
      <c r="C2089" s="169">
        <f t="shared" si="354"/>
        <v>0.59262045866204616</v>
      </c>
      <c r="D2089" s="168">
        <v>26.265932051666599</v>
      </c>
      <c r="E2089" s="168">
        <v>2.08379866666666E-2</v>
      </c>
      <c r="F2089" s="169">
        <f t="shared" si="355"/>
        <v>0.9790163093547819</v>
      </c>
      <c r="G2089" s="169">
        <f t="shared" si="356"/>
        <v>0.57389304971323618</v>
      </c>
      <c r="H2089" s="169">
        <f t="shared" si="357"/>
        <v>1.2421927482970481E-3</v>
      </c>
      <c r="I2089" s="169">
        <f t="shared" si="358"/>
        <v>51202.40762840079</v>
      </c>
      <c r="J2089" s="169">
        <f t="shared" si="352"/>
        <v>2.3780587782763919E-2</v>
      </c>
      <c r="K2089" s="169">
        <f t="shared" si="353"/>
        <v>1.6892444058407934</v>
      </c>
      <c r="L2089" s="169">
        <f t="shared" si="359"/>
        <v>36.736252217584955</v>
      </c>
      <c r="M2089" s="170">
        <f t="shared" si="360"/>
        <v>42.621985454949865</v>
      </c>
      <c r="N2089" s="170">
        <f t="shared" si="361"/>
        <v>1.4792392928129572</v>
      </c>
      <c r="O2089" s="169">
        <f t="shared" si="362"/>
        <v>0.13340902712959571</v>
      </c>
    </row>
    <row r="2090" spans="1:15" x14ac:dyDescent="0.25">
      <c r="A2090" s="157">
        <v>45695.44027777778</v>
      </c>
      <c r="B2090" s="168">
        <v>0.52584236524468353</v>
      </c>
      <c r="C2090" s="169">
        <f t="shared" si="354"/>
        <v>0.59656458676613322</v>
      </c>
      <c r="D2090" s="168">
        <v>26.266575591666601</v>
      </c>
      <c r="E2090" s="168">
        <v>2.08567954999999E-2</v>
      </c>
      <c r="F2090" s="169">
        <f t="shared" si="355"/>
        <v>0.97901500952154374</v>
      </c>
      <c r="G2090" s="169">
        <f t="shared" si="356"/>
        <v>0.57771053065113531</v>
      </c>
      <c r="H2090" s="169">
        <f t="shared" si="357"/>
        <v>1.2504556940500765E-3</v>
      </c>
      <c r="I2090" s="169">
        <f t="shared" si="358"/>
        <v>51543.180296593913</v>
      </c>
      <c r="J2090" s="169">
        <f t="shared" si="352"/>
        <v>2.3780131150069793E-2</v>
      </c>
      <c r="K2090" s="169">
        <f t="shared" si="353"/>
        <v>1.6892732123968053</v>
      </c>
      <c r="L2090" s="169">
        <f t="shared" si="359"/>
        <v>36.946309359412552</v>
      </c>
      <c r="M2090" s="170">
        <f t="shared" si="360"/>
        <v>42.866351343663077</v>
      </c>
      <c r="N2090" s="170">
        <f t="shared" si="361"/>
        <v>1.4899312011622203</v>
      </c>
      <c r="O2090" s="169">
        <f t="shared" si="362"/>
        <v>0.13437330457812233</v>
      </c>
    </row>
    <row r="2091" spans="1:15" x14ac:dyDescent="0.25">
      <c r="A2091" s="157">
        <v>45695.440972222219</v>
      </c>
      <c r="B2091" s="168">
        <v>0.54205775293020375</v>
      </c>
      <c r="C2091" s="169">
        <f t="shared" si="354"/>
        <v>0.61496297205738126</v>
      </c>
      <c r="D2091" s="168">
        <v>26.2672191316666</v>
      </c>
      <c r="E2091" s="168">
        <v>2.0771890666666602E-2</v>
      </c>
      <c r="F2091" s="169">
        <f t="shared" si="355"/>
        <v>0.97901370964528001</v>
      </c>
      <c r="G2091" s="169">
        <f t="shared" si="356"/>
        <v>0.59552537563829555</v>
      </c>
      <c r="H2091" s="169">
        <f t="shared" si="357"/>
        <v>1.2890159645850554E-3</v>
      </c>
      <c r="I2091" s="169">
        <f t="shared" si="358"/>
        <v>53132.80078575774</v>
      </c>
      <c r="J2091" s="169">
        <f t="shared" si="352"/>
        <v>2.3779674528106708E-2</v>
      </c>
      <c r="K2091" s="169">
        <f t="shared" si="353"/>
        <v>1.6893020193124184</v>
      </c>
      <c r="L2091" s="169">
        <f t="shared" si="359"/>
        <v>37.924027406875361</v>
      </c>
      <c r="M2091" s="170">
        <f t="shared" si="360"/>
        <v>44.001404289837637</v>
      </c>
      <c r="N2091" s="170">
        <f t="shared" si="361"/>
        <v>1.5272040867574912</v>
      </c>
      <c r="O2091" s="169">
        <f t="shared" si="362"/>
        <v>0.13773485630929755</v>
      </c>
    </row>
    <row r="2092" spans="1:15" x14ac:dyDescent="0.25">
      <c r="A2092" s="157">
        <v>45695.441666666666</v>
      </c>
      <c r="B2092" s="168">
        <v>0.53819694629061376</v>
      </c>
      <c r="C2092" s="169">
        <f t="shared" si="354"/>
        <v>0.61058502100040335</v>
      </c>
      <c r="D2092" s="168">
        <v>26.267862668333301</v>
      </c>
      <c r="E2092" s="168">
        <v>2.0742485000000001E-2</v>
      </c>
      <c r="F2092" s="169">
        <f t="shared" si="355"/>
        <v>0.97901240973272252</v>
      </c>
      <c r="G2092" s="169">
        <f t="shared" si="356"/>
        <v>0.59128374582693355</v>
      </c>
      <c r="H2092" s="169">
        <f t="shared" si="357"/>
        <v>1.2798349476773453E-3</v>
      </c>
      <c r="I2092" s="169">
        <f t="shared" si="358"/>
        <v>52754.545814434852</v>
      </c>
      <c r="J2092" s="169">
        <f t="shared" si="352"/>
        <v>2.3779217919239429E-2</v>
      </c>
      <c r="K2092" s="169">
        <f t="shared" si="353"/>
        <v>1.6893308264384232</v>
      </c>
      <c r="L2092" s="169">
        <f t="shared" si="359"/>
        <v>37.691613315257726</v>
      </c>
      <c r="M2092" s="170">
        <f t="shared" si="360"/>
        <v>43.732412983349256</v>
      </c>
      <c r="N2092" s="170">
        <f t="shared" si="361"/>
        <v>1.5147800112242196</v>
      </c>
      <c r="O2092" s="169">
        <f t="shared" si="362"/>
        <v>0.13661435887664319</v>
      </c>
    </row>
    <row r="2093" spans="1:15" x14ac:dyDescent="0.25">
      <c r="A2093" s="157">
        <v>45695.442361111112</v>
      </c>
      <c r="B2093" s="168">
        <v>0.53279181708784418</v>
      </c>
      <c r="C2093" s="169">
        <f t="shared" si="354"/>
        <v>0.6044555823298764</v>
      </c>
      <c r="D2093" s="168">
        <v>26.268685181666601</v>
      </c>
      <c r="E2093" s="168">
        <v>2.0734140166666599E-2</v>
      </c>
      <c r="F2093" s="169">
        <f t="shared" si="355"/>
        <v>0.9790107482334196</v>
      </c>
      <c r="G2093" s="169">
        <f t="shared" si="356"/>
        <v>0.58534546419282263</v>
      </c>
      <c r="H2093" s="169">
        <f t="shared" si="357"/>
        <v>1.2669815242268888E-3</v>
      </c>
      <c r="I2093" s="169">
        <f t="shared" si="358"/>
        <v>52224.962313301323</v>
      </c>
      <c r="J2093" s="169">
        <f t="shared" si="352"/>
        <v>2.3778634336597229E-2</v>
      </c>
      <c r="K2093" s="169">
        <f t="shared" si="353"/>
        <v>1.6893676457579216</v>
      </c>
      <c r="L2093" s="169">
        <f t="shared" si="359"/>
        <v>37.365840825994056</v>
      </c>
      <c r="M2093" s="170">
        <f t="shared" si="360"/>
        <v>43.355274971459892</v>
      </c>
      <c r="N2093" s="170">
        <f t="shared" si="361"/>
        <v>1.4997978274431496</v>
      </c>
      <c r="O2093" s="169">
        <f t="shared" si="362"/>
        <v>0.13526315182568088</v>
      </c>
    </row>
    <row r="2094" spans="1:15" x14ac:dyDescent="0.25">
      <c r="A2094" s="157">
        <v>45695.443055555559</v>
      </c>
      <c r="B2094" s="168">
        <v>0.52507020388587833</v>
      </c>
      <c r="C2094" s="169">
        <f t="shared" si="354"/>
        <v>0.59569881871430164</v>
      </c>
      <c r="D2094" s="168">
        <v>26.269758254999999</v>
      </c>
      <c r="E2094" s="168">
        <v>2.0884479666666601E-2</v>
      </c>
      <c r="F2094" s="169">
        <f t="shared" si="355"/>
        <v>0.97900858049042983</v>
      </c>
      <c r="G2094" s="169">
        <f t="shared" si="356"/>
        <v>0.5768622046549291</v>
      </c>
      <c r="H2094" s="169">
        <f t="shared" si="357"/>
        <v>1.2486194905950846E-3</v>
      </c>
      <c r="I2094" s="169">
        <f t="shared" si="358"/>
        <v>51468.377936915662</v>
      </c>
      <c r="J2094" s="169">
        <f t="shared" si="352"/>
        <v>2.3777873005112474E-2</v>
      </c>
      <c r="K2094" s="169">
        <f t="shared" si="353"/>
        <v>1.6894156821297219</v>
      </c>
      <c r="L2094" s="169">
        <f t="shared" si="359"/>
        <v>36.899647002729182</v>
      </c>
      <c r="M2094" s="170">
        <f t="shared" si="360"/>
        <v>42.815443768630487</v>
      </c>
      <c r="N2094" s="170">
        <f t="shared" si="361"/>
        <v>1.4899699586254773</v>
      </c>
      <c r="O2094" s="169">
        <f t="shared" si="362"/>
        <v>0.13437680002033525</v>
      </c>
    </row>
    <row r="2095" spans="1:15" x14ac:dyDescent="0.25">
      <c r="A2095" s="157">
        <v>45695.443749999999</v>
      </c>
      <c r="B2095" s="168">
        <v>0.53742480338648191</v>
      </c>
      <c r="C2095" s="169">
        <f t="shared" si="354"/>
        <v>0.60971880410245582</v>
      </c>
      <c r="D2095" s="168">
        <v>26.27083133</v>
      </c>
      <c r="E2095" s="168">
        <v>2.08864666666666E-2</v>
      </c>
      <c r="F2095" s="169">
        <f t="shared" si="355"/>
        <v>0.97900641262442778</v>
      </c>
      <c r="G2095" s="169">
        <f t="shared" si="356"/>
        <v>0.59043544010573723</v>
      </c>
      <c r="H2095" s="169">
        <f t="shared" si="357"/>
        <v>1.2779987881076564E-3</v>
      </c>
      <c r="I2095" s="169">
        <f t="shared" si="358"/>
        <v>52679.704674452187</v>
      </c>
      <c r="J2095" s="169">
        <f t="shared" si="352"/>
        <v>2.3777111702277937E-2</v>
      </c>
      <c r="K2095" s="169">
        <f t="shared" si="353"/>
        <v>1.6894637195760005</v>
      </c>
      <c r="L2095" s="169">
        <f t="shared" si="359"/>
        <v>37.645103643921665</v>
      </c>
      <c r="M2095" s="170">
        <f t="shared" si="360"/>
        <v>43.681524598580182</v>
      </c>
      <c r="N2095" s="170">
        <f t="shared" si="361"/>
        <v>1.5233521367366394</v>
      </c>
      <c r="O2095" s="169">
        <f t="shared" si="362"/>
        <v>0.13738745821939388</v>
      </c>
    </row>
    <row r="2096" spans="1:15" x14ac:dyDescent="0.25">
      <c r="A2096" s="157">
        <v>45695.444444444445</v>
      </c>
      <c r="B2096" s="168">
        <v>0.54669074656437844</v>
      </c>
      <c r="C2096" s="169">
        <f t="shared" si="354"/>
        <v>0.62023479164006701</v>
      </c>
      <c r="D2096" s="168">
        <v>26.271904405000001</v>
      </c>
      <c r="E2096" s="168">
        <v>2.08378541666666E-2</v>
      </c>
      <c r="F2096" s="169">
        <f t="shared" si="355"/>
        <v>0.97900424463877411</v>
      </c>
      <c r="G2096" s="169">
        <f t="shared" si="356"/>
        <v>0.60061535961031165</v>
      </c>
      <c r="H2096" s="169">
        <f t="shared" si="357"/>
        <v>1.3000332459097656E-3</v>
      </c>
      <c r="I2096" s="169">
        <f t="shared" si="358"/>
        <v>53588.285997701787</v>
      </c>
      <c r="J2096" s="169">
        <f t="shared" si="352"/>
        <v>2.3776350429274742E-2</v>
      </c>
      <c r="K2096" s="169">
        <f t="shared" si="353"/>
        <v>1.689511758022163</v>
      </c>
      <c r="L2096" s="169">
        <f t="shared" si="359"/>
        <v>38.202620261478771</v>
      </c>
      <c r="M2096" s="170">
        <f t="shared" si="360"/>
        <v>44.329567585036763</v>
      </c>
      <c r="N2096" s="170">
        <f t="shared" si="361"/>
        <v>1.5446614628675637</v>
      </c>
      <c r="O2096" s="169">
        <f t="shared" si="362"/>
        <v>0.13930929499166336</v>
      </c>
    </row>
    <row r="2097" spans="1:15" x14ac:dyDescent="0.25">
      <c r="A2097" s="157">
        <v>45695.445138888892</v>
      </c>
      <c r="B2097" s="168">
        <v>0.55286804809065326</v>
      </c>
      <c r="C2097" s="169">
        <f t="shared" si="354"/>
        <v>0.62724673701656064</v>
      </c>
      <c r="D2097" s="168">
        <v>26.272977478333299</v>
      </c>
      <c r="E2097" s="168">
        <v>2.0828979666666601E-2</v>
      </c>
      <c r="F2097" s="169">
        <f t="shared" si="355"/>
        <v>0.97900207653683124</v>
      </c>
      <c r="G2097" s="169">
        <f t="shared" si="356"/>
        <v>0.60740197928686757</v>
      </c>
      <c r="H2097" s="169">
        <f t="shared" si="357"/>
        <v>1.3147228988893238E-3</v>
      </c>
      <c r="I2097" s="169">
        <f t="shared" si="358"/>
        <v>54194.118078230837</v>
      </c>
      <c r="J2097" s="169">
        <f t="shared" si="352"/>
        <v>2.3775589187283862E-2</v>
      </c>
      <c r="K2097" s="169">
        <f t="shared" si="353"/>
        <v>1.6895597973936054</v>
      </c>
      <c r="L2097" s="169">
        <f t="shared" si="359"/>
        <v>38.573562682175279</v>
      </c>
      <c r="M2097" s="170">
        <f t="shared" si="360"/>
        <v>44.761140996205789</v>
      </c>
      <c r="N2097" s="170">
        <f t="shared" si="361"/>
        <v>1.560569044537566</v>
      </c>
      <c r="O2097" s="169">
        <f t="shared" si="362"/>
        <v>0.14074396144819321</v>
      </c>
    </row>
    <row r="2098" spans="1:15" x14ac:dyDescent="0.25">
      <c r="A2098" s="157">
        <v>45695.445833333331</v>
      </c>
      <c r="B2098" s="168">
        <v>0.60305856691335469</v>
      </c>
      <c r="C2098" s="169">
        <f t="shared" si="354"/>
        <v>0.68419149234071253</v>
      </c>
      <c r="D2098" s="168">
        <v>26.2735139533333</v>
      </c>
      <c r="E2098" s="168">
        <v>2.0866332000000001E-2</v>
      </c>
      <c r="F2098" s="169">
        <f t="shared" si="355"/>
        <v>0.97900099256558859</v>
      </c>
      <c r="G2098" s="169">
        <f t="shared" si="356"/>
        <v>0.66254320254914034</v>
      </c>
      <c r="H2098" s="169">
        <f t="shared" si="357"/>
        <v>1.4340761959938102E-3</v>
      </c>
      <c r="I2098" s="169">
        <f t="shared" si="358"/>
        <v>59114.144938237565</v>
      </c>
      <c r="J2098" s="169">
        <f t="shared" si="352"/>
        <v>2.377520862121902E-2</v>
      </c>
      <c r="K2098" s="169">
        <f t="shared" si="353"/>
        <v>1.6895838146935385</v>
      </c>
      <c r="L2098" s="169">
        <f t="shared" si="359"/>
        <v>41.566593312646901</v>
      </c>
      <c r="M2098" s="170">
        <f t="shared" si="360"/>
        <v>48.234896840895424</v>
      </c>
      <c r="N2098" s="170">
        <f t="shared" si="361"/>
        <v>1.6974291033035402</v>
      </c>
      <c r="O2098" s="169">
        <f t="shared" si="362"/>
        <v>0.15308704034122836</v>
      </c>
    </row>
    <row r="2099" spans="1:15" x14ac:dyDescent="0.25">
      <c r="A2099" s="157">
        <v>45695.446527777778</v>
      </c>
      <c r="B2099" s="168">
        <v>0.60537504349979698</v>
      </c>
      <c r="C2099" s="169">
        <f t="shared" si="354"/>
        <v>0.68681882072254985</v>
      </c>
      <c r="D2099" s="168">
        <v>26.273299184999999</v>
      </c>
      <c r="E2099" s="168">
        <v>2.0876795833333298E-2</v>
      </c>
      <c r="F2099" s="169">
        <f t="shared" si="355"/>
        <v>0.97900142651800615</v>
      </c>
      <c r="G2099" s="169">
        <f t="shared" si="356"/>
        <v>0.66508817230898787</v>
      </c>
      <c r="H2099" s="169">
        <f t="shared" si="357"/>
        <v>1.4395847885475927E-3</v>
      </c>
      <c r="I2099" s="169">
        <f t="shared" si="358"/>
        <v>59341.146110428308</v>
      </c>
      <c r="J2099" s="169">
        <f t="shared" si="352"/>
        <v>2.377536097325662E-2</v>
      </c>
      <c r="K2099" s="169">
        <f t="shared" si="353"/>
        <v>1.6895741997598124</v>
      </c>
      <c r="L2099" s="169">
        <f t="shared" si="359"/>
        <v>41.703869334894087</v>
      </c>
      <c r="M2099" s="170">
        <f t="shared" si="360"/>
        <v>48.393948814138518</v>
      </c>
      <c r="N2099" s="170">
        <f t="shared" si="361"/>
        <v>1.7044420539948888</v>
      </c>
      <c r="O2099" s="169">
        <f t="shared" si="362"/>
        <v>0.15371952146418549</v>
      </c>
    </row>
    <row r="2100" spans="1:15" x14ac:dyDescent="0.25">
      <c r="A2100" s="157">
        <v>45695.447222222225</v>
      </c>
      <c r="B2100" s="168">
        <v>0.62969816008423407</v>
      </c>
      <c r="C2100" s="169">
        <f t="shared" si="354"/>
        <v>0.7144134044718512</v>
      </c>
      <c r="D2100" s="168">
        <v>26.273084418333301</v>
      </c>
      <c r="E2100" s="168">
        <v>2.0942628000000001E-2</v>
      </c>
      <c r="F2100" s="169">
        <f t="shared" si="355"/>
        <v>0.97900186046226256</v>
      </c>
      <c r="G2100" s="169">
        <f t="shared" si="356"/>
        <v>0.69181047830376274</v>
      </c>
      <c r="H2100" s="169">
        <f t="shared" si="357"/>
        <v>1.4974252777137723E-3</v>
      </c>
      <c r="I2100" s="169">
        <f t="shared" si="358"/>
        <v>61725.318146367943</v>
      </c>
      <c r="J2100" s="169">
        <f t="shared" si="352"/>
        <v>2.3775513325306759E-2</v>
      </c>
      <c r="K2100" s="169">
        <f t="shared" si="353"/>
        <v>1.6895645849407541</v>
      </c>
      <c r="L2100" s="169">
        <f t="shared" si="359"/>
        <v>43.140895398134866</v>
      </c>
      <c r="M2100" s="170">
        <f t="shared" si="360"/>
        <v>50.061245706436914</v>
      </c>
      <c r="N2100" s="170">
        <f t="shared" si="361"/>
        <v>1.7747308864187283</v>
      </c>
      <c r="O2100" s="169">
        <f t="shared" si="362"/>
        <v>0.16005870187759091</v>
      </c>
    </row>
    <row r="2101" spans="1:15" x14ac:dyDescent="0.25">
      <c r="A2101" s="157">
        <v>45695.447916666664</v>
      </c>
      <c r="B2101" s="168">
        <v>0.65826815082230095</v>
      </c>
      <c r="C2101" s="169">
        <f t="shared" si="354"/>
        <v>0.7468261378682538</v>
      </c>
      <c r="D2101" s="168">
        <v>26.272869650000001</v>
      </c>
      <c r="E2101" s="168">
        <v>2.1000114666666601E-2</v>
      </c>
      <c r="F2101" s="169">
        <f t="shared" si="355"/>
        <v>0.97900229440509301</v>
      </c>
      <c r="G2101" s="169">
        <f t="shared" si="356"/>
        <v>0.72319856264403171</v>
      </c>
      <c r="H2101" s="169">
        <f t="shared" si="357"/>
        <v>1.5653648542078608E-3</v>
      </c>
      <c r="I2101" s="169">
        <f t="shared" si="358"/>
        <v>64525.778311817128</v>
      </c>
      <c r="J2101" s="169">
        <f t="shared" si="352"/>
        <v>2.3775665679734055E-2</v>
      </c>
      <c r="K2101" s="169">
        <f t="shared" si="353"/>
        <v>1.6895549700871333</v>
      </c>
      <c r="L2101" s="169">
        <f t="shared" si="359"/>
        <v>44.818953812152984</v>
      </c>
      <c r="M2101" s="170">
        <f t="shared" si="360"/>
        <v>52.00822120259118</v>
      </c>
      <c r="N2101" s="170">
        <f t="shared" si="361"/>
        <v>1.8558607090146682</v>
      </c>
      <c r="O2101" s="169">
        <f t="shared" si="362"/>
        <v>0.16737560506986546</v>
      </c>
    </row>
    <row r="2102" spans="1:15" x14ac:dyDescent="0.25">
      <c r="A2102" s="157">
        <v>45695.448611111111</v>
      </c>
      <c r="B2102" s="168">
        <v>0.65440734788908794</v>
      </c>
      <c r="C2102" s="169">
        <f t="shared" si="354"/>
        <v>0.74244507262244663</v>
      </c>
      <c r="D2102" s="168">
        <v>26.272654883333299</v>
      </c>
      <c r="E2102" s="168">
        <v>2.0971769666666602E-2</v>
      </c>
      <c r="F2102" s="169">
        <f t="shared" si="355"/>
        <v>0.97900272833976298</v>
      </c>
      <c r="G2102" s="169">
        <f t="shared" si="356"/>
        <v>0.71895693690463713</v>
      </c>
      <c r="H2102" s="169">
        <f t="shared" si="357"/>
        <v>1.5561838461139331E-3</v>
      </c>
      <c r="I2102" s="169">
        <f t="shared" si="358"/>
        <v>64147.254274579391</v>
      </c>
      <c r="J2102" s="169">
        <f t="shared" si="352"/>
        <v>2.3775818034173897E-2</v>
      </c>
      <c r="K2102" s="169">
        <f t="shared" si="353"/>
        <v>1.6895453553481787</v>
      </c>
      <c r="L2102" s="169">
        <f t="shared" si="359"/>
        <v>44.592794944097705</v>
      </c>
      <c r="M2102" s="170">
        <f t="shared" si="360"/>
        <v>51.745521334470872</v>
      </c>
      <c r="N2102" s="170">
        <f t="shared" si="361"/>
        <v>1.8430639846276526</v>
      </c>
      <c r="O2102" s="169">
        <f t="shared" si="362"/>
        <v>0.16622149933510574</v>
      </c>
    </row>
    <row r="2103" spans="1:15" x14ac:dyDescent="0.25">
      <c r="A2103" s="157">
        <v>45695.449305555558</v>
      </c>
      <c r="B2103" s="168">
        <v>0.58182412510629522</v>
      </c>
      <c r="C2103" s="169">
        <f t="shared" si="354"/>
        <v>0.66009929951871182</v>
      </c>
      <c r="D2103" s="168">
        <v>26.273244856666601</v>
      </c>
      <c r="E2103" s="168">
        <v>2.09524314999999E-2</v>
      </c>
      <c r="F2103" s="169">
        <f t="shared" si="355"/>
        <v>0.97900153629093245</v>
      </c>
      <c r="G2103" s="169">
        <f t="shared" si="356"/>
        <v>0.63921423277560607</v>
      </c>
      <c r="H2103" s="169">
        <f t="shared" si="357"/>
        <v>1.3835805904233898E-3</v>
      </c>
      <c r="I2103" s="169">
        <f t="shared" si="358"/>
        <v>57032.579478416701</v>
      </c>
      <c r="J2103" s="169">
        <f t="shared" si="352"/>
        <v>2.3775399512797467E-2</v>
      </c>
      <c r="K2103" s="169">
        <f t="shared" si="353"/>
        <v>1.6895717675485391</v>
      </c>
      <c r="L2103" s="169">
        <f t="shared" si="359"/>
        <v>40.304742736513589</v>
      </c>
      <c r="M2103" s="170">
        <f t="shared" si="360"/>
        <v>46.770315917453274</v>
      </c>
      <c r="N2103" s="170">
        <f t="shared" si="361"/>
        <v>1.6475663619386305</v>
      </c>
      <c r="O2103" s="169">
        <f t="shared" si="362"/>
        <v>0.14859003985738009</v>
      </c>
    </row>
    <row r="2104" spans="1:15" x14ac:dyDescent="0.25">
      <c r="A2104" s="157">
        <v>45695.45</v>
      </c>
      <c r="B2104" s="168">
        <v>0.52198155860509377</v>
      </c>
      <c r="C2104" s="169">
        <f t="shared" si="354"/>
        <v>0.59221136168064015</v>
      </c>
      <c r="D2104" s="168">
        <v>26.274961473333299</v>
      </c>
      <c r="E2104" s="168">
        <v>2.0924348499999999E-2</v>
      </c>
      <c r="F2104" s="169">
        <f t="shared" si="355"/>
        <v>0.97899806763878017</v>
      </c>
      <c r="G2104" s="169">
        <f t="shared" si="356"/>
        <v>0.57346890083977364</v>
      </c>
      <c r="H2104" s="169">
        <f t="shared" si="357"/>
        <v>1.2412746771423672E-3</v>
      </c>
      <c r="I2104" s="169">
        <f t="shared" si="358"/>
        <v>51167.06164920731</v>
      </c>
      <c r="J2104" s="169">
        <f t="shared" si="352"/>
        <v>2.3774181812820424E-2</v>
      </c>
      <c r="K2104" s="169">
        <f t="shared" si="353"/>
        <v>1.6896486195603839</v>
      </c>
      <c r="L2104" s="169">
        <f t="shared" si="359"/>
        <v>36.712901344356681</v>
      </c>
      <c r="M2104" s="170">
        <f t="shared" si="360"/>
        <v>42.604015924486724</v>
      </c>
      <c r="N2104" s="170">
        <f t="shared" si="361"/>
        <v>1.4847162239763154</v>
      </c>
      <c r="O2104" s="169">
        <f t="shared" si="362"/>
        <v>0.13390297835284232</v>
      </c>
    </row>
    <row r="2105" spans="1:15" x14ac:dyDescent="0.25">
      <c r="A2105" s="157">
        <v>45695.450694444444</v>
      </c>
      <c r="B2105" s="168">
        <v>0.56174789410348891</v>
      </c>
      <c r="C2105" s="169">
        <f t="shared" si="354"/>
        <v>0.63733395524251546</v>
      </c>
      <c r="D2105" s="168">
        <v>26.276678085</v>
      </c>
      <c r="E2105" s="168">
        <v>2.0962098999999901E-2</v>
      </c>
      <c r="F2105" s="169">
        <f t="shared" si="355"/>
        <v>0.97899459869047822</v>
      </c>
      <c r="G2105" s="169">
        <f t="shared" si="356"/>
        <v>0.61715771768156413</v>
      </c>
      <c r="H2105" s="169">
        <f t="shared" si="357"/>
        <v>1.3358392157609613E-3</v>
      </c>
      <c r="I2105" s="169">
        <f t="shared" si="358"/>
        <v>55065.653732953338</v>
      </c>
      <c r="J2105" s="169">
        <f t="shared" si="352"/>
        <v>2.3772964192717627E-2</v>
      </c>
      <c r="K2105" s="169">
        <f t="shared" si="353"/>
        <v>1.6897254739072853</v>
      </c>
      <c r="L2105" s="169">
        <f t="shared" si="359"/>
        <v>39.10577699918548</v>
      </c>
      <c r="M2105" s="170">
        <f t="shared" si="360"/>
        <v>45.382710580100067</v>
      </c>
      <c r="N2105" s="170">
        <f t="shared" si="361"/>
        <v>1.5945885351862381</v>
      </c>
      <c r="O2105" s="169">
        <f t="shared" si="362"/>
        <v>0.14381209732920616</v>
      </c>
    </row>
    <row r="2106" spans="1:15" x14ac:dyDescent="0.25">
      <c r="A2106" s="157">
        <v>45695.451388888891</v>
      </c>
      <c r="B2106" s="168">
        <v>0.61000801512735514</v>
      </c>
      <c r="C2106" s="169">
        <f t="shared" si="354"/>
        <v>0.69209414345320541</v>
      </c>
      <c r="D2106" s="168">
        <v>26.278394698333301</v>
      </c>
      <c r="E2106" s="168">
        <v>2.1057071666666601E-2</v>
      </c>
      <c r="F2106" s="169">
        <f t="shared" si="355"/>
        <v>0.9789911294325333</v>
      </c>
      <c r="G2106" s="169">
        <f t="shared" si="356"/>
        <v>0.67017813210369348</v>
      </c>
      <c r="H2106" s="169">
        <f t="shared" si="357"/>
        <v>1.450602017540462E-3</v>
      </c>
      <c r="I2106" s="169">
        <f t="shared" si="358"/>
        <v>59796.93399435695</v>
      </c>
      <c r="J2106" s="169">
        <f t="shared" si="352"/>
        <v>2.3771746647754617E-2</v>
      </c>
      <c r="K2106" s="169">
        <f t="shared" si="353"/>
        <v>1.6898023308877486</v>
      </c>
      <c r="L2106" s="169">
        <f t="shared" si="359"/>
        <v>41.978202228213661</v>
      </c>
      <c r="M2106" s="170">
        <f t="shared" si="360"/>
        <v>48.718176959387932</v>
      </c>
      <c r="N2106" s="170">
        <f t="shared" si="361"/>
        <v>1.7318606949084643</v>
      </c>
      <c r="O2106" s="169">
        <f t="shared" si="362"/>
        <v>0.15619234261439974</v>
      </c>
    </row>
    <row r="2107" spans="1:15" x14ac:dyDescent="0.25">
      <c r="A2107" s="157">
        <v>45695.45208333333</v>
      </c>
      <c r="B2107" s="168">
        <v>0.59379260906437847</v>
      </c>
      <c r="C2107" s="169">
        <f t="shared" si="354"/>
        <v>0.67370295055089158</v>
      </c>
      <c r="D2107" s="168">
        <v>26.2801113133333</v>
      </c>
      <c r="E2107" s="168">
        <v>2.1067402833333301E-2</v>
      </c>
      <c r="F2107" s="169">
        <f t="shared" si="355"/>
        <v>0.97898765986492153</v>
      </c>
      <c r="G2107" s="169">
        <f t="shared" si="356"/>
        <v>0.65236326692635671</v>
      </c>
      <c r="H2107" s="169">
        <f t="shared" si="357"/>
        <v>1.4120417033038023E-3</v>
      </c>
      <c r="I2107" s="169">
        <f t="shared" si="358"/>
        <v>58207.934927597031</v>
      </c>
      <c r="J2107" s="169">
        <f t="shared" si="352"/>
        <v>2.3770529177925867E-2</v>
      </c>
      <c r="K2107" s="169">
        <f t="shared" si="353"/>
        <v>1.68987919050184</v>
      </c>
      <c r="L2107" s="169">
        <f t="shared" si="359"/>
        <v>41.016744474127464</v>
      </c>
      <c r="M2107" s="170">
        <f t="shared" si="360"/>
        <v>47.6042866217458</v>
      </c>
      <c r="N2107" s="170">
        <f t="shared" si="361"/>
        <v>1.6891767497756964</v>
      </c>
      <c r="O2107" s="169">
        <f t="shared" si="362"/>
        <v>0.15234278046317606</v>
      </c>
    </row>
    <row r="2108" spans="1:15" x14ac:dyDescent="0.25">
      <c r="A2108" s="157">
        <v>45695.452777777777</v>
      </c>
      <c r="B2108" s="168">
        <v>0.57526073004412237</v>
      </c>
      <c r="C2108" s="169">
        <f t="shared" si="354"/>
        <v>0.65268128487787525</v>
      </c>
      <c r="D2108" s="168">
        <v>26.281291484999901</v>
      </c>
      <c r="E2108" s="168">
        <v>2.1104755333333301E-2</v>
      </c>
      <c r="F2108" s="169">
        <f t="shared" si="355"/>
        <v>0.97898527436181604</v>
      </c>
      <c r="G2108" s="169">
        <f t="shared" si="356"/>
        <v>0.63200343597630926</v>
      </c>
      <c r="H2108" s="169">
        <f t="shared" si="357"/>
        <v>1.3679728051435266E-3</v>
      </c>
      <c r="I2108" s="169">
        <f t="shared" si="358"/>
        <v>56391.663013448422</v>
      </c>
      <c r="J2108" s="169">
        <f t="shared" si="352"/>
        <v>2.3769692212497896E-2</v>
      </c>
      <c r="K2108" s="169">
        <f t="shared" si="353"/>
        <v>1.6899320329196648</v>
      </c>
      <c r="L2108" s="169">
        <f t="shared" si="359"/>
        <v>39.913419435079966</v>
      </c>
      <c r="M2108" s="170">
        <f t="shared" si="360"/>
        <v>46.325057376702965</v>
      </c>
      <c r="N2108" s="170">
        <f t="shared" si="361"/>
        <v>1.6421976859212228</v>
      </c>
      <c r="O2108" s="169">
        <f t="shared" si="362"/>
        <v>0.14810585190487219</v>
      </c>
    </row>
    <row r="2109" spans="1:15" x14ac:dyDescent="0.25">
      <c r="A2109" s="157">
        <v>45695.453472222223</v>
      </c>
      <c r="B2109" s="168">
        <v>0.59842559536301621</v>
      </c>
      <c r="C2109" s="169">
        <f t="shared" si="354"/>
        <v>0.67896533168042439</v>
      </c>
      <c r="D2109" s="168">
        <v>26.281720638333301</v>
      </c>
      <c r="E2109" s="168">
        <v>2.1114690166666599E-2</v>
      </c>
      <c r="F2109" s="169">
        <f t="shared" si="355"/>
        <v>0.97898440687024246</v>
      </c>
      <c r="G2109" s="169">
        <f t="shared" si="356"/>
        <v>0.6574532428392712</v>
      </c>
      <c r="H2109" s="169">
        <f t="shared" si="357"/>
        <v>1.4230589671845697E-3</v>
      </c>
      <c r="I2109" s="169">
        <f t="shared" si="358"/>
        <v>58662.604657188669</v>
      </c>
      <c r="J2109" s="169">
        <f t="shared" si="352"/>
        <v>2.3769387870375427E-2</v>
      </c>
      <c r="K2109" s="169">
        <f t="shared" si="353"/>
        <v>1.6899512486442239</v>
      </c>
      <c r="L2109" s="169">
        <f t="shared" si="359"/>
        <v>41.291818324063414</v>
      </c>
      <c r="M2109" s="170">
        <f t="shared" si="360"/>
        <v>47.925368189932286</v>
      </c>
      <c r="N2109" s="170">
        <f t="shared" si="361"/>
        <v>1.7055452958446886</v>
      </c>
      <c r="O2109" s="169">
        <f t="shared" si="362"/>
        <v>0.15381902018801302</v>
      </c>
    </row>
    <row r="2110" spans="1:15" x14ac:dyDescent="0.25">
      <c r="A2110" s="157">
        <v>45695.45416666667</v>
      </c>
      <c r="B2110" s="168">
        <v>0.58143802794123423</v>
      </c>
      <c r="C2110" s="169">
        <f t="shared" si="354"/>
        <v>0.65969300474536829</v>
      </c>
      <c r="D2110" s="168">
        <v>26.282149791666601</v>
      </c>
      <c r="E2110" s="168">
        <v>2.1067005333333302E-2</v>
      </c>
      <c r="F2110" s="169">
        <f t="shared" si="355"/>
        <v>0.97898353935952298</v>
      </c>
      <c r="G2110" s="169">
        <f t="shared" si="356"/>
        <v>0.63879005166572811</v>
      </c>
      <c r="H2110" s="169">
        <f t="shared" si="357"/>
        <v>1.3826624494929179E-3</v>
      </c>
      <c r="I2110" s="169">
        <f t="shared" si="358"/>
        <v>56997.475609999819</v>
      </c>
      <c r="J2110" s="169">
        <f t="shared" si="352"/>
        <v>2.3769083533022119E-2</v>
      </c>
      <c r="K2110" s="169">
        <f t="shared" si="353"/>
        <v>1.6899704645287217</v>
      </c>
      <c r="L2110" s="169">
        <f t="shared" si="359"/>
        <v>40.281739991211559</v>
      </c>
      <c r="M2110" s="170">
        <f t="shared" si="360"/>
        <v>46.753496157862692</v>
      </c>
      <c r="N2110" s="170">
        <f t="shared" si="361"/>
        <v>1.6559594375520461</v>
      </c>
      <c r="O2110" s="169">
        <f t="shared" si="362"/>
        <v>0.14934699112121627</v>
      </c>
    </row>
    <row r="2111" spans="1:15" x14ac:dyDescent="0.25">
      <c r="A2111" s="157">
        <v>45695.454861111109</v>
      </c>
      <c r="B2111" s="168">
        <v>0.58838747244885503</v>
      </c>
      <c r="C2111" s="169">
        <f t="shared" si="354"/>
        <v>0.66757931418377747</v>
      </c>
      <c r="D2111" s="168">
        <v>26.282578945000001</v>
      </c>
      <c r="E2111" s="168">
        <v>2.1020115666666599E-2</v>
      </c>
      <c r="F2111" s="169">
        <f t="shared" si="355"/>
        <v>0.97898267182965659</v>
      </c>
      <c r="G2111" s="169">
        <f t="shared" si="356"/>
        <v>0.64642497714831093</v>
      </c>
      <c r="H2111" s="169">
        <f t="shared" si="357"/>
        <v>1.3991882622257812E-3</v>
      </c>
      <c r="I2111" s="169">
        <f t="shared" si="358"/>
        <v>57678.852745478376</v>
      </c>
      <c r="J2111" s="169">
        <f t="shared" si="352"/>
        <v>2.376877920043775E-2</v>
      </c>
      <c r="K2111" s="169">
        <f t="shared" si="353"/>
        <v>1.6899896805731682</v>
      </c>
      <c r="L2111" s="169">
        <f t="shared" si="359"/>
        <v>40.695445656072351</v>
      </c>
      <c r="M2111" s="170">
        <f t="shared" si="360"/>
        <v>47.234149465832033</v>
      </c>
      <c r="N2111" s="170">
        <f t="shared" si="361"/>
        <v>1.6709804983842793</v>
      </c>
      <c r="O2111" s="169">
        <f t="shared" si="362"/>
        <v>0.1507017043997366</v>
      </c>
    </row>
    <row r="2112" spans="1:15" x14ac:dyDescent="0.25">
      <c r="A2112" s="157">
        <v>45695.455555555556</v>
      </c>
      <c r="B2112" s="168">
        <v>0.61888787944043322</v>
      </c>
      <c r="C2112" s="169">
        <f t="shared" si="354"/>
        <v>0.70218643960734073</v>
      </c>
      <c r="D2112" s="168">
        <v>26.283008098333301</v>
      </c>
      <c r="E2112" s="168">
        <v>2.1142770666666599E-2</v>
      </c>
      <c r="F2112" s="169">
        <f t="shared" si="355"/>
        <v>0.97898180428064296</v>
      </c>
      <c r="G2112" s="169">
        <f t="shared" si="356"/>
        <v>0.67993389060373621</v>
      </c>
      <c r="H2112" s="169">
        <f t="shared" si="357"/>
        <v>1.4717183779301649E-3</v>
      </c>
      <c r="I2112" s="169">
        <f t="shared" si="358"/>
        <v>60668.908382074238</v>
      </c>
      <c r="J2112" s="169">
        <f t="shared" si="352"/>
        <v>2.3768474872622371E-2</v>
      </c>
      <c r="K2112" s="169">
        <f t="shared" si="353"/>
        <v>1.6900088967775555</v>
      </c>
      <c r="L2112" s="169">
        <f t="shared" si="359"/>
        <v>42.503194294345043</v>
      </c>
      <c r="M2112" s="170">
        <f t="shared" si="360"/>
        <v>49.332858585059782</v>
      </c>
      <c r="N2112" s="170">
        <f t="shared" si="361"/>
        <v>1.7630830730497815</v>
      </c>
      <c r="O2112" s="169">
        <f t="shared" si="362"/>
        <v>0.15900821365889081</v>
      </c>
    </row>
    <row r="2113" spans="1:15" x14ac:dyDescent="0.25">
      <c r="A2113" s="157">
        <v>45695.456250000003</v>
      </c>
      <c r="B2113" s="168">
        <v>0.6142549152256318</v>
      </c>
      <c r="C2113" s="169">
        <f t="shared" si="354"/>
        <v>0.69693152294017957</v>
      </c>
      <c r="D2113" s="168">
        <v>26.283437251666601</v>
      </c>
      <c r="E2113" s="168">
        <v>2.1266882666666601E-2</v>
      </c>
      <c r="F2113" s="169">
        <f t="shared" si="355"/>
        <v>0.97898093671248243</v>
      </c>
      <c r="G2113" s="169">
        <f t="shared" si="356"/>
        <v>0.67484393895296868</v>
      </c>
      <c r="H2113" s="169">
        <f t="shared" si="357"/>
        <v>1.4607011665648674E-3</v>
      </c>
      <c r="I2113" s="169">
        <f t="shared" si="358"/>
        <v>60214.883582031514</v>
      </c>
      <c r="J2113" s="169">
        <f t="shared" si="352"/>
        <v>2.3768170549575848E-2</v>
      </c>
      <c r="K2113" s="169">
        <f t="shared" si="353"/>
        <v>1.6900281131418857</v>
      </c>
      <c r="L2113" s="169">
        <f t="shared" si="359"/>
        <v>42.229418430820232</v>
      </c>
      <c r="M2113" s="170">
        <f t="shared" si="360"/>
        <v>49.015589678243892</v>
      </c>
      <c r="N2113" s="170">
        <f t="shared" si="361"/>
        <v>1.7608916770180194</v>
      </c>
      <c r="O2113" s="169">
        <f t="shared" si="362"/>
        <v>0.15881057693163958</v>
      </c>
    </row>
    <row r="2114" spans="1:15" x14ac:dyDescent="0.25">
      <c r="A2114" s="157">
        <v>45695.456944444442</v>
      </c>
      <c r="B2114" s="168">
        <v>0.63471719567388607</v>
      </c>
      <c r="C2114" s="169">
        <f t="shared" si="354"/>
        <v>0.72014962658780091</v>
      </c>
      <c r="D2114" s="168">
        <v>26.283866404999898</v>
      </c>
      <c r="E2114" s="168">
        <v>2.12289993333333E-2</v>
      </c>
      <c r="F2114" s="169">
        <f t="shared" si="355"/>
        <v>0.97898006912517366</v>
      </c>
      <c r="G2114" s="169">
        <f t="shared" si="356"/>
        <v>0.69732458273029663</v>
      </c>
      <c r="H2114" s="169">
        <f t="shared" si="357"/>
        <v>1.5093605686802957E-3</v>
      </c>
      <c r="I2114" s="169">
        <f t="shared" si="358"/>
        <v>62220.927737186001</v>
      </c>
      <c r="J2114" s="169">
        <f t="shared" si="352"/>
        <v>2.376786623129807E-2</v>
      </c>
      <c r="K2114" s="169">
        <f t="shared" si="353"/>
        <v>1.6900473296661631</v>
      </c>
      <c r="L2114" s="169">
        <f t="shared" si="359"/>
        <v>43.43644733588706</v>
      </c>
      <c r="M2114" s="170">
        <f t="shared" si="360"/>
        <v>50.417098519956035</v>
      </c>
      <c r="N2114" s="170">
        <f t="shared" si="361"/>
        <v>1.8131207131494471</v>
      </c>
      <c r="O2114" s="169">
        <f t="shared" si="362"/>
        <v>0.16352098783815361</v>
      </c>
    </row>
    <row r="2115" spans="1:15" x14ac:dyDescent="0.25">
      <c r="A2115" s="157">
        <v>45695.457638888889</v>
      </c>
      <c r="B2115" s="168">
        <v>0.62660949997793614</v>
      </c>
      <c r="C2115" s="169">
        <f t="shared" si="354"/>
        <v>0.71095229050082254</v>
      </c>
      <c r="D2115" s="168">
        <v>26.284295558333302</v>
      </c>
      <c r="E2115" s="168">
        <v>2.1105549666666602E-2</v>
      </c>
      <c r="F2115" s="169">
        <f t="shared" si="355"/>
        <v>0.97897920151871665</v>
      </c>
      <c r="G2115" s="169">
        <f t="shared" si="356"/>
        <v>0.68841715820073135</v>
      </c>
      <c r="H2115" s="169">
        <f t="shared" si="357"/>
        <v>1.4900804290059119E-3</v>
      </c>
      <c r="I2115" s="169">
        <f t="shared" si="358"/>
        <v>61426.277899271066</v>
      </c>
      <c r="J2115" s="169">
        <f t="shared" si="352"/>
        <v>2.3767561917788838E-2</v>
      </c>
      <c r="K2115" s="169">
        <f t="shared" si="353"/>
        <v>1.6900665463503948</v>
      </c>
      <c r="L2115" s="169">
        <f t="shared" si="359"/>
        <v>42.958852111436372</v>
      </c>
      <c r="M2115" s="170">
        <f t="shared" si="360"/>
        <v>49.863256696791048</v>
      </c>
      <c r="N2115" s="170">
        <f t="shared" si="361"/>
        <v>1.7808113203129103</v>
      </c>
      <c r="O2115" s="169">
        <f t="shared" si="362"/>
        <v>0.16060708155780215</v>
      </c>
    </row>
    <row r="2116" spans="1:15" x14ac:dyDescent="0.25">
      <c r="A2116" s="157">
        <v>45695.458333333336</v>
      </c>
      <c r="B2116" s="168">
        <v>0.56213397289109324</v>
      </c>
      <c r="C2116" s="169">
        <f t="shared" si="354"/>
        <v>0.63779971831033322</v>
      </c>
      <c r="D2116" s="168">
        <v>26.284724713333301</v>
      </c>
      <c r="E2116" s="168">
        <v>2.1048196000000002E-2</v>
      </c>
      <c r="F2116" s="169">
        <f t="shared" si="355"/>
        <v>0.97897833388974187</v>
      </c>
      <c r="G2116" s="169">
        <f t="shared" si="356"/>
        <v>0.61758187860126523</v>
      </c>
      <c r="H2116" s="169">
        <f t="shared" si="357"/>
        <v>1.3367573129897516E-3</v>
      </c>
      <c r="I2116" s="169">
        <f t="shared" si="358"/>
        <v>55105.895662012786</v>
      </c>
      <c r="J2116" s="169">
        <f t="shared" si="352"/>
        <v>2.376725760786649E-2</v>
      </c>
      <c r="K2116" s="169">
        <f t="shared" si="353"/>
        <v>1.6900857632691972</v>
      </c>
      <c r="L2116" s="169">
        <f t="shared" si="359"/>
        <v>39.128889820914701</v>
      </c>
      <c r="M2116" s="170">
        <f t="shared" si="360"/>
        <v>45.418199974309445</v>
      </c>
      <c r="N2116" s="170">
        <f t="shared" si="361"/>
        <v>1.6025511017641405</v>
      </c>
      <c r="O2116" s="169">
        <f t="shared" si="362"/>
        <v>0.14453022202057544</v>
      </c>
    </row>
    <row r="2117" spans="1:15" x14ac:dyDescent="0.25">
      <c r="A2117" s="157">
        <v>45695.459027777775</v>
      </c>
      <c r="B2117" s="168">
        <v>0.55132368877256044</v>
      </c>
      <c r="C2117" s="169">
        <f t="shared" si="354"/>
        <v>0.62553577254345782</v>
      </c>
      <c r="D2117" s="168">
        <v>26.285153864999899</v>
      </c>
      <c r="E2117" s="168">
        <v>2.11048876666666E-2</v>
      </c>
      <c r="F2117" s="169">
        <f t="shared" si="355"/>
        <v>0.97897746624835746</v>
      </c>
      <c r="G2117" s="169">
        <f t="shared" si="356"/>
        <v>0.60570528708376559</v>
      </c>
      <c r="H2117" s="169">
        <f t="shared" si="357"/>
        <v>1.3110504049432155E-3</v>
      </c>
      <c r="I2117" s="169">
        <f t="shared" si="358"/>
        <v>54046.290747754756</v>
      </c>
      <c r="J2117" s="169">
        <f t="shared" si="352"/>
        <v>2.3766953305076274E-2</v>
      </c>
      <c r="K2117" s="169">
        <f t="shared" si="353"/>
        <v>1.6901049801986834</v>
      </c>
      <c r="L2117" s="169">
        <f t="shared" si="359"/>
        <v>38.480879685571097</v>
      </c>
      <c r="M2117" s="170">
        <f t="shared" si="360"/>
        <v>44.666487734066251</v>
      </c>
      <c r="N2117" s="170">
        <f t="shared" si="361"/>
        <v>1.5776109340630302</v>
      </c>
      <c r="O2117" s="169">
        <f t="shared" si="362"/>
        <v>0.14228092839673795</v>
      </c>
    </row>
    <row r="2118" spans="1:15" x14ac:dyDescent="0.25">
      <c r="A2118" s="157">
        <v>45695.459722222222</v>
      </c>
      <c r="B2118" s="168">
        <v>0.57448856505615709</v>
      </c>
      <c r="C2118" s="169">
        <f t="shared" si="354"/>
        <v>0.65182031813831776</v>
      </c>
      <c r="D2118" s="168">
        <v>26.285583176666599</v>
      </c>
      <c r="E2118" s="168">
        <v>2.1143035166666602E-2</v>
      </c>
      <c r="F2118" s="169">
        <f t="shared" si="355"/>
        <v>0.97897659826433148</v>
      </c>
      <c r="G2118" s="169">
        <f t="shared" si="356"/>
        <v>0.63115510599296887</v>
      </c>
      <c r="H2118" s="169">
        <f t="shared" si="357"/>
        <v>1.3661365930583741E-3</v>
      </c>
      <c r="I2118" s="169">
        <f t="shared" si="358"/>
        <v>56317.275487150655</v>
      </c>
      <c r="J2118" s="169">
        <f t="shared" si="352"/>
        <v>2.3766648893604213E-2</v>
      </c>
      <c r="K2118" s="169">
        <f t="shared" si="353"/>
        <v>1.6901242044528346</v>
      </c>
      <c r="L2118" s="169">
        <f t="shared" si="359"/>
        <v>39.867340377307372</v>
      </c>
      <c r="M2118" s="170">
        <f t="shared" si="360"/>
        <v>46.276286187870042</v>
      </c>
      <c r="N2118" s="170">
        <f t="shared" si="361"/>
        <v>1.6432886984121655</v>
      </c>
      <c r="O2118" s="169">
        <f t="shared" si="362"/>
        <v>0.14820424769229487</v>
      </c>
    </row>
    <row r="2119" spans="1:15" x14ac:dyDescent="0.25">
      <c r="A2119" s="157">
        <v>45695.460416666669</v>
      </c>
      <c r="B2119" s="168">
        <v>0.62622344319695111</v>
      </c>
      <c r="C2119" s="169">
        <f t="shared" si="354"/>
        <v>0.71052086402435788</v>
      </c>
      <c r="D2119" s="168">
        <v>26.286012714999998</v>
      </c>
      <c r="E2119" s="168">
        <v>2.1087005999999998E-2</v>
      </c>
      <c r="F2119" s="169">
        <f t="shared" si="355"/>
        <v>0.97897572980285097</v>
      </c>
      <c r="G2119" s="169">
        <f t="shared" si="356"/>
        <v>0.68799302145834362</v>
      </c>
      <c r="H2119" s="169">
        <f t="shared" si="357"/>
        <v>1.4891623841089688E-3</v>
      </c>
      <c r="I2119" s="169">
        <f t="shared" si="358"/>
        <v>61389.002651704519</v>
      </c>
      <c r="J2119" s="169">
        <f t="shared" si="352"/>
        <v>2.3766344326185528E-2</v>
      </c>
      <c r="K2119" s="169">
        <f t="shared" si="353"/>
        <v>1.6901434390171428</v>
      </c>
      <c r="L2119" s="169">
        <f t="shared" si="359"/>
        <v>42.936089396291642</v>
      </c>
      <c r="M2119" s="170">
        <f t="shared" si="360"/>
        <v>49.838865173448582</v>
      </c>
      <c r="N2119" s="170">
        <f t="shared" si="361"/>
        <v>1.7782974463343022</v>
      </c>
      <c r="O2119" s="169">
        <f t="shared" si="362"/>
        <v>0.16038036132163619</v>
      </c>
    </row>
    <row r="2120" spans="1:15" x14ac:dyDescent="0.25">
      <c r="A2120" s="157">
        <v>45695.461111111108</v>
      </c>
      <c r="B2120" s="168">
        <v>0.639736264466505</v>
      </c>
      <c r="C2120" s="169">
        <f t="shared" si="354"/>
        <v>0.72585436330033237</v>
      </c>
      <c r="D2120" s="168">
        <v>26.286442246666599</v>
      </c>
      <c r="E2120" s="168">
        <v>2.1190322166666602E-2</v>
      </c>
      <c r="F2120" s="169">
        <f t="shared" si="355"/>
        <v>0.97897486133566602</v>
      </c>
      <c r="G2120" s="169">
        <f t="shared" si="356"/>
        <v>0.70283872363487987</v>
      </c>
      <c r="H2120" s="169">
        <f t="shared" si="357"/>
        <v>1.521295938603636E-3</v>
      </c>
      <c r="I2120" s="169">
        <f t="shared" si="358"/>
        <v>62713.81698914872</v>
      </c>
      <c r="J2120" s="169">
        <f t="shared" si="352"/>
        <v>2.3766039768270623E-2</v>
      </c>
      <c r="K2120" s="169">
        <f t="shared" si="353"/>
        <v>1.6901626734431507</v>
      </c>
      <c r="L2120" s="169">
        <f t="shared" si="359"/>
        <v>43.731674211611661</v>
      </c>
      <c r="M2120" s="170">
        <f t="shared" si="360"/>
        <v>50.762872179152509</v>
      </c>
      <c r="N2120" s="170">
        <f t="shared" si="361"/>
        <v>1.8234854649832022</v>
      </c>
      <c r="O2120" s="169">
        <f t="shared" si="362"/>
        <v>0.1644557598289324</v>
      </c>
    </row>
    <row r="2121" spans="1:15" x14ac:dyDescent="0.25">
      <c r="A2121" s="157">
        <v>45695.461805555555</v>
      </c>
      <c r="B2121" s="168">
        <v>0.62853990511231395</v>
      </c>
      <c r="C2121" s="169">
        <f t="shared" si="354"/>
        <v>0.71315246168579294</v>
      </c>
      <c r="D2121" s="168">
        <v>26.286871784999999</v>
      </c>
      <c r="E2121" s="168">
        <v>2.1285823333333301E-2</v>
      </c>
      <c r="F2121" s="169">
        <f t="shared" si="355"/>
        <v>0.97897399283581676</v>
      </c>
      <c r="G2121" s="169">
        <f t="shared" si="356"/>
        <v>0.69053797509998238</v>
      </c>
      <c r="H2121" s="169">
        <f t="shared" si="357"/>
        <v>1.4946709417748537E-3</v>
      </c>
      <c r="I2121" s="169">
        <f t="shared" si="358"/>
        <v>61616.372689652511</v>
      </c>
      <c r="J2121" s="169">
        <f t="shared" si="352"/>
        <v>2.3765735210405325E-2</v>
      </c>
      <c r="K2121" s="169">
        <f t="shared" si="353"/>
        <v>1.6901819083279339</v>
      </c>
      <c r="L2121" s="169">
        <f t="shared" si="359"/>
        <v>43.072643409686094</v>
      </c>
      <c r="M2121" s="170">
        <f t="shared" si="360"/>
        <v>49.998391451606651</v>
      </c>
      <c r="N2121" s="170">
        <f t="shared" si="361"/>
        <v>1.8013890962045691</v>
      </c>
      <c r="O2121" s="169">
        <f t="shared" si="362"/>
        <v>0.16246294157689115</v>
      </c>
    </row>
    <row r="2122" spans="1:15" x14ac:dyDescent="0.25">
      <c r="A2122" s="157">
        <v>45695.462500000001</v>
      </c>
      <c r="B2122" s="168">
        <v>0.64900221497994137</v>
      </c>
      <c r="C2122" s="169">
        <f t="shared" si="354"/>
        <v>0.73637106891595183</v>
      </c>
      <c r="D2122" s="168">
        <v>26.287301314999901</v>
      </c>
      <c r="E2122" s="168">
        <v>2.1172441333333299E-2</v>
      </c>
      <c r="F2122" s="169">
        <f t="shared" si="355"/>
        <v>0.97897312433363293</v>
      </c>
      <c r="G2122" s="169">
        <f t="shared" si="356"/>
        <v>0.71301865119855856</v>
      </c>
      <c r="H2122" s="169">
        <f t="shared" si="357"/>
        <v>1.5433304138496938E-3</v>
      </c>
      <c r="I2122" s="169">
        <f t="shared" si="358"/>
        <v>63622.46035433824</v>
      </c>
      <c r="J2122" s="169">
        <f t="shared" si="352"/>
        <v>2.3765430663225236E-2</v>
      </c>
      <c r="K2122" s="169">
        <f t="shared" si="353"/>
        <v>1.6902011429997748</v>
      </c>
      <c r="L2122" s="169">
        <f t="shared" si="359"/>
        <v>44.275857778142921</v>
      </c>
      <c r="M2122" s="170">
        <f t="shared" si="360"/>
        <v>51.395596950004453</v>
      </c>
      <c r="N2122" s="170">
        <f t="shared" si="361"/>
        <v>1.8469398320361785</v>
      </c>
      <c r="O2122" s="169">
        <f t="shared" si="362"/>
        <v>0.16657105267281555</v>
      </c>
    </row>
    <row r="2123" spans="1:15" x14ac:dyDescent="0.25">
      <c r="A2123" s="157">
        <v>45695.463194444441</v>
      </c>
      <c r="B2123" s="168">
        <v>0.65672383188828698</v>
      </c>
      <c r="C2123" s="169">
        <f t="shared" si="354"/>
        <v>0.7451353416535712</v>
      </c>
      <c r="D2123" s="168">
        <v>26.288088321666599</v>
      </c>
      <c r="E2123" s="168">
        <v>2.1096146833333301E-2</v>
      </c>
      <c r="F2123" s="169">
        <f t="shared" si="355"/>
        <v>0.97897153297007233</v>
      </c>
      <c r="G2123" s="169">
        <f t="shared" si="356"/>
        <v>0.72150191480842274</v>
      </c>
      <c r="H2123" s="169">
        <f t="shared" si="357"/>
        <v>1.5616924562952873E-3</v>
      </c>
      <c r="I2123" s="169">
        <f t="shared" si="358"/>
        <v>64379.693518868553</v>
      </c>
      <c r="J2123" s="169">
        <f t="shared" si="352"/>
        <v>2.3764872668817657E-2</v>
      </c>
      <c r="K2123" s="169">
        <f t="shared" si="353"/>
        <v>1.6902363861575367</v>
      </c>
      <c r="L2123" s="169">
        <f t="shared" si="359"/>
        <v>44.72851274090737</v>
      </c>
      <c r="M2123" s="170">
        <f t="shared" si="360"/>
        <v>51.922009802323799</v>
      </c>
      <c r="N2123" s="170">
        <f t="shared" si="361"/>
        <v>1.8610245863913422</v>
      </c>
      <c r="O2123" s="169">
        <f t="shared" si="362"/>
        <v>0.16784132272649191</v>
      </c>
    </row>
    <row r="2124" spans="1:15" x14ac:dyDescent="0.25">
      <c r="A2124" s="157">
        <v>45695.463888888888</v>
      </c>
      <c r="B2124" s="168">
        <v>0.65247693171279342</v>
      </c>
      <c r="C2124" s="169">
        <f t="shared" si="354"/>
        <v>0.74032185397008998</v>
      </c>
      <c r="D2124" s="168">
        <v>26.2893757816666</v>
      </c>
      <c r="E2124" s="168">
        <v>2.12099265E-2</v>
      </c>
      <c r="F2124" s="169">
        <f t="shared" si="355"/>
        <v>0.97896892952806303</v>
      </c>
      <c r="G2124" s="169">
        <f t="shared" si="356"/>
        <v>0.71683610787431418</v>
      </c>
      <c r="H2124" s="169">
        <f t="shared" si="357"/>
        <v>1.5515933070872601E-3</v>
      </c>
      <c r="I2124" s="169">
        <f t="shared" si="358"/>
        <v>63963.808183015775</v>
      </c>
      <c r="J2124" s="169">
        <f t="shared" si="352"/>
        <v>2.3763959883318444E-2</v>
      </c>
      <c r="K2124" s="169">
        <f t="shared" si="353"/>
        <v>1.6902940414107677</v>
      </c>
      <c r="L2124" s="169">
        <f t="shared" si="359"/>
        <v>44.479644647924779</v>
      </c>
      <c r="M2124" s="170">
        <f t="shared" si="360"/>
        <v>51.634693902884344</v>
      </c>
      <c r="N2124" s="170">
        <f t="shared" si="361"/>
        <v>1.8596868528065402</v>
      </c>
      <c r="O2124" s="169">
        <f t="shared" si="362"/>
        <v>0.1677206757581656</v>
      </c>
    </row>
    <row r="2125" spans="1:15" x14ac:dyDescent="0.25">
      <c r="A2125" s="157">
        <v>45695.464583333334</v>
      </c>
      <c r="B2125" s="168">
        <v>0.65595166690031881</v>
      </c>
      <c r="C2125" s="169">
        <f t="shared" si="354"/>
        <v>0.7442695825920409</v>
      </c>
      <c r="D2125" s="168">
        <v>26.2906632416666</v>
      </c>
      <c r="E2125" s="168">
        <v>2.1372054000000001E-2</v>
      </c>
      <c r="F2125" s="169">
        <f t="shared" si="355"/>
        <v>0.97896632591367894</v>
      </c>
      <c r="G2125" s="169">
        <f t="shared" si="356"/>
        <v>0.72065358482507935</v>
      </c>
      <c r="H2125" s="169">
        <f t="shared" si="357"/>
        <v>1.5598562442101286E-3</v>
      </c>
      <c r="I2125" s="169">
        <f t="shared" si="358"/>
        <v>64304.891935952335</v>
      </c>
      <c r="J2125" s="169">
        <f t="shared" si="352"/>
        <v>2.3763047140727092E-2</v>
      </c>
      <c r="K2125" s="169">
        <f t="shared" si="353"/>
        <v>1.690351698103608</v>
      </c>
      <c r="L2125" s="169">
        <f t="shared" si="359"/>
        <v>44.683280719466723</v>
      </c>
      <c r="M2125" s="170">
        <f t="shared" si="360"/>
        <v>51.872670978433852</v>
      </c>
      <c r="N2125" s="170">
        <f t="shared" si="361"/>
        <v>1.8834071407983664</v>
      </c>
      <c r="O2125" s="169">
        <f t="shared" si="362"/>
        <v>0.16985995137070403</v>
      </c>
    </row>
    <row r="2126" spans="1:15" x14ac:dyDescent="0.25">
      <c r="A2126" s="157">
        <v>45695.465277777781</v>
      </c>
      <c r="B2126" s="168">
        <v>0.64166667693641988</v>
      </c>
      <c r="C2126" s="169">
        <f t="shared" si="354"/>
        <v>0.72806631567325464</v>
      </c>
      <c r="D2126" s="168">
        <v>26.2919507016666</v>
      </c>
      <c r="E2126" s="168">
        <v>2.14864964999999E-2</v>
      </c>
      <c r="F2126" s="169">
        <f t="shared" si="355"/>
        <v>0.97896372212691107</v>
      </c>
      <c r="G2126" s="169">
        <f t="shared" si="356"/>
        <v>0.7049595485932324</v>
      </c>
      <c r="H2126" s="169">
        <f t="shared" si="357"/>
        <v>1.5258864688165203E-3</v>
      </c>
      <c r="I2126" s="169">
        <f t="shared" si="358"/>
        <v>62904.929674169201</v>
      </c>
      <c r="J2126" s="169">
        <f t="shared" si="352"/>
        <v>2.3762134441041298E-2</v>
      </c>
      <c r="K2126" s="169">
        <f t="shared" si="353"/>
        <v>1.6904093562360738</v>
      </c>
      <c r="L2126" s="169">
        <f t="shared" si="359"/>
        <v>43.845136636424748</v>
      </c>
      <c r="M2126" s="170">
        <f t="shared" si="360"/>
        <v>50.901226517070633</v>
      </c>
      <c r="N2126" s="170">
        <f t="shared" si="361"/>
        <v>1.8545419410396315</v>
      </c>
      <c r="O2126" s="169">
        <f t="shared" si="362"/>
        <v>0.16725666856418034</v>
      </c>
    </row>
    <row r="2127" spans="1:15" x14ac:dyDescent="0.25">
      <c r="A2127" s="157">
        <v>45695.46597222222</v>
      </c>
      <c r="B2127" s="168">
        <v>0.61579923786602275</v>
      </c>
      <c r="C2127" s="169">
        <f t="shared" si="354"/>
        <v>0.69872072003589991</v>
      </c>
      <c r="D2127" s="168">
        <v>26.293238161666601</v>
      </c>
      <c r="E2127" s="168">
        <v>2.1553519666666601E-2</v>
      </c>
      <c r="F2127" s="169">
        <f t="shared" si="355"/>
        <v>0.97896111816775011</v>
      </c>
      <c r="G2127" s="169">
        <f t="shared" si="356"/>
        <v>0.67654059086054497</v>
      </c>
      <c r="H2127" s="169">
        <f t="shared" si="357"/>
        <v>1.4643735732912228E-3</v>
      </c>
      <c r="I2127" s="169">
        <f t="shared" si="358"/>
        <v>60369.470211101754</v>
      </c>
      <c r="J2127" s="169">
        <f t="shared" si="352"/>
        <v>2.3761221784258702E-2</v>
      </c>
      <c r="K2127" s="169">
        <f t="shared" si="353"/>
        <v>1.6904670158081865</v>
      </c>
      <c r="L2127" s="169">
        <f t="shared" si="359"/>
        <v>42.32070914079619</v>
      </c>
      <c r="M2127" s="170">
        <f t="shared" si="360"/>
        <v>49.132969911520185</v>
      </c>
      <c r="N2127" s="170">
        <f t="shared" si="361"/>
        <v>1.789373996235555</v>
      </c>
      <c r="O2127" s="169">
        <f t="shared" si="362"/>
        <v>0.1613793286648228</v>
      </c>
    </row>
    <row r="2128" spans="1:15" x14ac:dyDescent="0.25">
      <c r="A2128" s="157">
        <v>45695.466666666667</v>
      </c>
      <c r="B2128" s="168">
        <v>0.62159045326915341</v>
      </c>
      <c r="C2128" s="169">
        <f t="shared" si="354"/>
        <v>0.70529326112515978</v>
      </c>
      <c r="D2128" s="168">
        <v>26.293631555000001</v>
      </c>
      <c r="E2128" s="168">
        <v>2.1629416999999901E-2</v>
      </c>
      <c r="F2128" s="169">
        <f t="shared" si="355"/>
        <v>0.97896032247355624</v>
      </c>
      <c r="G2128" s="169">
        <f t="shared" si="356"/>
        <v>0.68290304155829507</v>
      </c>
      <c r="H2128" s="169">
        <f t="shared" si="357"/>
        <v>1.4781451115980413E-3</v>
      </c>
      <c r="I2128" s="169">
        <f t="shared" si="358"/>
        <v>60937.337761213807</v>
      </c>
      <c r="J2128" s="169">
        <f t="shared" ref="J2128:J2191" si="363">KHprocess*EXP(delta*(1/(D2128+273.15)-1/(Tnul+273.15)))</f>
        <v>2.376094292349647E-2</v>
      </c>
      <c r="K2128" s="169">
        <f t="shared" ref="K2128:K2191" si="364">1/(J2128*constR*(D2128+273.15)*10^3)</f>
        <v>1.6904846344223412</v>
      </c>
      <c r="L2128" s="169">
        <f t="shared" si="359"/>
        <v>42.662764959910717</v>
      </c>
      <c r="M2128" s="170">
        <f t="shared" si="360"/>
        <v>49.530547731105266</v>
      </c>
      <c r="N2128" s="170">
        <f t="shared" si="361"/>
        <v>1.8116678303366922</v>
      </c>
      <c r="O2128" s="169">
        <f t="shared" si="362"/>
        <v>0.16338995583844626</v>
      </c>
    </row>
    <row r="2129" spans="1:15" x14ac:dyDescent="0.25">
      <c r="A2129" s="157">
        <v>45695.467361111114</v>
      </c>
      <c r="B2129" s="168">
        <v>0.65247693171279342</v>
      </c>
      <c r="C2129" s="169">
        <f t="shared" ref="C2129:C2192" si="365">IF($C$13="Normalised Q_A (Nm3/s)", B2129*$C$8/F2129*(D2129+273.15)/($C$6+273.15), B2129)</f>
        <v>0.74033544986222866</v>
      </c>
      <c r="D2129" s="168">
        <v>26.2927732449999</v>
      </c>
      <c r="E2129" s="168">
        <v>2.16676965E-2</v>
      </c>
      <c r="F2129" s="169">
        <f t="shared" ref="F2129:F2192" si="366">$C$5-EXP(52.57-(6690.9/(D2129+273.15))-4.681*LN(D2129+273.15))/1000</f>
        <v>0.97896205850734674</v>
      </c>
      <c r="G2129" s="169">
        <f t="shared" ref="G2129:G2192" si="367">C2129*((20+273.15)/(D2129+273.15))*(F2129/$C$9)</f>
        <v>0.71683610787431429</v>
      </c>
      <c r="H2129" s="169">
        <f t="shared" ref="H2129:H2192" si="368">G2129/$C$2</f>
        <v>1.5515933070872603E-3</v>
      </c>
      <c r="I2129" s="169">
        <f t="shared" ref="I2129:I2192" si="369">C2129*(24*60*60)</f>
        <v>63964.982868096558</v>
      </c>
      <c r="J2129" s="169">
        <f t="shared" si="363"/>
        <v>2.3761551350208417E-2</v>
      </c>
      <c r="K2129" s="169">
        <f t="shared" si="364"/>
        <v>1.6904461941050812</v>
      </c>
      <c r="L2129" s="169">
        <f t="shared" ref="L2129:L2192" si="370">(($C$3/0.815)^(-0.49))*34500*(H2129)^0.86</f>
        <v>44.479644647924779</v>
      </c>
      <c r="M2129" s="170">
        <f t="shared" ref="M2129:M2192" si="371">L2129*(1.024)^(D2129-20)</f>
        <v>51.638854589130922</v>
      </c>
      <c r="N2129" s="170">
        <f t="shared" ref="N2129:N2192" si="372">K2129*E2129*(1-EXP((-(M2129/K2129)*($C$4/I2129))))*I2129/1000</f>
        <v>1.9000095334773512</v>
      </c>
      <c r="O2129" s="169">
        <f t="shared" ref="O2129:O2192" si="373">N2129*1000/24/$C$2</f>
        <v>0.17135728115776977</v>
      </c>
    </row>
    <row r="2130" spans="1:15" x14ac:dyDescent="0.25">
      <c r="A2130" s="157">
        <v>45695.468055555553</v>
      </c>
      <c r="B2130" s="168">
        <v>0.67718611233654102</v>
      </c>
      <c r="C2130" s="169">
        <f t="shared" si="365"/>
        <v>0.76836825137835707</v>
      </c>
      <c r="D2130" s="168">
        <v>26.291914939999899</v>
      </c>
      <c r="E2130" s="168">
        <v>2.1639086166666599E-2</v>
      </c>
      <c r="F2130" s="169">
        <f t="shared" si="366"/>
        <v>0.97896379445440218</v>
      </c>
      <c r="G2130" s="169">
        <f t="shared" si="367"/>
        <v>0.74398255858575069</v>
      </c>
      <c r="H2130" s="169">
        <f t="shared" si="368"/>
        <v>1.6103518584107159E-3</v>
      </c>
      <c r="I2130" s="169">
        <f t="shared" si="369"/>
        <v>66387.016919090049</v>
      </c>
      <c r="J2130" s="169">
        <f t="shared" si="363"/>
        <v>2.376215979244338E-2</v>
      </c>
      <c r="K2130" s="169">
        <f t="shared" si="364"/>
        <v>1.6904077546516025</v>
      </c>
      <c r="L2130" s="169">
        <f t="shared" si="370"/>
        <v>45.924473583013537</v>
      </c>
      <c r="M2130" s="170">
        <f t="shared" si="371"/>
        <v>53.315150304649485</v>
      </c>
      <c r="N2130" s="170">
        <f t="shared" si="372"/>
        <v>1.9653239665975533</v>
      </c>
      <c r="O2130" s="169">
        <f t="shared" si="373"/>
        <v>0.17724783248534931</v>
      </c>
    </row>
    <row r="2131" spans="1:15" x14ac:dyDescent="0.25">
      <c r="A2131" s="157">
        <v>45695.46875</v>
      </c>
      <c r="B2131" s="168">
        <v>0.68490773287404683</v>
      </c>
      <c r="C2131" s="169">
        <f t="shared" si="365"/>
        <v>0.77712597154766683</v>
      </c>
      <c r="D2131" s="168">
        <v>26.291056635</v>
      </c>
      <c r="E2131" s="168">
        <v>2.15629234999999E-2</v>
      </c>
      <c r="F2131" s="169">
        <f t="shared" si="366"/>
        <v>0.97896553032483835</v>
      </c>
      <c r="G2131" s="169">
        <f t="shared" si="367"/>
        <v>0.75246582618274893</v>
      </c>
      <c r="H2131" s="169">
        <f t="shared" si="368"/>
        <v>1.6287139094864696E-3</v>
      </c>
      <c r="I2131" s="169">
        <f t="shared" si="369"/>
        <v>67143.683941718409</v>
      </c>
      <c r="J2131" s="169">
        <f t="shared" si="363"/>
        <v>2.3762768253746288E-2</v>
      </c>
      <c r="K2131" s="169">
        <f t="shared" si="364"/>
        <v>1.6903693158379702</v>
      </c>
      <c r="L2131" s="169">
        <f t="shared" si="370"/>
        <v>46.374458298812506</v>
      </c>
      <c r="M2131" s="170">
        <f t="shared" si="371"/>
        <v>53.836455655554332</v>
      </c>
      <c r="N2131" s="170">
        <f t="shared" si="372"/>
        <v>1.9794604543148373</v>
      </c>
      <c r="O2131" s="169">
        <f t="shared" si="373"/>
        <v>0.17852276824628766</v>
      </c>
    </row>
    <row r="2132" spans="1:15" x14ac:dyDescent="0.25">
      <c r="A2132" s="157">
        <v>45695.469444444447</v>
      </c>
      <c r="B2132" s="168">
        <v>0.66174286755515288</v>
      </c>
      <c r="C2132" s="169">
        <f t="shared" si="365"/>
        <v>0.75083862876715535</v>
      </c>
      <c r="D2132" s="168">
        <v>26.290198324999999</v>
      </c>
      <c r="E2132" s="168">
        <v>2.1468085166666599E-2</v>
      </c>
      <c r="F2132" s="169">
        <f t="shared" si="366"/>
        <v>0.97896726612877027</v>
      </c>
      <c r="G2132" s="169">
        <f t="shared" si="367"/>
        <v>0.72701601931978699</v>
      </c>
      <c r="H2132" s="169">
        <f t="shared" si="368"/>
        <v>1.5736277474454265E-3</v>
      </c>
      <c r="I2132" s="169">
        <f t="shared" si="369"/>
        <v>64872.457525482219</v>
      </c>
      <c r="J2132" s="169">
        <f t="shared" si="363"/>
        <v>2.3763376737662739E-2</v>
      </c>
      <c r="K2132" s="169">
        <f t="shared" si="364"/>
        <v>1.6903308774402497</v>
      </c>
      <c r="L2132" s="169">
        <f t="shared" si="370"/>
        <v>45.022337701536486</v>
      </c>
      <c r="M2132" s="170">
        <f t="shared" si="371"/>
        <v>52.265704797950683</v>
      </c>
      <c r="N2132" s="170">
        <f t="shared" si="372"/>
        <v>1.9076340674154317</v>
      </c>
      <c r="O2132" s="169">
        <f t="shared" si="373"/>
        <v>0.17204491949994877</v>
      </c>
    </row>
    <row r="2133" spans="1:15" x14ac:dyDescent="0.25">
      <c r="A2133" s="157">
        <v>45695.470138888886</v>
      </c>
      <c r="B2133" s="168">
        <v>0.66328719019554661</v>
      </c>
      <c r="C2133" s="169">
        <f t="shared" si="365"/>
        <v>0.75259174888322433</v>
      </c>
      <c r="D2133" s="168">
        <v>26.290412903333301</v>
      </c>
      <c r="E2133" s="168">
        <v>2.1486231499999901E-2</v>
      </c>
      <c r="F2133" s="169">
        <f t="shared" si="366"/>
        <v>0.97896683218328495</v>
      </c>
      <c r="G2133" s="169">
        <f t="shared" si="367"/>
        <v>0.72871267122736638</v>
      </c>
      <c r="H2133" s="169">
        <f t="shared" si="368"/>
        <v>1.5773001541717886E-3</v>
      </c>
      <c r="I2133" s="169">
        <f t="shared" si="369"/>
        <v>65023.927103510585</v>
      </c>
      <c r="J2133" s="169">
        <f t="shared" si="363"/>
        <v>2.3763224614305141E-2</v>
      </c>
      <c r="K2133" s="169">
        <f t="shared" si="364"/>
        <v>1.6903404870170111</v>
      </c>
      <c r="L2133" s="169">
        <f t="shared" si="370"/>
        <v>45.11268275356484</v>
      </c>
      <c r="M2133" s="170">
        <f t="shared" si="371"/>
        <v>52.370851427267745</v>
      </c>
      <c r="N2133" s="170">
        <f t="shared" si="372"/>
        <v>1.9134709396714991</v>
      </c>
      <c r="O2133" s="169">
        <f t="shared" si="373"/>
        <v>0.17257133294295629</v>
      </c>
    </row>
    <row r="2134" spans="1:15" x14ac:dyDescent="0.25">
      <c r="A2134" s="157">
        <v>45695.470833333333</v>
      </c>
      <c r="B2134" s="168">
        <v>0.65402125435318714</v>
      </c>
      <c r="C2134" s="169">
        <f t="shared" si="365"/>
        <v>0.74208513922237307</v>
      </c>
      <c r="D2134" s="168">
        <v>26.292129516666598</v>
      </c>
      <c r="E2134" s="168">
        <v>2.1496563E-2</v>
      </c>
      <c r="F2134" s="169">
        <f t="shared" si="366"/>
        <v>0.97896336047397869</v>
      </c>
      <c r="G2134" s="169">
        <f t="shared" si="367"/>
        <v>0.71853275978189357</v>
      </c>
      <c r="H2134" s="169">
        <f t="shared" si="368"/>
        <v>1.5552657138136225E-3</v>
      </c>
      <c r="I2134" s="169">
        <f t="shared" si="369"/>
        <v>64116.156028813035</v>
      </c>
      <c r="J2134" s="169">
        <f t="shared" si="363"/>
        <v>2.3762007679801661E-2</v>
      </c>
      <c r="K2134" s="169">
        <f t="shared" si="364"/>
        <v>1.6904173644736473</v>
      </c>
      <c r="L2134" s="169">
        <f t="shared" si="370"/>
        <v>44.570168023754839</v>
      </c>
      <c r="M2134" s="170">
        <f t="shared" si="371"/>
        <v>51.743158163161752</v>
      </c>
      <c r="N2134" s="170">
        <f t="shared" si="372"/>
        <v>1.889186836466523</v>
      </c>
      <c r="O2134" s="169">
        <f t="shared" si="373"/>
        <v>0.17038120819503272</v>
      </c>
    </row>
    <row r="2135" spans="1:15" x14ac:dyDescent="0.25">
      <c r="A2135" s="157">
        <v>45695.47152777778</v>
      </c>
      <c r="B2135" s="168">
        <v>0.63896409947853972</v>
      </c>
      <c r="C2135" s="169">
        <f t="shared" si="365"/>
        <v>0.72500726776013269</v>
      </c>
      <c r="D2135" s="168">
        <v>26.293846129999999</v>
      </c>
      <c r="E2135" s="168">
        <v>2.1533783666666601E-2</v>
      </c>
      <c r="F2135" s="169">
        <f t="shared" si="366"/>
        <v>0.97895988845819271</v>
      </c>
      <c r="G2135" s="169">
        <f t="shared" si="367"/>
        <v>0.70199039365153959</v>
      </c>
      <c r="H2135" s="169">
        <f t="shared" si="368"/>
        <v>1.519459726518484E-3</v>
      </c>
      <c r="I2135" s="169">
        <f t="shared" si="369"/>
        <v>62640.627934475466</v>
      </c>
      <c r="J2135" s="169">
        <f t="shared" si="363"/>
        <v>2.3760790821569809E-2</v>
      </c>
      <c r="K2135" s="169">
        <f t="shared" si="364"/>
        <v>1.6904942444896696</v>
      </c>
      <c r="L2135" s="169">
        <f t="shared" si="370"/>
        <v>43.686275826996926</v>
      </c>
      <c r="M2135" s="170">
        <f t="shared" si="371"/>
        <v>50.719079826453147</v>
      </c>
      <c r="N2135" s="170">
        <f t="shared" si="372"/>
        <v>1.8513195724581306</v>
      </c>
      <c r="O2135" s="169">
        <f t="shared" si="373"/>
        <v>0.16696605090711858</v>
      </c>
    </row>
    <row r="2136" spans="1:15" x14ac:dyDescent="0.25">
      <c r="A2136" s="157">
        <v>45695.472222222219</v>
      </c>
      <c r="B2136" s="168">
        <v>0.6312424826474109</v>
      </c>
      <c r="C2136" s="169">
        <f t="shared" si="365"/>
        <v>0.71625250135370677</v>
      </c>
      <c r="D2136" s="168">
        <v>26.295562744999899</v>
      </c>
      <c r="E2136" s="168">
        <v>2.1515239666666599E-2</v>
      </c>
      <c r="F2136" s="169">
        <f t="shared" si="366"/>
        <v>0.97895641613253326</v>
      </c>
      <c r="G2136" s="169">
        <f t="shared" si="367"/>
        <v>0.69350713012650878</v>
      </c>
      <c r="H2136" s="169">
        <f t="shared" si="368"/>
        <v>1.5010976842565124E-3</v>
      </c>
      <c r="I2136" s="169">
        <f t="shared" si="369"/>
        <v>61884.216116960262</v>
      </c>
      <c r="J2136" s="169">
        <f t="shared" si="363"/>
        <v>2.3759574038422968E-2</v>
      </c>
      <c r="K2136" s="169">
        <f t="shared" si="364"/>
        <v>1.6905711271397525</v>
      </c>
      <c r="L2136" s="169">
        <f t="shared" si="370"/>
        <v>43.231869694328999</v>
      </c>
      <c r="M2136" s="170">
        <f t="shared" si="371"/>
        <v>50.193564892270118</v>
      </c>
      <c r="N2136" s="170">
        <f t="shared" si="372"/>
        <v>1.8286657423783759</v>
      </c>
      <c r="O2136" s="169">
        <f t="shared" si="373"/>
        <v>0.16492295656370634</v>
      </c>
    </row>
    <row r="2137" spans="1:15" x14ac:dyDescent="0.25">
      <c r="A2137" s="157">
        <v>45695.472916666666</v>
      </c>
      <c r="B2137" s="168">
        <v>0.65286302169674815</v>
      </c>
      <c r="C2137" s="169">
        <f t="shared" si="365"/>
        <v>0.74079157316394773</v>
      </c>
      <c r="D2137" s="168">
        <v>26.2972793566666</v>
      </c>
      <c r="E2137" s="168">
        <v>2.14198693333333E-2</v>
      </c>
      <c r="F2137" s="169">
        <f t="shared" si="366"/>
        <v>0.97895294350709117</v>
      </c>
      <c r="G2137" s="169">
        <f t="shared" si="367"/>
        <v>0.71726028109475393</v>
      </c>
      <c r="H2137" s="169">
        <f t="shared" si="368"/>
        <v>1.5525114309410258E-3</v>
      </c>
      <c r="I2137" s="169">
        <f t="shared" si="369"/>
        <v>64004.391921365081</v>
      </c>
      <c r="J2137" s="169">
        <f t="shared" si="363"/>
        <v>2.3758357333899246E-2</v>
      </c>
      <c r="K2137" s="169">
        <f t="shared" si="364"/>
        <v>1.6906480122000256</v>
      </c>
      <c r="L2137" s="169">
        <f t="shared" si="370"/>
        <v>44.502278847884654</v>
      </c>
      <c r="M2137" s="170">
        <f t="shared" si="371"/>
        <v>51.670653583429932</v>
      </c>
      <c r="N2137" s="170">
        <f t="shared" si="372"/>
        <v>1.8795721538583749</v>
      </c>
      <c r="O2137" s="169">
        <f t="shared" si="373"/>
        <v>0.16951408314018532</v>
      </c>
    </row>
    <row r="2138" spans="1:15" x14ac:dyDescent="0.25">
      <c r="A2138" s="157">
        <v>45695.473611111112</v>
      </c>
      <c r="B2138" s="168">
        <v>0.68143301243481502</v>
      </c>
      <c r="C2138" s="169">
        <f t="shared" si="365"/>
        <v>0.77321386515948032</v>
      </c>
      <c r="D2138" s="168">
        <v>26.298344634999999</v>
      </c>
      <c r="E2138" s="168">
        <v>2.1325427666666601E-2</v>
      </c>
      <c r="F2138" s="169">
        <f t="shared" si="366"/>
        <v>0.97895078834450089</v>
      </c>
      <c r="G2138" s="169">
        <f t="shared" si="367"/>
        <v>0.748648365435023</v>
      </c>
      <c r="H2138" s="169">
        <f t="shared" si="368"/>
        <v>1.6204510074351148E-3</v>
      </c>
      <c r="I2138" s="169">
        <f t="shared" si="369"/>
        <v>66805.677949779099</v>
      </c>
      <c r="J2138" s="169">
        <f t="shared" si="363"/>
        <v>2.3757602321469718E-2</v>
      </c>
      <c r="K2138" s="169">
        <f t="shared" si="364"/>
        <v>1.69069572607718</v>
      </c>
      <c r="L2138" s="169">
        <f t="shared" si="370"/>
        <v>46.172054060966992</v>
      </c>
      <c r="M2138" s="170">
        <f t="shared" si="371"/>
        <v>53.610748666409023</v>
      </c>
      <c r="N2138" s="170">
        <f t="shared" si="372"/>
        <v>1.9486766227485042</v>
      </c>
      <c r="O2138" s="169">
        <f t="shared" si="373"/>
        <v>0.1757464486605794</v>
      </c>
    </row>
    <row r="2139" spans="1:15" x14ac:dyDescent="0.25">
      <c r="A2139" s="157">
        <v>45695.474305555559</v>
      </c>
      <c r="B2139" s="168">
        <v>0.68529382270356787</v>
      </c>
      <c r="C2139" s="169">
        <f t="shared" si="365"/>
        <v>0.77759532514115914</v>
      </c>
      <c r="D2139" s="168">
        <v>26.298498039999998</v>
      </c>
      <c r="E2139" s="168">
        <v>2.1428611833333298E-2</v>
      </c>
      <c r="F2139" s="169">
        <f t="shared" si="366"/>
        <v>0.97895047798140966</v>
      </c>
      <c r="G2139" s="169">
        <f t="shared" si="367"/>
        <v>0.75288999923352229</v>
      </c>
      <c r="H2139" s="169">
        <f t="shared" si="368"/>
        <v>1.629632032972992E-3</v>
      </c>
      <c r="I2139" s="169">
        <f t="shared" si="369"/>
        <v>67184.236092196152</v>
      </c>
      <c r="J2139" s="169">
        <f t="shared" si="363"/>
        <v>2.3757493598611647E-2</v>
      </c>
      <c r="K2139" s="169">
        <f t="shared" si="364"/>
        <v>1.6907025971770526</v>
      </c>
      <c r="L2139" s="169">
        <f t="shared" si="370"/>
        <v>46.39693934194996</v>
      </c>
      <c r="M2139" s="170">
        <f t="shared" si="371"/>
        <v>53.872060799686388</v>
      </c>
      <c r="N2139" s="170">
        <f t="shared" si="372"/>
        <v>1.9685992668950913</v>
      </c>
      <c r="O2139" s="169">
        <f t="shared" si="373"/>
        <v>0.17754322392632499</v>
      </c>
    </row>
    <row r="2140" spans="1:15" x14ac:dyDescent="0.25">
      <c r="A2140" s="157">
        <v>45695.474999999999</v>
      </c>
      <c r="B2140" s="168">
        <v>0.64668571630966554</v>
      </c>
      <c r="C2140" s="169">
        <f t="shared" si="365"/>
        <v>0.73378774215616027</v>
      </c>
      <c r="D2140" s="168">
        <v>26.298651445000001</v>
      </c>
      <c r="E2140" s="168">
        <v>2.1496695333333302E-2</v>
      </c>
      <c r="F2140" s="169">
        <f t="shared" si="366"/>
        <v>0.97895016761587028</v>
      </c>
      <c r="G2140" s="169">
        <f t="shared" si="367"/>
        <v>0.71047365717656707</v>
      </c>
      <c r="H2140" s="169">
        <f t="shared" si="368"/>
        <v>1.5378217687804481E-3</v>
      </c>
      <c r="I2140" s="169">
        <f t="shared" si="369"/>
        <v>63399.260922292247</v>
      </c>
      <c r="J2140" s="169">
        <f t="shared" si="363"/>
        <v>2.3757384876362583E-2</v>
      </c>
      <c r="K2140" s="169">
        <f t="shared" si="364"/>
        <v>1.690709468297362</v>
      </c>
      <c r="L2140" s="169">
        <f t="shared" si="370"/>
        <v>44.139913806218665</v>
      </c>
      <c r="M2140" s="170">
        <f t="shared" si="371"/>
        <v>51.251586966489391</v>
      </c>
      <c r="N2140" s="170">
        <f t="shared" si="372"/>
        <v>1.8695045516819531</v>
      </c>
      <c r="O2140" s="169">
        <f t="shared" si="373"/>
        <v>0.16860611036092649</v>
      </c>
    </row>
    <row r="2141" spans="1:15" x14ac:dyDescent="0.25">
      <c r="A2141" s="157">
        <v>45695.475694444445</v>
      </c>
      <c r="B2141" s="168">
        <v>0.63664760814380084</v>
      </c>
      <c r="C2141" s="169">
        <f t="shared" si="365"/>
        <v>0.7223982014474466</v>
      </c>
      <c r="D2141" s="168">
        <v>26.29880485</v>
      </c>
      <c r="E2141" s="168">
        <v>2.1562526499999901E-2</v>
      </c>
      <c r="F2141" s="169">
        <f t="shared" si="366"/>
        <v>0.97894985724788264</v>
      </c>
      <c r="G2141" s="169">
        <f t="shared" si="367"/>
        <v>0.69944540768864916</v>
      </c>
      <c r="H2141" s="169">
        <f t="shared" si="368"/>
        <v>1.51395109889318E-3</v>
      </c>
      <c r="I2141" s="169">
        <f t="shared" si="369"/>
        <v>62415.204605059385</v>
      </c>
      <c r="J2141" s="169">
        <f t="shared" si="363"/>
        <v>2.3757276154722444E-2</v>
      </c>
      <c r="K2141" s="169">
        <f t="shared" si="364"/>
        <v>1.6907163394381146</v>
      </c>
      <c r="L2141" s="169">
        <f t="shared" si="370"/>
        <v>43.550034755992755</v>
      </c>
      <c r="M2141" s="170">
        <f t="shared" si="371"/>
        <v>50.566852578652195</v>
      </c>
      <c r="N2141" s="170">
        <f t="shared" si="372"/>
        <v>1.8476967163312645</v>
      </c>
      <c r="O2141" s="169">
        <f t="shared" si="373"/>
        <v>0.16663931424344017</v>
      </c>
    </row>
    <row r="2142" spans="1:15" x14ac:dyDescent="0.25">
      <c r="A2142" s="157">
        <v>45695.476388888892</v>
      </c>
      <c r="B2142" s="168">
        <v>0.65247693541917307</v>
      </c>
      <c r="C2142" s="169">
        <f t="shared" si="365"/>
        <v>0.74036020792907253</v>
      </c>
      <c r="D2142" s="168">
        <v>26.298958256666602</v>
      </c>
      <c r="E2142" s="168">
        <v>2.1619880166666602E-2</v>
      </c>
      <c r="F2142" s="169">
        <f t="shared" si="366"/>
        <v>0.97894954687407476</v>
      </c>
      <c r="G2142" s="169">
        <f t="shared" si="367"/>
        <v>0.7168361119462846</v>
      </c>
      <c r="H2142" s="169">
        <f t="shared" si="368"/>
        <v>1.551593315901049E-3</v>
      </c>
      <c r="I2142" s="169">
        <f t="shared" si="369"/>
        <v>63967.12196507187</v>
      </c>
      <c r="J2142" s="169">
        <f t="shared" si="363"/>
        <v>2.3757167432510138E-2</v>
      </c>
      <c r="K2142" s="169">
        <f t="shared" si="364"/>
        <v>1.6907232106739529</v>
      </c>
      <c r="L2142" s="169">
        <f t="shared" si="370"/>
        <v>44.47964486521721</v>
      </c>
      <c r="M2142" s="170">
        <f t="shared" si="371"/>
        <v>51.646430145364384</v>
      </c>
      <c r="N2142" s="170">
        <f t="shared" si="372"/>
        <v>1.8961534044357315</v>
      </c>
      <c r="O2142" s="169">
        <f t="shared" si="373"/>
        <v>0.17100950617205371</v>
      </c>
    </row>
    <row r="2143" spans="1:15" x14ac:dyDescent="0.25">
      <c r="A2143" s="157">
        <v>45695.477083333331</v>
      </c>
      <c r="B2143" s="168">
        <v>0.63703370167970175</v>
      </c>
      <c r="C2143" s="169">
        <f t="shared" si="365"/>
        <v>0.72283749719796619</v>
      </c>
      <c r="D2143" s="168">
        <v>26.299111661666601</v>
      </c>
      <c r="E2143" s="168">
        <v>2.1563453333333302E-2</v>
      </c>
      <c r="F2143" s="169">
        <f t="shared" si="366"/>
        <v>0.97894923650119059</v>
      </c>
      <c r="G2143" s="169">
        <f t="shared" si="367"/>
        <v>0.69986958481139305</v>
      </c>
      <c r="H2143" s="169">
        <f t="shared" si="368"/>
        <v>1.5148692311934915E-3</v>
      </c>
      <c r="I2143" s="169">
        <f t="shared" si="369"/>
        <v>62453.159757904279</v>
      </c>
      <c r="J2143" s="169">
        <f t="shared" si="363"/>
        <v>2.3757058712087893E-2</v>
      </c>
      <c r="K2143" s="169">
        <f t="shared" si="364"/>
        <v>1.6907300818555859</v>
      </c>
      <c r="L2143" s="169">
        <f t="shared" si="370"/>
        <v>43.57274709926503</v>
      </c>
      <c r="M2143" s="170">
        <f t="shared" si="371"/>
        <v>50.593592496856971</v>
      </c>
      <c r="N2143" s="170">
        <f t="shared" si="372"/>
        <v>1.848852294289834</v>
      </c>
      <c r="O2143" s="169">
        <f t="shared" si="373"/>
        <v>0.16674353303479741</v>
      </c>
    </row>
    <row r="2144" spans="1:15" x14ac:dyDescent="0.25">
      <c r="A2144" s="157">
        <v>45695.477777777778</v>
      </c>
      <c r="B2144" s="168">
        <v>0.66290114075009876</v>
      </c>
      <c r="C2144" s="169">
        <f t="shared" si="365"/>
        <v>0.75218971556016245</v>
      </c>
      <c r="D2144" s="168">
        <v>26.299265068333298</v>
      </c>
      <c r="E2144" s="168">
        <v>2.1581732499999999E-2</v>
      </c>
      <c r="F2144" s="169">
        <f t="shared" si="366"/>
        <v>0.97894892612248596</v>
      </c>
      <c r="G2144" s="169">
        <f t="shared" si="367"/>
        <v>0.72828854254408038</v>
      </c>
      <c r="H2144" s="169">
        <f t="shared" si="368"/>
        <v>1.5763821267187888E-3</v>
      </c>
      <c r="I2144" s="169">
        <f t="shared" si="369"/>
        <v>64989.191424398035</v>
      </c>
      <c r="J2144" s="169">
        <f t="shared" si="363"/>
        <v>2.3756949991093346E-2</v>
      </c>
      <c r="K2144" s="169">
        <f t="shared" si="364"/>
        <v>1.6907369531323155</v>
      </c>
      <c r="L2144" s="169">
        <f t="shared" si="370"/>
        <v>45.0901010799492</v>
      </c>
      <c r="M2144" s="170">
        <f t="shared" si="371"/>
        <v>52.355627116727341</v>
      </c>
      <c r="N2144" s="170">
        <f t="shared" si="372"/>
        <v>1.9214064726235727</v>
      </c>
      <c r="O2144" s="169">
        <f t="shared" si="373"/>
        <v>0.17328701953675799</v>
      </c>
    </row>
    <row r="2145" spans="1:15" x14ac:dyDescent="0.25">
      <c r="A2145" s="157">
        <v>45695.478472222225</v>
      </c>
      <c r="B2145" s="168">
        <v>0.6899268090794225</v>
      </c>
      <c r="C2145" s="169">
        <f t="shared" si="365"/>
        <v>0.78285670534377616</v>
      </c>
      <c r="D2145" s="168">
        <v>26.299533366666601</v>
      </c>
      <c r="E2145" s="168">
        <v>2.1620542333333301E-2</v>
      </c>
      <c r="F2145" s="169">
        <f t="shared" si="366"/>
        <v>0.97894838328433009</v>
      </c>
      <c r="G2145" s="169">
        <f t="shared" si="367"/>
        <v>0.75797997523127003</v>
      </c>
      <c r="H2145" s="169">
        <f t="shared" si="368"/>
        <v>1.6406492970373811E-3</v>
      </c>
      <c r="I2145" s="169">
        <f t="shared" si="369"/>
        <v>67638.819341702256</v>
      </c>
      <c r="J2145" s="169">
        <f t="shared" si="363"/>
        <v>2.3756759846572922E-2</v>
      </c>
      <c r="K2145" s="169">
        <f t="shared" si="364"/>
        <v>1.6907489705998198</v>
      </c>
      <c r="L2145" s="169">
        <f t="shared" si="370"/>
        <v>46.66656855336867</v>
      </c>
      <c r="M2145" s="170">
        <f t="shared" si="371"/>
        <v>54.186461112991701</v>
      </c>
      <c r="N2145" s="170">
        <f t="shared" si="372"/>
        <v>1.9989809491275179</v>
      </c>
      <c r="O2145" s="169">
        <f t="shared" si="373"/>
        <v>0.18028327463271265</v>
      </c>
    </row>
    <row r="2146" spans="1:15" x14ac:dyDescent="0.25">
      <c r="A2146" s="157">
        <v>45695.479166666664</v>
      </c>
      <c r="B2146" s="168">
        <v>0.71077516823806419</v>
      </c>
      <c r="C2146" s="169">
        <f t="shared" si="365"/>
        <v>0.80651511163363487</v>
      </c>
      <c r="D2146" s="168">
        <v>26.299962519999902</v>
      </c>
      <c r="E2146" s="168">
        <v>2.1705579499999999E-2</v>
      </c>
      <c r="F2146" s="169">
        <f t="shared" si="366"/>
        <v>0.978947514978595</v>
      </c>
      <c r="G2146" s="169">
        <f t="shared" si="367"/>
        <v>0.7808847798434656</v>
      </c>
      <c r="H2146" s="169">
        <f t="shared" si="368"/>
        <v>1.6902267961979775E-3</v>
      </c>
      <c r="I2146" s="169">
        <f t="shared" si="369"/>
        <v>69682.905645146049</v>
      </c>
      <c r="J2146" s="169">
        <f t="shared" si="363"/>
        <v>2.3756455707092099E-2</v>
      </c>
      <c r="K2146" s="169">
        <f t="shared" si="364"/>
        <v>1.6907681931236831</v>
      </c>
      <c r="L2146" s="169">
        <f t="shared" si="370"/>
        <v>47.876787523414201</v>
      </c>
      <c r="M2146" s="170">
        <f t="shared" si="371"/>
        <v>55.592261665996119</v>
      </c>
      <c r="N2146" s="170">
        <f t="shared" si="372"/>
        <v>2.0641335190581152</v>
      </c>
      <c r="O2146" s="169">
        <f t="shared" si="373"/>
        <v>0.18615922790928169</v>
      </c>
    </row>
    <row r="2147" spans="1:15" x14ac:dyDescent="0.25">
      <c r="A2147" s="157">
        <v>45695.479861111111</v>
      </c>
      <c r="B2147" s="168">
        <v>0.71154732589049252</v>
      </c>
      <c r="C2147" s="169">
        <f t="shared" si="365"/>
        <v>0.80739315059039485</v>
      </c>
      <c r="D2147" s="168">
        <v>26.300391675</v>
      </c>
      <c r="E2147" s="168">
        <v>2.1763463E-2</v>
      </c>
      <c r="F2147" s="169">
        <f t="shared" si="366"/>
        <v>0.97894664665032594</v>
      </c>
      <c r="G2147" s="169">
        <f t="shared" si="367"/>
        <v>0.78173310176770505</v>
      </c>
      <c r="H2147" s="169">
        <f t="shared" si="368"/>
        <v>1.6920629908391885E-3</v>
      </c>
      <c r="I2147" s="169">
        <f t="shared" si="369"/>
        <v>69758.768211010116</v>
      </c>
      <c r="J2147" s="169">
        <f t="shared" si="363"/>
        <v>2.3756151571195424E-2</v>
      </c>
      <c r="K2147" s="169">
        <f t="shared" si="364"/>
        <v>1.6907874158821816</v>
      </c>
      <c r="L2147" s="169">
        <f t="shared" si="370"/>
        <v>47.92151394702087</v>
      </c>
      <c r="M2147" s="170">
        <f t="shared" si="371"/>
        <v>55.644762227236328</v>
      </c>
      <c r="N2147" s="170">
        <f t="shared" si="372"/>
        <v>2.0717880812565048</v>
      </c>
      <c r="O2147" s="169">
        <f t="shared" si="373"/>
        <v>0.18684957442789546</v>
      </c>
    </row>
    <row r="2148" spans="1:15" x14ac:dyDescent="0.25">
      <c r="A2148" s="157">
        <v>45695.480555555558</v>
      </c>
      <c r="B2148" s="168">
        <v>0.7049839675832329</v>
      </c>
      <c r="C2148" s="169">
        <f t="shared" si="365"/>
        <v>0.79994756022323266</v>
      </c>
      <c r="D2148" s="168">
        <v>26.300820826666602</v>
      </c>
      <c r="E2148" s="168">
        <v>2.1820285999999901E-2</v>
      </c>
      <c r="F2148" s="169">
        <f t="shared" si="366"/>
        <v>0.97894577830964025</v>
      </c>
      <c r="G2148" s="169">
        <f t="shared" si="367"/>
        <v>0.7745223453487613</v>
      </c>
      <c r="H2148" s="169">
        <f t="shared" si="368"/>
        <v>1.6764552929626868E-3</v>
      </c>
      <c r="I2148" s="169">
        <f t="shared" si="369"/>
        <v>69115.469203287299</v>
      </c>
      <c r="J2148" s="169">
        <f t="shared" si="363"/>
        <v>2.3755847442426481E-2</v>
      </c>
      <c r="K2148" s="169">
        <f t="shared" si="364"/>
        <v>1.6908066386513378</v>
      </c>
      <c r="L2148" s="169">
        <f t="shared" si="370"/>
        <v>47.541120857954994</v>
      </c>
      <c r="M2148" s="170">
        <f t="shared" si="371"/>
        <v>55.20362512360731</v>
      </c>
      <c r="N2148" s="170">
        <f t="shared" si="372"/>
        <v>2.059112198239498</v>
      </c>
      <c r="O2148" s="169">
        <f t="shared" si="373"/>
        <v>0.18570636708509181</v>
      </c>
    </row>
    <row r="2149" spans="1:15" x14ac:dyDescent="0.25">
      <c r="A2149" s="157">
        <v>45695.481249999997</v>
      </c>
      <c r="B2149" s="168">
        <v>0.69185720680104079</v>
      </c>
      <c r="C2149" s="169">
        <f t="shared" si="365"/>
        <v>0.78505440428772844</v>
      </c>
      <c r="D2149" s="168">
        <v>26.301249979999898</v>
      </c>
      <c r="E2149" s="168">
        <v>2.18870443333333E-2</v>
      </c>
      <c r="F2149" s="169">
        <f t="shared" si="366"/>
        <v>0.97894490994641969</v>
      </c>
      <c r="G2149" s="169">
        <f t="shared" si="367"/>
        <v>0.7601007839865801</v>
      </c>
      <c r="H2149" s="169">
        <f t="shared" si="368"/>
        <v>1.6452397921787449E-3</v>
      </c>
      <c r="I2149" s="169">
        <f t="shared" si="369"/>
        <v>67828.700530459741</v>
      </c>
      <c r="J2149" s="169">
        <f t="shared" si="363"/>
        <v>2.375554331724157E-2</v>
      </c>
      <c r="K2149" s="169">
        <f t="shared" si="364"/>
        <v>1.6908258616551279</v>
      </c>
      <c r="L2149" s="169">
        <f t="shared" si="370"/>
        <v>46.778838396611619</v>
      </c>
      <c r="M2149" s="170">
        <f t="shared" si="371"/>
        <v>54.319033616331716</v>
      </c>
      <c r="N2149" s="170">
        <f t="shared" si="372"/>
        <v>2.0290722037642008</v>
      </c>
      <c r="O2149" s="169">
        <f t="shared" si="373"/>
        <v>0.18299713237411624</v>
      </c>
    </row>
    <row r="2150" spans="1:15" x14ac:dyDescent="0.25">
      <c r="A2150" s="157">
        <v>45695.481944444444</v>
      </c>
      <c r="B2150" s="168">
        <v>0.70035097394905521</v>
      </c>
      <c r="C2150" s="169">
        <f t="shared" si="365"/>
        <v>0.7946964800418661</v>
      </c>
      <c r="D2150" s="168">
        <v>26.302215576666601</v>
      </c>
      <c r="E2150" s="168">
        <v>2.1906383500000001E-2</v>
      </c>
      <c r="F2150" s="169">
        <f t="shared" si="366"/>
        <v>0.97894295605573745</v>
      </c>
      <c r="G2150" s="169">
        <f t="shared" si="367"/>
        <v>0.76943236137674198</v>
      </c>
      <c r="H2150" s="169">
        <f t="shared" si="368"/>
        <v>1.6654380116379697E-3</v>
      </c>
      <c r="I2150" s="169">
        <f t="shared" si="369"/>
        <v>68661.775875617226</v>
      </c>
      <c r="J2150" s="169">
        <f t="shared" si="363"/>
        <v>2.3754859051816801E-2</v>
      </c>
      <c r="K2150" s="169">
        <f t="shared" si="364"/>
        <v>1.6908691140732317</v>
      </c>
      <c r="L2150" s="169">
        <f t="shared" si="370"/>
        <v>47.272307670074269</v>
      </c>
      <c r="M2150" s="170">
        <f t="shared" si="371"/>
        <v>54.893301372589917</v>
      </c>
      <c r="N2150" s="170">
        <f t="shared" si="372"/>
        <v>2.0544780868169017</v>
      </c>
      <c r="O2150" s="169">
        <f t="shared" si="373"/>
        <v>0.18528842774322707</v>
      </c>
    </row>
    <row r="2151" spans="1:15" x14ac:dyDescent="0.25">
      <c r="A2151" s="157">
        <v>45695.482638888891</v>
      </c>
      <c r="B2151" s="168">
        <v>0.69262934970517265</v>
      </c>
      <c r="C2151" s="169">
        <f t="shared" si="365"/>
        <v>0.78594195659979249</v>
      </c>
      <c r="D2151" s="168">
        <v>26.303932190000001</v>
      </c>
      <c r="E2151" s="168">
        <v>2.1934728833333299E-2</v>
      </c>
      <c r="F2151" s="169">
        <f t="shared" si="366"/>
        <v>0.97893948223875371</v>
      </c>
      <c r="G2151" s="169">
        <f t="shared" si="367"/>
        <v>0.7609490897077763</v>
      </c>
      <c r="H2151" s="169">
        <f t="shared" si="368"/>
        <v>1.6470759517484336E-3</v>
      </c>
      <c r="I2151" s="169">
        <f t="shared" si="369"/>
        <v>67905.385050222074</v>
      </c>
      <c r="J2151" s="169">
        <f t="shared" si="363"/>
        <v>2.3753642641611311E-2</v>
      </c>
      <c r="K2151" s="169">
        <f t="shared" si="364"/>
        <v>1.6909460091279924</v>
      </c>
      <c r="L2151" s="169">
        <f t="shared" si="370"/>
        <v>46.823733108074435</v>
      </c>
      <c r="M2151" s="170">
        <f t="shared" si="371"/>
        <v>54.374623630918968</v>
      </c>
      <c r="N2151" s="170">
        <f t="shared" si="372"/>
        <v>2.0357944788223272</v>
      </c>
      <c r="O2151" s="169">
        <f t="shared" si="373"/>
        <v>0.18360339816218679</v>
      </c>
    </row>
    <row r="2152" spans="1:15" x14ac:dyDescent="0.25">
      <c r="A2152" s="157">
        <v>45695.48333333333</v>
      </c>
      <c r="B2152" s="168">
        <v>0.65556557336441801</v>
      </c>
      <c r="C2152" s="169">
        <f t="shared" si="365"/>
        <v>0.74389176798900358</v>
      </c>
      <c r="D2152" s="168">
        <v>26.305648803333298</v>
      </c>
      <c r="E2152" s="168">
        <v>2.1954199833333299E-2</v>
      </c>
      <c r="F2152" s="169">
        <f t="shared" si="366"/>
        <v>0.97893600811513437</v>
      </c>
      <c r="G2152" s="169">
        <f t="shared" si="367"/>
        <v>0.72022940770233579</v>
      </c>
      <c r="H2152" s="169">
        <f t="shared" si="368"/>
        <v>1.5589381119098177E-3</v>
      </c>
      <c r="I2152" s="169">
        <f t="shared" si="369"/>
        <v>64272.248754249908</v>
      </c>
      <c r="J2152" s="169">
        <f t="shared" si="363"/>
        <v>2.375242630763932E-2</v>
      </c>
      <c r="K2152" s="169">
        <f t="shared" si="364"/>
        <v>1.6910229067424543</v>
      </c>
      <c r="L2152" s="169">
        <f t="shared" si="370"/>
        <v>44.660661266821343</v>
      </c>
      <c r="M2152" s="170">
        <f t="shared" si="371"/>
        <v>51.864841905002152</v>
      </c>
      <c r="N2152" s="170">
        <f t="shared" si="372"/>
        <v>1.934464124258777</v>
      </c>
      <c r="O2152" s="169">
        <f t="shared" si="373"/>
        <v>0.17446465767124611</v>
      </c>
    </row>
    <row r="2153" spans="1:15" x14ac:dyDescent="0.25">
      <c r="A2153" s="157">
        <v>45695.484027777777</v>
      </c>
      <c r="B2153" s="168">
        <v>0.67950259996490026</v>
      </c>
      <c r="C2153" s="169">
        <f t="shared" si="365"/>
        <v>0.77106105421544968</v>
      </c>
      <c r="D2153" s="168">
        <v>26.307365416666599</v>
      </c>
      <c r="E2153" s="168">
        <v>2.2011422499999999E-2</v>
      </c>
      <c r="F2153" s="169">
        <f t="shared" si="366"/>
        <v>0.97893253368485611</v>
      </c>
      <c r="G2153" s="169">
        <f t="shared" si="367"/>
        <v>0.74652754047667047</v>
      </c>
      <c r="H2153" s="169">
        <f t="shared" si="368"/>
        <v>1.6158604772222305E-3</v>
      </c>
      <c r="I2153" s="169">
        <f t="shared" si="369"/>
        <v>66619.675084214847</v>
      </c>
      <c r="J2153" s="169">
        <f t="shared" si="363"/>
        <v>2.3751210049895138E-2</v>
      </c>
      <c r="K2153" s="169">
        <f t="shared" si="364"/>
        <v>1.6910998069166718</v>
      </c>
      <c r="L2153" s="169">
        <f t="shared" si="370"/>
        <v>46.059544145859675</v>
      </c>
      <c r="M2153" s="170">
        <f t="shared" si="371"/>
        <v>53.491555331357091</v>
      </c>
      <c r="N2153" s="170">
        <f t="shared" si="372"/>
        <v>2.0064942971656223</v>
      </c>
      <c r="O2153" s="169">
        <f t="shared" si="373"/>
        <v>0.18096088538650995</v>
      </c>
    </row>
    <row r="2154" spans="1:15" x14ac:dyDescent="0.25">
      <c r="A2154" s="157">
        <v>45695.484722222223</v>
      </c>
      <c r="B2154" s="168">
        <v>0.72119934793321305</v>
      </c>
      <c r="C2154" s="169">
        <f t="shared" si="365"/>
        <v>0.81838375768579175</v>
      </c>
      <c r="D2154" s="168">
        <v>26.309082031666598</v>
      </c>
      <c r="E2154" s="168">
        <v>2.21629531666666E-2</v>
      </c>
      <c r="F2154" s="169">
        <f t="shared" si="366"/>
        <v>0.97892905894452298</v>
      </c>
      <c r="G2154" s="169">
        <f t="shared" si="367"/>
        <v>0.7923371822768166</v>
      </c>
      <c r="H2154" s="169">
        <f t="shared" si="368"/>
        <v>1.7150155460537156E-3</v>
      </c>
      <c r="I2154" s="169">
        <f t="shared" si="369"/>
        <v>70708.356664052408</v>
      </c>
      <c r="J2154" s="169">
        <f t="shared" si="363"/>
        <v>2.3749993867192429E-2</v>
      </c>
      <c r="K2154" s="169">
        <f t="shared" si="364"/>
        <v>1.6911767097253596</v>
      </c>
      <c r="L2154" s="169">
        <f t="shared" si="370"/>
        <v>48.480026620737945</v>
      </c>
      <c r="M2154" s="170">
        <f t="shared" si="371"/>
        <v>56.304890861556856</v>
      </c>
      <c r="N2154" s="170">
        <f t="shared" si="372"/>
        <v>2.1373822715029078</v>
      </c>
      <c r="O2154" s="169">
        <f t="shared" si="373"/>
        <v>0.19276535637652489</v>
      </c>
    </row>
    <row r="2155" spans="1:15" x14ac:dyDescent="0.25">
      <c r="A2155" s="157">
        <v>45695.48541666667</v>
      </c>
      <c r="B2155" s="168">
        <v>0.76251002074307883</v>
      </c>
      <c r="C2155" s="169">
        <f t="shared" si="365"/>
        <v>0.8652673826661228</v>
      </c>
      <c r="D2155" s="168">
        <v>26.310402643333301</v>
      </c>
      <c r="E2155" s="168">
        <v>2.2182953666666599E-2</v>
      </c>
      <c r="F2155" s="169">
        <f t="shared" si="366"/>
        <v>0.9789263855780781</v>
      </c>
      <c r="G2155" s="169">
        <f t="shared" si="367"/>
        <v>0.83772266714439281</v>
      </c>
      <c r="H2155" s="169">
        <f t="shared" si="368"/>
        <v>1.8132525262865645E-3</v>
      </c>
      <c r="I2155" s="169">
        <f t="shared" si="369"/>
        <v>74759.101862353011</v>
      </c>
      <c r="J2155" s="169">
        <f t="shared" si="363"/>
        <v>2.3749058295720455E-2</v>
      </c>
      <c r="K2155" s="169">
        <f t="shared" si="364"/>
        <v>1.691235873682911</v>
      </c>
      <c r="L2155" s="169">
        <f t="shared" si="370"/>
        <v>50.858839652372907</v>
      </c>
      <c r="M2155" s="170">
        <f t="shared" si="371"/>
        <v>59.069503585411624</v>
      </c>
      <c r="N2155" s="170">
        <f t="shared" si="372"/>
        <v>2.2549689149836238</v>
      </c>
      <c r="O2155" s="169">
        <f t="shared" si="373"/>
        <v>0.20337021239029798</v>
      </c>
    </row>
    <row r="2156" spans="1:15" x14ac:dyDescent="0.25">
      <c r="A2156" s="157">
        <v>45695.486111111109</v>
      </c>
      <c r="B2156" s="168">
        <v>0.74050339194143455</v>
      </c>
      <c r="C2156" s="169">
        <f t="shared" si="365"/>
        <v>0.8402985784350554</v>
      </c>
      <c r="D2156" s="168">
        <v>26.311168851666601</v>
      </c>
      <c r="E2156" s="168">
        <v>2.2116328000000001E-2</v>
      </c>
      <c r="F2156" s="169">
        <f t="shared" si="366"/>
        <v>0.97892483442902101</v>
      </c>
      <c r="G2156" s="169">
        <f t="shared" si="367"/>
        <v>0.81354534321020455</v>
      </c>
      <c r="H2156" s="169">
        <f t="shared" si="368"/>
        <v>1.760920656299144E-3</v>
      </c>
      <c r="I2156" s="169">
        <f t="shared" si="369"/>
        <v>72601.797176788779</v>
      </c>
      <c r="J2156" s="169">
        <f t="shared" si="363"/>
        <v>2.3748515505307422E-2</v>
      </c>
      <c r="K2156" s="169">
        <f t="shared" si="364"/>
        <v>1.6912702008326881</v>
      </c>
      <c r="L2156" s="169">
        <f t="shared" si="370"/>
        <v>49.593931139755085</v>
      </c>
      <c r="M2156" s="170">
        <f t="shared" si="371"/>
        <v>57.601434634945711</v>
      </c>
      <c r="N2156" s="170">
        <f t="shared" si="372"/>
        <v>2.1869112174343797</v>
      </c>
      <c r="O2156" s="169">
        <f t="shared" si="373"/>
        <v>0.19723225265461575</v>
      </c>
    </row>
    <row r="2157" spans="1:15" x14ac:dyDescent="0.25">
      <c r="A2157" s="157">
        <v>45695.486805555556</v>
      </c>
      <c r="B2157" s="168">
        <v>0.71926893909245826</v>
      </c>
      <c r="C2157" s="169">
        <f t="shared" si="365"/>
        <v>0.8162058105193275</v>
      </c>
      <c r="D2157" s="168">
        <v>26.311935061666599</v>
      </c>
      <c r="E2157" s="168">
        <v>2.2125732499999998E-2</v>
      </c>
      <c r="F2157" s="169">
        <f t="shared" si="366"/>
        <v>0.97892328321548017</v>
      </c>
      <c r="G2157" s="169">
        <f t="shared" si="367"/>
        <v>0.79021636130559825</v>
      </c>
      <c r="H2157" s="169">
        <f t="shared" si="368"/>
        <v>1.7104250244709919E-3</v>
      </c>
      <c r="I2157" s="169">
        <f t="shared" si="369"/>
        <v>70520.182028869895</v>
      </c>
      <c r="J2157" s="169">
        <f t="shared" si="363"/>
        <v>2.3747972728896814E-2</v>
      </c>
      <c r="K2157" s="169">
        <f t="shared" si="364"/>
        <v>1.6913045285671411</v>
      </c>
      <c r="L2157" s="169">
        <f t="shared" si="370"/>
        <v>48.368407982222188</v>
      </c>
      <c r="M2157" s="170">
        <f t="shared" si="371"/>
        <v>56.179057711088717</v>
      </c>
      <c r="N2157" s="170">
        <f t="shared" si="372"/>
        <v>2.1285700739588709</v>
      </c>
      <c r="O2157" s="169">
        <f t="shared" si="373"/>
        <v>0.19197060551577119</v>
      </c>
    </row>
    <row r="2158" spans="1:15" x14ac:dyDescent="0.25">
      <c r="A2158" s="157">
        <v>45695.487500000003</v>
      </c>
      <c r="B2158" s="168">
        <v>0.72737664583032491</v>
      </c>
      <c r="C2158" s="169">
        <f t="shared" si="365"/>
        <v>0.82540962402782547</v>
      </c>
      <c r="D2158" s="168">
        <v>26.312701270000002</v>
      </c>
      <c r="E2158" s="168">
        <v>2.2201497666666601E-2</v>
      </c>
      <c r="F2158" s="169">
        <f t="shared" si="366"/>
        <v>0.97892173194420196</v>
      </c>
      <c r="G2158" s="169">
        <f t="shared" si="367"/>
        <v>0.79912379796623556</v>
      </c>
      <c r="H2158" s="169">
        <f t="shared" si="368"/>
        <v>1.7297051904031073E-3</v>
      </c>
      <c r="I2158" s="169">
        <f t="shared" si="369"/>
        <v>71315.391516004122</v>
      </c>
      <c r="J2158" s="169">
        <f t="shared" si="363"/>
        <v>2.3747429968849407E-2</v>
      </c>
      <c r="K2158" s="169">
        <f t="shared" si="364"/>
        <v>1.691338856736937</v>
      </c>
      <c r="L2158" s="169">
        <f t="shared" si="370"/>
        <v>48.83692526340586</v>
      </c>
      <c r="M2158" s="170">
        <f t="shared" si="371"/>
        <v>56.724263090154501</v>
      </c>
      <c r="N2158" s="170">
        <f t="shared" si="372"/>
        <v>2.1586460943773242</v>
      </c>
      <c r="O2158" s="169">
        <f t="shared" si="373"/>
        <v>0.19468308931974423</v>
      </c>
    </row>
    <row r="2159" spans="1:15" x14ac:dyDescent="0.25">
      <c r="A2159" s="157">
        <v>45695.488194444442</v>
      </c>
      <c r="B2159" s="168">
        <v>0.72930705830023967</v>
      </c>
      <c r="C2159" s="169">
        <f t="shared" si="365"/>
        <v>0.82760363898399891</v>
      </c>
      <c r="D2159" s="168">
        <v>26.31346748</v>
      </c>
      <c r="E2159" s="168">
        <v>2.22120948333333E-2</v>
      </c>
      <c r="F2159" s="169">
        <f t="shared" si="366"/>
        <v>0.97892018060843611</v>
      </c>
      <c r="G2159" s="169">
        <f t="shared" si="367"/>
        <v>0.80124462292458809</v>
      </c>
      <c r="H2159" s="169">
        <f t="shared" si="368"/>
        <v>1.7342957206159916E-3</v>
      </c>
      <c r="I2159" s="169">
        <f t="shared" si="369"/>
        <v>71504.954408217513</v>
      </c>
      <c r="J2159" s="169">
        <f t="shared" si="363"/>
        <v>2.3746887222803617E-2</v>
      </c>
      <c r="K2159" s="169">
        <f t="shared" si="364"/>
        <v>1.6913731854914118</v>
      </c>
      <c r="L2159" s="169">
        <f t="shared" si="370"/>
        <v>48.948369321605654</v>
      </c>
      <c r="M2159" s="170">
        <f t="shared" si="371"/>
        <v>56.854738907543982</v>
      </c>
      <c r="N2159" s="170">
        <f t="shared" si="372"/>
        <v>2.1651385670466601</v>
      </c>
      <c r="O2159" s="169">
        <f t="shared" si="373"/>
        <v>0.19526862978415044</v>
      </c>
    </row>
    <row r="2160" spans="1:15" x14ac:dyDescent="0.25">
      <c r="A2160" s="157">
        <v>45695.488888888889</v>
      </c>
      <c r="B2160" s="168">
        <v>0.73007922328820518</v>
      </c>
      <c r="C2160" s="169">
        <f t="shared" si="365"/>
        <v>0.82848330971838868</v>
      </c>
      <c r="D2160" s="168">
        <v>26.314233689999998</v>
      </c>
      <c r="E2160" s="168">
        <v>2.2306403499999999E-2</v>
      </c>
      <c r="F2160" s="169">
        <f t="shared" si="366"/>
        <v>0.97891862921155448</v>
      </c>
      <c r="G2160" s="169">
        <f t="shared" si="367"/>
        <v>0.80209295290792848</v>
      </c>
      <c r="H2160" s="169">
        <f t="shared" si="368"/>
        <v>1.7361319327011439E-3</v>
      </c>
      <c r="I2160" s="169">
        <f t="shared" si="369"/>
        <v>71580.957959668784</v>
      </c>
      <c r="J2160" s="169">
        <f t="shared" si="363"/>
        <v>2.3746344491939485E-2</v>
      </c>
      <c r="K2160" s="169">
        <f t="shared" si="364"/>
        <v>1.6914075147559064</v>
      </c>
      <c r="L2160" s="169">
        <f t="shared" si="370"/>
        <v>48.99293537671646</v>
      </c>
      <c r="M2160" s="170">
        <f t="shared" si="371"/>
        <v>56.907537585613561</v>
      </c>
      <c r="N2160" s="170">
        <f t="shared" si="372"/>
        <v>2.1765539818864257</v>
      </c>
      <c r="O2160" s="169">
        <f t="shared" si="373"/>
        <v>0.19629815853954058</v>
      </c>
    </row>
    <row r="2161" spans="1:15" x14ac:dyDescent="0.25">
      <c r="A2161" s="157">
        <v>45695.489583333336</v>
      </c>
      <c r="B2161" s="168">
        <v>0.70035098128459505</v>
      </c>
      <c r="C2161" s="169">
        <f t="shared" si="365"/>
        <v>0.79475142504047613</v>
      </c>
      <c r="D2161" s="168">
        <v>26.314999898333301</v>
      </c>
      <c r="E2161" s="168">
        <v>2.24118385E-2</v>
      </c>
      <c r="F2161" s="169">
        <f t="shared" si="366"/>
        <v>0.97891707775693004</v>
      </c>
      <c r="G2161" s="169">
        <f t="shared" si="367"/>
        <v>0.76943236943584659</v>
      </c>
      <c r="H2161" s="169">
        <f t="shared" si="368"/>
        <v>1.6654380290819189E-3</v>
      </c>
      <c r="I2161" s="169">
        <f t="shared" si="369"/>
        <v>68666.523123497143</v>
      </c>
      <c r="J2161" s="169">
        <f t="shared" si="363"/>
        <v>2.3745801777437025E-2</v>
      </c>
      <c r="K2161" s="169">
        <f t="shared" si="364"/>
        <v>1.6914418444557491</v>
      </c>
      <c r="L2161" s="169">
        <f t="shared" si="370"/>
        <v>47.272308095889898</v>
      </c>
      <c r="M2161" s="170">
        <f t="shared" si="371"/>
        <v>54.909948023418288</v>
      </c>
      <c r="N2161" s="170">
        <f t="shared" si="372"/>
        <v>2.102652925002884</v>
      </c>
      <c r="O2161" s="169">
        <f t="shared" si="373"/>
        <v>0.1896332003068979</v>
      </c>
    </row>
    <row r="2162" spans="1:15" x14ac:dyDescent="0.25">
      <c r="A2162" s="157">
        <v>45695.490277777775</v>
      </c>
      <c r="B2162" s="168">
        <v>0.67409747068491666</v>
      </c>
      <c r="C2162" s="169">
        <f t="shared" si="365"/>
        <v>0.76496252706679935</v>
      </c>
      <c r="D2162" s="168">
        <v>26.3158044816666</v>
      </c>
      <c r="E2162" s="168">
        <v>2.24876048333333E-2</v>
      </c>
      <c r="F2162" s="169">
        <f t="shared" si="366"/>
        <v>0.97891544853301549</v>
      </c>
      <c r="G2162" s="169">
        <f t="shared" si="367"/>
        <v>0.7405892587577293</v>
      </c>
      <c r="H2162" s="169">
        <f t="shared" si="368"/>
        <v>1.6030070535881587E-3</v>
      </c>
      <c r="I2162" s="169">
        <f t="shared" si="369"/>
        <v>66092.762338571469</v>
      </c>
      <c r="J2162" s="169">
        <f t="shared" si="363"/>
        <v>2.3745231897804493E-2</v>
      </c>
      <c r="K2162" s="169">
        <f t="shared" si="364"/>
        <v>1.6914778940831932</v>
      </c>
      <c r="L2162" s="169">
        <f t="shared" si="370"/>
        <v>45.744279305632439</v>
      </c>
      <c r="M2162" s="170">
        <f t="shared" si="371"/>
        <v>53.13605429800829</v>
      </c>
      <c r="N2162" s="170">
        <f t="shared" si="372"/>
        <v>2.0349764886854431</v>
      </c>
      <c r="O2162" s="169">
        <f t="shared" si="373"/>
        <v>0.183529625602944</v>
      </c>
    </row>
    <row r="2163" spans="1:15" x14ac:dyDescent="0.25">
      <c r="A2163" s="157">
        <v>45695.490972222222</v>
      </c>
      <c r="B2163" s="168">
        <v>0.69803448994985917</v>
      </c>
      <c r="C2163" s="169">
        <f t="shared" si="365"/>
        <v>0.79212981673769411</v>
      </c>
      <c r="D2163" s="168">
        <v>26.3166627883333</v>
      </c>
      <c r="E2163" s="168">
        <v>2.2497670500000001E-2</v>
      </c>
      <c r="F2163" s="169">
        <f t="shared" si="366"/>
        <v>0.97891371044888109</v>
      </c>
      <c r="G2163" s="169">
        <f t="shared" si="367"/>
        <v>0.76688738347295948</v>
      </c>
      <c r="H2163" s="169">
        <f t="shared" si="368"/>
        <v>1.6599294014566222E-3</v>
      </c>
      <c r="I2163" s="169">
        <f t="shared" si="369"/>
        <v>68440.016166136775</v>
      </c>
      <c r="J2163" s="169">
        <f t="shared" si="363"/>
        <v>2.374462398483761E-2</v>
      </c>
      <c r="K2163" s="169">
        <f t="shared" si="364"/>
        <v>1.6915163514226819</v>
      </c>
      <c r="L2163" s="169">
        <f t="shared" si="370"/>
        <v>47.137808535243771</v>
      </c>
      <c r="M2163" s="170">
        <f t="shared" si="371"/>
        <v>54.755877205027112</v>
      </c>
      <c r="N2163" s="170">
        <f t="shared" si="372"/>
        <v>2.1042074364480183</v>
      </c>
      <c r="O2163" s="169">
        <f t="shared" si="373"/>
        <v>0.18977339794805356</v>
      </c>
    </row>
    <row r="2164" spans="1:15" x14ac:dyDescent="0.25">
      <c r="A2164" s="157">
        <v>45695.491666666669</v>
      </c>
      <c r="B2164" s="168">
        <v>0.70305355511331513</v>
      </c>
      <c r="C2164" s="169">
        <f t="shared" si="365"/>
        <v>0.79782915716914993</v>
      </c>
      <c r="D2164" s="168">
        <v>26.317521095</v>
      </c>
      <c r="E2164" s="168">
        <v>2.2478463000000001E-2</v>
      </c>
      <c r="F2164" s="169">
        <f t="shared" si="366"/>
        <v>0.9789119722880455</v>
      </c>
      <c r="G2164" s="169">
        <f t="shared" si="367"/>
        <v>0.77240152039040555</v>
      </c>
      <c r="H2164" s="169">
        <f t="shared" si="368"/>
        <v>1.6718647627497955E-3</v>
      </c>
      <c r="I2164" s="169">
        <f t="shared" si="369"/>
        <v>68932.439179414549</v>
      </c>
      <c r="J2164" s="169">
        <f t="shared" si="363"/>
        <v>2.3744016090918741E-2</v>
      </c>
      <c r="K2164" s="169">
        <f t="shared" si="364"/>
        <v>1.6915548094021859</v>
      </c>
      <c r="L2164" s="169">
        <f t="shared" si="370"/>
        <v>47.429145601829397</v>
      </c>
      <c r="M2164" s="170">
        <f t="shared" si="371"/>
        <v>55.095419556405147</v>
      </c>
      <c r="N2164" s="170">
        <f t="shared" si="372"/>
        <v>2.1167466005217626</v>
      </c>
      <c r="O2164" s="169">
        <f t="shared" si="373"/>
        <v>0.19090427493883139</v>
      </c>
    </row>
    <row r="2165" spans="1:15" x14ac:dyDescent="0.25">
      <c r="A2165" s="157">
        <v>45695.492361111108</v>
      </c>
      <c r="B2165" s="168">
        <v>0.70845868053249106</v>
      </c>
      <c r="C2165" s="169">
        <f t="shared" si="365"/>
        <v>0.80396665595807604</v>
      </c>
      <c r="D2165" s="168">
        <v>26.318379403333299</v>
      </c>
      <c r="E2165" s="168">
        <v>2.2478728E-2</v>
      </c>
      <c r="F2165" s="169">
        <f t="shared" si="366"/>
        <v>0.97891023404713073</v>
      </c>
      <c r="G2165" s="169">
        <f t="shared" si="367"/>
        <v>0.77833979786771568</v>
      </c>
      <c r="H2165" s="169">
        <f t="shared" si="368"/>
        <v>1.6847181772028479E-3</v>
      </c>
      <c r="I2165" s="169">
        <f t="shared" si="369"/>
        <v>69462.719074777764</v>
      </c>
      <c r="J2165" s="169">
        <f t="shared" si="363"/>
        <v>2.374340821486693E-2</v>
      </c>
      <c r="K2165" s="169">
        <f t="shared" si="364"/>
        <v>1.691593268096385</v>
      </c>
      <c r="L2165" s="169">
        <f t="shared" si="370"/>
        <v>47.742566546232887</v>
      </c>
      <c r="M2165" s="170">
        <f t="shared" si="371"/>
        <v>55.460629668329517</v>
      </c>
      <c r="N2165" s="170">
        <f t="shared" si="372"/>
        <v>2.1321995624341827</v>
      </c>
      <c r="O2165" s="169">
        <f t="shared" si="373"/>
        <v>0.19229794033497316</v>
      </c>
    </row>
    <row r="2166" spans="1:15" x14ac:dyDescent="0.25">
      <c r="A2166" s="157">
        <v>45695.493055555555</v>
      </c>
      <c r="B2166" s="168">
        <v>0.7157942260659832</v>
      </c>
      <c r="C2166" s="169">
        <f t="shared" si="365"/>
        <v>0.81229488377176995</v>
      </c>
      <c r="D2166" s="168">
        <v>26.319237708333301</v>
      </c>
      <c r="E2166" s="168">
        <v>2.2535685833333301E-2</v>
      </c>
      <c r="F2166" s="169">
        <f t="shared" si="366"/>
        <v>0.97890849573625982</v>
      </c>
      <c r="G2166" s="169">
        <f t="shared" si="367"/>
        <v>0.78639890870181028</v>
      </c>
      <c r="H2166" s="169">
        <f t="shared" si="368"/>
        <v>1.7021621400472083E-3</v>
      </c>
      <c r="I2166" s="169">
        <f t="shared" si="369"/>
        <v>70182.277957880928</v>
      </c>
      <c r="J2166" s="169">
        <f t="shared" si="363"/>
        <v>2.3742800360222454E-2</v>
      </c>
      <c r="K2166" s="169">
        <f t="shared" si="364"/>
        <v>1.6916317272812527</v>
      </c>
      <c r="L2166" s="169">
        <f t="shared" si="370"/>
        <v>48.167389963506622</v>
      </c>
      <c r="M2166" s="170">
        <f t="shared" si="371"/>
        <v>55.955269052199206</v>
      </c>
      <c r="N2166" s="170">
        <f t="shared" si="372"/>
        <v>2.1585636479655887</v>
      </c>
      <c r="O2166" s="169">
        <f t="shared" si="373"/>
        <v>0.19467565367655021</v>
      </c>
    </row>
    <row r="2167" spans="1:15" x14ac:dyDescent="0.25">
      <c r="A2167" s="157">
        <v>45695.493750000001</v>
      </c>
      <c r="B2167" s="168">
        <v>0.70150923247292141</v>
      </c>
      <c r="C2167" s="169">
        <f t="shared" si="365"/>
        <v>0.79608812229261516</v>
      </c>
      <c r="D2167" s="168">
        <v>26.320185503333299</v>
      </c>
      <c r="E2167" s="168">
        <v>2.2630791000000001E-2</v>
      </c>
      <c r="F2167" s="169">
        <f t="shared" si="366"/>
        <v>0.97890657609365406</v>
      </c>
      <c r="G2167" s="169">
        <f t="shared" si="367"/>
        <v>0.77070486848282616</v>
      </c>
      <c r="H2167" s="169">
        <f t="shared" si="368"/>
        <v>1.6681923560234332E-3</v>
      </c>
      <c r="I2167" s="169">
        <f t="shared" si="369"/>
        <v>68782.013766081946</v>
      </c>
      <c r="J2167" s="169">
        <f t="shared" si="363"/>
        <v>2.3742129150570678E-2</v>
      </c>
      <c r="K2167" s="169">
        <f t="shared" si="364"/>
        <v>1.691674197104176</v>
      </c>
      <c r="L2167" s="169">
        <f t="shared" si="370"/>
        <v>47.339534831501368</v>
      </c>
      <c r="M2167" s="170">
        <f t="shared" si="371"/>
        <v>54.994799467979568</v>
      </c>
      <c r="N2167" s="170">
        <f t="shared" si="372"/>
        <v>2.1268294242587786</v>
      </c>
      <c r="O2167" s="169">
        <f t="shared" si="373"/>
        <v>0.19181362051395912</v>
      </c>
    </row>
    <row r="2168" spans="1:15" x14ac:dyDescent="0.25">
      <c r="A2168" s="157">
        <v>45695.494444444441</v>
      </c>
      <c r="B2168" s="168">
        <v>0.70035097757821807</v>
      </c>
      <c r="C2168" s="169">
        <f t="shared" si="365"/>
        <v>0.79477832166765927</v>
      </c>
      <c r="D2168" s="168">
        <v>26.321258576666601</v>
      </c>
      <c r="E2168" s="168">
        <v>2.2669203999999998E-2</v>
      </c>
      <c r="F2168" s="169">
        <f t="shared" si="366"/>
        <v>0.97890440260223188</v>
      </c>
      <c r="G2168" s="169">
        <f t="shared" si="367"/>
        <v>0.76943236536387905</v>
      </c>
      <c r="H2168" s="169">
        <f t="shared" si="368"/>
        <v>1.6654380202681365E-3</v>
      </c>
      <c r="I2168" s="169">
        <f t="shared" si="369"/>
        <v>68668.846992085761</v>
      </c>
      <c r="J2168" s="169">
        <f t="shared" si="363"/>
        <v>2.3741369249314734E-2</v>
      </c>
      <c r="K2168" s="169">
        <f t="shared" si="364"/>
        <v>1.6917222814761026</v>
      </c>
      <c r="L2168" s="169">
        <f t="shared" si="370"/>
        <v>47.272307880740996</v>
      </c>
      <c r="M2168" s="170">
        <f t="shared" si="371"/>
        <v>54.918098887743419</v>
      </c>
      <c r="N2168" s="170">
        <f t="shared" si="372"/>
        <v>2.1271805276475515</v>
      </c>
      <c r="O2168" s="169">
        <f t="shared" si="373"/>
        <v>0.19184528568249926</v>
      </c>
    </row>
    <row r="2169" spans="1:15" x14ac:dyDescent="0.25">
      <c r="A2169" s="157">
        <v>45695.495138888888</v>
      </c>
      <c r="B2169" s="168">
        <v>0.69494584837545126</v>
      </c>
      <c r="C2169" s="169">
        <f t="shared" si="365"/>
        <v>0.78864900350092804</v>
      </c>
      <c r="D2169" s="168">
        <v>26.322331651666602</v>
      </c>
      <c r="E2169" s="168">
        <v>2.2668806499999999E-2</v>
      </c>
      <c r="F2169" s="169">
        <f t="shared" si="366"/>
        <v>0.97890222898752188</v>
      </c>
      <c r="G2169" s="169">
        <f t="shared" si="367"/>
        <v>0.76349408372977123</v>
      </c>
      <c r="H2169" s="169">
        <f t="shared" si="368"/>
        <v>1.6525845968176865E-3</v>
      </c>
      <c r="I2169" s="169">
        <f t="shared" si="369"/>
        <v>68139.273902480185</v>
      </c>
      <c r="J2169" s="169">
        <f t="shared" si="363"/>
        <v>2.3740609376645839E-2</v>
      </c>
      <c r="K2169" s="169">
        <f t="shared" si="364"/>
        <v>1.691770366923143</v>
      </c>
      <c r="L2169" s="169">
        <f t="shared" si="370"/>
        <v>46.958379305801955</v>
      </c>
      <c r="M2169" s="170">
        <f t="shared" si="371"/>
        <v>54.554784098473704</v>
      </c>
      <c r="N2169" s="170">
        <f t="shared" si="372"/>
        <v>2.1116896894582657</v>
      </c>
      <c r="O2169" s="169">
        <f t="shared" si="373"/>
        <v>0.19044820431622164</v>
      </c>
    </row>
    <row r="2170" spans="1:15" x14ac:dyDescent="0.25">
      <c r="A2170" s="157">
        <v>45695.495833333334</v>
      </c>
      <c r="B2170" s="168">
        <v>0.70073706748495612</v>
      </c>
      <c r="C2170" s="169">
        <f t="shared" si="365"/>
        <v>0.79522569804595122</v>
      </c>
      <c r="D2170" s="168">
        <v>26.323404725</v>
      </c>
      <c r="E2170" s="168">
        <v>2.25841666666666E-2</v>
      </c>
      <c r="F2170" s="169">
        <f t="shared" si="366"/>
        <v>0.97890005525627022</v>
      </c>
      <c r="G2170" s="169">
        <f t="shared" si="367"/>
        <v>0.76985653849948599</v>
      </c>
      <c r="H2170" s="169">
        <f t="shared" si="368"/>
        <v>1.6663561439382813E-3</v>
      </c>
      <c r="I2170" s="169">
        <f t="shared" si="369"/>
        <v>68707.500311170181</v>
      </c>
      <c r="J2170" s="169">
        <f t="shared" si="363"/>
        <v>2.3739849534923054E-2</v>
      </c>
      <c r="K2170" s="169">
        <f t="shared" si="364"/>
        <v>1.6918184532959404</v>
      </c>
      <c r="L2170" s="169">
        <f t="shared" si="370"/>
        <v>47.294718879410183</v>
      </c>
      <c r="M2170" s="170">
        <f t="shared" si="371"/>
        <v>54.946931308929642</v>
      </c>
      <c r="N2170" s="170">
        <f t="shared" si="372"/>
        <v>2.1204355942143449</v>
      </c>
      <c r="O2170" s="169">
        <f t="shared" si="373"/>
        <v>0.19123697639018258</v>
      </c>
    </row>
    <row r="2171" spans="1:15" x14ac:dyDescent="0.25">
      <c r="A2171" s="157">
        <v>45695.496527777781</v>
      </c>
      <c r="B2171" s="168">
        <v>0.77254814728640009</v>
      </c>
      <c r="C2171" s="169">
        <f t="shared" si="365"/>
        <v>0.87672499979278584</v>
      </c>
      <c r="D2171" s="168">
        <v>26.3244778</v>
      </c>
      <c r="E2171" s="168">
        <v>2.2612114833333301E-2</v>
      </c>
      <c r="F2171" s="169">
        <f t="shared" si="366"/>
        <v>0.97889788140171963</v>
      </c>
      <c r="G2171" s="169">
        <f t="shared" si="367"/>
        <v>0.84875093682248715</v>
      </c>
      <c r="H2171" s="169">
        <f t="shared" si="368"/>
        <v>1.8371232398755133E-3</v>
      </c>
      <c r="I2171" s="169">
        <f t="shared" si="369"/>
        <v>75749.0399820967</v>
      </c>
      <c r="J2171" s="169">
        <f t="shared" si="363"/>
        <v>2.3739089721784713E-2</v>
      </c>
      <c r="K2171" s="169">
        <f t="shared" si="364"/>
        <v>1.6918665407438767</v>
      </c>
      <c r="L2171" s="169">
        <f t="shared" si="370"/>
        <v>51.434112138775568</v>
      </c>
      <c r="M2171" s="170">
        <f t="shared" si="371"/>
        <v>59.757592789186681</v>
      </c>
      <c r="N2171" s="170">
        <f t="shared" si="372"/>
        <v>2.3280978322665682</v>
      </c>
      <c r="O2171" s="169">
        <f t="shared" si="373"/>
        <v>0.20996553321307435</v>
      </c>
    </row>
    <row r="2172" spans="1:15" x14ac:dyDescent="0.25">
      <c r="A2172" s="157">
        <v>45695.49722222222</v>
      </c>
      <c r="B2172" s="168">
        <v>0.85015043144905522</v>
      </c>
      <c r="C2172" s="169">
        <f t="shared" si="365"/>
        <v>0.96479695759752981</v>
      </c>
      <c r="D2172" s="168">
        <v>26.3254613866666</v>
      </c>
      <c r="E2172" s="168">
        <v>2.2782718333333299E-2</v>
      </c>
      <c r="F2172" s="169">
        <f t="shared" si="366"/>
        <v>0.97889588872889377</v>
      </c>
      <c r="G2172" s="169">
        <f t="shared" si="367"/>
        <v>0.93400777371216381</v>
      </c>
      <c r="H2172" s="169">
        <f t="shared" si="368"/>
        <v>2.0216618478618264E-3</v>
      </c>
      <c r="I2172" s="169">
        <f t="shared" si="369"/>
        <v>83358.457136426572</v>
      </c>
      <c r="J2172" s="169">
        <f t="shared" si="363"/>
        <v>2.3738393298871324E-2</v>
      </c>
      <c r="K2172" s="169">
        <f t="shared" si="364"/>
        <v>1.6919106188517703</v>
      </c>
      <c r="L2172" s="169">
        <f t="shared" si="370"/>
        <v>55.847230394179782</v>
      </c>
      <c r="M2172" s="170">
        <f t="shared" si="371"/>
        <v>64.886390848416497</v>
      </c>
      <c r="N2172" s="170">
        <f t="shared" si="372"/>
        <v>2.5675292086552326</v>
      </c>
      <c r="O2172" s="169">
        <f t="shared" si="373"/>
        <v>0.23155927206486585</v>
      </c>
    </row>
    <row r="2173" spans="1:15" x14ac:dyDescent="0.25">
      <c r="A2173" s="157">
        <v>45695.497916666667</v>
      </c>
      <c r="B2173" s="168">
        <v>0.78953569617629182</v>
      </c>
      <c r="C2173" s="169">
        <f t="shared" si="365"/>
        <v>0.89601221828894906</v>
      </c>
      <c r="D2173" s="168">
        <v>26.326319694999999</v>
      </c>
      <c r="E2173" s="168">
        <v>2.2774505833333299E-2</v>
      </c>
      <c r="F2173" s="169">
        <f t="shared" si="366"/>
        <v>0.97889414977824585</v>
      </c>
      <c r="G2173" s="169">
        <f t="shared" si="367"/>
        <v>0.86741410763618709</v>
      </c>
      <c r="H2173" s="169">
        <f t="shared" si="368"/>
        <v>1.8775197134982405E-3</v>
      </c>
      <c r="I2173" s="169">
        <f t="shared" si="369"/>
        <v>77415.4556601652</v>
      </c>
      <c r="J2173" s="169">
        <f t="shared" si="363"/>
        <v>2.3737785598995732E-2</v>
      </c>
      <c r="K2173" s="169">
        <f t="shared" si="364"/>
        <v>1.6919490834671753</v>
      </c>
      <c r="L2173" s="169">
        <f t="shared" si="370"/>
        <v>52.405273507814641</v>
      </c>
      <c r="M2173" s="170">
        <f t="shared" si="371"/>
        <v>60.888575040941227</v>
      </c>
      <c r="N2173" s="170">
        <f t="shared" si="372"/>
        <v>2.39359603667687</v>
      </c>
      <c r="O2173" s="169">
        <f t="shared" si="373"/>
        <v>0.21587265843045364</v>
      </c>
    </row>
    <row r="2174" spans="1:15" x14ac:dyDescent="0.25">
      <c r="A2174" s="157">
        <v>45695.498611111114</v>
      </c>
      <c r="B2174" s="168">
        <v>0.74088947798736482</v>
      </c>
      <c r="C2174" s="169">
        <f t="shared" si="365"/>
        <v>0.84080949073402778</v>
      </c>
      <c r="D2174" s="168">
        <v>26.327178001666599</v>
      </c>
      <c r="E2174" s="168">
        <v>2.2716754666666599E-2</v>
      </c>
      <c r="F2174" s="169">
        <f t="shared" si="366"/>
        <v>0.97889241075424183</v>
      </c>
      <c r="G2174" s="169">
        <f t="shared" si="367"/>
        <v>0.81396951210418023</v>
      </c>
      <c r="H2174" s="169">
        <f t="shared" si="368"/>
        <v>1.7618387707882689E-3</v>
      </c>
      <c r="I2174" s="169">
        <f t="shared" si="369"/>
        <v>72645.939999420007</v>
      </c>
      <c r="J2174" s="169">
        <f t="shared" si="363"/>
        <v>2.3737177919340505E-2</v>
      </c>
      <c r="K2174" s="169">
        <f t="shared" si="364"/>
        <v>1.6919875486479645</v>
      </c>
      <c r="L2174" s="169">
        <f t="shared" si="370"/>
        <v>49.616167729913819</v>
      </c>
      <c r="M2174" s="170">
        <f t="shared" si="371"/>
        <v>57.649145730603337</v>
      </c>
      <c r="N2174" s="170">
        <f t="shared" si="372"/>
        <v>2.2484204074820853</v>
      </c>
      <c r="O2174" s="169">
        <f t="shared" si="373"/>
        <v>0.20277961827940885</v>
      </c>
    </row>
    <row r="2175" spans="1:15" x14ac:dyDescent="0.25">
      <c r="A2175" s="157">
        <v>45695.499305555553</v>
      </c>
      <c r="B2175" s="168">
        <v>0.80227637091255355</v>
      </c>
      <c r="C2175" s="169">
        <f t="shared" si="365"/>
        <v>0.91047955010016013</v>
      </c>
      <c r="D2175" s="168">
        <v>26.328036308333299</v>
      </c>
      <c r="E2175" s="168">
        <v>2.2688277E-2</v>
      </c>
      <c r="F2175" s="169">
        <f t="shared" si="366"/>
        <v>0.97889067165350163</v>
      </c>
      <c r="G2175" s="169">
        <f t="shared" si="367"/>
        <v>0.8814115001043924</v>
      </c>
      <c r="H2175" s="169">
        <f t="shared" si="368"/>
        <v>1.9078170997930571E-3</v>
      </c>
      <c r="I2175" s="169">
        <f t="shared" si="369"/>
        <v>78665.433128653836</v>
      </c>
      <c r="J2175" s="169">
        <f t="shared" si="363"/>
        <v>2.3736570258724717E-2</v>
      </c>
      <c r="K2175" s="169">
        <f t="shared" si="364"/>
        <v>1.6920260144688453</v>
      </c>
      <c r="L2175" s="169">
        <f t="shared" si="370"/>
        <v>53.131724360810935</v>
      </c>
      <c r="M2175" s="170">
        <f t="shared" si="371"/>
        <v>61.735136185103855</v>
      </c>
      <c r="N2175" s="170">
        <f t="shared" si="372"/>
        <v>2.4209614174752425</v>
      </c>
      <c r="O2175" s="169">
        <f t="shared" si="373"/>
        <v>0.21834067617922462</v>
      </c>
    </row>
    <row r="2176" spans="1:15" x14ac:dyDescent="0.25">
      <c r="A2176" s="157">
        <v>45695.5</v>
      </c>
      <c r="B2176" s="168">
        <v>0.82698555516546157</v>
      </c>
      <c r="C2176" s="169">
        <f t="shared" si="365"/>
        <v>0.93852562438814968</v>
      </c>
      <c r="D2176" s="168">
        <v>26.328894614999999</v>
      </c>
      <c r="E2176" s="168">
        <v>2.26403273333333E-2</v>
      </c>
      <c r="F2176" s="169">
        <f t="shared" si="366"/>
        <v>0.97888893247602282</v>
      </c>
      <c r="G2176" s="169">
        <f t="shared" si="367"/>
        <v>0.90855795480296342</v>
      </c>
      <c r="H2176" s="169">
        <f t="shared" si="368"/>
        <v>1.9665756597466739E-3</v>
      </c>
      <c r="I2176" s="169">
        <f t="shared" si="369"/>
        <v>81088.613947136138</v>
      </c>
      <c r="J2176" s="169">
        <f t="shared" si="363"/>
        <v>2.37359626171477E-2</v>
      </c>
      <c r="K2176" s="169">
        <f t="shared" si="364"/>
        <v>1.6920644809298222</v>
      </c>
      <c r="L2176" s="169">
        <f t="shared" si="370"/>
        <v>54.53602553297231</v>
      </c>
      <c r="M2176" s="170">
        <f t="shared" si="371"/>
        <v>63.368120252229126</v>
      </c>
      <c r="N2176" s="170">
        <f t="shared" si="372"/>
        <v>2.4860728800930447</v>
      </c>
      <c r="O2176" s="169">
        <f t="shared" si="373"/>
        <v>0.22421292208631355</v>
      </c>
    </row>
    <row r="2177" spans="1:15" x14ac:dyDescent="0.25">
      <c r="A2177" s="157">
        <v>45695.500694444447</v>
      </c>
      <c r="B2177" s="168">
        <v>0.77061770161351539</v>
      </c>
      <c r="C2177" s="169">
        <f t="shared" si="365"/>
        <v>0.8745596127769949</v>
      </c>
      <c r="D2177" s="168">
        <v>26.3298422483333</v>
      </c>
      <c r="E2177" s="168">
        <v>2.2536082333333301E-2</v>
      </c>
      <c r="F2177" s="169">
        <f t="shared" si="366"/>
        <v>0.97888701220775176</v>
      </c>
      <c r="G2177" s="169">
        <f t="shared" si="367"/>
        <v>0.84663007538608226</v>
      </c>
      <c r="H2177" s="169">
        <f t="shared" si="368"/>
        <v>1.8325326307058057E-3</v>
      </c>
      <c r="I2177" s="169">
        <f t="shared" si="369"/>
        <v>75561.950543932355</v>
      </c>
      <c r="J2177" s="169">
        <f t="shared" si="363"/>
        <v>2.3735291758519371E-2</v>
      </c>
      <c r="K2177" s="169">
        <f t="shared" si="364"/>
        <v>1.6921069514595186</v>
      </c>
      <c r="L2177" s="169">
        <f t="shared" si="370"/>
        <v>51.323562390474628</v>
      </c>
      <c r="M2177" s="170">
        <f t="shared" si="371"/>
        <v>59.636739859846251</v>
      </c>
      <c r="N2177" s="170">
        <f t="shared" si="372"/>
        <v>2.3151501434654671</v>
      </c>
      <c r="O2177" s="169">
        <f t="shared" si="373"/>
        <v>0.20879781236160416</v>
      </c>
    </row>
    <row r="2178" spans="1:15" x14ac:dyDescent="0.25">
      <c r="A2178" s="157">
        <v>45695.501388888886</v>
      </c>
      <c r="B2178" s="168">
        <v>0.77718108200461145</v>
      </c>
      <c r="C2178" s="169">
        <f t="shared" si="365"/>
        <v>0.88201338830286713</v>
      </c>
      <c r="D2178" s="168">
        <v>26.330914943333301</v>
      </c>
      <c r="E2178" s="168">
        <v>2.2479125333333301E-2</v>
      </c>
      <c r="F2178" s="169">
        <f t="shared" si="366"/>
        <v>0.97888483840373586</v>
      </c>
      <c r="G2178" s="169">
        <f t="shared" si="367"/>
        <v>0.85384085606717297</v>
      </c>
      <c r="H2178" s="169">
        <f t="shared" si="368"/>
        <v>1.8481403810977769E-3</v>
      </c>
      <c r="I2178" s="169">
        <f t="shared" si="369"/>
        <v>76205.956749367717</v>
      </c>
      <c r="J2178" s="169">
        <f t="shared" si="363"/>
        <v>2.3734532392913014E-2</v>
      </c>
      <c r="K2178" s="169">
        <f t="shared" si="364"/>
        <v>1.6921550278784061</v>
      </c>
      <c r="L2178" s="169">
        <f t="shared" si="370"/>
        <v>51.69926626447397</v>
      </c>
      <c r="M2178" s="170">
        <f t="shared" si="371"/>
        <v>60.074827007086611</v>
      </c>
      <c r="N2178" s="170">
        <f t="shared" si="372"/>
        <v>2.3279379486325409</v>
      </c>
      <c r="O2178" s="169">
        <f t="shared" si="373"/>
        <v>0.20995111369341099</v>
      </c>
    </row>
    <row r="2179" spans="1:15" x14ac:dyDescent="0.25">
      <c r="A2179" s="157">
        <v>45695.502083333333</v>
      </c>
      <c r="B2179" s="168">
        <v>0.79957380079021056</v>
      </c>
      <c r="C2179" s="169">
        <f t="shared" si="365"/>
        <v>0.90743187887610111</v>
      </c>
      <c r="D2179" s="168">
        <v>26.331987635000001</v>
      </c>
      <c r="E2179" s="168">
        <v>2.2620722999999999E-2</v>
      </c>
      <c r="F2179" s="169">
        <f t="shared" si="366"/>
        <v>0.97888266448659844</v>
      </c>
      <c r="G2179" s="169">
        <f t="shared" si="367"/>
        <v>0.8784423532218012</v>
      </c>
      <c r="H2179" s="169">
        <f t="shared" si="368"/>
        <v>1.9013903749389635E-3</v>
      </c>
      <c r="I2179" s="169">
        <f t="shared" si="369"/>
        <v>78402.11433489513</v>
      </c>
      <c r="J2179" s="169">
        <f t="shared" si="363"/>
        <v>2.3733773059400224E-2</v>
      </c>
      <c r="K2179" s="169">
        <f t="shared" si="364"/>
        <v>1.6922031051477222</v>
      </c>
      <c r="L2179" s="169">
        <f t="shared" si="370"/>
        <v>52.977764375979753</v>
      </c>
      <c r="M2179" s="170">
        <f t="shared" si="371"/>
        <v>61.56201487700006</v>
      </c>
      <c r="N2179" s="170">
        <f t="shared" si="372"/>
        <v>2.4063489328011598</v>
      </c>
      <c r="O2179" s="169">
        <f t="shared" si="373"/>
        <v>0.217022811399816</v>
      </c>
    </row>
    <row r="2180" spans="1:15" x14ac:dyDescent="0.25">
      <c r="A2180" s="157">
        <v>45695.50277777778</v>
      </c>
      <c r="B2180" s="168">
        <v>0.80073206302045652</v>
      </c>
      <c r="C2180" s="169">
        <f t="shared" si="365"/>
        <v>0.90875165751707188</v>
      </c>
      <c r="D2180" s="168">
        <v>26.333060326666601</v>
      </c>
      <c r="E2180" s="168">
        <v>2.2687879666666601E-2</v>
      </c>
      <c r="F2180" s="169">
        <f t="shared" si="366"/>
        <v>0.97888049044957903</v>
      </c>
      <c r="G2180" s="169">
        <f t="shared" si="367"/>
        <v>0.87971486439985591</v>
      </c>
      <c r="H2180" s="169">
        <f t="shared" si="368"/>
        <v>1.9041447281382164E-3</v>
      </c>
      <c r="I2180" s="169">
        <f t="shared" si="369"/>
        <v>78516.143209475005</v>
      </c>
      <c r="J2180" s="169">
        <f t="shared" si="363"/>
        <v>2.3733013755620033E-2</v>
      </c>
      <c r="K2180" s="169">
        <f t="shared" si="364"/>
        <v>1.6922511834168639</v>
      </c>
      <c r="L2180" s="169">
        <f t="shared" si="370"/>
        <v>53.04375715261888</v>
      </c>
      <c r="M2180" s="170">
        <f t="shared" si="371"/>
        <v>61.64026893184743</v>
      </c>
      <c r="N2180" s="170">
        <f t="shared" si="372"/>
        <v>2.4168673471493971</v>
      </c>
      <c r="O2180" s="169">
        <f t="shared" si="373"/>
        <v>0.21797144184247808</v>
      </c>
    </row>
    <row r="2181" spans="1:15" x14ac:dyDescent="0.25">
      <c r="A2181" s="157">
        <v>45695.503472222219</v>
      </c>
      <c r="B2181" s="168">
        <v>0.79648514083834621</v>
      </c>
      <c r="C2181" s="169">
        <f t="shared" si="365"/>
        <v>0.90393706651346495</v>
      </c>
      <c r="D2181" s="168">
        <v>26.334133021666599</v>
      </c>
      <c r="E2181" s="168">
        <v>2.2555818666666599E-2</v>
      </c>
      <c r="F2181" s="169">
        <f t="shared" si="366"/>
        <v>0.97887831628591604</v>
      </c>
      <c r="G2181" s="169">
        <f t="shared" si="367"/>
        <v>0.87504903328843631</v>
      </c>
      <c r="H2181" s="169">
        <f t="shared" si="368"/>
        <v>1.894045526598347E-3</v>
      </c>
      <c r="I2181" s="169">
        <f t="shared" si="369"/>
        <v>78100.162546763371</v>
      </c>
      <c r="J2181" s="169">
        <f t="shared" si="363"/>
        <v>2.3732254479211547E-2</v>
      </c>
      <c r="K2181" s="169">
        <f t="shared" si="364"/>
        <v>1.6922992628352598</v>
      </c>
      <c r="L2181" s="169">
        <f t="shared" si="370"/>
        <v>52.801720382774811</v>
      </c>
      <c r="M2181" s="170">
        <f t="shared" si="371"/>
        <v>61.360567615482147</v>
      </c>
      <c r="N2181" s="170">
        <f t="shared" si="372"/>
        <v>2.3908406271585387</v>
      </c>
      <c r="O2181" s="169">
        <f t="shared" si="373"/>
        <v>0.21562415468601537</v>
      </c>
    </row>
    <row r="2182" spans="1:15" x14ac:dyDescent="0.25">
      <c r="A2182" s="157">
        <v>45695.504166666666</v>
      </c>
      <c r="B2182" s="168">
        <v>0.77332027922583202</v>
      </c>
      <c r="C2182" s="169">
        <f t="shared" si="365"/>
        <v>0.87764963501717208</v>
      </c>
      <c r="D2182" s="168">
        <v>26.334669431666601</v>
      </c>
      <c r="E2182" s="168">
        <v>2.2591582666666599E-2</v>
      </c>
      <c r="F2182" s="169">
        <f t="shared" si="366"/>
        <v>0.97887722903244123</v>
      </c>
      <c r="G2182" s="169">
        <f t="shared" si="367"/>
        <v>0.84959923049744512</v>
      </c>
      <c r="H2182" s="169">
        <f t="shared" si="368"/>
        <v>1.8389593733710934E-3</v>
      </c>
      <c r="I2182" s="169">
        <f t="shared" si="369"/>
        <v>75828.928465483667</v>
      </c>
      <c r="J2182" s="169">
        <f t="shared" si="363"/>
        <v>2.373187480791903E-2</v>
      </c>
      <c r="K2182" s="169">
        <f t="shared" si="364"/>
        <v>1.6923233057207847</v>
      </c>
      <c r="L2182" s="169">
        <f t="shared" si="370"/>
        <v>51.478318552821726</v>
      </c>
      <c r="M2182" s="170">
        <f t="shared" si="371"/>
        <v>59.823411215308838</v>
      </c>
      <c r="N2182" s="170">
        <f t="shared" si="372"/>
        <v>2.3288586308241723</v>
      </c>
      <c r="O2182" s="169">
        <f t="shared" si="373"/>
        <v>0.21003414780160284</v>
      </c>
    </row>
    <row r="2183" spans="1:15" x14ac:dyDescent="0.25">
      <c r="A2183" s="157">
        <v>45695.504861111112</v>
      </c>
      <c r="B2183" s="168">
        <v>0.77332029389690893</v>
      </c>
      <c r="C2183" s="169">
        <f t="shared" si="365"/>
        <v>0.87764863379247049</v>
      </c>
      <c r="D2183" s="168">
        <v>26.334455044999999</v>
      </c>
      <c r="E2183" s="168">
        <v>2.24987309999999E-2</v>
      </c>
      <c r="F2183" s="169">
        <f t="shared" si="366"/>
        <v>0.97887766357798944</v>
      </c>
      <c r="G2183" s="169">
        <f t="shared" si="367"/>
        <v>0.84959924661565112</v>
      </c>
      <c r="H2183" s="169">
        <f t="shared" si="368"/>
        <v>1.838959408258985E-3</v>
      </c>
      <c r="I2183" s="169">
        <f t="shared" si="369"/>
        <v>75828.841959669444</v>
      </c>
      <c r="J2183" s="169">
        <f t="shared" si="363"/>
        <v>2.3732026550027499E-2</v>
      </c>
      <c r="K2183" s="169">
        <f t="shared" si="364"/>
        <v>1.6923136964849907</v>
      </c>
      <c r="L2183" s="169">
        <f t="shared" si="370"/>
        <v>51.478319392717474</v>
      </c>
      <c r="M2183" s="170">
        <f t="shared" si="371"/>
        <v>59.823108019569297</v>
      </c>
      <c r="N2183" s="170">
        <f t="shared" si="372"/>
        <v>2.3192727965556434</v>
      </c>
      <c r="O2183" s="169">
        <f t="shared" si="373"/>
        <v>0.2091696245089866</v>
      </c>
    </row>
    <row r="2184" spans="1:15" x14ac:dyDescent="0.25">
      <c r="A2184" s="157">
        <v>45695.505555555559</v>
      </c>
      <c r="B2184" s="168">
        <v>0.79802948548535657</v>
      </c>
      <c r="C2184" s="169">
        <f t="shared" si="365"/>
        <v>0.90569028240907801</v>
      </c>
      <c r="D2184" s="168">
        <v>26.3342406583333</v>
      </c>
      <c r="E2184" s="168">
        <v>2.2469060999999999E-2</v>
      </c>
      <c r="F2184" s="169">
        <f t="shared" si="366"/>
        <v>0.97887809811874893</v>
      </c>
      <c r="G2184" s="169">
        <f t="shared" si="367"/>
        <v>0.87674570937332641</v>
      </c>
      <c r="H2184" s="169">
        <f t="shared" si="368"/>
        <v>1.8977179856565507E-3</v>
      </c>
      <c r="I2184" s="169">
        <f t="shared" si="369"/>
        <v>78251.640400144344</v>
      </c>
      <c r="J2184" s="169">
        <f t="shared" si="363"/>
        <v>2.3732178293323546E-2</v>
      </c>
      <c r="K2184" s="169">
        <f t="shared" si="364"/>
        <v>1.6923040872891293</v>
      </c>
      <c r="L2184" s="169">
        <f t="shared" si="370"/>
        <v>52.88975513927398</v>
      </c>
      <c r="M2184" s="170">
        <f t="shared" si="371"/>
        <v>61.463029187065281</v>
      </c>
      <c r="N2184" s="170">
        <f t="shared" si="372"/>
        <v>2.3860110704562052</v>
      </c>
      <c r="O2184" s="169">
        <f t="shared" si="373"/>
        <v>0.21518858860535764</v>
      </c>
    </row>
    <row r="2185" spans="1:15" x14ac:dyDescent="0.25">
      <c r="A2185" s="157">
        <v>45695.506249999999</v>
      </c>
      <c r="B2185" s="168">
        <v>0.80420675404031206</v>
      </c>
      <c r="C2185" s="169">
        <f t="shared" si="365"/>
        <v>0.91269985722824842</v>
      </c>
      <c r="D2185" s="168">
        <v>26.334026274999999</v>
      </c>
      <c r="E2185" s="168">
        <v>2.2639797833333301E-2</v>
      </c>
      <c r="F2185" s="169">
        <f t="shared" si="366"/>
        <v>0.9788785326479631</v>
      </c>
      <c r="G2185" s="169">
        <f t="shared" si="367"/>
        <v>0.88353229282633017</v>
      </c>
      <c r="H2185" s="169">
        <f t="shared" si="368"/>
        <v>1.9124075602301518E-3</v>
      </c>
      <c r="I2185" s="169">
        <f t="shared" si="369"/>
        <v>78857.267664520667</v>
      </c>
      <c r="J2185" s="169">
        <f t="shared" si="363"/>
        <v>2.3732330035447703E-2</v>
      </c>
      <c r="K2185" s="169">
        <f t="shared" si="364"/>
        <v>1.6922944782826128</v>
      </c>
      <c r="L2185" s="169">
        <f t="shared" si="370"/>
        <v>53.241649946093261</v>
      </c>
      <c r="M2185" s="170">
        <f t="shared" si="371"/>
        <v>61.87165052631277</v>
      </c>
      <c r="N2185" s="170">
        <f t="shared" si="372"/>
        <v>2.4216901334138594</v>
      </c>
      <c r="O2185" s="169">
        <f t="shared" si="373"/>
        <v>0.21840639731365974</v>
      </c>
    </row>
    <row r="2186" spans="1:15" x14ac:dyDescent="0.25">
      <c r="A2186" s="157">
        <v>45695.506944444445</v>
      </c>
      <c r="B2186" s="168">
        <v>0.79957380079021056</v>
      </c>
      <c r="C2186" s="169">
        <f t="shared" si="365"/>
        <v>0.90744083382293261</v>
      </c>
      <c r="D2186" s="168">
        <v>26.333811884999999</v>
      </c>
      <c r="E2186" s="168">
        <v>2.26609901666666E-2</v>
      </c>
      <c r="F2186" s="169">
        <f t="shared" si="366"/>
        <v>0.97887896718590073</v>
      </c>
      <c r="G2186" s="169">
        <f t="shared" si="367"/>
        <v>0.8784423532218012</v>
      </c>
      <c r="H2186" s="169">
        <f t="shared" si="368"/>
        <v>1.9013903749389635E-3</v>
      </c>
      <c r="I2186" s="169">
        <f t="shared" si="369"/>
        <v>78402.888042301376</v>
      </c>
      <c r="J2186" s="169">
        <f t="shared" si="363"/>
        <v>2.3732481783478108E-2</v>
      </c>
      <c r="K2186" s="169">
        <f t="shared" si="364"/>
        <v>1.6922848690172234</v>
      </c>
      <c r="L2186" s="169">
        <f t="shared" si="370"/>
        <v>52.977764375979753</v>
      </c>
      <c r="M2186" s="170">
        <f t="shared" si="371"/>
        <v>61.564678407415535</v>
      </c>
      <c r="N2186" s="170">
        <f t="shared" si="372"/>
        <v>2.4107583534927404</v>
      </c>
      <c r="O2186" s="169">
        <f t="shared" si="373"/>
        <v>0.21742048642611292</v>
      </c>
    </row>
    <row r="2187" spans="1:15" x14ac:dyDescent="0.25">
      <c r="A2187" s="157">
        <v>45695.507638888892</v>
      </c>
      <c r="B2187" s="168">
        <v>0.80459288803750295</v>
      </c>
      <c r="C2187" s="169">
        <f t="shared" si="365"/>
        <v>0.91314126440266874</v>
      </c>
      <c r="D2187" s="168">
        <v>26.334670226666599</v>
      </c>
      <c r="E2187" s="168">
        <v>2.28493434999999E-2</v>
      </c>
      <c r="F2187" s="169">
        <f t="shared" si="366"/>
        <v>0.97887722742102756</v>
      </c>
      <c r="G2187" s="169">
        <f t="shared" si="367"/>
        <v>0.88395651440139433</v>
      </c>
      <c r="H2187" s="169">
        <f t="shared" si="368"/>
        <v>1.9133257887476067E-3</v>
      </c>
      <c r="I2187" s="169">
        <f t="shared" si="369"/>
        <v>78895.405244390582</v>
      </c>
      <c r="J2187" s="169">
        <f t="shared" si="363"/>
        <v>2.3731874245223127E-2</v>
      </c>
      <c r="K2187" s="169">
        <f t="shared" si="364"/>
        <v>1.692323341354335</v>
      </c>
      <c r="L2187" s="169">
        <f t="shared" si="370"/>
        <v>53.263633894054834</v>
      </c>
      <c r="M2187" s="170">
        <f t="shared" si="371"/>
        <v>61.898143197408231</v>
      </c>
      <c r="N2187" s="170">
        <f t="shared" si="372"/>
        <v>2.4452571939472647</v>
      </c>
      <c r="O2187" s="169">
        <f t="shared" si="373"/>
        <v>0.22053185371097264</v>
      </c>
    </row>
    <row r="2188" spans="1:15" x14ac:dyDescent="0.25">
      <c r="A2188" s="157">
        <v>45695.508333333331</v>
      </c>
      <c r="B2188" s="168">
        <v>0.80961190895607515</v>
      </c>
      <c r="C2188" s="169">
        <f t="shared" si="365"/>
        <v>0.91884913799397561</v>
      </c>
      <c r="D2188" s="168">
        <v>26.337030380000002</v>
      </c>
      <c r="E2188" s="168">
        <v>2.3001668499999999E-2</v>
      </c>
      <c r="F2188" s="169">
        <f t="shared" si="366"/>
        <v>0.97887244325206824</v>
      </c>
      <c r="G2188" s="169">
        <f t="shared" si="367"/>
        <v>0.889470602709719</v>
      </c>
      <c r="H2188" s="169">
        <f t="shared" si="368"/>
        <v>1.9252610448262316E-3</v>
      </c>
      <c r="I2188" s="169">
        <f t="shared" si="369"/>
        <v>79388.565522679492</v>
      </c>
      <c r="J2188" s="169">
        <f t="shared" si="363"/>
        <v>2.3730203815757252E-2</v>
      </c>
      <c r="K2188" s="169">
        <f t="shared" si="364"/>
        <v>1.6924291307515043</v>
      </c>
      <c r="L2188" s="169">
        <f t="shared" si="370"/>
        <v>53.549250089073581</v>
      </c>
      <c r="M2188" s="170">
        <f t="shared" si="371"/>
        <v>62.233543723384599</v>
      </c>
      <c r="N2188" s="170">
        <f t="shared" si="372"/>
        <v>2.4762171153353494</v>
      </c>
      <c r="O2188" s="169">
        <f t="shared" si="373"/>
        <v>0.22332405441336123</v>
      </c>
    </row>
    <row r="2189" spans="1:15" x14ac:dyDescent="0.25">
      <c r="A2189" s="157">
        <v>45695.509027777778</v>
      </c>
      <c r="B2189" s="168">
        <v>0.77447851203670193</v>
      </c>
      <c r="C2189" s="169">
        <f t="shared" si="365"/>
        <v>0.87898657604131658</v>
      </c>
      <c r="D2189" s="168">
        <v>26.339390531666599</v>
      </c>
      <c r="E2189" s="168">
        <v>2.2717814833333301E-2</v>
      </c>
      <c r="F2189" s="169">
        <f t="shared" si="366"/>
        <v>0.97886765850601953</v>
      </c>
      <c r="G2189" s="169">
        <f t="shared" si="367"/>
        <v>0.85087170935424816</v>
      </c>
      <c r="H2189" s="169">
        <f t="shared" si="368"/>
        <v>1.8417136566109267E-3</v>
      </c>
      <c r="I2189" s="169">
        <f t="shared" si="369"/>
        <v>75944.440169969748</v>
      </c>
      <c r="J2189" s="169">
        <f t="shared" si="363"/>
        <v>2.3728533531373591E-2</v>
      </c>
      <c r="K2189" s="169">
        <f t="shared" si="364"/>
        <v>1.6925349249143584</v>
      </c>
      <c r="L2189" s="169">
        <f t="shared" si="370"/>
        <v>51.544618588192158</v>
      </c>
      <c r="M2189" s="170">
        <f t="shared" si="371"/>
        <v>59.907166390999684</v>
      </c>
      <c r="N2189" s="170">
        <f t="shared" si="372"/>
        <v>2.3455002332930222</v>
      </c>
      <c r="O2189" s="169">
        <f t="shared" si="373"/>
        <v>0.21153501382512824</v>
      </c>
    </row>
    <row r="2190" spans="1:15" x14ac:dyDescent="0.25">
      <c r="A2190" s="157">
        <v>45695.509722222225</v>
      </c>
      <c r="B2190" s="168">
        <v>0.75401622039209748</v>
      </c>
      <c r="C2190" s="169">
        <f t="shared" si="365"/>
        <v>0.85577403200535618</v>
      </c>
      <c r="D2190" s="168">
        <v>26.341750684999901</v>
      </c>
      <c r="E2190" s="168">
        <v>2.2440185166666599E-2</v>
      </c>
      <c r="F2190" s="169">
        <f t="shared" si="366"/>
        <v>0.97886287317606435</v>
      </c>
      <c r="G2190" s="169">
        <f t="shared" si="367"/>
        <v>0.82839105327618168</v>
      </c>
      <c r="H2190" s="169">
        <f t="shared" si="368"/>
        <v>1.7930542278705231E-3</v>
      </c>
      <c r="I2190" s="169">
        <f t="shared" si="369"/>
        <v>73938.876365262768</v>
      </c>
      <c r="J2190" s="169">
        <f t="shared" si="363"/>
        <v>2.3726863389698542E-2</v>
      </c>
      <c r="K2190" s="169">
        <f t="shared" si="364"/>
        <v>1.6926407239924475</v>
      </c>
      <c r="L2190" s="169">
        <f t="shared" si="370"/>
        <v>50.371242297186932</v>
      </c>
      <c r="M2190" s="170">
        <f t="shared" si="371"/>
        <v>58.546699732868589</v>
      </c>
      <c r="N2190" s="170">
        <f t="shared" si="372"/>
        <v>2.2591402177494189</v>
      </c>
      <c r="O2190" s="169">
        <f t="shared" si="373"/>
        <v>0.20374641213468783</v>
      </c>
    </row>
    <row r="2191" spans="1:15" x14ac:dyDescent="0.25">
      <c r="A2191" s="157">
        <v>45695.510416666664</v>
      </c>
      <c r="B2191" s="168">
        <v>0.75517447536401749</v>
      </c>
      <c r="C2191" s="169">
        <f t="shared" si="365"/>
        <v>0.85709954348728945</v>
      </c>
      <c r="D2191" s="168">
        <v>26.344110839999999</v>
      </c>
      <c r="E2191" s="168">
        <v>2.2268918333333301E-2</v>
      </c>
      <c r="F2191" s="169">
        <f t="shared" si="366"/>
        <v>0.97885808726214218</v>
      </c>
      <c r="G2191" s="169">
        <f t="shared" si="367"/>
        <v>0.82966355647996193</v>
      </c>
      <c r="H2191" s="169">
        <f t="shared" si="368"/>
        <v>1.7958085638094415E-3</v>
      </c>
      <c r="I2191" s="169">
        <f t="shared" si="369"/>
        <v>74053.400557301808</v>
      </c>
      <c r="J2191" s="169">
        <f t="shared" si="363"/>
        <v>2.3725193390717946E-2</v>
      </c>
      <c r="K2191" s="169">
        <f t="shared" si="364"/>
        <v>1.6927465279859046</v>
      </c>
      <c r="L2191" s="169">
        <f t="shared" si="370"/>
        <v>50.437778486429274</v>
      </c>
      <c r="M2191" s="170">
        <f t="shared" si="371"/>
        <v>58.627316569538756</v>
      </c>
      <c r="N2191" s="170">
        <f t="shared" si="372"/>
        <v>2.2453023038808655</v>
      </c>
      <c r="O2191" s="169">
        <f t="shared" si="373"/>
        <v>0.2024984040296596</v>
      </c>
    </row>
    <row r="2192" spans="1:15" x14ac:dyDescent="0.25">
      <c r="A2192" s="157">
        <v>45695.511111111111</v>
      </c>
      <c r="B2192" s="168">
        <v>0.7825862664169676</v>
      </c>
      <c r="C2192" s="169">
        <f t="shared" si="365"/>
        <v>0.88822069860422181</v>
      </c>
      <c r="D2192" s="168">
        <v>26.346113523333301</v>
      </c>
      <c r="E2192" s="168">
        <v>2.2135137499999999E-2</v>
      </c>
      <c r="F2192" s="169">
        <f t="shared" si="366"/>
        <v>0.97885402577260905</v>
      </c>
      <c r="G2192" s="169">
        <f t="shared" si="367"/>
        <v>0.85977919835664685</v>
      </c>
      <c r="H2192" s="169">
        <f t="shared" si="368"/>
        <v>1.860993935836898E-3</v>
      </c>
      <c r="I2192" s="169">
        <f t="shared" si="369"/>
        <v>76742.26835940477</v>
      </c>
      <c r="J2192" s="169">
        <f t="shared" ref="J2192:J2255" si="374">KHprocess*EXP(delta*(1/(D2192+273.15)-1/(Tnul+273.15)))</f>
        <v>2.3723776444442381E-2</v>
      </c>
      <c r="K2192" s="169">
        <f t="shared" ref="K2192:K2255" si="375">1/(J2192*constR*(D2192+273.15)*10^3)</f>
        <v>1.6928363105869013</v>
      </c>
      <c r="L2192" s="169">
        <f t="shared" si="370"/>
        <v>52.00833864656471</v>
      </c>
      <c r="M2192" s="170">
        <f t="shared" si="371"/>
        <v>60.455758592864896</v>
      </c>
      <c r="N2192" s="170">
        <f t="shared" si="372"/>
        <v>2.3083689662670888</v>
      </c>
      <c r="O2192" s="169">
        <f t="shared" si="373"/>
        <v>0.2081862343314474</v>
      </c>
    </row>
    <row r="2193" spans="1:15" x14ac:dyDescent="0.25">
      <c r="A2193" s="157">
        <v>45695.511805555558</v>
      </c>
      <c r="B2193" s="168">
        <v>0.83740978250300657</v>
      </c>
      <c r="C2193" s="169">
        <f t="shared" ref="C2193:C2256" si="376">IF($C$13="Normalised Q_A (Nm3/s)", B2193*$C$8/F2193*(D2193+273.15)/($C$6+273.15), B2193)</f>
        <v>0.95045208430287897</v>
      </c>
      <c r="D2193" s="168">
        <v>26.347615749999999</v>
      </c>
      <c r="E2193" s="168">
        <v>2.2038839833333299E-2</v>
      </c>
      <c r="F2193" s="169">
        <f t="shared" ref="F2193:F2256" si="377">$C$5-EXP(52.57-(6690.9/(D2193+273.15))-4.681*LN(D2193+273.15))/1000</f>
        <v>0.97885097894668394</v>
      </c>
      <c r="G2193" s="169">
        <f t="shared" ref="G2193:G2256" si="378">C2193*((20+273.15)/(D2193+273.15))*(F2193/$C$9)</f>
        <v>0.92001040957807245</v>
      </c>
      <c r="H2193" s="169">
        <f t="shared" ref="H2193:H2256" si="379">G2193/$C$2</f>
        <v>1.9913645228962608E-3</v>
      </c>
      <c r="I2193" s="169">
        <f t="shared" ref="I2193:I2256" si="380">C2193*(24*60*60)</f>
        <v>82119.060083768738</v>
      </c>
      <c r="J2193" s="169">
        <f t="shared" si="374"/>
        <v>2.3722713651191545E-2</v>
      </c>
      <c r="K2193" s="169">
        <f t="shared" si="375"/>
        <v>1.692903659426825</v>
      </c>
      <c r="L2193" s="169">
        <f t="shared" ref="L2193:L2256" si="381">(($C$3/0.815)^(-0.49))*34500*(H2193)^0.86</f>
        <v>55.126697471571035</v>
      </c>
      <c r="M2193" s="170">
        <f t="shared" ref="M2193:M2256" si="382">L2193*(1.024)^(D2193-20)</f>
        <v>64.082897863039349</v>
      </c>
      <c r="N2193" s="170">
        <f t="shared" ref="N2193:N2256" si="383">K2193*E2193*(1-EXP((-(M2193/K2193)*($C$4/I2193))))*I2193/1000</f>
        <v>2.450112967423641</v>
      </c>
      <c r="O2193" s="169">
        <f t="shared" ref="O2193:O2256" si="384">N2193*1000/24/$C$2</f>
        <v>0.22096978421930383</v>
      </c>
    </row>
    <row r="2194" spans="1:15" x14ac:dyDescent="0.25">
      <c r="A2194" s="157">
        <v>45695.512499999997</v>
      </c>
      <c r="B2194" s="168">
        <v>0.79687127468110619</v>
      </c>
      <c r="C2194" s="169">
        <f t="shared" si="376"/>
        <v>0.90444861809094346</v>
      </c>
      <c r="D2194" s="168">
        <v>26.3491179783333</v>
      </c>
      <c r="E2194" s="168">
        <v>2.1744786499999998E-2</v>
      </c>
      <c r="F2194" s="169">
        <f t="shared" si="377"/>
        <v>0.97884793188210761</v>
      </c>
      <c r="G2194" s="169">
        <f t="shared" si="378"/>
        <v>0.87547325469383708</v>
      </c>
      <c r="H2194" s="169">
        <f t="shared" si="379"/>
        <v>1.894963754748565E-3</v>
      </c>
      <c r="I2194" s="169">
        <f t="shared" si="380"/>
        <v>78144.360603057517</v>
      </c>
      <c r="J2194" s="169">
        <f t="shared" si="374"/>
        <v>2.3721650915034195E-2</v>
      </c>
      <c r="K2194" s="169">
        <f t="shared" si="375"/>
        <v>1.6929710103026707</v>
      </c>
      <c r="L2194" s="169">
        <f t="shared" si="381"/>
        <v>52.823734028734762</v>
      </c>
      <c r="M2194" s="170">
        <f t="shared" si="382"/>
        <v>61.407969513269983</v>
      </c>
      <c r="N2194" s="170">
        <f t="shared" si="383"/>
        <v>2.3069180845604831</v>
      </c>
      <c r="O2194" s="169">
        <f t="shared" si="384"/>
        <v>0.2080553828066814</v>
      </c>
    </row>
    <row r="2195" spans="1:15" x14ac:dyDescent="0.25">
      <c r="A2195" s="157">
        <v>45695.513194444444</v>
      </c>
      <c r="B2195" s="168">
        <v>0.78914962480144124</v>
      </c>
      <c r="C2195" s="169">
        <f t="shared" si="376"/>
        <v>0.89569182916878021</v>
      </c>
      <c r="D2195" s="168">
        <v>26.350620204999998</v>
      </c>
      <c r="E2195" s="168">
        <v>2.14585468333333E-2</v>
      </c>
      <c r="F2195" s="169">
        <f t="shared" si="377"/>
        <v>0.9788448845856258</v>
      </c>
      <c r="G2195" s="169">
        <f t="shared" si="378"/>
        <v>0.86698995486042052</v>
      </c>
      <c r="H2195" s="169">
        <f t="shared" si="379"/>
        <v>1.8766016338970142E-3</v>
      </c>
      <c r="I2195" s="169">
        <f t="shared" si="380"/>
        <v>77387.774040182616</v>
      </c>
      <c r="J2195" s="169">
        <f t="shared" si="374"/>
        <v>2.3720588238324711E-2</v>
      </c>
      <c r="K2195" s="169">
        <f t="shared" si="375"/>
        <v>1.6930383630650252</v>
      </c>
      <c r="L2195" s="169">
        <f t="shared" si="381"/>
        <v>52.383234900666849</v>
      </c>
      <c r="M2195" s="170">
        <f t="shared" si="382"/>
        <v>60.898055731700282</v>
      </c>
      <c r="N2195" s="170">
        <f t="shared" si="383"/>
        <v>2.2558166643190556</v>
      </c>
      <c r="O2195" s="169">
        <f t="shared" si="384"/>
        <v>0.2034466688599437</v>
      </c>
    </row>
    <row r="2196" spans="1:15" x14ac:dyDescent="0.25">
      <c r="A2196" s="157">
        <v>45695.513888888891</v>
      </c>
      <c r="B2196" s="168">
        <v>0.74938325617729595</v>
      </c>
      <c r="C2196" s="169">
        <f t="shared" si="376"/>
        <v>0.85056356214186168</v>
      </c>
      <c r="D2196" s="168">
        <v>26.352122434999998</v>
      </c>
      <c r="E2196" s="168">
        <v>2.13815885E-2</v>
      </c>
      <c r="F2196" s="169">
        <f t="shared" si="377"/>
        <v>0.97884183704708039</v>
      </c>
      <c r="G2196" s="169">
        <f t="shared" si="378"/>
        <v>0.82330110162541414</v>
      </c>
      <c r="H2196" s="169">
        <f t="shared" si="379"/>
        <v>1.7820370165052253E-3</v>
      </c>
      <c r="I2196" s="169">
        <f t="shared" si="380"/>
        <v>73488.691769056852</v>
      </c>
      <c r="J2196" s="169">
        <f t="shared" si="374"/>
        <v>2.3719525617522452E-2</v>
      </c>
      <c r="K2196" s="169">
        <f t="shared" si="375"/>
        <v>1.6931057179381008</v>
      </c>
      <c r="L2196" s="169">
        <f t="shared" si="381"/>
        <v>50.104957384532376</v>
      </c>
      <c r="M2196" s="170">
        <f t="shared" si="382"/>
        <v>58.251522753365784</v>
      </c>
      <c r="N2196" s="170">
        <f t="shared" si="383"/>
        <v>2.1407092577147702</v>
      </c>
      <c r="O2196" s="169">
        <f t="shared" si="384"/>
        <v>0.19306540924556007</v>
      </c>
    </row>
    <row r="2197" spans="1:15" x14ac:dyDescent="0.25">
      <c r="A2197" s="157">
        <v>45695.51458333333</v>
      </c>
      <c r="B2197" s="168">
        <v>0.72428801900421091</v>
      </c>
      <c r="C2197" s="169">
        <f t="shared" si="376"/>
        <v>0.82208351394050927</v>
      </c>
      <c r="D2197" s="168">
        <v>26.352909246666599</v>
      </c>
      <c r="E2197" s="168">
        <v>2.1353508166666601E-2</v>
      </c>
      <c r="F2197" s="169">
        <f t="shared" si="377"/>
        <v>0.97884024076692144</v>
      </c>
      <c r="G2197" s="169">
        <f t="shared" si="378"/>
        <v>0.79573051442608689</v>
      </c>
      <c r="H2197" s="169">
        <f t="shared" si="379"/>
        <v>1.722360420835686E-3</v>
      </c>
      <c r="I2197" s="169">
        <f t="shared" si="380"/>
        <v>71028.015604460001</v>
      </c>
      <c r="J2197" s="169">
        <f t="shared" si="374"/>
        <v>2.3718969079895905E-2</v>
      </c>
      <c r="K2197" s="169">
        <f t="shared" si="375"/>
        <v>1.6931409966741477</v>
      </c>
      <c r="L2197" s="169">
        <f t="shared" si="381"/>
        <v>48.658530488852875</v>
      </c>
      <c r="M2197" s="170">
        <f t="shared" si="382"/>
        <v>56.570976928142898</v>
      </c>
      <c r="N2197" s="170">
        <f t="shared" si="383"/>
        <v>2.0702512205723029</v>
      </c>
      <c r="O2197" s="169">
        <f t="shared" si="384"/>
        <v>0.18671096866633322</v>
      </c>
    </row>
    <row r="2198" spans="1:15" x14ac:dyDescent="0.25">
      <c r="A2198" s="157">
        <v>45695.515277777777</v>
      </c>
      <c r="B2198" s="168">
        <v>0.7323957109165643</v>
      </c>
      <c r="C2198" s="169">
        <f t="shared" si="376"/>
        <v>0.83128496408323382</v>
      </c>
      <c r="D2198" s="168">
        <v>26.35269448</v>
      </c>
      <c r="E2198" s="168">
        <v>2.1390200166666599E-2</v>
      </c>
      <c r="F2198" s="169">
        <f t="shared" si="377"/>
        <v>0.9788406764910258</v>
      </c>
      <c r="G2198" s="169">
        <f t="shared" si="378"/>
        <v>0.80463793479884838</v>
      </c>
      <c r="H2198" s="169">
        <f t="shared" si="379"/>
        <v>1.7416405515126589E-3</v>
      </c>
      <c r="I2198" s="169">
        <f t="shared" si="380"/>
        <v>71823.020896791408</v>
      </c>
      <c r="J2198" s="169">
        <f t="shared" si="374"/>
        <v>2.3719120989797809E-2</v>
      </c>
      <c r="K2198" s="169">
        <f t="shared" si="375"/>
        <v>1.6931313670018018</v>
      </c>
      <c r="L2198" s="169">
        <f t="shared" si="381"/>
        <v>49.126593560112063</v>
      </c>
      <c r="M2198" s="170">
        <f t="shared" si="382"/>
        <v>57.114861615472854</v>
      </c>
      <c r="N2198" s="170">
        <f t="shared" si="383"/>
        <v>2.0957200354957441</v>
      </c>
      <c r="O2198" s="169">
        <f t="shared" si="384"/>
        <v>0.18900793970921212</v>
      </c>
    </row>
    <row r="2199" spans="1:15" x14ac:dyDescent="0.25">
      <c r="A2199" s="157">
        <v>45695.515972222223</v>
      </c>
      <c r="B2199" s="168">
        <v>0.71926893909245826</v>
      </c>
      <c r="C2199" s="169">
        <f t="shared" si="376"/>
        <v>0.81638484547821588</v>
      </c>
      <c r="D2199" s="168">
        <v>26.3524797116666</v>
      </c>
      <c r="E2199" s="168">
        <v>2.12584059999999E-2</v>
      </c>
      <c r="F2199" s="169">
        <f t="shared" si="377"/>
        <v>0.97884111221370185</v>
      </c>
      <c r="G2199" s="169">
        <f t="shared" si="378"/>
        <v>0.79021636130559814</v>
      </c>
      <c r="H2199" s="169">
        <f t="shared" si="379"/>
        <v>1.7104250244709916E-3</v>
      </c>
      <c r="I2199" s="169">
        <f t="shared" si="380"/>
        <v>70535.650649317846</v>
      </c>
      <c r="J2199" s="169">
        <f t="shared" si="374"/>
        <v>2.3719272902069516E-2</v>
      </c>
      <c r="K2199" s="169">
        <f t="shared" si="375"/>
        <v>1.6931217372948051</v>
      </c>
      <c r="L2199" s="169">
        <f t="shared" si="381"/>
        <v>48.368407982222188</v>
      </c>
      <c r="M2199" s="170">
        <f t="shared" si="382"/>
        <v>56.233104253089934</v>
      </c>
      <c r="N2199" s="170">
        <f t="shared" si="383"/>
        <v>2.047509246918263</v>
      </c>
      <c r="O2199" s="169">
        <f t="shared" si="384"/>
        <v>0.1846599248663657</v>
      </c>
    </row>
    <row r="2200" spans="1:15" x14ac:dyDescent="0.25">
      <c r="A2200" s="157">
        <v>45695.51666666667</v>
      </c>
      <c r="B2200" s="168">
        <v>0.72158542672081738</v>
      </c>
      <c r="C2200" s="169">
        <f t="shared" si="376"/>
        <v>0.81901315408924868</v>
      </c>
      <c r="D2200" s="168">
        <v>26.352264945000002</v>
      </c>
      <c r="E2200" s="168">
        <v>2.1114955000000001E-2</v>
      </c>
      <c r="F2200" s="169">
        <f t="shared" si="377"/>
        <v>0.97884154792818667</v>
      </c>
      <c r="G2200" s="169">
        <f t="shared" si="378"/>
        <v>0.79276134319651803</v>
      </c>
      <c r="H2200" s="169">
        <f t="shared" si="379"/>
        <v>1.7159336432825065E-3</v>
      </c>
      <c r="I2200" s="169">
        <f t="shared" si="380"/>
        <v>70762.736513311087</v>
      </c>
      <c r="J2200" s="169">
        <f t="shared" si="374"/>
        <v>2.3719424814353032E-2</v>
      </c>
      <c r="K2200" s="169">
        <f t="shared" si="375"/>
        <v>1.6931121077026319</v>
      </c>
      <c r="L2200" s="169">
        <f t="shared" si="381"/>
        <v>48.502345153735817</v>
      </c>
      <c r="M2200" s="170">
        <f t="shared" si="382"/>
        <v>56.388532372863061</v>
      </c>
      <c r="N2200" s="170">
        <f t="shared" si="383"/>
        <v>2.0398679064795657</v>
      </c>
      <c r="O2200" s="169">
        <f t="shared" si="384"/>
        <v>0.18397077078639662</v>
      </c>
    </row>
    <row r="2201" spans="1:15" x14ac:dyDescent="0.25">
      <c r="A2201" s="157">
        <v>45695.517361111109</v>
      </c>
      <c r="B2201" s="168">
        <v>0.70382569438828702</v>
      </c>
      <c r="C2201" s="169">
        <f t="shared" si="376"/>
        <v>0.79885459239313361</v>
      </c>
      <c r="D2201" s="168">
        <v>26.352050176666602</v>
      </c>
      <c r="E2201" s="168">
        <v>2.11246243333333E-2</v>
      </c>
      <c r="F2201" s="169">
        <f t="shared" si="377"/>
        <v>0.97884198364124309</v>
      </c>
      <c r="G2201" s="169">
        <f t="shared" si="378"/>
        <v>0.77324982212446813</v>
      </c>
      <c r="H2201" s="169">
        <f t="shared" si="379"/>
        <v>1.6737009136893249E-3</v>
      </c>
      <c r="I2201" s="169">
        <f t="shared" si="380"/>
        <v>69021.036782766751</v>
      </c>
      <c r="J2201" s="169">
        <f t="shared" si="374"/>
        <v>2.3719576729006354E-2</v>
      </c>
      <c r="K2201" s="169">
        <f t="shared" si="375"/>
        <v>1.6931024780758122</v>
      </c>
      <c r="L2201" s="169">
        <f t="shared" si="381"/>
        <v>47.473939371445759</v>
      </c>
      <c r="M2201" s="170">
        <f t="shared" si="382"/>
        <v>55.192632918657473</v>
      </c>
      <c r="N2201" s="170">
        <f t="shared" si="383"/>
        <v>1.9932963629414506</v>
      </c>
      <c r="O2201" s="169">
        <f t="shared" si="384"/>
        <v>0.17977059550337759</v>
      </c>
    </row>
    <row r="2202" spans="1:15" x14ac:dyDescent="0.25">
      <c r="A2202" s="157">
        <v>45695.518055555556</v>
      </c>
      <c r="B2202" s="168">
        <v>0.66135678143200882</v>
      </c>
      <c r="C2202" s="169">
        <f t="shared" si="376"/>
        <v>0.7506522071854943</v>
      </c>
      <c r="D2202" s="168">
        <v>26.352193199999999</v>
      </c>
      <c r="E2202" s="168">
        <v>2.1257345166666601E-2</v>
      </c>
      <c r="F2202" s="169">
        <f t="shared" si="377"/>
        <v>0.97884169348199157</v>
      </c>
      <c r="G2202" s="169">
        <f t="shared" si="378"/>
        <v>0.72659185034098128</v>
      </c>
      <c r="H2202" s="169">
        <f t="shared" si="379"/>
        <v>1.5727096327726867E-3</v>
      </c>
      <c r="I2202" s="169">
        <f t="shared" si="380"/>
        <v>64856.350700826704</v>
      </c>
      <c r="J2202" s="169">
        <f t="shared" si="374"/>
        <v>2.3719475562469318E-2</v>
      </c>
      <c r="K2202" s="169">
        <f t="shared" si="375"/>
        <v>1.6931088908478793</v>
      </c>
      <c r="L2202" s="169">
        <f t="shared" si="381"/>
        <v>44.999746509039852</v>
      </c>
      <c r="M2202" s="170">
        <f t="shared" si="382"/>
        <v>52.316343408647242</v>
      </c>
      <c r="N2202" s="170">
        <f t="shared" si="383"/>
        <v>1.8912293685279924</v>
      </c>
      <c r="O2202" s="169">
        <f t="shared" si="384"/>
        <v>0.17056541923953755</v>
      </c>
    </row>
    <row r="2203" spans="1:15" x14ac:dyDescent="0.25">
      <c r="A2203" s="157">
        <v>45695.518750000003</v>
      </c>
      <c r="B2203" s="168">
        <v>0.5686973386111096</v>
      </c>
      <c r="C2203" s="169">
        <f t="shared" si="376"/>
        <v>0.64548427110097384</v>
      </c>
      <c r="D2203" s="168">
        <v>26.35283712</v>
      </c>
      <c r="E2203" s="168">
        <v>2.1362249833333301E-2</v>
      </c>
      <c r="F2203" s="169">
        <f t="shared" si="377"/>
        <v>0.97884038709988341</v>
      </c>
      <c r="G2203" s="169">
        <f t="shared" si="378"/>
        <v>0.62479264316414684</v>
      </c>
      <c r="H2203" s="169">
        <f t="shared" si="379"/>
        <v>1.3523650284938244E-3</v>
      </c>
      <c r="I2203" s="169">
        <f t="shared" si="380"/>
        <v>55769.841023124143</v>
      </c>
      <c r="J2203" s="169">
        <f t="shared" si="374"/>
        <v>2.3719020096780886E-2</v>
      </c>
      <c r="K2203" s="169">
        <f t="shared" si="375"/>
        <v>1.6931377626661057</v>
      </c>
      <c r="L2203" s="169">
        <f t="shared" si="381"/>
        <v>39.521470768100599</v>
      </c>
      <c r="M2203" s="170">
        <f t="shared" si="382"/>
        <v>45.948045780220326</v>
      </c>
      <c r="N2203" s="170">
        <f t="shared" si="383"/>
        <v>1.6476636948472865</v>
      </c>
      <c r="O2203" s="169">
        <f t="shared" si="384"/>
        <v>0.14859881807785771</v>
      </c>
    </row>
    <row r="2204" spans="1:15" x14ac:dyDescent="0.25">
      <c r="A2204" s="157">
        <v>45695.519444444442</v>
      </c>
      <c r="B2204" s="168">
        <v>0.50538005537705333</v>
      </c>
      <c r="C2204" s="169">
        <f t="shared" si="376"/>
        <v>0.57361972927490623</v>
      </c>
      <c r="D2204" s="168">
        <v>26.353481039999998</v>
      </c>
      <c r="E2204" s="168">
        <v>2.1325295166666602E-2</v>
      </c>
      <c r="F2204" s="169">
        <f t="shared" si="377"/>
        <v>0.97883908067453762</v>
      </c>
      <c r="G2204" s="169">
        <f t="shared" si="378"/>
        <v>0.5552298545525558</v>
      </c>
      <c r="H2204" s="169">
        <f t="shared" si="379"/>
        <v>1.201796221975229E-3</v>
      </c>
      <c r="I2204" s="169">
        <f t="shared" si="380"/>
        <v>49560.744609351896</v>
      </c>
      <c r="J2204" s="169">
        <f t="shared" si="374"/>
        <v>2.3718564641796804E-2</v>
      </c>
      <c r="K2204" s="169">
        <f t="shared" si="375"/>
        <v>1.6931666348446934</v>
      </c>
      <c r="L2204" s="169">
        <f t="shared" si="381"/>
        <v>35.706463208687325</v>
      </c>
      <c r="M2204" s="170">
        <f t="shared" si="382"/>
        <v>41.513314904786107</v>
      </c>
      <c r="N2204" s="170">
        <f t="shared" si="383"/>
        <v>1.4708518610972603</v>
      </c>
      <c r="O2204" s="169">
        <f t="shared" si="384"/>
        <v>0.13265258487529405</v>
      </c>
    </row>
    <row r="2205" spans="1:15" x14ac:dyDescent="0.25">
      <c r="A2205" s="157">
        <v>45695.520138888889</v>
      </c>
      <c r="B2205" s="168">
        <v>0.55750099400521214</v>
      </c>
      <c r="C2205" s="169">
        <f t="shared" si="376"/>
        <v>0.63278057815304567</v>
      </c>
      <c r="D2205" s="168">
        <v>26.354124959999901</v>
      </c>
      <c r="E2205" s="168">
        <v>2.14001343333333E-2</v>
      </c>
      <c r="F2205" s="169">
        <f t="shared" si="377"/>
        <v>0.97883777420595375</v>
      </c>
      <c r="G2205" s="169">
        <f t="shared" si="378"/>
        <v>0.61249191083228882</v>
      </c>
      <c r="H2205" s="169">
        <f t="shared" si="379"/>
        <v>1.3257400667365559E-3</v>
      </c>
      <c r="I2205" s="169">
        <f t="shared" si="380"/>
        <v>54672.241952423145</v>
      </c>
      <c r="J2205" s="169">
        <f t="shared" si="374"/>
        <v>2.3718109197516869E-2</v>
      </c>
      <c r="K2205" s="169">
        <f t="shared" si="375"/>
        <v>1.6931955073836393</v>
      </c>
      <c r="L2205" s="169">
        <f t="shared" si="381"/>
        <v>38.85138678689195</v>
      </c>
      <c r="M2205" s="170">
        <f t="shared" si="382"/>
        <v>45.170379257220894</v>
      </c>
      <c r="N2205" s="170">
        <f t="shared" si="383"/>
        <v>1.6198623474248013</v>
      </c>
      <c r="O2205" s="169">
        <f t="shared" si="384"/>
        <v>0.14609148154985582</v>
      </c>
    </row>
    <row r="2206" spans="1:15" x14ac:dyDescent="0.25">
      <c r="A2206" s="157">
        <v>45695.520833333336</v>
      </c>
      <c r="B2206" s="168">
        <v>0.59996991800340715</v>
      </c>
      <c r="C2206" s="169">
        <f t="shared" si="376"/>
        <v>0.68098647112968202</v>
      </c>
      <c r="D2206" s="168">
        <v>26.354768879999899</v>
      </c>
      <c r="E2206" s="168">
        <v>2.1448746666666602E-2</v>
      </c>
      <c r="F2206" s="169">
        <f t="shared" si="377"/>
        <v>0.97883646769412991</v>
      </c>
      <c r="G2206" s="169">
        <f t="shared" si="378"/>
        <v>0.6591498947468476</v>
      </c>
      <c r="H2206" s="169">
        <f t="shared" si="379"/>
        <v>1.4267313739109255E-3</v>
      </c>
      <c r="I2206" s="169">
        <f t="shared" si="380"/>
        <v>58837.231105604529</v>
      </c>
      <c r="J2206" s="169">
        <f t="shared" si="374"/>
        <v>2.3717653763940635E-2</v>
      </c>
      <c r="K2206" s="169">
        <f t="shared" si="375"/>
        <v>1.6932243802829567</v>
      </c>
      <c r="L2206" s="169">
        <f t="shared" si="381"/>
        <v>41.383442894937808</v>
      </c>
      <c r="M2206" s="170">
        <f t="shared" si="382"/>
        <v>48.114996980542664</v>
      </c>
      <c r="N2206" s="170">
        <f t="shared" si="383"/>
        <v>1.7404119777371407</v>
      </c>
      <c r="O2206" s="169">
        <f t="shared" si="384"/>
        <v>0.15696356220573057</v>
      </c>
    </row>
    <row r="2207" spans="1:15" x14ac:dyDescent="0.25">
      <c r="A2207" s="157">
        <v>45695.521527777775</v>
      </c>
      <c r="B2207" s="168">
        <v>0.60305858158443426</v>
      </c>
      <c r="C2207" s="169">
        <f t="shared" si="376"/>
        <v>0.68449691379757538</v>
      </c>
      <c r="D2207" s="168">
        <v>26.356038569999999</v>
      </c>
      <c r="E2207" s="168">
        <v>2.1457621333333302E-2</v>
      </c>
      <c r="F2207" s="169">
        <f t="shared" si="377"/>
        <v>0.97883389137008592</v>
      </c>
      <c r="G2207" s="169">
        <f t="shared" si="378"/>
        <v>0.66254321866734933</v>
      </c>
      <c r="H2207" s="169">
        <f t="shared" si="379"/>
        <v>1.4340762308817086E-3</v>
      </c>
      <c r="I2207" s="169">
        <f t="shared" si="380"/>
        <v>59140.533352110513</v>
      </c>
      <c r="J2207" s="169">
        <f t="shared" si="374"/>
        <v>2.371675576533196E-2</v>
      </c>
      <c r="K2207" s="169">
        <f t="shared" si="375"/>
        <v>1.6932813133048059</v>
      </c>
      <c r="L2207" s="169">
        <f t="shared" si="381"/>
        <v>41.566594182298822</v>
      </c>
      <c r="M2207" s="170">
        <f t="shared" si="382"/>
        <v>48.329395505454784</v>
      </c>
      <c r="N2207" s="170">
        <f t="shared" si="383"/>
        <v>1.7496765132276824</v>
      </c>
      <c r="O2207" s="169">
        <f t="shared" si="384"/>
        <v>0.15779910833582994</v>
      </c>
    </row>
    <row r="2208" spans="1:15" x14ac:dyDescent="0.25">
      <c r="A2208" s="157">
        <v>45695.522222222222</v>
      </c>
      <c r="B2208" s="168">
        <v>0.59340654494785372</v>
      </c>
      <c r="C2208" s="169">
        <f t="shared" si="376"/>
        <v>0.6735492670887282</v>
      </c>
      <c r="D2208" s="168">
        <v>26.358184338333299</v>
      </c>
      <c r="E2208" s="168">
        <v>2.14198693333333E-2</v>
      </c>
      <c r="F2208" s="169">
        <f t="shared" si="377"/>
        <v>0.97882953701603659</v>
      </c>
      <c r="G2208" s="169">
        <f t="shared" si="378"/>
        <v>0.6519391221248646</v>
      </c>
      <c r="H2208" s="169">
        <f t="shared" si="379"/>
        <v>1.4111236409629104E-3</v>
      </c>
      <c r="I2208" s="169">
        <f t="shared" si="380"/>
        <v>58194.656676466118</v>
      </c>
      <c r="J2208" s="169">
        <f t="shared" si="374"/>
        <v>2.3715238247763986E-2</v>
      </c>
      <c r="K2208" s="169">
        <f t="shared" si="375"/>
        <v>1.6933775329483438</v>
      </c>
      <c r="L2208" s="169">
        <f t="shared" si="381"/>
        <v>40.99380919352808</v>
      </c>
      <c r="M2208" s="170">
        <f t="shared" si="382"/>
        <v>47.665845211658556</v>
      </c>
      <c r="N2208" s="170">
        <f t="shared" si="383"/>
        <v>1.7202393955574902</v>
      </c>
      <c r="O2208" s="169">
        <f t="shared" si="384"/>
        <v>0.15514424563108678</v>
      </c>
    </row>
    <row r="2209" spans="1:15" x14ac:dyDescent="0.25">
      <c r="A2209" s="157">
        <v>45695.522916666669</v>
      </c>
      <c r="B2209" s="168">
        <v>0.53819694629061376</v>
      </c>
      <c r="C2209" s="169">
        <f t="shared" si="376"/>
        <v>0.61089041177888681</v>
      </c>
      <c r="D2209" s="168">
        <v>26.360330104999999</v>
      </c>
      <c r="E2209" s="168">
        <v>2.1324632999999999E-2</v>
      </c>
      <c r="F2209" s="169">
        <f t="shared" si="377"/>
        <v>0.97882518218512748</v>
      </c>
      <c r="G2209" s="169">
        <f t="shared" si="378"/>
        <v>0.59128374582693355</v>
      </c>
      <c r="H2209" s="169">
        <f t="shared" si="379"/>
        <v>1.2798349476773453E-3</v>
      </c>
      <c r="I2209" s="169">
        <f t="shared" si="380"/>
        <v>52780.931577695817</v>
      </c>
      <c r="J2209" s="169">
        <f t="shared" si="374"/>
        <v>2.3713720850214552E-2</v>
      </c>
      <c r="K2209" s="169">
        <f t="shared" si="375"/>
        <v>1.6934737565190463</v>
      </c>
      <c r="L2209" s="169">
        <f t="shared" si="381"/>
        <v>37.691613315257726</v>
      </c>
      <c r="M2209" s="170">
        <f t="shared" si="382"/>
        <v>43.828423683474959</v>
      </c>
      <c r="N2209" s="170">
        <f t="shared" si="383"/>
        <v>1.5614472435213014</v>
      </c>
      <c r="O2209" s="169">
        <f t="shared" si="384"/>
        <v>0.14082316409824147</v>
      </c>
    </row>
    <row r="2210" spans="1:15" x14ac:dyDescent="0.25">
      <c r="A2210" s="157">
        <v>45695.523611111108</v>
      </c>
      <c r="B2210" s="168">
        <v>0.53279181708784418</v>
      </c>
      <c r="C2210" s="169">
        <f t="shared" si="376"/>
        <v>0.60476224329381312</v>
      </c>
      <c r="D2210" s="168">
        <v>26.3624758716666</v>
      </c>
      <c r="E2210" s="168">
        <v>2.1258670333333299E-2</v>
      </c>
      <c r="F2210" s="169">
        <f t="shared" si="377"/>
        <v>0.97882082687393279</v>
      </c>
      <c r="G2210" s="169">
        <f t="shared" si="378"/>
        <v>0.58534546419282274</v>
      </c>
      <c r="H2210" s="169">
        <f t="shared" si="379"/>
        <v>1.266981524226889E-3</v>
      </c>
      <c r="I2210" s="169">
        <f t="shared" si="380"/>
        <v>52251.457820585456</v>
      </c>
      <c r="J2210" s="169">
        <f t="shared" si="374"/>
        <v>2.3712203571494291E-2</v>
      </c>
      <c r="K2210" s="169">
        <f t="shared" si="375"/>
        <v>1.6935699840917264</v>
      </c>
      <c r="L2210" s="169">
        <f t="shared" si="381"/>
        <v>37.365840825994056</v>
      </c>
      <c r="M2210" s="170">
        <f t="shared" si="382"/>
        <v>43.451821323892936</v>
      </c>
      <c r="N2210" s="170">
        <f t="shared" si="383"/>
        <v>1.5419010394626989</v>
      </c>
      <c r="O2210" s="169">
        <f t="shared" si="384"/>
        <v>0.13906033905688123</v>
      </c>
    </row>
    <row r="2211" spans="1:15" x14ac:dyDescent="0.25">
      <c r="A2211" s="157">
        <v>45695.524305555555</v>
      </c>
      <c r="B2211" s="168">
        <v>0.5308614046179293</v>
      </c>
      <c r="C2211" s="169">
        <f t="shared" si="376"/>
        <v>0.60257806585936269</v>
      </c>
      <c r="D2211" s="168">
        <v>26.364621639999999</v>
      </c>
      <c r="E2211" s="168">
        <v>2.1409141499999999E-2</v>
      </c>
      <c r="F2211" s="169">
        <f t="shared" si="377"/>
        <v>0.97881647107902392</v>
      </c>
      <c r="G2211" s="169">
        <f t="shared" si="378"/>
        <v>0.58322463923446999</v>
      </c>
      <c r="H2211" s="169">
        <f t="shared" si="379"/>
        <v>1.2623909940140043E-3</v>
      </c>
      <c r="I2211" s="169">
        <f t="shared" si="380"/>
        <v>52062.744890248934</v>
      </c>
      <c r="J2211" s="169">
        <f t="shared" si="374"/>
        <v>2.3710686410413795E-2</v>
      </c>
      <c r="K2211" s="169">
        <f t="shared" si="375"/>
        <v>1.6936662157412359</v>
      </c>
      <c r="L2211" s="169">
        <f t="shared" si="381"/>
        <v>37.249381019427076</v>
      </c>
      <c r="M2211" s="170">
        <f t="shared" si="382"/>
        <v>43.318597501349061</v>
      </c>
      <c r="N2211" s="170">
        <f t="shared" si="383"/>
        <v>1.547580581498442</v>
      </c>
      <c r="O2211" s="169">
        <f t="shared" si="384"/>
        <v>0.13957256326645398</v>
      </c>
    </row>
    <row r="2212" spans="1:15" x14ac:dyDescent="0.25">
      <c r="A2212" s="157">
        <v>45695.525000000001</v>
      </c>
      <c r="B2212" s="168">
        <v>0.49534194351253391</v>
      </c>
      <c r="C2212" s="169">
        <f t="shared" si="376"/>
        <v>0.56226488824250109</v>
      </c>
      <c r="D2212" s="168">
        <v>26.366192590000001</v>
      </c>
      <c r="E2212" s="168">
        <v>2.14390753333333E-2</v>
      </c>
      <c r="F2212" s="169">
        <f t="shared" si="377"/>
        <v>0.97881328182999516</v>
      </c>
      <c r="G2212" s="169">
        <f t="shared" si="378"/>
        <v>0.54420160100115467</v>
      </c>
      <c r="H2212" s="169">
        <f t="shared" si="379"/>
        <v>1.1779255432925425E-3</v>
      </c>
      <c r="I2212" s="169">
        <f t="shared" si="380"/>
        <v>48579.686344152091</v>
      </c>
      <c r="J2212" s="169">
        <f t="shared" si="374"/>
        <v>2.3709575748782973E-2</v>
      </c>
      <c r="K2212" s="169">
        <f t="shared" si="375"/>
        <v>1.693736670949533</v>
      </c>
      <c r="L2212" s="169">
        <f t="shared" si="381"/>
        <v>35.095679799959008</v>
      </c>
      <c r="M2212" s="170">
        <f t="shared" si="382"/>
        <v>40.81550428805852</v>
      </c>
      <c r="N2212" s="170">
        <f t="shared" si="383"/>
        <v>1.4513812092274119</v>
      </c>
      <c r="O2212" s="169">
        <f t="shared" si="384"/>
        <v>0.13089657370377089</v>
      </c>
    </row>
    <row r="2213" spans="1:15" x14ac:dyDescent="0.25">
      <c r="A2213" s="157">
        <v>45695.525694444441</v>
      </c>
      <c r="B2213" s="168">
        <v>0.46098074460649824</v>
      </c>
      <c r="C2213" s="169">
        <f t="shared" si="376"/>
        <v>0.52326350560960955</v>
      </c>
      <c r="D2213" s="168">
        <v>26.366958799999999</v>
      </c>
      <c r="E2213" s="168">
        <v>2.1325692666666601E-2</v>
      </c>
      <c r="F2213" s="169">
        <f t="shared" si="377"/>
        <v>0.97881172622271373</v>
      </c>
      <c r="G2213" s="169">
        <f t="shared" si="378"/>
        <v>0.50645107391196087</v>
      </c>
      <c r="H2213" s="169">
        <f t="shared" si="379"/>
        <v>1.0962144456968851E-3</v>
      </c>
      <c r="I2213" s="169">
        <f t="shared" si="380"/>
        <v>45209.966884670263</v>
      </c>
      <c r="J2213" s="169">
        <f t="shared" si="374"/>
        <v>2.3709034061424921E-2</v>
      </c>
      <c r="K2213" s="169">
        <f t="shared" si="375"/>
        <v>1.6937710353200137</v>
      </c>
      <c r="L2213" s="169">
        <f t="shared" si="381"/>
        <v>32.991530631276717</v>
      </c>
      <c r="M2213" s="170">
        <f t="shared" si="382"/>
        <v>38.369122280269266</v>
      </c>
      <c r="N2213" s="170">
        <f t="shared" si="383"/>
        <v>1.3486090796979353</v>
      </c>
      <c r="O2213" s="169">
        <f t="shared" si="384"/>
        <v>0.12162780300306054</v>
      </c>
    </row>
    <row r="2214" spans="1:15" x14ac:dyDescent="0.25">
      <c r="A2214" s="157">
        <v>45695.526388888888</v>
      </c>
      <c r="B2214" s="168">
        <v>0.49070899040914379</v>
      </c>
      <c r="C2214" s="169">
        <f t="shared" si="376"/>
        <v>0.55701062249267241</v>
      </c>
      <c r="D2214" s="168">
        <v>26.367725010000001</v>
      </c>
      <c r="E2214" s="168">
        <v>2.14855686666666E-2</v>
      </c>
      <c r="F2214" s="169">
        <f t="shared" si="377"/>
        <v>0.97881017055417563</v>
      </c>
      <c r="G2214" s="169">
        <f t="shared" si="378"/>
        <v>0.53911166155780832</v>
      </c>
      <c r="H2214" s="169">
        <f t="shared" si="379"/>
        <v>1.1669083583502344E-3</v>
      </c>
      <c r="I2214" s="169">
        <f t="shared" si="380"/>
        <v>48125.717783366897</v>
      </c>
      <c r="J2214" s="169">
        <f t="shared" si="374"/>
        <v>2.3708492389214023E-2</v>
      </c>
      <c r="K2214" s="169">
        <f t="shared" si="375"/>
        <v>1.6938054002008076</v>
      </c>
      <c r="L2214" s="169">
        <f t="shared" si="381"/>
        <v>34.813198195850916</v>
      </c>
      <c r="M2214" s="170">
        <f t="shared" si="382"/>
        <v>40.488455863485072</v>
      </c>
      <c r="N2214" s="170">
        <f t="shared" si="383"/>
        <v>1.4416944093994488</v>
      </c>
      <c r="O2214" s="169">
        <f t="shared" si="384"/>
        <v>0.13002294457065736</v>
      </c>
    </row>
    <row r="2215" spans="1:15" x14ac:dyDescent="0.25">
      <c r="A2215" s="157">
        <v>45695.527083333334</v>
      </c>
      <c r="B2215" s="168">
        <v>0.50576614891295413</v>
      </c>
      <c r="C2215" s="169">
        <f t="shared" si="376"/>
        <v>0.57410459434083927</v>
      </c>
      <c r="D2215" s="168">
        <v>26.3684912183333</v>
      </c>
      <c r="E2215" s="168">
        <v>2.1591799666666599E-2</v>
      </c>
      <c r="F2215" s="169">
        <f t="shared" si="377"/>
        <v>0.97880861482776282</v>
      </c>
      <c r="G2215" s="169">
        <f t="shared" si="378"/>
        <v>0.55565403167529959</v>
      </c>
      <c r="H2215" s="169">
        <f t="shared" si="379"/>
        <v>1.2027143542755402E-3</v>
      </c>
      <c r="I2215" s="169">
        <f t="shared" si="380"/>
        <v>49602.636951048516</v>
      </c>
      <c r="J2215" s="169">
        <f t="shared" si="374"/>
        <v>2.3707950733328001E-2</v>
      </c>
      <c r="K2215" s="169">
        <f t="shared" si="375"/>
        <v>1.6938397655171658</v>
      </c>
      <c r="L2215" s="169">
        <f t="shared" si="381"/>
        <v>35.729921506681173</v>
      </c>
      <c r="M2215" s="170">
        <f t="shared" si="382"/>
        <v>41.555378803532427</v>
      </c>
      <c r="N2215" s="170">
        <f t="shared" si="383"/>
        <v>1.4909565979749171</v>
      </c>
      <c r="O2215" s="169">
        <f t="shared" si="384"/>
        <v>0.13446578264564546</v>
      </c>
    </row>
    <row r="2216" spans="1:15" x14ac:dyDescent="0.25">
      <c r="A2216" s="157">
        <v>45695.527777777781</v>
      </c>
      <c r="B2216" s="168">
        <v>0.48491777500601602</v>
      </c>
      <c r="C2216" s="169">
        <f t="shared" si="376"/>
        <v>0.55044149905523976</v>
      </c>
      <c r="D2216" s="168">
        <v>26.369257428333299</v>
      </c>
      <c r="E2216" s="168">
        <v>2.16012041666666E-2</v>
      </c>
      <c r="F2216" s="169">
        <f t="shared" si="377"/>
        <v>0.97880705903670495</v>
      </c>
      <c r="G2216" s="169">
        <f t="shared" si="378"/>
        <v>0.53274921086006155</v>
      </c>
      <c r="H2216" s="169">
        <f t="shared" si="379"/>
        <v>1.1531368200434233E-3</v>
      </c>
      <c r="I2216" s="169">
        <f t="shared" si="380"/>
        <v>47558.145518372716</v>
      </c>
      <c r="J2216" s="169">
        <f t="shared" si="374"/>
        <v>2.3707409091409854E-2</v>
      </c>
      <c r="K2216" s="169">
        <f t="shared" si="375"/>
        <v>1.6938741314186008</v>
      </c>
      <c r="L2216" s="169">
        <f t="shared" si="381"/>
        <v>34.459568825839952</v>
      </c>
      <c r="M2216" s="170">
        <f t="shared" si="382"/>
        <v>40.078634307998719</v>
      </c>
      <c r="N2216" s="170">
        <f t="shared" si="383"/>
        <v>1.4332964593061643</v>
      </c>
      <c r="O2216" s="169">
        <f t="shared" si="384"/>
        <v>0.12926555368922837</v>
      </c>
    </row>
    <row r="2217" spans="1:15" x14ac:dyDescent="0.25">
      <c r="A2217" s="157">
        <v>45695.52847222222</v>
      </c>
      <c r="B2217" s="168">
        <v>0.46329723225029906</v>
      </c>
      <c r="C2217" s="169">
        <f t="shared" si="376"/>
        <v>0.52590169695332656</v>
      </c>
      <c r="D2217" s="168">
        <v>26.370023636666598</v>
      </c>
      <c r="E2217" s="168">
        <v>2.1677234E-2</v>
      </c>
      <c r="F2217" s="169">
        <f t="shared" si="377"/>
        <v>0.97880550318776849</v>
      </c>
      <c r="G2217" s="169">
        <f t="shared" si="378"/>
        <v>0.50899605581984553</v>
      </c>
      <c r="H2217" s="169">
        <f t="shared" si="379"/>
        <v>1.1017230645451201E-3</v>
      </c>
      <c r="I2217" s="169">
        <f t="shared" si="380"/>
        <v>45437.906616767417</v>
      </c>
      <c r="J2217" s="169">
        <f t="shared" si="374"/>
        <v>2.3706867465815559E-2</v>
      </c>
      <c r="K2217" s="169">
        <f t="shared" si="375"/>
        <v>1.6939084977556034</v>
      </c>
      <c r="L2217" s="169">
        <f t="shared" si="381"/>
        <v>33.134057129941354</v>
      </c>
      <c r="M2217" s="170">
        <f t="shared" si="382"/>
        <v>38.537681575390557</v>
      </c>
      <c r="N2217" s="170">
        <f t="shared" si="383"/>
        <v>1.3774941908414042</v>
      </c>
      <c r="O2217" s="169">
        <f t="shared" si="384"/>
        <v>0.1242328815693907</v>
      </c>
    </row>
    <row r="2218" spans="1:15" x14ac:dyDescent="0.25">
      <c r="A2218" s="157">
        <v>45695.529166666667</v>
      </c>
      <c r="B2218" s="168">
        <v>0.46136681975722021</v>
      </c>
      <c r="C2218" s="169">
        <f t="shared" si="376"/>
        <v>0.52371260374284545</v>
      </c>
      <c r="D2218" s="168">
        <v>26.3707898466666</v>
      </c>
      <c r="E2218" s="168">
        <v>2.1743859666666601E-2</v>
      </c>
      <c r="F2218" s="169">
        <f t="shared" si="377"/>
        <v>0.97880394727418307</v>
      </c>
      <c r="G2218" s="169">
        <f t="shared" si="378"/>
        <v>0.50687523083604402</v>
      </c>
      <c r="H2218" s="169">
        <f t="shared" si="379"/>
        <v>1.0971325342771516E-3</v>
      </c>
      <c r="I2218" s="169">
        <f t="shared" si="380"/>
        <v>45248.768963381845</v>
      </c>
      <c r="J2218" s="169">
        <f t="shared" si="374"/>
        <v>2.370632585418822E-2</v>
      </c>
      <c r="K2218" s="169">
        <f t="shared" si="375"/>
        <v>1.6939428646776939</v>
      </c>
      <c r="L2218" s="169">
        <f t="shared" si="381"/>
        <v>33.015291621049819</v>
      </c>
      <c r="M2218" s="170">
        <f t="shared" si="382"/>
        <v>38.400245145313221</v>
      </c>
      <c r="N2218" s="170">
        <f t="shared" si="383"/>
        <v>1.3762978385145117</v>
      </c>
      <c r="O2218" s="169">
        <f t="shared" si="384"/>
        <v>0.12412498543601297</v>
      </c>
    </row>
    <row r="2219" spans="1:15" x14ac:dyDescent="0.25">
      <c r="A2219" s="157">
        <v>45695.529861111114</v>
      </c>
      <c r="B2219" s="168">
        <v>0.44515141000330843</v>
      </c>
      <c r="C2219" s="169">
        <f t="shared" si="376"/>
        <v>0.50530840613933081</v>
      </c>
      <c r="D2219" s="168">
        <v>26.371683914999998</v>
      </c>
      <c r="E2219" s="168">
        <v>2.1735117666666599E-2</v>
      </c>
      <c r="F2219" s="169">
        <f t="shared" si="377"/>
        <v>0.97880213164607355</v>
      </c>
      <c r="G2219" s="169">
        <f t="shared" si="378"/>
        <v>0.48906036160370497</v>
      </c>
      <c r="H2219" s="169">
        <f t="shared" si="379"/>
        <v>1.0585722112634306E-3</v>
      </c>
      <c r="I2219" s="169">
        <f t="shared" si="380"/>
        <v>43658.646290438184</v>
      </c>
      <c r="J2219" s="169">
        <f t="shared" si="374"/>
        <v>2.3705693882359453E-2</v>
      </c>
      <c r="K2219" s="169">
        <f t="shared" si="375"/>
        <v>1.6939829670923086</v>
      </c>
      <c r="L2219" s="169">
        <f t="shared" si="381"/>
        <v>32.014884374875571</v>
      </c>
      <c r="M2219" s="170">
        <f t="shared" si="382"/>
        <v>37.237456227339287</v>
      </c>
      <c r="N2219" s="170">
        <f t="shared" si="383"/>
        <v>1.3298728752715756</v>
      </c>
      <c r="O2219" s="169">
        <f t="shared" si="384"/>
        <v>0.1199380298765851</v>
      </c>
    </row>
    <row r="2220" spans="1:15" x14ac:dyDescent="0.25">
      <c r="A2220" s="157">
        <v>45695.530555555553</v>
      </c>
      <c r="B2220" s="168">
        <v>0.43588547050862203</v>
      </c>
      <c r="C2220" s="169">
        <f t="shared" si="376"/>
        <v>0.4947931577966162</v>
      </c>
      <c r="D2220" s="168">
        <v>26.372756989999999</v>
      </c>
      <c r="E2220" s="168">
        <v>2.1800815166666598E-2</v>
      </c>
      <c r="F2220" s="169">
        <f t="shared" si="377"/>
        <v>0.97879995239025785</v>
      </c>
      <c r="G2220" s="169">
        <f t="shared" si="378"/>
        <v>0.47888044614564612</v>
      </c>
      <c r="H2220" s="169">
        <f t="shared" si="379"/>
        <v>1.0365377622200132E-3</v>
      </c>
      <c r="I2220" s="169">
        <f t="shared" si="380"/>
        <v>42750.128833627641</v>
      </c>
      <c r="J2220" s="169">
        <f t="shared" si="374"/>
        <v>2.3704935406969017E-2</v>
      </c>
      <c r="K2220" s="169">
        <f t="shared" si="375"/>
        <v>1.694031099564121</v>
      </c>
      <c r="L2220" s="169">
        <f t="shared" si="381"/>
        <v>31.440940420168118</v>
      </c>
      <c r="M2220" s="170">
        <f t="shared" si="382"/>
        <v>36.570815787584792</v>
      </c>
      <c r="N2220" s="170">
        <f t="shared" si="383"/>
        <v>1.3075763457686098</v>
      </c>
      <c r="O2220" s="169">
        <f t="shared" si="384"/>
        <v>0.11792715961116611</v>
      </c>
    </row>
    <row r="2221" spans="1:15" x14ac:dyDescent="0.25">
      <c r="A2221" s="157">
        <v>45695.53125</v>
      </c>
      <c r="B2221" s="168">
        <v>0.44939830643381379</v>
      </c>
      <c r="C2221" s="169">
        <f t="shared" si="376"/>
        <v>0.51013514770372437</v>
      </c>
      <c r="D2221" s="168">
        <v>26.373830065</v>
      </c>
      <c r="E2221" s="168">
        <v>2.1829822666666599E-2</v>
      </c>
      <c r="F2221" s="169">
        <f t="shared" si="377"/>
        <v>0.97879777301426341</v>
      </c>
      <c r="G2221" s="169">
        <f t="shared" si="378"/>
        <v>0.49372616442342643</v>
      </c>
      <c r="H2221" s="169">
        <f t="shared" si="379"/>
        <v>1.068671351565858E-3</v>
      </c>
      <c r="I2221" s="169">
        <f t="shared" si="380"/>
        <v>44075.676761601782</v>
      </c>
      <c r="J2221" s="169">
        <f t="shared" si="374"/>
        <v>2.3704176961280698E-2</v>
      </c>
      <c r="K2221" s="169">
        <f t="shared" si="375"/>
        <v>1.694079233036925</v>
      </c>
      <c r="L2221" s="169">
        <f t="shared" si="381"/>
        <v>32.277381906083455</v>
      </c>
      <c r="M2221" s="170">
        <f t="shared" si="382"/>
        <v>37.544685794417518</v>
      </c>
      <c r="N2221" s="170">
        <f t="shared" si="383"/>
        <v>1.3478362970645614</v>
      </c>
      <c r="O2221" s="169">
        <f t="shared" si="384"/>
        <v>0.12155810759961773</v>
      </c>
    </row>
    <row r="2222" spans="1:15" x14ac:dyDescent="0.25">
      <c r="A2222" s="157">
        <v>45695.531944444447</v>
      </c>
      <c r="B2222" s="168">
        <v>0.46484155113026293</v>
      </c>
      <c r="C2222" s="169">
        <f t="shared" si="376"/>
        <v>0.52766863498181593</v>
      </c>
      <c r="D2222" s="168">
        <v>26.374903138333298</v>
      </c>
      <c r="E2222" s="168">
        <v>2.17539261666666E-2</v>
      </c>
      <c r="F2222" s="169">
        <f t="shared" si="377"/>
        <v>0.97879559352146972</v>
      </c>
      <c r="G2222" s="169">
        <f t="shared" si="378"/>
        <v>0.51069270359607288</v>
      </c>
      <c r="H2222" s="169">
        <f t="shared" si="379"/>
        <v>1.1053954623291621E-3</v>
      </c>
      <c r="I2222" s="169">
        <f t="shared" si="380"/>
        <v>45590.570062428895</v>
      </c>
      <c r="J2222" s="169">
        <f t="shared" si="374"/>
        <v>2.3703418546471143E-2</v>
      </c>
      <c r="K2222" s="169">
        <f t="shared" si="375"/>
        <v>1.6941273674359651</v>
      </c>
      <c r="L2222" s="169">
        <f t="shared" si="381"/>
        <v>33.229018970695627</v>
      </c>
      <c r="M2222" s="170">
        <f t="shared" si="382"/>
        <v>38.652602951094913</v>
      </c>
      <c r="N2222" s="170">
        <f t="shared" si="383"/>
        <v>1.3869325074405936</v>
      </c>
      <c r="O2222" s="169">
        <f t="shared" si="384"/>
        <v>0.12508410059889913</v>
      </c>
    </row>
    <row r="2223" spans="1:15" x14ac:dyDescent="0.25">
      <c r="A2223" s="157">
        <v>45695.532638888886</v>
      </c>
      <c r="B2223" s="168">
        <v>0.47294926167488721</v>
      </c>
      <c r="C2223" s="169">
        <f t="shared" si="376"/>
        <v>0.53687528690820874</v>
      </c>
      <c r="D2223" s="168">
        <v>26.375976213333299</v>
      </c>
      <c r="E2223" s="168">
        <v>2.17151166666666E-2</v>
      </c>
      <c r="F2223" s="169">
        <f t="shared" si="377"/>
        <v>0.97879341390510122</v>
      </c>
      <c r="G2223" s="169">
        <f t="shared" si="378"/>
        <v>0.51960014443895963</v>
      </c>
      <c r="H2223" s="169">
        <f t="shared" si="379"/>
        <v>1.1246756373137655E-3</v>
      </c>
      <c r="I2223" s="169">
        <f t="shared" si="380"/>
        <v>46386.024788869232</v>
      </c>
      <c r="J2223" s="169">
        <f t="shared" si="374"/>
        <v>2.3702660160183072E-2</v>
      </c>
      <c r="K2223" s="169">
        <f t="shared" si="375"/>
        <v>1.6941755029107775</v>
      </c>
      <c r="L2223" s="169">
        <f t="shared" si="381"/>
        <v>33.726850253095151</v>
      </c>
      <c r="M2223" s="170">
        <f t="shared" si="382"/>
        <v>39.232687852965306</v>
      </c>
      <c r="N2223" s="170">
        <f t="shared" si="383"/>
        <v>1.4073895863495522</v>
      </c>
      <c r="O2223" s="169">
        <f t="shared" si="384"/>
        <v>0.1269290752479755</v>
      </c>
    </row>
    <row r="2224" spans="1:15" x14ac:dyDescent="0.25">
      <c r="A2224" s="157">
        <v>45695.533333333333</v>
      </c>
      <c r="B2224" s="168">
        <v>0.46561371614139502</v>
      </c>
      <c r="C2224" s="169">
        <f t="shared" si="376"/>
        <v>0.52855028167172369</v>
      </c>
      <c r="D2224" s="168">
        <v>26.3766915</v>
      </c>
      <c r="E2224" s="168">
        <v>2.1630212333333301E-2</v>
      </c>
      <c r="F2224" s="169">
        <f t="shared" si="377"/>
        <v>0.97879196095710796</v>
      </c>
      <c r="G2224" s="169">
        <f t="shared" si="378"/>
        <v>0.51154103360486514</v>
      </c>
      <c r="H2224" s="169">
        <f t="shared" si="379"/>
        <v>1.107231674469405E-3</v>
      </c>
      <c r="I2224" s="169">
        <f t="shared" si="380"/>
        <v>45666.744336436925</v>
      </c>
      <c r="J2224" s="169">
        <f t="shared" si="374"/>
        <v>2.3702154654138545E-2</v>
      </c>
      <c r="K2224" s="169">
        <f t="shared" si="375"/>
        <v>1.6942075894471125</v>
      </c>
      <c r="L2224" s="169">
        <f t="shared" si="381"/>
        <v>33.276483663808918</v>
      </c>
      <c r="M2224" s="170">
        <f t="shared" si="382"/>
        <v>38.709456528225665</v>
      </c>
      <c r="N2224" s="170">
        <f t="shared" si="383"/>
        <v>1.3812886917340204</v>
      </c>
      <c r="O2224" s="169">
        <f t="shared" si="384"/>
        <v>0.12457509846086043</v>
      </c>
    </row>
    <row r="2225" spans="1:15" x14ac:dyDescent="0.25">
      <c r="A2225" s="157">
        <v>45695.53402777778</v>
      </c>
      <c r="B2225" s="168">
        <v>0.47989870976534021</v>
      </c>
      <c r="C2225" s="169">
        <f t="shared" si="376"/>
        <v>0.54476679666303052</v>
      </c>
      <c r="D2225" s="168">
        <v>26.376905884999999</v>
      </c>
      <c r="E2225" s="168">
        <v>2.1600806666666601E-2</v>
      </c>
      <c r="F2225" s="169">
        <f t="shared" si="377"/>
        <v>0.978791525470595</v>
      </c>
      <c r="G2225" s="169">
        <f t="shared" si="378"/>
        <v>0.5272350738577789</v>
      </c>
      <c r="H2225" s="169">
        <f t="shared" si="379"/>
        <v>1.141201458566621E-3</v>
      </c>
      <c r="I2225" s="169">
        <f t="shared" si="380"/>
        <v>47067.85123168584</v>
      </c>
      <c r="J2225" s="169">
        <f t="shared" si="374"/>
        <v>2.3702003146945632E-2</v>
      </c>
      <c r="K2225" s="169">
        <f t="shared" si="375"/>
        <v>1.6942172064781302</v>
      </c>
      <c r="L2225" s="169">
        <f t="shared" si="381"/>
        <v>34.152610926676871</v>
      </c>
      <c r="M2225" s="170">
        <f t="shared" si="382"/>
        <v>39.728829018677949</v>
      </c>
      <c r="N2225" s="170">
        <f t="shared" si="383"/>
        <v>1.419515713889997</v>
      </c>
      <c r="O2225" s="169">
        <f t="shared" si="384"/>
        <v>0.12802270146915556</v>
      </c>
    </row>
    <row r="2226" spans="1:15" x14ac:dyDescent="0.25">
      <c r="A2226" s="157">
        <v>45695.534722222219</v>
      </c>
      <c r="B2226" s="168">
        <v>0.4501704751049922</v>
      </c>
      <c r="C2226" s="169">
        <f t="shared" si="376"/>
        <v>0.51102077861537298</v>
      </c>
      <c r="D2226" s="168">
        <v>26.377120273333301</v>
      </c>
      <c r="E2226" s="168">
        <v>2.1591534833333301E-2</v>
      </c>
      <c r="F2226" s="169">
        <f t="shared" si="377"/>
        <v>0.9787910899725133</v>
      </c>
      <c r="G2226" s="169">
        <f t="shared" si="378"/>
        <v>0.49457449845328555</v>
      </c>
      <c r="H2226" s="169">
        <f t="shared" si="379"/>
        <v>1.0705075724097089E-3</v>
      </c>
      <c r="I2226" s="169">
        <f t="shared" si="380"/>
        <v>44152.195272368226</v>
      </c>
      <c r="J2226" s="169">
        <f t="shared" si="374"/>
        <v>2.3701851638582443E-2</v>
      </c>
      <c r="K2226" s="169">
        <f t="shared" si="375"/>
        <v>1.69422682369863</v>
      </c>
      <c r="L2226" s="169">
        <f t="shared" si="381"/>
        <v>32.325071683300109</v>
      </c>
      <c r="M2226" s="170">
        <f t="shared" si="382"/>
        <v>37.603092146022291</v>
      </c>
      <c r="N2226" s="170">
        <f t="shared" si="383"/>
        <v>1.3354234058952317</v>
      </c>
      <c r="O2226" s="169">
        <f t="shared" si="384"/>
        <v>0.12043861885779507</v>
      </c>
    </row>
    <row r="2227" spans="1:15" x14ac:dyDescent="0.25">
      <c r="A2227" s="157">
        <v>45695.535416666666</v>
      </c>
      <c r="B2227" s="168">
        <v>0.43742978945808053</v>
      </c>
      <c r="C2227" s="169">
        <f t="shared" si="376"/>
        <v>0.49655848930844482</v>
      </c>
      <c r="D2227" s="168">
        <v>26.377334656666601</v>
      </c>
      <c r="E2227" s="168">
        <v>2.1543982499999999E-2</v>
      </c>
      <c r="F2227" s="169">
        <f t="shared" si="377"/>
        <v>0.97879065447979041</v>
      </c>
      <c r="G2227" s="169">
        <f t="shared" si="378"/>
        <v>0.48057709399822285</v>
      </c>
      <c r="H2227" s="169">
        <f t="shared" si="379"/>
        <v>1.0402101601693135E-3</v>
      </c>
      <c r="I2227" s="169">
        <f t="shared" si="380"/>
        <v>42902.65347624963</v>
      </c>
      <c r="J2227" s="169">
        <f t="shared" si="374"/>
        <v>2.3701700134938025E-2</v>
      </c>
      <c r="K2227" s="169">
        <f t="shared" si="375"/>
        <v>1.6942364407347938</v>
      </c>
      <c r="L2227" s="169">
        <f t="shared" si="381"/>
        <v>31.536715166452183</v>
      </c>
      <c r="M2227" s="170">
        <f t="shared" si="382"/>
        <v>36.686199725469457</v>
      </c>
      <c r="N2227" s="170">
        <f t="shared" si="383"/>
        <v>1.2966869534324579</v>
      </c>
      <c r="O2227" s="169">
        <f t="shared" si="384"/>
        <v>0.11694507155776135</v>
      </c>
    </row>
    <row r="2228" spans="1:15" x14ac:dyDescent="0.25">
      <c r="A2228" s="157">
        <v>45695.536111111112</v>
      </c>
      <c r="B2228" s="168">
        <v>0.4899368253439616</v>
      </c>
      <c r="C2228" s="169">
        <f t="shared" si="376"/>
        <v>0.5561637046454585</v>
      </c>
      <c r="D2228" s="168">
        <v>26.377549044999999</v>
      </c>
      <c r="E2228" s="168">
        <v>2.15250408333333E-2</v>
      </c>
      <c r="F2228" s="169">
        <f t="shared" si="377"/>
        <v>0.9787902189721126</v>
      </c>
      <c r="G2228" s="169">
        <f t="shared" si="378"/>
        <v>0.53826333148963468</v>
      </c>
      <c r="H2228" s="169">
        <f t="shared" si="379"/>
        <v>1.1650721460814604E-3</v>
      </c>
      <c r="I2228" s="169">
        <f t="shared" si="380"/>
        <v>48052.544081367618</v>
      </c>
      <c r="J2228" s="169">
        <f t="shared" si="374"/>
        <v>2.3701548628945451E-2</v>
      </c>
      <c r="K2228" s="169">
        <f t="shared" si="375"/>
        <v>1.6942460580352106</v>
      </c>
      <c r="L2228" s="169">
        <f t="shared" si="381"/>
        <v>34.766081332444223</v>
      </c>
      <c r="M2228" s="170">
        <f t="shared" si="382"/>
        <v>40.443079811241454</v>
      </c>
      <c r="N2228" s="170">
        <f t="shared" si="383"/>
        <v>1.4425973684273554</v>
      </c>
      <c r="O2228" s="169">
        <f t="shared" si="384"/>
        <v>0.13010438026942237</v>
      </c>
    </row>
    <row r="2229" spans="1:15" x14ac:dyDescent="0.25">
      <c r="A2229" s="157">
        <v>45695.536805555559</v>
      </c>
      <c r="B2229" s="168">
        <v>0.5065383139009223</v>
      </c>
      <c r="C2229" s="169">
        <f t="shared" si="376"/>
        <v>0.57501106944584479</v>
      </c>
      <c r="D2229" s="168">
        <v>26.378121216666599</v>
      </c>
      <c r="E2229" s="168">
        <v>2.15822623333333E-2</v>
      </c>
      <c r="F2229" s="169">
        <f t="shared" si="377"/>
        <v>0.97878905664118798</v>
      </c>
      <c r="G2229" s="169">
        <f t="shared" si="378"/>
        <v>0.55650236165864309</v>
      </c>
      <c r="H2229" s="169">
        <f t="shared" si="379"/>
        <v>1.2045505663606994E-3</v>
      </c>
      <c r="I2229" s="169">
        <f t="shared" si="380"/>
        <v>49680.956400120987</v>
      </c>
      <c r="J2229" s="169">
        <f t="shared" si="374"/>
        <v>2.3701144287017074E-2</v>
      </c>
      <c r="K2229" s="169">
        <f t="shared" si="375"/>
        <v>1.6942717254241968</v>
      </c>
      <c r="L2229" s="169">
        <f t="shared" si="381"/>
        <v>35.776829242612372</v>
      </c>
      <c r="M2229" s="170">
        <f t="shared" si="382"/>
        <v>41.619438826437772</v>
      </c>
      <c r="N2229" s="170">
        <f t="shared" si="383"/>
        <v>1.4928685552465359</v>
      </c>
      <c r="O2229" s="169">
        <f t="shared" si="384"/>
        <v>0.1346382174645144</v>
      </c>
    </row>
    <row r="2230" spans="1:15" x14ac:dyDescent="0.25">
      <c r="A2230" s="157">
        <v>45695.537499999999</v>
      </c>
      <c r="B2230" s="168">
        <v>0.5092408618622124</v>
      </c>
      <c r="C2230" s="169">
        <f t="shared" si="376"/>
        <v>0.57808230051832454</v>
      </c>
      <c r="D2230" s="168">
        <v>26.3791942916666</v>
      </c>
      <c r="E2230" s="168">
        <v>2.1733659833333301E-2</v>
      </c>
      <c r="F2230" s="169">
        <f t="shared" si="377"/>
        <v>0.97878687666434494</v>
      </c>
      <c r="G2230" s="169">
        <f t="shared" si="378"/>
        <v>0.5594714841942543</v>
      </c>
      <c r="H2230" s="169">
        <f t="shared" si="379"/>
        <v>1.210977238515702E-3</v>
      </c>
      <c r="I2230" s="169">
        <f t="shared" si="380"/>
        <v>49946.310764783244</v>
      </c>
      <c r="J2230" s="169">
        <f t="shared" si="374"/>
        <v>2.3700385989787506E-2</v>
      </c>
      <c r="K2230" s="169">
        <f t="shared" si="375"/>
        <v>1.6943198639010431</v>
      </c>
      <c r="L2230" s="169">
        <f t="shared" si="381"/>
        <v>35.940925814910194</v>
      </c>
      <c r="M2230" s="170">
        <f t="shared" si="382"/>
        <v>41.81139760140762</v>
      </c>
      <c r="N2230" s="170">
        <f t="shared" si="383"/>
        <v>1.5109871836735886</v>
      </c>
      <c r="O2230" s="169">
        <f t="shared" si="384"/>
        <v>0.13627229289985468</v>
      </c>
    </row>
    <row r="2231" spans="1:15" x14ac:dyDescent="0.25">
      <c r="A2231" s="157">
        <v>45695.538194444445</v>
      </c>
      <c r="B2231" s="168">
        <v>0.49920275014440157</v>
      </c>
      <c r="C2231" s="169">
        <f t="shared" si="376"/>
        <v>0.56669048471989369</v>
      </c>
      <c r="D2231" s="168">
        <v>26.380267364999899</v>
      </c>
      <c r="E2231" s="168">
        <v>2.1726374499999999E-2</v>
      </c>
      <c r="F2231" s="169">
        <f t="shared" si="377"/>
        <v>0.97878469657067568</v>
      </c>
      <c r="G2231" s="169">
        <f t="shared" si="378"/>
        <v>0.54844323080403257</v>
      </c>
      <c r="H2231" s="169">
        <f t="shared" si="379"/>
        <v>1.1871065601818888E-3</v>
      </c>
      <c r="I2231" s="169">
        <f t="shared" si="380"/>
        <v>48962.057879798813</v>
      </c>
      <c r="J2231" s="169">
        <f t="shared" si="374"/>
        <v>2.3699627723429637E-2</v>
      </c>
      <c r="K2231" s="169">
        <f t="shared" si="375"/>
        <v>1.6943680033041799</v>
      </c>
      <c r="L2231" s="169">
        <f t="shared" si="381"/>
        <v>35.330799350282248</v>
      </c>
      <c r="M2231" s="170">
        <f t="shared" si="382"/>
        <v>41.102661132616646</v>
      </c>
      <c r="N2231" s="170">
        <f t="shared" si="383"/>
        <v>1.4822955633402581</v>
      </c>
      <c r="O2231" s="169">
        <f t="shared" si="384"/>
        <v>0.13368466480341434</v>
      </c>
    </row>
    <row r="2232" spans="1:15" x14ac:dyDescent="0.25">
      <c r="A2232" s="157">
        <v>45695.538888888892</v>
      </c>
      <c r="B2232" s="168">
        <v>0.44708182249638995</v>
      </c>
      <c r="C2232" s="169">
        <f t="shared" si="376"/>
        <v>0.50752622383221058</v>
      </c>
      <c r="D2232" s="168">
        <v>26.381340439999999</v>
      </c>
      <c r="E2232" s="168">
        <v>2.1867175499999999E-2</v>
      </c>
      <c r="F2232" s="169">
        <f t="shared" si="377"/>
        <v>0.97878251635340252</v>
      </c>
      <c r="G2232" s="169">
        <f t="shared" si="378"/>
        <v>0.49118118658750937</v>
      </c>
      <c r="H2232" s="169">
        <f t="shared" si="379"/>
        <v>1.0631627415314056E-3</v>
      </c>
      <c r="I2232" s="169">
        <f t="shared" si="380"/>
        <v>43850.265739102993</v>
      </c>
      <c r="J2232" s="169">
        <f t="shared" si="374"/>
        <v>2.3698869485586627E-2</v>
      </c>
      <c r="K2232" s="169">
        <f t="shared" si="375"/>
        <v>1.6944161437831589</v>
      </c>
      <c r="L2232" s="169">
        <f t="shared" si="381"/>
        <v>32.134245009367028</v>
      </c>
      <c r="M2232" s="170">
        <f t="shared" si="382"/>
        <v>37.384848970672017</v>
      </c>
      <c r="N2232" s="170">
        <f t="shared" si="383"/>
        <v>1.3438313499164332</v>
      </c>
      <c r="O2232" s="169">
        <f t="shared" si="384"/>
        <v>0.12119691106749937</v>
      </c>
    </row>
    <row r="2233" spans="1:15" x14ac:dyDescent="0.25">
      <c r="A2233" s="157">
        <v>45695.539583333331</v>
      </c>
      <c r="B2233" s="168">
        <v>0.4289360223332328</v>
      </c>
      <c r="C2233" s="169">
        <f t="shared" si="376"/>
        <v>0.48692998366168078</v>
      </c>
      <c r="D2233" s="168">
        <v>26.382413515</v>
      </c>
      <c r="E2233" s="168">
        <v>2.2001619E-2</v>
      </c>
      <c r="F2233" s="169">
        <f t="shared" si="377"/>
        <v>0.97878033601590619</v>
      </c>
      <c r="G2233" s="169">
        <f t="shared" si="378"/>
        <v>0.47124551663351272</v>
      </c>
      <c r="H2233" s="169">
        <f t="shared" si="379"/>
        <v>1.020011940765179E-3</v>
      </c>
      <c r="I2233" s="169">
        <f t="shared" si="380"/>
        <v>42070.750588369221</v>
      </c>
      <c r="J2233" s="169">
        <f t="shared" si="374"/>
        <v>2.3698111277434996E-2</v>
      </c>
      <c r="K2233" s="169">
        <f t="shared" si="375"/>
        <v>1.6944642852632155</v>
      </c>
      <c r="L2233" s="169">
        <f t="shared" si="381"/>
        <v>31.009362437578265</v>
      </c>
      <c r="M2233" s="170">
        <f t="shared" si="382"/>
        <v>36.077083332052332</v>
      </c>
      <c r="N2233" s="170">
        <f t="shared" si="383"/>
        <v>1.3000107247762491</v>
      </c>
      <c r="O2233" s="169">
        <f t="shared" si="384"/>
        <v>0.11724483448559245</v>
      </c>
    </row>
    <row r="2234" spans="1:15" x14ac:dyDescent="0.25">
      <c r="A2234" s="157">
        <v>45695.540277777778</v>
      </c>
      <c r="B2234" s="168">
        <v>0.43974627709416186</v>
      </c>
      <c r="C2234" s="169">
        <f t="shared" si="376"/>
        <v>0.49920497244023171</v>
      </c>
      <c r="D2234" s="168">
        <v>26.383575914999899</v>
      </c>
      <c r="E2234" s="168">
        <v>2.2002148833333301E-2</v>
      </c>
      <c r="F2234" s="169">
        <f t="shared" si="377"/>
        <v>0.97877797404691391</v>
      </c>
      <c r="G2234" s="169">
        <f t="shared" si="378"/>
        <v>0.48312207589762662</v>
      </c>
      <c r="H2234" s="169">
        <f t="shared" si="379"/>
        <v>1.0457187789991919E-3</v>
      </c>
      <c r="I2234" s="169">
        <f t="shared" si="380"/>
        <v>43131.309618836021</v>
      </c>
      <c r="J2234" s="169">
        <f t="shared" si="374"/>
        <v>2.3697289987956279E-2</v>
      </c>
      <c r="K2234" s="169">
        <f t="shared" si="375"/>
        <v>1.6945164352699857</v>
      </c>
      <c r="L2234" s="169">
        <f t="shared" si="381"/>
        <v>31.680289179404827</v>
      </c>
      <c r="M2234" s="170">
        <f t="shared" si="382"/>
        <v>36.858672728560201</v>
      </c>
      <c r="N2234" s="170">
        <f t="shared" si="383"/>
        <v>1.3311559725369908</v>
      </c>
      <c r="O2234" s="169">
        <f t="shared" si="384"/>
        <v>0.12005374932692918</v>
      </c>
    </row>
    <row r="2235" spans="1:15" x14ac:dyDescent="0.25">
      <c r="A2235" s="157">
        <v>45695.540972222225</v>
      </c>
      <c r="B2235" s="168">
        <v>0.46059465476152978</v>
      </c>
      <c r="C2235" s="169">
        <f t="shared" si="376"/>
        <v>0.52287593281006572</v>
      </c>
      <c r="D2235" s="168">
        <v>26.384863374999998</v>
      </c>
      <c r="E2235" s="168">
        <v>2.21155331666666E-2</v>
      </c>
      <c r="F2235" s="169">
        <f t="shared" si="377"/>
        <v>0.97877535779432268</v>
      </c>
      <c r="G2235" s="169">
        <f t="shared" si="378"/>
        <v>0.50602690084421675</v>
      </c>
      <c r="H2235" s="169">
        <f t="shared" si="379"/>
        <v>1.0952963221736293E-3</v>
      </c>
      <c r="I2235" s="169">
        <f t="shared" si="380"/>
        <v>45176.480594789682</v>
      </c>
      <c r="J2235" s="169">
        <f t="shared" si="374"/>
        <v>2.3696380378451159E-2</v>
      </c>
      <c r="K2235" s="169">
        <f t="shared" si="375"/>
        <v>1.6945741973497177</v>
      </c>
      <c r="L2235" s="169">
        <f t="shared" si="381"/>
        <v>32.967765950820343</v>
      </c>
      <c r="M2235" s="170">
        <f t="shared" si="382"/>
        <v>38.357768544546602</v>
      </c>
      <c r="N2235" s="170">
        <f t="shared" si="383"/>
        <v>1.3981693818687608</v>
      </c>
      <c r="O2235" s="169">
        <f t="shared" si="384"/>
        <v>0.1260975272248161</v>
      </c>
    </row>
    <row r="2236" spans="1:15" x14ac:dyDescent="0.25">
      <c r="A2236" s="157">
        <v>45695.541666666664</v>
      </c>
      <c r="B2236" s="168">
        <v>0.50576614142298348</v>
      </c>
      <c r="C2236" s="169">
        <f t="shared" si="376"/>
        <v>0.5741594780851399</v>
      </c>
      <c r="D2236" s="168">
        <v>26.3861508383333</v>
      </c>
      <c r="E2236" s="168">
        <v>2.2190901999999998E-2</v>
      </c>
      <c r="F2236" s="169">
        <f t="shared" si="377"/>
        <v>0.97877274136187076</v>
      </c>
      <c r="G2236" s="169">
        <f t="shared" si="378"/>
        <v>0.55565402344653148</v>
      </c>
      <c r="H2236" s="169">
        <f t="shared" si="379"/>
        <v>1.2027143364643539E-3</v>
      </c>
      <c r="I2236" s="169">
        <f t="shared" si="380"/>
        <v>49607.378906556085</v>
      </c>
      <c r="J2236" s="169">
        <f t="shared" si="374"/>
        <v>2.3695470809325055E-2</v>
      </c>
      <c r="K2236" s="169">
        <f t="shared" si="375"/>
        <v>1.6946319610200975</v>
      </c>
      <c r="L2236" s="169">
        <f t="shared" si="381"/>
        <v>35.729921051629312</v>
      </c>
      <c r="M2236" s="170">
        <f t="shared" si="382"/>
        <v>41.572786344480207</v>
      </c>
      <c r="N2236" s="170">
        <f t="shared" si="383"/>
        <v>1.5331062457329103</v>
      </c>
      <c r="O2236" s="169">
        <f t="shared" si="384"/>
        <v>0.13826715780419466</v>
      </c>
    </row>
    <row r="2237" spans="1:15" x14ac:dyDescent="0.25">
      <c r="A2237" s="157">
        <v>45695.542361111111</v>
      </c>
      <c r="B2237" s="168">
        <v>0.59417869155836256</v>
      </c>
      <c r="C2237" s="169">
        <f t="shared" si="376"/>
        <v>0.67453251188411145</v>
      </c>
      <c r="D2237" s="168">
        <v>26.387438298333301</v>
      </c>
      <c r="E2237" s="168">
        <v>2.18793626666666E-2</v>
      </c>
      <c r="F2237" s="169">
        <f t="shared" si="377"/>
        <v>0.97877012476309766</v>
      </c>
      <c r="G2237" s="169">
        <f t="shared" si="378"/>
        <v>0.65278743191802846</v>
      </c>
      <c r="H2237" s="169">
        <f t="shared" si="379"/>
        <v>1.4129598093463819E-3</v>
      </c>
      <c r="I2237" s="169">
        <f t="shared" si="380"/>
        <v>58279.609026787228</v>
      </c>
      <c r="J2237" s="169">
        <f t="shared" si="374"/>
        <v>2.3694561285285454E-2</v>
      </c>
      <c r="K2237" s="169">
        <f t="shared" si="375"/>
        <v>1.6946897259820404</v>
      </c>
      <c r="L2237" s="169">
        <f t="shared" si="381"/>
        <v>41.039678758794622</v>
      </c>
      <c r="M2237" s="170">
        <f t="shared" si="382"/>
        <v>47.752299543011738</v>
      </c>
      <c r="N2237" s="170">
        <f t="shared" si="383"/>
        <v>1.760785965171676</v>
      </c>
      <c r="O2237" s="169">
        <f t="shared" si="384"/>
        <v>0.15880104303496356</v>
      </c>
    </row>
    <row r="2238" spans="1:15" x14ac:dyDescent="0.25">
      <c r="A2238" s="157">
        <v>45695.543055555558</v>
      </c>
      <c r="B2238" s="168">
        <v>0.62120436699157544</v>
      </c>
      <c r="C2238" s="169">
        <f t="shared" si="376"/>
        <v>0.70521792403019201</v>
      </c>
      <c r="D2238" s="168">
        <v>26.388725758333301</v>
      </c>
      <c r="E2238" s="168">
        <v>2.1724653E-2</v>
      </c>
      <c r="F2238" s="169">
        <f t="shared" si="377"/>
        <v>0.97876750799121914</v>
      </c>
      <c r="G2238" s="169">
        <f t="shared" si="378"/>
        <v>0.68247887240982263</v>
      </c>
      <c r="H2238" s="169">
        <f t="shared" si="379"/>
        <v>1.4772269965580577E-3</v>
      </c>
      <c r="I2238" s="169">
        <f t="shared" si="380"/>
        <v>60930.828636208593</v>
      </c>
      <c r="J2238" s="169">
        <f t="shared" si="374"/>
        <v>2.3693651803974938E-2</v>
      </c>
      <c r="K2238" s="169">
        <f t="shared" si="375"/>
        <v>1.6947474923851233</v>
      </c>
      <c r="L2238" s="169">
        <f t="shared" si="381"/>
        <v>42.639974852776746</v>
      </c>
      <c r="M2238" s="170">
        <f t="shared" si="382"/>
        <v>49.615861682738469</v>
      </c>
      <c r="N2238" s="170">
        <f t="shared" si="383"/>
        <v>1.8235526058681004</v>
      </c>
      <c r="O2238" s="169">
        <f t="shared" si="384"/>
        <v>0.16446181510354443</v>
      </c>
    </row>
    <row r="2239" spans="1:15" x14ac:dyDescent="0.25">
      <c r="A2239" s="157">
        <v>45695.543749999997</v>
      </c>
      <c r="B2239" s="168">
        <v>0.58298235058162806</v>
      </c>
      <c r="C2239" s="169">
        <f t="shared" si="376"/>
        <v>0.6618280564053739</v>
      </c>
      <c r="D2239" s="168">
        <v>26.389119146666602</v>
      </c>
      <c r="E2239" s="168">
        <v>2.1735382500000001E-2</v>
      </c>
      <c r="F2239" s="169">
        <f t="shared" si="377"/>
        <v>0.97876670839202184</v>
      </c>
      <c r="G2239" s="169">
        <f t="shared" si="378"/>
        <v>0.64048670357330739</v>
      </c>
      <c r="H2239" s="169">
        <f t="shared" si="379"/>
        <v>1.3863348562192801E-3</v>
      </c>
      <c r="I2239" s="169">
        <f t="shared" si="380"/>
        <v>57181.944073424303</v>
      </c>
      <c r="J2239" s="169">
        <f t="shared" si="374"/>
        <v>2.3693373917000014E-2</v>
      </c>
      <c r="K2239" s="169">
        <f t="shared" si="375"/>
        <v>1.6947651434182502</v>
      </c>
      <c r="L2239" s="169">
        <f t="shared" si="381"/>
        <v>40.37373422520831</v>
      </c>
      <c r="M2239" s="170">
        <f t="shared" si="382"/>
        <v>46.979303088087484</v>
      </c>
      <c r="N2239" s="170">
        <f t="shared" si="383"/>
        <v>1.7180712793005033</v>
      </c>
      <c r="O2239" s="169">
        <f t="shared" si="384"/>
        <v>0.15494870845062259</v>
      </c>
    </row>
    <row r="2240" spans="1:15" x14ac:dyDescent="0.25">
      <c r="A2240" s="157">
        <v>45695.544444444444</v>
      </c>
      <c r="B2240" s="168">
        <v>0.59842558787304267</v>
      </c>
      <c r="C2240" s="169">
        <f t="shared" si="376"/>
        <v>0.67935676360951269</v>
      </c>
      <c r="D2240" s="168">
        <v>26.3882608416666</v>
      </c>
      <c r="E2240" s="168">
        <v>2.1858434333333301E-2</v>
      </c>
      <c r="F2240" s="169">
        <f t="shared" si="377"/>
        <v>0.97876845295771819</v>
      </c>
      <c r="G2240" s="169">
        <f t="shared" si="378"/>
        <v>0.65745323461049987</v>
      </c>
      <c r="H2240" s="169">
        <f t="shared" si="379"/>
        <v>1.4230589493733764E-3</v>
      </c>
      <c r="I2240" s="169">
        <f t="shared" si="380"/>
        <v>58696.424375861898</v>
      </c>
      <c r="J2240" s="169">
        <f t="shared" si="374"/>
        <v>2.3693980223245131E-2</v>
      </c>
      <c r="K2240" s="169">
        <f t="shared" si="375"/>
        <v>1.6947266321039485</v>
      </c>
      <c r="L2240" s="169">
        <f t="shared" si="381"/>
        <v>41.291817879603549</v>
      </c>
      <c r="M2240" s="170">
        <f t="shared" si="382"/>
        <v>48.04661686661089</v>
      </c>
      <c r="N2240" s="170">
        <f t="shared" si="383"/>
        <v>1.7710395303890489</v>
      </c>
      <c r="O2240" s="169">
        <f t="shared" si="384"/>
        <v>0.15972578737274973</v>
      </c>
    </row>
    <row r="2241" spans="1:15" x14ac:dyDescent="0.25">
      <c r="A2241" s="157">
        <v>45695.545138888891</v>
      </c>
      <c r="B2241" s="168">
        <v>0.68876855047833951</v>
      </c>
      <c r="C2241" s="169">
        <f t="shared" si="376"/>
        <v>0.7819140892940557</v>
      </c>
      <c r="D2241" s="168">
        <v>26.3874025349999</v>
      </c>
      <c r="E2241" s="168">
        <v>2.2067848166666602E-2</v>
      </c>
      <c r="F2241" s="169">
        <f t="shared" si="377"/>
        <v>0.97877019744986349</v>
      </c>
      <c r="G2241" s="169">
        <f t="shared" si="378"/>
        <v>0.7567074680403526</v>
      </c>
      <c r="H2241" s="169">
        <f t="shared" si="379"/>
        <v>1.6378949524682956E-3</v>
      </c>
      <c r="I2241" s="169">
        <f t="shared" si="380"/>
        <v>67557.377315006408</v>
      </c>
      <c r="J2241" s="169">
        <f t="shared" si="374"/>
        <v>2.369458654965759E-2</v>
      </c>
      <c r="K2241" s="169">
        <f t="shared" si="375"/>
        <v>1.6946881213553775</v>
      </c>
      <c r="L2241" s="169">
        <f t="shared" si="381"/>
        <v>46.599184381008214</v>
      </c>
      <c r="M2241" s="170">
        <f t="shared" si="382"/>
        <v>54.221095070237219</v>
      </c>
      <c r="N2241" s="170">
        <f t="shared" si="383"/>
        <v>2.0422422896267327</v>
      </c>
      <c r="O2241" s="169">
        <f t="shared" si="384"/>
        <v>0.18418491068062162</v>
      </c>
    </row>
    <row r="2242" spans="1:15" x14ac:dyDescent="0.25">
      <c r="A2242" s="157">
        <v>45695.54583333333</v>
      </c>
      <c r="B2242" s="168">
        <v>0.72621841672583221</v>
      </c>
      <c r="C2242" s="169">
        <f t="shared" si="376"/>
        <v>0.8244246523744343</v>
      </c>
      <c r="D2242" s="168">
        <v>26.386544226666601</v>
      </c>
      <c r="E2242" s="168">
        <v>2.2145070499999999E-2</v>
      </c>
      <c r="F2242" s="169">
        <f t="shared" si="377"/>
        <v>0.97877194186846062</v>
      </c>
      <c r="G2242" s="169">
        <f t="shared" si="378"/>
        <v>0.79785132318140006</v>
      </c>
      <c r="H2242" s="169">
        <f t="shared" si="379"/>
        <v>1.7269509159770565E-3</v>
      </c>
      <c r="I2242" s="169">
        <f t="shared" si="380"/>
        <v>71230.289965151125</v>
      </c>
      <c r="J2242" s="169">
        <f t="shared" si="374"/>
        <v>2.3695192896238233E-2</v>
      </c>
      <c r="K2242" s="169">
        <f t="shared" si="375"/>
        <v>1.6946496111725333</v>
      </c>
      <c r="L2242" s="169">
        <f t="shared" si="381"/>
        <v>48.770040018722149</v>
      </c>
      <c r="M2242" s="170">
        <f t="shared" si="382"/>
        <v>56.745867619135772</v>
      </c>
      <c r="N2242" s="170">
        <f t="shared" si="383"/>
        <v>2.1544762576655687</v>
      </c>
      <c r="O2242" s="169">
        <f t="shared" si="384"/>
        <v>0.19430702179523529</v>
      </c>
    </row>
    <row r="2243" spans="1:15" x14ac:dyDescent="0.25">
      <c r="A2243" s="157">
        <v>45695.546527777777</v>
      </c>
      <c r="B2243" s="168">
        <v>0.71618029751805068</v>
      </c>
      <c r="C2243" s="169">
        <f t="shared" si="376"/>
        <v>0.81302530355264491</v>
      </c>
      <c r="D2243" s="168">
        <v>26.3856859216666</v>
      </c>
      <c r="E2243" s="168">
        <v>2.2230372666666599E-2</v>
      </c>
      <c r="F2243" s="169">
        <f t="shared" si="377"/>
        <v>0.9787736862033507</v>
      </c>
      <c r="G2243" s="169">
        <f t="shared" si="378"/>
        <v>0.78682306156241011</v>
      </c>
      <c r="H2243" s="169">
        <f t="shared" si="379"/>
        <v>1.7030802198320565E-3</v>
      </c>
      <c r="I2243" s="169">
        <f t="shared" si="380"/>
        <v>70245.386226948525</v>
      </c>
      <c r="J2243" s="169">
        <f t="shared" si="374"/>
        <v>2.3695799259455502E-2</v>
      </c>
      <c r="K2243" s="169">
        <f t="shared" si="375"/>
        <v>1.6946111017797434</v>
      </c>
      <c r="L2243" s="169">
        <f t="shared" si="381"/>
        <v>48.1897315839553</v>
      </c>
      <c r="M2243" s="170">
        <f t="shared" si="382"/>
        <v>56.069514473972262</v>
      </c>
      <c r="N2243" s="170">
        <f t="shared" si="383"/>
        <v>2.1344675009501906</v>
      </c>
      <c r="O2243" s="169">
        <f t="shared" si="384"/>
        <v>0.19250248024442557</v>
      </c>
    </row>
    <row r="2244" spans="1:15" x14ac:dyDescent="0.25">
      <c r="A2244" s="157">
        <v>45695.547222222223</v>
      </c>
      <c r="B2244" s="168">
        <v>0.73471218387384651</v>
      </c>
      <c r="C2244" s="169">
        <f t="shared" si="376"/>
        <v>0.83406210173771955</v>
      </c>
      <c r="D2244" s="168">
        <v>26.385453381666601</v>
      </c>
      <c r="E2244" s="168">
        <v>2.23448155E-2</v>
      </c>
      <c r="F2244" s="169">
        <f t="shared" si="377"/>
        <v>0.97877415878159169</v>
      </c>
      <c r="G2244" s="169">
        <f t="shared" si="378"/>
        <v>0.80718290057156217</v>
      </c>
      <c r="H2244" s="169">
        <f t="shared" si="379"/>
        <v>1.7471491354362817E-3</v>
      </c>
      <c r="I2244" s="169">
        <f t="shared" si="380"/>
        <v>72062.965590138963</v>
      </c>
      <c r="J2244" s="169">
        <f t="shared" si="374"/>
        <v>2.3695963544306479E-2</v>
      </c>
      <c r="K2244" s="169">
        <f t="shared" si="375"/>
        <v>1.6946006685659623</v>
      </c>
      <c r="L2244" s="169">
        <f t="shared" si="381"/>
        <v>49.260191726091577</v>
      </c>
      <c r="M2244" s="170">
        <f t="shared" si="382"/>
        <v>57.314695677247094</v>
      </c>
      <c r="N2244" s="170">
        <f t="shared" si="383"/>
        <v>2.1978522935046922</v>
      </c>
      <c r="O2244" s="169">
        <f t="shared" si="384"/>
        <v>0.19821900193945635</v>
      </c>
    </row>
    <row r="2245" spans="1:15" x14ac:dyDescent="0.25">
      <c r="A2245" s="157">
        <v>45695.54791666667</v>
      </c>
      <c r="B2245" s="168">
        <v>0.78567489702667259</v>
      </c>
      <c r="C2245" s="169">
        <f t="shared" si="376"/>
        <v>0.89191924918490884</v>
      </c>
      <c r="D2245" s="168">
        <v>26.386096921666599</v>
      </c>
      <c r="E2245" s="168">
        <v>2.2411176166666599E-2</v>
      </c>
      <c r="F2245" s="169">
        <f t="shared" si="377"/>
        <v>0.97877285093686528</v>
      </c>
      <c r="G2245" s="169">
        <f t="shared" si="378"/>
        <v>0.86317248605359331</v>
      </c>
      <c r="H2245" s="169">
        <f t="shared" si="379"/>
        <v>1.868338714401717E-3</v>
      </c>
      <c r="I2245" s="169">
        <f t="shared" si="380"/>
        <v>77061.823129576122</v>
      </c>
      <c r="J2245" s="169">
        <f t="shared" si="374"/>
        <v>2.3695508899599472E-2</v>
      </c>
      <c r="K2245" s="169">
        <f t="shared" si="375"/>
        <v>1.694629541951759</v>
      </c>
      <c r="L2245" s="169">
        <f t="shared" si="381"/>
        <v>52.184814528987509</v>
      </c>
      <c r="M2245" s="170">
        <f t="shared" si="382"/>
        <v>60.718448483921513</v>
      </c>
      <c r="N2245" s="170">
        <f t="shared" si="383"/>
        <v>2.3485503644523047</v>
      </c>
      <c r="O2245" s="169">
        <f t="shared" si="384"/>
        <v>0.21181009780414004</v>
      </c>
    </row>
    <row r="2246" spans="1:15" x14ac:dyDescent="0.25">
      <c r="A2246" s="157">
        <v>45695.548611111109</v>
      </c>
      <c r="B2246" s="168">
        <v>0.8076815333182904</v>
      </c>
      <c r="C2246" s="169">
        <f t="shared" si="376"/>
        <v>0.91690496902088181</v>
      </c>
      <c r="D2246" s="168">
        <v>26.386740461666601</v>
      </c>
      <c r="E2246" s="168">
        <v>2.23458748333333E-2</v>
      </c>
      <c r="F2246" s="169">
        <f t="shared" si="377"/>
        <v>0.97877154304889036</v>
      </c>
      <c r="G2246" s="169">
        <f t="shared" si="378"/>
        <v>0.8873498182165529</v>
      </c>
      <c r="H2246" s="169">
        <f t="shared" si="379"/>
        <v>1.920670602200331E-3</v>
      </c>
      <c r="I2246" s="169">
        <f t="shared" si="380"/>
        <v>79220.589323404187</v>
      </c>
      <c r="J2246" s="169">
        <f t="shared" si="374"/>
        <v>2.3695054265569081E-2</v>
      </c>
      <c r="K2246" s="169">
        <f t="shared" si="375"/>
        <v>1.6946584156976201</v>
      </c>
      <c r="L2246" s="169">
        <f t="shared" si="381"/>
        <v>53.439428093942347</v>
      </c>
      <c r="M2246" s="170">
        <f t="shared" si="382"/>
        <v>62.179174433077797</v>
      </c>
      <c r="N2246" s="170">
        <f t="shared" si="383"/>
        <v>2.4036208485262893</v>
      </c>
      <c r="O2246" s="169">
        <f t="shared" si="384"/>
        <v>0.21677677205323675</v>
      </c>
    </row>
    <row r="2247" spans="1:15" x14ac:dyDescent="0.25">
      <c r="A2247" s="157">
        <v>45695.549305555556</v>
      </c>
      <c r="B2247" s="168">
        <v>0.76598478519554669</v>
      </c>
      <c r="C2247" s="169">
        <f t="shared" si="376"/>
        <v>0.86957256571234853</v>
      </c>
      <c r="D2247" s="168">
        <v>26.3873840016666</v>
      </c>
      <c r="E2247" s="168">
        <v>2.2401771166666602E-2</v>
      </c>
      <c r="F2247" s="169">
        <f t="shared" si="377"/>
        <v>0.97877023511766603</v>
      </c>
      <c r="G2247" s="169">
        <f t="shared" si="378"/>
        <v>0.84154017624674293</v>
      </c>
      <c r="H2247" s="169">
        <f t="shared" si="379"/>
        <v>1.821515533001608E-3</v>
      </c>
      <c r="I2247" s="169">
        <f t="shared" si="380"/>
        <v>75131.069677546911</v>
      </c>
      <c r="J2247" s="169">
        <f t="shared" si="374"/>
        <v>2.3694599642214986E-2</v>
      </c>
      <c r="K2247" s="169">
        <f t="shared" si="375"/>
        <v>1.6946872898035501</v>
      </c>
      <c r="L2247" s="169">
        <f t="shared" si="381"/>
        <v>51.058093352364899</v>
      </c>
      <c r="M2247" s="170">
        <f t="shared" si="382"/>
        <v>59.409291250190051</v>
      </c>
      <c r="N2247" s="170">
        <f t="shared" si="383"/>
        <v>2.2920592934188342</v>
      </c>
      <c r="O2247" s="169">
        <f t="shared" si="384"/>
        <v>0.20671530424051535</v>
      </c>
    </row>
    <row r="2248" spans="1:15" x14ac:dyDescent="0.25">
      <c r="A2248" s="157">
        <v>45695.55</v>
      </c>
      <c r="B2248" s="168">
        <v>0.75363018940132287</v>
      </c>
      <c r="C2248" s="169">
        <f t="shared" si="376"/>
        <v>0.85555018033588015</v>
      </c>
      <c r="D2248" s="168">
        <v>26.388027541666599</v>
      </c>
      <c r="E2248" s="168">
        <v>2.2507473166666601E-2</v>
      </c>
      <c r="F2248" s="169">
        <f t="shared" si="377"/>
        <v>0.97876892714319108</v>
      </c>
      <c r="G2248" s="169">
        <f t="shared" si="378"/>
        <v>0.82796694486790534</v>
      </c>
      <c r="H2248" s="169">
        <f t="shared" si="379"/>
        <v>1.7921362443028253E-3</v>
      </c>
      <c r="I2248" s="169">
        <f t="shared" si="380"/>
        <v>73919.535581020042</v>
      </c>
      <c r="J2248" s="169">
        <f t="shared" si="374"/>
        <v>2.369414502953689E-2</v>
      </c>
      <c r="K2248" s="169">
        <f t="shared" si="375"/>
        <v>1.6947161642695521</v>
      </c>
      <c r="L2248" s="169">
        <f t="shared" si="381"/>
        <v>50.349063491144008</v>
      </c>
      <c r="M2248" s="170">
        <f t="shared" si="382"/>
        <v>58.585184725725419</v>
      </c>
      <c r="N2248" s="170">
        <f t="shared" si="383"/>
        <v>2.2678232962473093</v>
      </c>
      <c r="O2248" s="169">
        <f t="shared" si="384"/>
        <v>0.20452951805982228</v>
      </c>
    </row>
    <row r="2249" spans="1:15" x14ac:dyDescent="0.25">
      <c r="A2249" s="157">
        <v>45695.550694444442</v>
      </c>
      <c r="B2249" s="168">
        <v>0.79687127468110619</v>
      </c>
      <c r="C2249" s="169">
        <f t="shared" si="376"/>
        <v>0.90464053651317888</v>
      </c>
      <c r="D2249" s="168">
        <v>26.3883136116666</v>
      </c>
      <c r="E2249" s="168">
        <v>2.2640195166666599E-2</v>
      </c>
      <c r="F2249" s="169">
        <f t="shared" si="377"/>
        <v>0.97876834570117566</v>
      </c>
      <c r="G2249" s="169">
        <f t="shared" si="378"/>
        <v>0.87547325469383697</v>
      </c>
      <c r="H2249" s="169">
        <f t="shared" si="379"/>
        <v>1.8949637547485648E-3</v>
      </c>
      <c r="I2249" s="169">
        <f t="shared" si="380"/>
        <v>78160.942354738654</v>
      </c>
      <c r="J2249" s="169">
        <f t="shared" si="374"/>
        <v>2.3693942945994254E-2</v>
      </c>
      <c r="K2249" s="169">
        <f t="shared" si="375"/>
        <v>1.6947289998242765</v>
      </c>
      <c r="L2249" s="169">
        <f t="shared" si="381"/>
        <v>52.823734028734762</v>
      </c>
      <c r="M2249" s="170">
        <f t="shared" si="382"/>
        <v>61.465079936835352</v>
      </c>
      <c r="N2249" s="170">
        <f t="shared" si="383"/>
        <v>2.4046086711239476</v>
      </c>
      <c r="O2249" s="169">
        <f t="shared" si="384"/>
        <v>0.21686586139285244</v>
      </c>
    </row>
    <row r="2250" spans="1:15" x14ac:dyDescent="0.25">
      <c r="A2250" s="157">
        <v>45695.551388888889</v>
      </c>
      <c r="B2250" s="168">
        <v>0.70421180622442747</v>
      </c>
      <c r="C2250" s="169">
        <f t="shared" si="376"/>
        <v>0.79944882802089012</v>
      </c>
      <c r="D2250" s="168">
        <v>26.388099225000001</v>
      </c>
      <c r="E2250" s="168">
        <v>2.27454975E-2</v>
      </c>
      <c r="F2250" s="169">
        <f t="shared" si="377"/>
        <v>0.97876878144643065</v>
      </c>
      <c r="G2250" s="169">
        <f t="shared" si="378"/>
        <v>0.77367401935255464</v>
      </c>
      <c r="H2250" s="169">
        <f t="shared" si="379"/>
        <v>1.674619089507694E-3</v>
      </c>
      <c r="I2250" s="169">
        <f t="shared" si="380"/>
        <v>69072.378741004912</v>
      </c>
      <c r="J2250" s="169">
        <f t="shared" si="374"/>
        <v>2.3694094391306285E-2</v>
      </c>
      <c r="K2250" s="169">
        <f t="shared" si="375"/>
        <v>1.6947193805922629</v>
      </c>
      <c r="L2250" s="169">
        <f t="shared" si="381"/>
        <v>47.496336123662438</v>
      </c>
      <c r="M2250" s="170">
        <f t="shared" si="382"/>
        <v>55.2659009576982</v>
      </c>
      <c r="N2250" s="170">
        <f t="shared" si="383"/>
        <v>2.149574048075463</v>
      </c>
      <c r="O2250" s="169">
        <f t="shared" si="384"/>
        <v>0.19386490332570913</v>
      </c>
    </row>
    <row r="2251" spans="1:15" x14ac:dyDescent="0.25">
      <c r="A2251" s="157">
        <v>45695.552083333336</v>
      </c>
      <c r="B2251" s="168">
        <v>0.66714801884175601</v>
      </c>
      <c r="C2251" s="169">
        <f t="shared" si="376"/>
        <v>0.75737168546433031</v>
      </c>
      <c r="D2251" s="168">
        <v>26.387884838333299</v>
      </c>
      <c r="E2251" s="168">
        <v>2.2793182333333301E-2</v>
      </c>
      <c r="F2251" s="169">
        <f t="shared" si="377"/>
        <v>0.97876921718688559</v>
      </c>
      <c r="G2251" s="169">
        <f t="shared" si="378"/>
        <v>0.73295432521604187</v>
      </c>
      <c r="H2251" s="169">
        <f t="shared" si="379"/>
        <v>1.5864812234113461E-3</v>
      </c>
      <c r="I2251" s="169">
        <f t="shared" si="380"/>
        <v>65436.91362411814</v>
      </c>
      <c r="J2251" s="169">
        <f t="shared" si="374"/>
        <v>2.3694245837803166E-2</v>
      </c>
      <c r="K2251" s="169">
        <f t="shared" si="375"/>
        <v>1.694709761400206</v>
      </c>
      <c r="L2251" s="169">
        <f t="shared" si="381"/>
        <v>45.338418024487126</v>
      </c>
      <c r="M2251" s="170">
        <f t="shared" si="382"/>
        <v>52.754717196275664</v>
      </c>
      <c r="N2251" s="170">
        <f t="shared" si="383"/>
        <v>2.0467509056093842</v>
      </c>
      <c r="O2251" s="169">
        <f t="shared" si="384"/>
        <v>0.18459153189117822</v>
      </c>
    </row>
    <row r="2252" spans="1:15" x14ac:dyDescent="0.25">
      <c r="A2252" s="157">
        <v>45695.552777777775</v>
      </c>
      <c r="B2252" s="168">
        <v>0.80459288803750295</v>
      </c>
      <c r="C2252" s="169">
        <f t="shared" si="376"/>
        <v>0.9134032435006646</v>
      </c>
      <c r="D2252" s="168">
        <v>26.387670454999999</v>
      </c>
      <c r="E2252" s="168">
        <v>2.28408668333333E-2</v>
      </c>
      <c r="F2252" s="169">
        <f t="shared" si="377"/>
        <v>0.97876965291576579</v>
      </c>
      <c r="G2252" s="169">
        <f t="shared" si="378"/>
        <v>0.88395651440139422</v>
      </c>
      <c r="H2252" s="169">
        <f t="shared" si="379"/>
        <v>1.9133257887476065E-3</v>
      </c>
      <c r="I2252" s="169">
        <f t="shared" si="380"/>
        <v>78918.040238457426</v>
      </c>
      <c r="J2252" s="169">
        <f t="shared" si="374"/>
        <v>2.3694397283130081E-2</v>
      </c>
      <c r="K2252" s="169">
        <f t="shared" si="375"/>
        <v>1.6947001423976713</v>
      </c>
      <c r="L2252" s="169">
        <f t="shared" si="381"/>
        <v>53.263633894054834</v>
      </c>
      <c r="M2252" s="170">
        <f t="shared" si="382"/>
        <v>61.975996927612769</v>
      </c>
      <c r="N2252" s="170">
        <f t="shared" si="383"/>
        <v>2.4480603742656908</v>
      </c>
      <c r="O2252" s="169">
        <f t="shared" si="384"/>
        <v>0.2207846657887528</v>
      </c>
    </row>
    <row r="2253" spans="1:15" x14ac:dyDescent="0.25">
      <c r="A2253" s="157">
        <v>45695.553472222222</v>
      </c>
      <c r="B2253" s="168">
        <v>0.81540314636582245</v>
      </c>
      <c r="C2253" s="169">
        <f t="shared" si="376"/>
        <v>0.92567436908412259</v>
      </c>
      <c r="D2253" s="168">
        <v>26.387456064999999</v>
      </c>
      <c r="E2253" s="168">
        <v>2.2888683E-2</v>
      </c>
      <c r="F2253" s="169">
        <f t="shared" si="377"/>
        <v>0.97877008865339554</v>
      </c>
      <c r="G2253" s="169">
        <f t="shared" si="378"/>
        <v>0.89583307758477959</v>
      </c>
      <c r="H2253" s="169">
        <f t="shared" si="379"/>
        <v>1.9390326354648908E-3</v>
      </c>
      <c r="I2253" s="169">
        <f t="shared" si="380"/>
        <v>79978.265488868186</v>
      </c>
      <c r="J2253" s="169">
        <f t="shared" si="374"/>
        <v>2.3694548734351319E-2</v>
      </c>
      <c r="K2253" s="169">
        <f t="shared" si="375"/>
        <v>1.6946905231359757</v>
      </c>
      <c r="L2253" s="169">
        <f t="shared" si="381"/>
        <v>53.878502832076251</v>
      </c>
      <c r="M2253" s="170">
        <f t="shared" si="382"/>
        <v>62.691121569974946</v>
      </c>
      <c r="N2253" s="170">
        <f t="shared" si="383"/>
        <v>2.4842682471521647</v>
      </c>
      <c r="O2253" s="169">
        <f t="shared" si="384"/>
        <v>0.22405016659020247</v>
      </c>
    </row>
    <row r="2254" spans="1:15" x14ac:dyDescent="0.25">
      <c r="A2254" s="157">
        <v>45695.554166666669</v>
      </c>
      <c r="B2254" s="168">
        <v>0.81540314636582245</v>
      </c>
      <c r="C2254" s="169">
        <f t="shared" si="376"/>
        <v>0.92567463854972876</v>
      </c>
      <c r="D2254" s="168">
        <v>26.3875098233333</v>
      </c>
      <c r="E2254" s="168">
        <v>2.2964448166666599E-2</v>
      </c>
      <c r="F2254" s="169">
        <f t="shared" si="377"/>
        <v>0.97876997939255272</v>
      </c>
      <c r="G2254" s="169">
        <f t="shared" si="378"/>
        <v>0.8958330775847797</v>
      </c>
      <c r="H2254" s="169">
        <f t="shared" si="379"/>
        <v>1.939032635464891E-3</v>
      </c>
      <c r="I2254" s="169">
        <f t="shared" si="380"/>
        <v>79978.28877069657</v>
      </c>
      <c r="J2254" s="169">
        <f t="shared" si="374"/>
        <v>2.369451075781747E-2</v>
      </c>
      <c r="K2254" s="169">
        <f t="shared" si="375"/>
        <v>1.6946929351639226</v>
      </c>
      <c r="L2254" s="169">
        <f t="shared" si="381"/>
        <v>53.878502832076251</v>
      </c>
      <c r="M2254" s="170">
        <f t="shared" si="382"/>
        <v>62.691201498757344</v>
      </c>
      <c r="N2254" s="170">
        <f t="shared" si="383"/>
        <v>2.4924954020913317</v>
      </c>
      <c r="O2254" s="169">
        <f t="shared" si="384"/>
        <v>0.22479215386826581</v>
      </c>
    </row>
    <row r="2255" spans="1:15" x14ac:dyDescent="0.25">
      <c r="A2255" s="157">
        <v>45695.554861111108</v>
      </c>
      <c r="B2255" s="168">
        <v>0.78837748182009548</v>
      </c>
      <c r="C2255" s="169">
        <f t="shared" si="376"/>
        <v>0.8949962232742964</v>
      </c>
      <c r="D2255" s="168">
        <v>26.387938974999901</v>
      </c>
      <c r="E2255" s="168">
        <v>2.2974249499999998E-2</v>
      </c>
      <c r="F2255" s="169">
        <f t="shared" si="377"/>
        <v>0.97876910715467613</v>
      </c>
      <c r="G2255" s="169">
        <f t="shared" si="378"/>
        <v>0.86614164905439384</v>
      </c>
      <c r="H2255" s="169">
        <f t="shared" si="379"/>
        <v>1.8747654741437096E-3</v>
      </c>
      <c r="I2255" s="169">
        <f t="shared" si="380"/>
        <v>77327.673690899202</v>
      </c>
      <c r="J2255" s="169">
        <f t="shared" si="374"/>
        <v>2.3694207594601759E-2</v>
      </c>
      <c r="K2255" s="169">
        <f t="shared" si="375"/>
        <v>1.6947121904233922</v>
      </c>
      <c r="L2255" s="169">
        <f t="shared" si="381"/>
        <v>52.339153143780379</v>
      </c>
      <c r="M2255" s="170">
        <f t="shared" si="382"/>
        <v>60.900686169085212</v>
      </c>
      <c r="N2255" s="170">
        <f t="shared" si="383"/>
        <v>2.4155020954789177</v>
      </c>
      <c r="O2255" s="169">
        <f t="shared" si="384"/>
        <v>0.21784831308431798</v>
      </c>
    </row>
    <row r="2256" spans="1:15" x14ac:dyDescent="0.25">
      <c r="A2256" s="157">
        <v>45695.555555555555</v>
      </c>
      <c r="B2256" s="168">
        <v>0.77563680353188758</v>
      </c>
      <c r="C2256" s="169">
        <f t="shared" si="376"/>
        <v>0.88053456502924288</v>
      </c>
      <c r="D2256" s="168">
        <v>26.38836813</v>
      </c>
      <c r="E2256" s="168">
        <v>2.28986171666666E-2</v>
      </c>
      <c r="F2256" s="169">
        <f t="shared" si="377"/>
        <v>0.97876823489079012</v>
      </c>
      <c r="G2256" s="169">
        <f t="shared" si="378"/>
        <v>0.85214425268388472</v>
      </c>
      <c r="H2256" s="169">
        <f t="shared" si="379"/>
        <v>1.8444680794023479E-3</v>
      </c>
      <c r="I2256" s="169">
        <f t="shared" si="380"/>
        <v>76078.186418526588</v>
      </c>
      <c r="J2256" s="169">
        <f t="shared" ref="J2256:J2319" si="385">KHprocess*EXP(delta*(1/(D2256+273.15)-1/(Tnul+273.15)))</f>
        <v>2.3693904433778737E-2</v>
      </c>
      <c r="K2256" s="169">
        <f t="shared" ref="K2256:K2319" si="386">1/(J2256*constR*(D2256+273.15)*10^3)</f>
        <v>1.6947314459925615</v>
      </c>
      <c r="L2256" s="169">
        <f t="shared" si="381"/>
        <v>51.610908101946492</v>
      </c>
      <c r="M2256" s="170">
        <f t="shared" si="382"/>
        <v>60.053927502988124</v>
      </c>
      <c r="N2256" s="170">
        <f t="shared" si="383"/>
        <v>2.3708283447606946</v>
      </c>
      <c r="O2256" s="169">
        <f t="shared" si="384"/>
        <v>0.21381929516240031</v>
      </c>
    </row>
    <row r="2257" spans="1:15" x14ac:dyDescent="0.25">
      <c r="A2257" s="157">
        <v>45695.556250000001</v>
      </c>
      <c r="B2257" s="168">
        <v>0.8030485432360589</v>
      </c>
      <c r="C2257" s="169">
        <f t="shared" ref="C2257:C2320" si="387">IF($C$13="Normalised Q_A (Nm3/s)", B2257*$C$8/F2257*(D2257+273.15)/($C$6+273.15), B2257)</f>
        <v>0.9116556096450078</v>
      </c>
      <c r="D2257" s="168">
        <v>26.3887972833333</v>
      </c>
      <c r="E2257" s="168">
        <v>2.2916895833333301E-2</v>
      </c>
      <c r="F2257" s="169">
        <f t="shared" ref="F2257:F2320" si="388">$C$5-EXP(52.57-(6690.9/(D2257+273.15))-4.681*LN(D2257+273.15))/1000</f>
        <v>0.97876736261105712</v>
      </c>
      <c r="G2257" s="169">
        <f t="shared" ref="G2257:G2320" si="389">C2257*((20+273.15)/(D2257+273.15))*(F2257/$C$9)</f>
        <v>0.88225983814683762</v>
      </c>
      <c r="H2257" s="169">
        <f t="shared" ref="H2257:H2320" si="390">G2257/$C$2</f>
        <v>1.9096533293221593E-3</v>
      </c>
      <c r="I2257" s="169">
        <f t="shared" ref="I2257:I2320" si="391">C2257*(24*60*60)</f>
        <v>78767.044673328681</v>
      </c>
      <c r="J2257" s="169">
        <f t="shared" si="385"/>
        <v>2.3693601278880698E-2</v>
      </c>
      <c r="K2257" s="169">
        <f t="shared" si="386"/>
        <v>1.69475070164707</v>
      </c>
      <c r="L2257" s="169">
        <f t="shared" ref="L2257:L2320" si="392">(($C$3/0.815)^(-0.49))*34500*(H2257)^0.86</f>
        <v>53.175700119629042</v>
      </c>
      <c r="M2257" s="170">
        <f t="shared" ref="M2257:M2320" si="393">L2257*(1.024)^(D2257-20)</f>
        <v>61.875333337868426</v>
      </c>
      <c r="N2257" s="170">
        <f t="shared" ref="N2257:N2320" si="394">K2257*E2257*(1-EXP((-(M2257/K2257)*($C$4/I2257))))*I2257/1000</f>
        <v>2.4518378043470017</v>
      </c>
      <c r="O2257" s="169">
        <f t="shared" ref="O2257:O2320" si="395">N2257*1000/24/$C$2</f>
        <v>0.22112534310488829</v>
      </c>
    </row>
    <row r="2258" spans="1:15" x14ac:dyDescent="0.25">
      <c r="A2258" s="157">
        <v>45695.556944444441</v>
      </c>
      <c r="B2258" s="168">
        <v>0.80961192362715484</v>
      </c>
      <c r="C2258" s="169">
        <f t="shared" si="387"/>
        <v>0.91910878027127874</v>
      </c>
      <c r="D2258" s="168">
        <v>26.389226435000001</v>
      </c>
      <c r="E2258" s="168">
        <v>2.2955042999999901E-2</v>
      </c>
      <c r="F2258" s="169">
        <f t="shared" si="388"/>
        <v>0.97876649031547647</v>
      </c>
      <c r="G2258" s="169">
        <f t="shared" si="389"/>
        <v>0.88947061882792822</v>
      </c>
      <c r="H2258" s="169">
        <f t="shared" si="390"/>
        <v>1.9252610797141304E-3</v>
      </c>
      <c r="I2258" s="169">
        <f t="shared" si="391"/>
        <v>79410.998615438482</v>
      </c>
      <c r="J2258" s="169">
        <f t="shared" si="385"/>
        <v>2.3693298129907347E-2</v>
      </c>
      <c r="K2258" s="169">
        <f t="shared" si="386"/>
        <v>1.6947699573869262</v>
      </c>
      <c r="L2258" s="169">
        <f t="shared" si="392"/>
        <v>53.54925092359413</v>
      </c>
      <c r="M2258" s="170">
        <f t="shared" si="393"/>
        <v>62.310631869884809</v>
      </c>
      <c r="N2258" s="170">
        <f t="shared" si="394"/>
        <v>2.4748914688936843</v>
      </c>
      <c r="O2258" s="169">
        <f t="shared" si="395"/>
        <v>0.22320449755534671</v>
      </c>
    </row>
    <row r="2259" spans="1:15" x14ac:dyDescent="0.25">
      <c r="A2259" s="157">
        <v>45695.557638888888</v>
      </c>
      <c r="B2259" s="168">
        <v>0.84551745619233709</v>
      </c>
      <c r="C2259" s="169">
        <f t="shared" si="387"/>
        <v>0.95987355632387383</v>
      </c>
      <c r="D2259" s="168">
        <v>26.389834404999998</v>
      </c>
      <c r="E2259" s="168">
        <v>2.2898087333333299E-2</v>
      </c>
      <c r="F2259" s="169">
        <f t="shared" si="388"/>
        <v>0.97876525452003127</v>
      </c>
      <c r="G2259" s="169">
        <f t="shared" si="389"/>
        <v>0.92891780993032447</v>
      </c>
      <c r="H2259" s="169">
        <f t="shared" si="390"/>
        <v>2.0106446102387977E-3</v>
      </c>
      <c r="I2259" s="169">
        <f t="shared" si="391"/>
        <v>82933.075266382701</v>
      </c>
      <c r="J2259" s="169">
        <f t="shared" si="385"/>
        <v>2.3692868673358243E-2</v>
      </c>
      <c r="K2259" s="169">
        <f t="shared" si="386"/>
        <v>1.694797236856411</v>
      </c>
      <c r="L2259" s="169">
        <f t="shared" si="392"/>
        <v>55.585393840525647</v>
      </c>
      <c r="M2259" s="170">
        <f t="shared" si="393"/>
        <v>64.680847900348056</v>
      </c>
      <c r="N2259" s="170">
        <f t="shared" si="394"/>
        <v>2.5719902364641367</v>
      </c>
      <c r="O2259" s="169">
        <f t="shared" si="395"/>
        <v>0.23196160141271072</v>
      </c>
    </row>
    <row r="2260" spans="1:15" x14ac:dyDescent="0.25">
      <c r="A2260" s="157">
        <v>45695.558333333334</v>
      </c>
      <c r="B2260" s="168">
        <v>0.84435923087143783</v>
      </c>
      <c r="C2260" s="169">
        <f t="shared" si="387"/>
        <v>0.95856313658374737</v>
      </c>
      <c r="D2260" s="168">
        <v>26.390692711666599</v>
      </c>
      <c r="E2260" s="168">
        <v>2.2803115999999998E-2</v>
      </c>
      <c r="F2260" s="169">
        <f t="shared" si="388"/>
        <v>0.97876350980988658</v>
      </c>
      <c r="G2260" s="169">
        <f t="shared" si="389"/>
        <v>0.92764533930228921</v>
      </c>
      <c r="H2260" s="169">
        <f t="shared" si="390"/>
        <v>2.0078903448101496E-3</v>
      </c>
      <c r="I2260" s="169">
        <f t="shared" si="391"/>
        <v>82819.855000835771</v>
      </c>
      <c r="J2260" s="169">
        <f t="shared" si="385"/>
        <v>2.36922624007492E-2</v>
      </c>
      <c r="K2260" s="169">
        <f t="shared" si="386"/>
        <v>1.6948357494197792</v>
      </c>
      <c r="L2260" s="169">
        <f t="shared" si="392"/>
        <v>55.519904400196026</v>
      </c>
      <c r="M2260" s="170">
        <f t="shared" si="393"/>
        <v>64.605957512872862</v>
      </c>
      <c r="N2260" s="170">
        <f t="shared" si="394"/>
        <v>2.5580749337631494</v>
      </c>
      <c r="O2260" s="169">
        <f t="shared" si="395"/>
        <v>0.23070661379537785</v>
      </c>
    </row>
    <row r="2261" spans="1:15" x14ac:dyDescent="0.25">
      <c r="A2261" s="157">
        <v>45695.559027777781</v>
      </c>
      <c r="B2261" s="168">
        <v>0.81617531135378774</v>
      </c>
      <c r="C2261" s="169">
        <f t="shared" si="387"/>
        <v>0.9265715044957229</v>
      </c>
      <c r="D2261" s="168">
        <v>26.3915510166666</v>
      </c>
      <c r="E2261" s="168">
        <v>2.27933148333333E-2</v>
      </c>
      <c r="F2261" s="169">
        <f t="shared" si="388"/>
        <v>0.97876176502618306</v>
      </c>
      <c r="G2261" s="169">
        <f t="shared" si="389"/>
        <v>0.89668140756812009</v>
      </c>
      <c r="H2261" s="169">
        <f t="shared" si="390"/>
        <v>1.9408688475500435E-3</v>
      </c>
      <c r="I2261" s="169">
        <f t="shared" si="391"/>
        <v>80055.777988430462</v>
      </c>
      <c r="J2261" s="169">
        <f t="shared" si="385"/>
        <v>2.3691656148305405E-2</v>
      </c>
      <c r="K2261" s="169">
        <f t="shared" si="386"/>
        <v>1.6948742625488928</v>
      </c>
      <c r="L2261" s="169">
        <f t="shared" si="392"/>
        <v>53.922378416459495</v>
      </c>
      <c r="M2261" s="170">
        <f t="shared" si="393"/>
        <v>62.748267341403128</v>
      </c>
      <c r="N2261" s="170">
        <f t="shared" si="394"/>
        <v>2.476418403482854</v>
      </c>
      <c r="O2261" s="169">
        <f t="shared" si="395"/>
        <v>0.223342208106318</v>
      </c>
    </row>
    <row r="2262" spans="1:15" x14ac:dyDescent="0.25">
      <c r="A2262" s="157">
        <v>45695.55972222222</v>
      </c>
      <c r="B2262" s="168">
        <v>0.82428300712695457</v>
      </c>
      <c r="C2262" s="169">
        <f t="shared" si="387"/>
        <v>0.93578020000443407</v>
      </c>
      <c r="D2262" s="168">
        <v>26.392409324999999</v>
      </c>
      <c r="E2262" s="168">
        <v>2.2869212166666601E-2</v>
      </c>
      <c r="F2262" s="169">
        <f t="shared" si="388"/>
        <v>0.97876002015875385</v>
      </c>
      <c r="G2262" s="169">
        <f t="shared" si="389"/>
        <v>0.90558883218251884</v>
      </c>
      <c r="H2262" s="169">
        <f t="shared" si="390"/>
        <v>1.9601489874080495E-3</v>
      </c>
      <c r="I2262" s="169">
        <f t="shared" si="391"/>
        <v>80851.409280383101</v>
      </c>
      <c r="J2262" s="169">
        <f t="shared" si="385"/>
        <v>2.3691049912494547E-2</v>
      </c>
      <c r="K2262" s="169">
        <f t="shared" si="386"/>
        <v>1.6949127764681158</v>
      </c>
      <c r="L2262" s="169">
        <f t="shared" si="392"/>
        <v>54.382720330166748</v>
      </c>
      <c r="M2262" s="170">
        <f t="shared" si="393"/>
        <v>63.285245171277154</v>
      </c>
      <c r="N2262" s="170">
        <f t="shared" si="394"/>
        <v>2.5080134388804067</v>
      </c>
      <c r="O2262" s="169">
        <f t="shared" si="395"/>
        <v>0.22619168821071489</v>
      </c>
    </row>
    <row r="2263" spans="1:15" x14ac:dyDescent="0.25">
      <c r="A2263" s="157">
        <v>45695.560416666667</v>
      </c>
      <c r="B2263" s="168">
        <v>0.8181057092298426</v>
      </c>
      <c r="C2263" s="169">
        <f t="shared" si="387"/>
        <v>0.92877164287565506</v>
      </c>
      <c r="D2263" s="168">
        <v>26.3932676316666</v>
      </c>
      <c r="E2263" s="168">
        <v>2.2908153833333299E-2</v>
      </c>
      <c r="F2263" s="169">
        <f t="shared" si="388"/>
        <v>0.97875827521776093</v>
      </c>
      <c r="G2263" s="169">
        <f t="shared" si="389"/>
        <v>0.89880221649309999</v>
      </c>
      <c r="H2263" s="169">
        <f t="shared" si="390"/>
        <v>1.9454593430586579E-3</v>
      </c>
      <c r="I2263" s="169">
        <f t="shared" si="391"/>
        <v>80245.869944456601</v>
      </c>
      <c r="J2263" s="169">
        <f t="shared" si="385"/>
        <v>2.369044369684772E-2</v>
      </c>
      <c r="K2263" s="169">
        <f t="shared" si="386"/>
        <v>1.6949512909530851</v>
      </c>
      <c r="L2263" s="169">
        <f t="shared" si="392"/>
        <v>54.032041139184109</v>
      </c>
      <c r="M2263" s="170">
        <f t="shared" si="393"/>
        <v>62.878439266436608</v>
      </c>
      <c r="N2263" s="170">
        <f t="shared" si="394"/>
        <v>2.4945731974181626</v>
      </c>
      <c r="O2263" s="169">
        <f t="shared" si="395"/>
        <v>0.22497954522169578</v>
      </c>
    </row>
    <row r="2264" spans="1:15" x14ac:dyDescent="0.25">
      <c r="A2264" s="157">
        <v>45695.561111111114</v>
      </c>
      <c r="B2264" s="168">
        <v>0.79648515550942578</v>
      </c>
      <c r="C2264" s="169">
        <f t="shared" si="387"/>
        <v>0.9042280325333133</v>
      </c>
      <c r="D2264" s="168">
        <v>26.393589495000001</v>
      </c>
      <c r="E2264" s="168">
        <v>2.30214036666666E-2</v>
      </c>
      <c r="F2264" s="169">
        <f t="shared" si="388"/>
        <v>0.9787576208484372</v>
      </c>
      <c r="G2264" s="169">
        <f t="shared" si="389"/>
        <v>0.87504904940664541</v>
      </c>
      <c r="H2264" s="169">
        <f t="shared" si="390"/>
        <v>1.8940455614862455E-3</v>
      </c>
      <c r="I2264" s="169">
        <f t="shared" si="391"/>
        <v>78125.302010878266</v>
      </c>
      <c r="J2264" s="169">
        <f t="shared" si="385"/>
        <v>2.3690216372052091E-2</v>
      </c>
      <c r="K2264" s="169">
        <f t="shared" si="386"/>
        <v>1.6949657339753039</v>
      </c>
      <c r="L2264" s="169">
        <f t="shared" si="392"/>
        <v>52.801721219207323</v>
      </c>
      <c r="M2264" s="170">
        <f t="shared" si="393"/>
        <v>61.44715422150712</v>
      </c>
      <c r="N2264" s="170">
        <f t="shared" si="394"/>
        <v>2.444347363278037</v>
      </c>
      <c r="O2264" s="169">
        <f t="shared" si="395"/>
        <v>0.22044979827543623</v>
      </c>
    </row>
    <row r="2265" spans="1:15" x14ac:dyDescent="0.25">
      <c r="A2265" s="157">
        <v>45695.561805555553</v>
      </c>
      <c r="B2265" s="168">
        <v>0.81154232142599281</v>
      </c>
      <c r="C2265" s="169">
        <f t="shared" si="387"/>
        <v>0.9213198840776321</v>
      </c>
      <c r="D2265" s="168">
        <v>26.3931603433333</v>
      </c>
      <c r="E2265" s="168">
        <v>2.30702803333333E-2</v>
      </c>
      <c r="F2265" s="169">
        <f t="shared" si="388"/>
        <v>0.97875849333959364</v>
      </c>
      <c r="G2265" s="169">
        <f t="shared" si="389"/>
        <v>0.89159142766807453</v>
      </c>
      <c r="H2265" s="169">
        <f t="shared" si="390"/>
        <v>1.9298515750391224E-3</v>
      </c>
      <c r="I2265" s="169">
        <f t="shared" si="391"/>
        <v>79602.037984307419</v>
      </c>
      <c r="J2265" s="169">
        <f t="shared" si="385"/>
        <v>2.3690519472765265E-2</v>
      </c>
      <c r="K2265" s="169">
        <f t="shared" si="386"/>
        <v>1.694946476607434</v>
      </c>
      <c r="L2265" s="169">
        <f t="shared" si="392"/>
        <v>53.659037525530202</v>
      </c>
      <c r="M2265" s="170">
        <f t="shared" si="393"/>
        <v>62.44420673110772</v>
      </c>
      <c r="N2265" s="170">
        <f t="shared" si="394"/>
        <v>2.49319363869225</v>
      </c>
      <c r="O2265" s="169">
        <f t="shared" si="395"/>
        <v>0.22485512614468342</v>
      </c>
    </row>
    <row r="2266" spans="1:15" x14ac:dyDescent="0.25">
      <c r="A2266" s="157">
        <v>45695.5625</v>
      </c>
      <c r="B2266" s="168">
        <v>0.79841555330826097</v>
      </c>
      <c r="C2266" s="169">
        <f t="shared" si="387"/>
        <v>0.9064153476648702</v>
      </c>
      <c r="D2266" s="168">
        <v>26.392731189999999</v>
      </c>
      <c r="E2266" s="168">
        <v>2.3136377499999999E-2</v>
      </c>
      <c r="F2266" s="169">
        <f t="shared" si="388"/>
        <v>0.97875936581489953</v>
      </c>
      <c r="G2266" s="169">
        <f t="shared" si="389"/>
        <v>0.87716985824678906</v>
      </c>
      <c r="H2266" s="169">
        <f t="shared" si="390"/>
        <v>1.8986360568112317E-3</v>
      </c>
      <c r="I2266" s="169">
        <f t="shared" si="391"/>
        <v>78314.286038244783</v>
      </c>
      <c r="J2266" s="169">
        <f t="shared" si="385"/>
        <v>2.3690822579402023E-2</v>
      </c>
      <c r="K2266" s="169">
        <f t="shared" si="386"/>
        <v>1.694927219324915</v>
      </c>
      <c r="L2266" s="169">
        <f t="shared" si="392"/>
        <v>52.911759054933711</v>
      </c>
      <c r="M2266" s="170">
        <f t="shared" si="393"/>
        <v>61.573955570830577</v>
      </c>
      <c r="N2266" s="170">
        <f t="shared" si="394"/>
        <v>2.4621144044075058</v>
      </c>
      <c r="O2266" s="169">
        <f t="shared" si="395"/>
        <v>0.22205216489966684</v>
      </c>
    </row>
    <row r="2267" spans="1:15" x14ac:dyDescent="0.25">
      <c r="A2267" s="157">
        <v>45695.563194444447</v>
      </c>
      <c r="B2267" s="168">
        <v>0.78374446988567803</v>
      </c>
      <c r="C2267" s="169">
        <f t="shared" si="387"/>
        <v>0.88975767340484957</v>
      </c>
      <c r="D2267" s="168">
        <v>26.392302035</v>
      </c>
      <c r="E2267" s="168">
        <v>2.3250821000000001E-2</v>
      </c>
      <c r="F2267" s="169">
        <f t="shared" si="388"/>
        <v>0.97876023827435554</v>
      </c>
      <c r="G2267" s="169">
        <f t="shared" si="389"/>
        <v>0.86105164497703157</v>
      </c>
      <c r="H2267" s="169">
        <f t="shared" si="390"/>
        <v>1.8637481493009342E-3</v>
      </c>
      <c r="I2267" s="169">
        <f t="shared" si="391"/>
        <v>76875.062982179006</v>
      </c>
      <c r="J2267" s="169">
        <f t="shared" si="385"/>
        <v>2.3691125691962599E-2</v>
      </c>
      <c r="K2267" s="169">
        <f t="shared" si="386"/>
        <v>1.6949079621277434</v>
      </c>
      <c r="L2267" s="169">
        <f t="shared" si="392"/>
        <v>52.074526622784127</v>
      </c>
      <c r="M2267" s="170">
        <f t="shared" si="393"/>
        <v>60.599042836162177</v>
      </c>
      <c r="N2267" s="170">
        <f t="shared" si="394"/>
        <v>2.4313192463826634</v>
      </c>
      <c r="O2267" s="169">
        <f t="shared" si="395"/>
        <v>0.21927482380796026</v>
      </c>
    </row>
    <row r="2268" spans="1:15" x14ac:dyDescent="0.25">
      <c r="A2268" s="157">
        <v>45695.563888888886</v>
      </c>
      <c r="B2268" s="168">
        <v>0.7899217529572794</v>
      </c>
      <c r="C2268" s="169">
        <f t="shared" si="387"/>
        <v>0.8967684425884721</v>
      </c>
      <c r="D2268" s="168">
        <v>26.391872883333299</v>
      </c>
      <c r="E2268" s="168">
        <v>2.33177113333333E-2</v>
      </c>
      <c r="F2268" s="169">
        <f t="shared" si="388"/>
        <v>0.97876111070779725</v>
      </c>
      <c r="G2268" s="169">
        <f t="shared" si="389"/>
        <v>0.86783824437857748</v>
      </c>
      <c r="H2268" s="169">
        <f t="shared" si="390"/>
        <v>1.8784377583951893E-3</v>
      </c>
      <c r="I2268" s="169">
        <f t="shared" si="391"/>
        <v>77480.793439643996</v>
      </c>
      <c r="J2268" s="169">
        <f t="shared" si="385"/>
        <v>2.3691428806915549E-2</v>
      </c>
      <c r="K2268" s="169">
        <f t="shared" si="386"/>
        <v>1.6948887052402783</v>
      </c>
      <c r="L2268" s="169">
        <f t="shared" si="392"/>
        <v>52.427309773301552</v>
      </c>
      <c r="M2268" s="170">
        <f t="shared" si="393"/>
        <v>61.008955069237672</v>
      </c>
      <c r="N2268" s="170">
        <f t="shared" si="394"/>
        <v>2.4564234826993849</v>
      </c>
      <c r="O2268" s="169">
        <f t="shared" si="395"/>
        <v>0.22153891438486514</v>
      </c>
    </row>
    <row r="2269" spans="1:15" x14ac:dyDescent="0.25">
      <c r="A2269" s="157">
        <v>45695.564583333333</v>
      </c>
      <c r="B2269" s="168">
        <v>0.80227637832531029</v>
      </c>
      <c r="C2269" s="169">
        <f t="shared" si="387"/>
        <v>0.91079358059905824</v>
      </c>
      <c r="D2269" s="168">
        <v>26.391750571666599</v>
      </c>
      <c r="E2269" s="168">
        <v>2.3365660166666601E-2</v>
      </c>
      <c r="F2269" s="169">
        <f t="shared" si="388"/>
        <v>0.97876135935480202</v>
      </c>
      <c r="G2269" s="169">
        <f t="shared" si="389"/>
        <v>0.88141150824833048</v>
      </c>
      <c r="H2269" s="169">
        <f t="shared" si="390"/>
        <v>1.9078171174206288E-3</v>
      </c>
      <c r="I2269" s="169">
        <f t="shared" si="391"/>
        <v>78692.565363758637</v>
      </c>
      <c r="J2269" s="169">
        <f t="shared" si="385"/>
        <v>2.3691515197977252E-2</v>
      </c>
      <c r="K2269" s="169">
        <f t="shared" si="386"/>
        <v>1.6948832169022392</v>
      </c>
      <c r="L2269" s="169">
        <f t="shared" si="392"/>
        <v>53.131724783001104</v>
      </c>
      <c r="M2269" s="170">
        <f t="shared" si="393"/>
        <v>61.828493986560346</v>
      </c>
      <c r="N2269" s="170">
        <f t="shared" si="394"/>
        <v>2.4977923859229509</v>
      </c>
      <c r="O2269" s="169">
        <f t="shared" si="395"/>
        <v>0.22526987607530222</v>
      </c>
    </row>
    <row r="2270" spans="1:15" x14ac:dyDescent="0.25">
      <c r="A2270" s="157">
        <v>45695.56527777778</v>
      </c>
      <c r="B2270" s="168">
        <v>0.81038408861512012</v>
      </c>
      <c r="C2270" s="169">
        <f t="shared" si="387"/>
        <v>0.91999948379680108</v>
      </c>
      <c r="D2270" s="168">
        <v>26.392057841666599</v>
      </c>
      <c r="E2270" s="168">
        <v>2.3469770666666601E-2</v>
      </c>
      <c r="F2270" s="169">
        <f t="shared" si="388"/>
        <v>0.97876073470361147</v>
      </c>
      <c r="G2270" s="169">
        <f t="shared" si="389"/>
        <v>0.8903189488112685</v>
      </c>
      <c r="H2270" s="169">
        <f t="shared" si="390"/>
        <v>1.9270972917992824E-3</v>
      </c>
      <c r="I2270" s="169">
        <f t="shared" si="391"/>
        <v>79487.955400043618</v>
      </c>
      <c r="J2270" s="169">
        <f t="shared" si="385"/>
        <v>2.3691298168051399E-2</v>
      </c>
      <c r="K2270" s="169">
        <f t="shared" si="386"/>
        <v>1.6948970046683369</v>
      </c>
      <c r="L2270" s="169">
        <f t="shared" si="392"/>
        <v>53.593170291023952</v>
      </c>
      <c r="M2270" s="170">
        <f t="shared" si="393"/>
        <v>62.365924841028843</v>
      </c>
      <c r="N2270" s="170">
        <f t="shared" si="394"/>
        <v>2.5328696793928613</v>
      </c>
      <c r="O2270" s="169">
        <f t="shared" si="395"/>
        <v>0.2284334126436563</v>
      </c>
    </row>
    <row r="2271" spans="1:15" x14ac:dyDescent="0.25">
      <c r="A2271" s="157">
        <v>45695.565972222219</v>
      </c>
      <c r="B2271" s="168">
        <v>0.82158041492077782</v>
      </c>
      <c r="C2271" s="169">
        <f t="shared" si="387"/>
        <v>0.93271181652788793</v>
      </c>
      <c r="D2271" s="168">
        <v>26.392365111666599</v>
      </c>
      <c r="E2271" s="168">
        <v>2.3499176333333299E-2</v>
      </c>
      <c r="F2271" s="169">
        <f t="shared" si="388"/>
        <v>0.97876011004255892</v>
      </c>
      <c r="G2271" s="169">
        <f t="shared" si="389"/>
        <v>0.90261966103778324</v>
      </c>
      <c r="H2271" s="169">
        <f t="shared" si="390"/>
        <v>1.953722210038492E-3</v>
      </c>
      <c r="I2271" s="169">
        <f t="shared" si="391"/>
        <v>80586.300948009521</v>
      </c>
      <c r="J2271" s="169">
        <f t="shared" si="385"/>
        <v>2.3691081140558949E-2</v>
      </c>
      <c r="K2271" s="169">
        <f t="shared" si="386"/>
        <v>1.6949107925165261</v>
      </c>
      <c r="L2271" s="169">
        <f t="shared" si="392"/>
        <v>54.22934223478245</v>
      </c>
      <c r="M2271" s="170">
        <f t="shared" si="393"/>
        <v>63.106692701444722</v>
      </c>
      <c r="N2271" s="170">
        <f t="shared" si="394"/>
        <v>2.5691220083480744</v>
      </c>
      <c r="O2271" s="169">
        <f t="shared" si="395"/>
        <v>0.23170292283081478</v>
      </c>
    </row>
    <row r="2272" spans="1:15" x14ac:dyDescent="0.25">
      <c r="A2272" s="157">
        <v>45695.566666666666</v>
      </c>
      <c r="B2272" s="168">
        <v>0.81463098137785728</v>
      </c>
      <c r="C2272" s="169">
        <f t="shared" si="387"/>
        <v>0.92482390402109593</v>
      </c>
      <c r="D2272" s="168">
        <v>26.3926723816666</v>
      </c>
      <c r="E2272" s="168">
        <v>2.3508580666666602E-2</v>
      </c>
      <c r="F2272" s="169">
        <f t="shared" si="388"/>
        <v>0.97875948537164426</v>
      </c>
      <c r="G2272" s="169">
        <f t="shared" si="389"/>
        <v>0.89498474760143953</v>
      </c>
      <c r="H2272" s="169">
        <f t="shared" si="390"/>
        <v>1.9371964233797392E-3</v>
      </c>
      <c r="I2272" s="169">
        <f t="shared" si="391"/>
        <v>79904.785307422688</v>
      </c>
      <c r="J2272" s="169">
        <f t="shared" si="385"/>
        <v>2.3690864115499873E-2</v>
      </c>
      <c r="K2272" s="169">
        <f t="shared" si="386"/>
        <v>1.6949245804468061</v>
      </c>
      <c r="L2272" s="169">
        <f t="shared" si="392"/>
        <v>53.834621430445679</v>
      </c>
      <c r="M2272" s="170">
        <f t="shared" si="393"/>
        <v>62.647812586020734</v>
      </c>
      <c r="N2272" s="170">
        <f t="shared" si="394"/>
        <v>2.5496499919336149</v>
      </c>
      <c r="O2272" s="169">
        <f t="shared" si="395"/>
        <v>0.22994678859430145</v>
      </c>
    </row>
    <row r="2273" spans="1:15" x14ac:dyDescent="0.25">
      <c r="A2273" s="157">
        <v>45695.567361111112</v>
      </c>
      <c r="B2273" s="168">
        <v>0.81424489888387308</v>
      </c>
      <c r="C2273" s="169">
        <f t="shared" si="387"/>
        <v>0.92438713540601414</v>
      </c>
      <c r="D2273" s="168">
        <v>26.3929796516666</v>
      </c>
      <c r="E2273" s="168">
        <v>2.3584346999999999E-2</v>
      </c>
      <c r="F2273" s="169">
        <f t="shared" si="388"/>
        <v>0.97875886069086704</v>
      </c>
      <c r="G2273" s="169">
        <f t="shared" si="389"/>
        <v>0.89456058260976767</v>
      </c>
      <c r="H2273" s="169">
        <f t="shared" si="390"/>
        <v>1.9362783173371594E-3</v>
      </c>
      <c r="I2273" s="169">
        <f t="shared" si="391"/>
        <v>79867.048499079625</v>
      </c>
      <c r="J2273" s="169">
        <f t="shared" si="385"/>
        <v>2.3690647092874086E-2</v>
      </c>
      <c r="K2273" s="169">
        <f t="shared" si="386"/>
        <v>1.6949383684591803</v>
      </c>
      <c r="L2273" s="169">
        <f t="shared" si="392"/>
        <v>53.812678546198505</v>
      </c>
      <c r="M2273" s="170">
        <f t="shared" si="393"/>
        <v>62.62273381646434</v>
      </c>
      <c r="N2273" s="170">
        <f t="shared" si="394"/>
        <v>2.5567456235877395</v>
      </c>
      <c r="O2273" s="169">
        <f t="shared" si="395"/>
        <v>0.23058672651404577</v>
      </c>
    </row>
    <row r="2274" spans="1:15" x14ac:dyDescent="0.25">
      <c r="A2274" s="157">
        <v>45695.568055555559</v>
      </c>
      <c r="B2274" s="168">
        <v>0.81578919218210755</v>
      </c>
      <c r="C2274" s="169">
        <f t="shared" si="387"/>
        <v>0.92614186512521013</v>
      </c>
      <c r="D2274" s="168">
        <v>26.393286921666601</v>
      </c>
      <c r="E2274" s="168">
        <v>2.3594547333333299E-2</v>
      </c>
      <c r="F2274" s="169">
        <f t="shared" si="388"/>
        <v>0.9787582360002276</v>
      </c>
      <c r="G2274" s="169">
        <f t="shared" si="389"/>
        <v>0.89625720228092887</v>
      </c>
      <c r="H2274" s="169">
        <f t="shared" si="390"/>
        <v>1.9399506542877249E-3</v>
      </c>
      <c r="I2274" s="169">
        <f t="shared" si="391"/>
        <v>80018.65714681815</v>
      </c>
      <c r="J2274" s="169">
        <f t="shared" si="385"/>
        <v>2.3690430072681668E-2</v>
      </c>
      <c r="K2274" s="169">
        <f t="shared" si="386"/>
        <v>1.6949521565536425</v>
      </c>
      <c r="L2274" s="169">
        <f t="shared" si="392"/>
        <v>53.900439266949078</v>
      </c>
      <c r="M2274" s="170">
        <f t="shared" si="393"/>
        <v>62.725319568644338</v>
      </c>
      <c r="N2274" s="170">
        <f t="shared" si="394"/>
        <v>2.5624523285406964</v>
      </c>
      <c r="O2274" s="169">
        <f t="shared" si="395"/>
        <v>0.23110140048166453</v>
      </c>
    </row>
    <row r="2275" spans="1:15" x14ac:dyDescent="0.25">
      <c r="A2275" s="157">
        <v>45695.568749999999</v>
      </c>
      <c r="B2275" s="168">
        <v>0.80806756415463121</v>
      </c>
      <c r="C2275" s="169">
        <f t="shared" si="387"/>
        <v>0.91737725081296173</v>
      </c>
      <c r="D2275" s="168">
        <v>26.393594191666601</v>
      </c>
      <c r="E2275" s="168">
        <v>2.3604033333333298E-2</v>
      </c>
      <c r="F2275" s="169">
        <f t="shared" si="388"/>
        <v>0.97875761129972527</v>
      </c>
      <c r="G2275" s="169">
        <f t="shared" si="389"/>
        <v>0.88777392645516251</v>
      </c>
      <c r="H2275" s="169">
        <f t="shared" si="390"/>
        <v>1.9215885854007846E-3</v>
      </c>
      <c r="I2275" s="169">
        <f t="shared" si="391"/>
        <v>79261.394470239888</v>
      </c>
      <c r="J2275" s="169">
        <f t="shared" si="385"/>
        <v>2.3690213054922447E-2</v>
      </c>
      <c r="K2275" s="169">
        <f t="shared" si="386"/>
        <v>1.6949659447302019</v>
      </c>
      <c r="L2275" s="169">
        <f t="shared" si="392"/>
        <v>53.461392909953553</v>
      </c>
      <c r="M2275" s="170">
        <f t="shared" si="393"/>
        <v>62.214843476670133</v>
      </c>
      <c r="N2275" s="170">
        <f t="shared" si="394"/>
        <v>2.5405974949400751</v>
      </c>
      <c r="O2275" s="169">
        <f t="shared" si="395"/>
        <v>0.22913036570527373</v>
      </c>
    </row>
    <row r="2276" spans="1:15" x14ac:dyDescent="0.25">
      <c r="A2276" s="157">
        <v>45695.569444444445</v>
      </c>
      <c r="B2276" s="168">
        <v>0.724287985878458</v>
      </c>
      <c r="C2276" s="169">
        <f t="shared" si="387"/>
        <v>0.82226492241204108</v>
      </c>
      <c r="D2276" s="168">
        <v>26.393675245000001</v>
      </c>
      <c r="E2276" s="168">
        <v>2.36234228333333E-2</v>
      </c>
      <c r="F2276" s="169">
        <f t="shared" si="388"/>
        <v>0.97875744651122254</v>
      </c>
      <c r="G2276" s="169">
        <f t="shared" si="389"/>
        <v>0.795730478032868</v>
      </c>
      <c r="H2276" s="169">
        <f t="shared" si="390"/>
        <v>1.7223603420624849E-3</v>
      </c>
      <c r="I2276" s="169">
        <f t="shared" si="391"/>
        <v>71043.689296400349</v>
      </c>
      <c r="J2276" s="169">
        <f t="shared" si="385"/>
        <v>2.3690155809216167E-2</v>
      </c>
      <c r="K2276" s="169">
        <f t="shared" si="386"/>
        <v>1.6949695818632646</v>
      </c>
      <c r="L2276" s="169">
        <f t="shared" si="392"/>
        <v>48.658528574985219</v>
      </c>
      <c r="M2276" s="170">
        <f t="shared" si="393"/>
        <v>56.625695547413905</v>
      </c>
      <c r="N2276" s="170">
        <f t="shared" si="394"/>
        <v>2.2930004434340177</v>
      </c>
      <c r="O2276" s="169">
        <f t="shared" si="395"/>
        <v>0.20680018429238975</v>
      </c>
    </row>
    <row r="2277" spans="1:15" x14ac:dyDescent="0.25">
      <c r="A2277" s="157">
        <v>45695.570138888892</v>
      </c>
      <c r="B2277" s="168">
        <v>0.59649519022863839</v>
      </c>
      <c r="C2277" s="169">
        <f t="shared" si="387"/>
        <v>0.67718436644028224</v>
      </c>
      <c r="D2277" s="168">
        <v>26.393460476666601</v>
      </c>
      <c r="E2277" s="168">
        <v>2.3680643000000001E-2</v>
      </c>
      <c r="F2277" s="169">
        <f t="shared" si="388"/>
        <v>0.97875788315249346</v>
      </c>
      <c r="G2277" s="169">
        <f t="shared" si="389"/>
        <v>0.65533242594002028</v>
      </c>
      <c r="H2277" s="169">
        <f t="shared" si="390"/>
        <v>1.4184684544156284E-3</v>
      </c>
      <c r="I2277" s="169">
        <f t="shared" si="391"/>
        <v>58508.729260440385</v>
      </c>
      <c r="J2277" s="169">
        <f t="shared" si="385"/>
        <v>2.3690307494463523E-2</v>
      </c>
      <c r="K2277" s="169">
        <f t="shared" si="386"/>
        <v>1.6949599445052255</v>
      </c>
      <c r="L2277" s="169">
        <f t="shared" si="392"/>
        <v>41.177240930548415</v>
      </c>
      <c r="M2277" s="170">
        <f t="shared" si="393"/>
        <v>47.919205535631548</v>
      </c>
      <c r="N2277" s="170">
        <f t="shared" si="394"/>
        <v>1.9131092606251821</v>
      </c>
      <c r="O2277" s="169">
        <f t="shared" si="395"/>
        <v>0.17253871398134757</v>
      </c>
    </row>
    <row r="2278" spans="1:15" x14ac:dyDescent="0.25">
      <c r="A2278" s="157">
        <v>45695.570833333331</v>
      </c>
      <c r="B2278" s="168">
        <v>0.51387385557360399</v>
      </c>
      <c r="C2278" s="169">
        <f t="shared" si="387"/>
        <v>0.58338598915317041</v>
      </c>
      <c r="D2278" s="168">
        <v>26.393245709999999</v>
      </c>
      <c r="E2278" s="168">
        <v>2.36594503333333E-2</v>
      </c>
      <c r="F2278" s="169">
        <f t="shared" si="388"/>
        <v>0.9787583197855575</v>
      </c>
      <c r="G2278" s="169">
        <f t="shared" si="389"/>
        <v>0.56456146825110343</v>
      </c>
      <c r="H2278" s="169">
        <f t="shared" si="390"/>
        <v>1.2219945200240333E-3</v>
      </c>
      <c r="I2278" s="169">
        <f t="shared" si="391"/>
        <v>50404.549462833922</v>
      </c>
      <c r="J2278" s="169">
        <f t="shared" si="385"/>
        <v>2.3690459179722383E-2</v>
      </c>
      <c r="K2278" s="169">
        <f t="shared" si="386"/>
        <v>1.6949503072620855</v>
      </c>
      <c r="L2278" s="169">
        <f t="shared" si="392"/>
        <v>36.221954377175955</v>
      </c>
      <c r="M2278" s="170">
        <f t="shared" si="393"/>
        <v>42.152373411606959</v>
      </c>
      <c r="N2278" s="170">
        <f t="shared" si="394"/>
        <v>1.6597224312084773</v>
      </c>
      <c r="O2278" s="169">
        <f t="shared" si="395"/>
        <v>0.14968636645098099</v>
      </c>
    </row>
    <row r="2279" spans="1:15" x14ac:dyDescent="0.25">
      <c r="A2279" s="157">
        <v>45695.571527777778</v>
      </c>
      <c r="B2279" s="168">
        <v>0.47719616172683332</v>
      </c>
      <c r="C2279" s="169">
        <f t="shared" si="387"/>
        <v>0.54174624378456193</v>
      </c>
      <c r="D2279" s="168">
        <v>26.393030941666598</v>
      </c>
      <c r="E2279" s="168">
        <v>2.35643455E-2</v>
      </c>
      <c r="F2279" s="169">
        <f t="shared" si="388"/>
        <v>0.97875875641719179</v>
      </c>
      <c r="G2279" s="169">
        <f t="shared" si="389"/>
        <v>0.52426595123733455</v>
      </c>
      <c r="H2279" s="169">
        <f t="shared" si="390"/>
        <v>1.1347747862279968E-3</v>
      </c>
      <c r="I2279" s="169">
        <f t="shared" si="391"/>
        <v>46806.875462986151</v>
      </c>
      <c r="J2279" s="169">
        <f t="shared" si="385"/>
        <v>2.3690610867347191E-2</v>
      </c>
      <c r="K2279" s="169">
        <f t="shared" si="386"/>
        <v>1.6949406699842586</v>
      </c>
      <c r="L2279" s="169">
        <f t="shared" si="392"/>
        <v>33.987141509785445</v>
      </c>
      <c r="M2279" s="170">
        <f t="shared" si="393"/>
        <v>39.551465610740721</v>
      </c>
      <c r="N2279" s="170">
        <f t="shared" si="394"/>
        <v>1.5409991699359977</v>
      </c>
      <c r="O2279" s="169">
        <f t="shared" si="395"/>
        <v>0.13897900161760443</v>
      </c>
    </row>
    <row r="2280" spans="1:15" x14ac:dyDescent="0.25">
      <c r="A2280" s="157">
        <v>45695.572222222225</v>
      </c>
      <c r="B2280" s="168">
        <v>0.42353089679823447</v>
      </c>
      <c r="C2280" s="169">
        <f t="shared" si="387"/>
        <v>0.48082114653346719</v>
      </c>
      <c r="D2280" s="168">
        <v>26.392816174999901</v>
      </c>
      <c r="E2280" s="168">
        <v>2.3497851833333298E-2</v>
      </c>
      <c r="F2280" s="169">
        <f t="shared" si="388"/>
        <v>0.97875919304061954</v>
      </c>
      <c r="G2280" s="169">
        <f t="shared" si="389"/>
        <v>0.46530723902895549</v>
      </c>
      <c r="H2280" s="169">
        <f t="shared" si="390"/>
        <v>1.0071585260367003E-3</v>
      </c>
      <c r="I2280" s="169">
        <f t="shared" si="391"/>
        <v>41542.947060491562</v>
      </c>
      <c r="J2280" s="169">
        <f t="shared" si="385"/>
        <v>2.3690762554983594E-2</v>
      </c>
      <c r="K2280" s="169">
        <f t="shared" si="386"/>
        <v>1.6949310328213252</v>
      </c>
      <c r="L2280" s="169">
        <f t="shared" si="392"/>
        <v>30.673014077163703</v>
      </c>
      <c r="M2280" s="170">
        <f t="shared" si="393"/>
        <v>35.694572367895205</v>
      </c>
      <c r="N2280" s="170">
        <f t="shared" si="394"/>
        <v>1.3722221689118699</v>
      </c>
      <c r="O2280" s="169">
        <f t="shared" si="395"/>
        <v>0.12375741061614988</v>
      </c>
    </row>
    <row r="2281" spans="1:15" x14ac:dyDescent="0.25">
      <c r="A2281" s="157">
        <v>45695.572916666664</v>
      </c>
      <c r="B2281" s="168">
        <v>0.38608103424939649</v>
      </c>
      <c r="C2281" s="169">
        <f t="shared" si="387"/>
        <v>0.43830654496556659</v>
      </c>
      <c r="D2281" s="168">
        <v>26.393252371666598</v>
      </c>
      <c r="E2281" s="168">
        <v>2.34207618333333E-2</v>
      </c>
      <c r="F2281" s="169">
        <f t="shared" si="388"/>
        <v>0.97875830624207605</v>
      </c>
      <c r="G2281" s="169">
        <f t="shared" si="389"/>
        <v>0.42416338795139141</v>
      </c>
      <c r="H2281" s="169">
        <f t="shared" si="390"/>
        <v>9.1810257132335805E-4</v>
      </c>
      <c r="I2281" s="169">
        <f t="shared" si="391"/>
        <v>37869.685485024951</v>
      </c>
      <c r="J2281" s="169">
        <f t="shared" si="385"/>
        <v>2.3690454474707016E-2</v>
      </c>
      <c r="K2281" s="169">
        <f t="shared" si="386"/>
        <v>1.6949506061910244</v>
      </c>
      <c r="L2281" s="169">
        <f t="shared" si="392"/>
        <v>28.325576147491194</v>
      </c>
      <c r="M2281" s="170">
        <f t="shared" si="393"/>
        <v>32.963170321387949</v>
      </c>
      <c r="N2281" s="170">
        <f t="shared" si="394"/>
        <v>1.2526475531338399</v>
      </c>
      <c r="O2281" s="169">
        <f t="shared" si="395"/>
        <v>0.11297326417152236</v>
      </c>
    </row>
    <row r="2282" spans="1:15" x14ac:dyDescent="0.25">
      <c r="A2282" s="157">
        <v>45695.573611111111</v>
      </c>
      <c r="B2282" s="168">
        <v>0.38106197646780804</v>
      </c>
      <c r="C2282" s="169">
        <f t="shared" si="387"/>
        <v>0.43261157130283689</v>
      </c>
      <c r="D2282" s="168">
        <v>26.394539831666599</v>
      </c>
      <c r="E2282" s="168">
        <v>2.3295458000000002E-2</v>
      </c>
      <c r="F2282" s="169">
        <f t="shared" si="388"/>
        <v>0.97875568868834772</v>
      </c>
      <c r="G2282" s="169">
        <f t="shared" si="389"/>
        <v>0.41864925914394752</v>
      </c>
      <c r="H2282" s="169">
        <f t="shared" si="390"/>
        <v>9.0616722758430203E-4</v>
      </c>
      <c r="I2282" s="169">
        <f t="shared" si="391"/>
        <v>37377.639760565107</v>
      </c>
      <c r="J2282" s="169">
        <f t="shared" si="385"/>
        <v>2.3689545186328976E-2</v>
      </c>
      <c r="K2282" s="169">
        <f t="shared" si="386"/>
        <v>1.6950083791024244</v>
      </c>
      <c r="L2282" s="169">
        <f t="shared" si="392"/>
        <v>28.008606319724045</v>
      </c>
      <c r="M2282" s="170">
        <f t="shared" si="393"/>
        <v>32.5952999814916</v>
      </c>
      <c r="N2282" s="170">
        <f t="shared" si="394"/>
        <v>1.2306012771769836</v>
      </c>
      <c r="O2282" s="169">
        <f t="shared" si="395"/>
        <v>0.11098496367036288</v>
      </c>
    </row>
    <row r="2283" spans="1:15" x14ac:dyDescent="0.25">
      <c r="A2283" s="157">
        <v>45695.574305555558</v>
      </c>
      <c r="B2283" s="168">
        <v>0.38723926333072545</v>
      </c>
      <c r="C2283" s="169">
        <f t="shared" si="387"/>
        <v>0.43962757926817142</v>
      </c>
      <c r="D2283" s="168">
        <v>26.395827295</v>
      </c>
      <c r="E2283" s="168">
        <v>2.30649823333333E-2</v>
      </c>
      <c r="F2283" s="169">
        <f t="shared" si="388"/>
        <v>0.97875307095468289</v>
      </c>
      <c r="G2283" s="169">
        <f t="shared" si="389"/>
        <v>0.42543586271077827</v>
      </c>
      <c r="H2283" s="169">
        <f t="shared" si="390"/>
        <v>9.2085684569432529E-4</v>
      </c>
      <c r="I2283" s="169">
        <f t="shared" si="391"/>
        <v>37983.822848770011</v>
      </c>
      <c r="J2283" s="169">
        <f t="shared" si="385"/>
        <v>2.3688635938313024E-2</v>
      </c>
      <c r="K2283" s="169">
        <f t="shared" si="386"/>
        <v>1.6950661536046618</v>
      </c>
      <c r="L2283" s="169">
        <f t="shared" si="392"/>
        <v>28.398639920303633</v>
      </c>
      <c r="M2283" s="170">
        <f t="shared" si="393"/>
        <v>33.050214689338503</v>
      </c>
      <c r="N2283" s="170">
        <f t="shared" si="394"/>
        <v>1.2372259006350981</v>
      </c>
      <c r="O2283" s="169">
        <f t="shared" si="395"/>
        <v>0.11158242249595039</v>
      </c>
    </row>
    <row r="2284" spans="1:15" x14ac:dyDescent="0.25">
      <c r="A2284" s="157">
        <v>45695.574999999997</v>
      </c>
      <c r="B2284" s="168">
        <v>0.38839751818682039</v>
      </c>
      <c r="C2284" s="169">
        <f t="shared" si="387"/>
        <v>0.44094560518231812</v>
      </c>
      <c r="D2284" s="168">
        <v>26.397114755</v>
      </c>
      <c r="E2284" s="168">
        <v>2.2778347166666602E-2</v>
      </c>
      <c r="F2284" s="169">
        <f t="shared" si="388"/>
        <v>0.97875045305462782</v>
      </c>
      <c r="G2284" s="169">
        <f t="shared" si="389"/>
        <v>0.42670836578730875</v>
      </c>
      <c r="H2284" s="169">
        <f t="shared" si="390"/>
        <v>9.2361118135781111E-4</v>
      </c>
      <c r="I2284" s="169">
        <f t="shared" si="391"/>
        <v>38097.700287752283</v>
      </c>
      <c r="J2284" s="169">
        <f t="shared" si="385"/>
        <v>2.3687726735365157E-2</v>
      </c>
      <c r="K2284" s="169">
        <f t="shared" si="386"/>
        <v>1.695123929398584</v>
      </c>
      <c r="L2284" s="169">
        <f t="shared" si="392"/>
        <v>28.471674729753317</v>
      </c>
      <c r="M2284" s="170">
        <f t="shared" si="393"/>
        <v>33.136224054311</v>
      </c>
      <c r="N2284" s="170">
        <f t="shared" si="394"/>
        <v>1.2253670450658005</v>
      </c>
      <c r="O2284" s="169">
        <f t="shared" si="395"/>
        <v>0.11051290088977278</v>
      </c>
    </row>
    <row r="2285" spans="1:15" x14ac:dyDescent="0.25">
      <c r="A2285" s="157">
        <v>45695.575694444444</v>
      </c>
      <c r="B2285" s="168">
        <v>0.40731547967789661</v>
      </c>
      <c r="C2285" s="169">
        <f t="shared" si="387"/>
        <v>0.46242628916744155</v>
      </c>
      <c r="D2285" s="168">
        <v>26.398402215000001</v>
      </c>
      <c r="E2285" s="168">
        <v>2.2434754166666598E-2</v>
      </c>
      <c r="F2285" s="169">
        <f t="shared" si="388"/>
        <v>0.97874783498139528</v>
      </c>
      <c r="G2285" s="169">
        <f t="shared" si="389"/>
        <v>0.44749236170357887</v>
      </c>
      <c r="H2285" s="169">
        <f t="shared" si="390"/>
        <v>9.6859818550558191E-4</v>
      </c>
      <c r="I2285" s="169">
        <f t="shared" si="391"/>
        <v>39953.631384066954</v>
      </c>
      <c r="J2285" s="169">
        <f t="shared" si="385"/>
        <v>2.3686817575128877E-2</v>
      </c>
      <c r="K2285" s="169">
        <f t="shared" si="386"/>
        <v>1.695181706633792</v>
      </c>
      <c r="L2285" s="169">
        <f t="shared" si="392"/>
        <v>29.660321693185359</v>
      </c>
      <c r="M2285" s="170">
        <f t="shared" si="393"/>
        <v>34.520662545401038</v>
      </c>
      <c r="N2285" s="170">
        <f t="shared" si="394"/>
        <v>1.2626832683454148</v>
      </c>
      <c r="O2285" s="169">
        <f t="shared" si="395"/>
        <v>0.11387836114226323</v>
      </c>
    </row>
    <row r="2286" spans="1:15" x14ac:dyDescent="0.25">
      <c r="A2286" s="157">
        <v>45695.576388888891</v>
      </c>
      <c r="B2286" s="168">
        <v>0.44746790864269803</v>
      </c>
      <c r="C2286" s="169">
        <f t="shared" si="387"/>
        <v>0.5080139618677989</v>
      </c>
      <c r="D2286" s="168">
        <v>26.3993177416666</v>
      </c>
      <c r="E2286" s="168">
        <v>2.2141230166666599E-2</v>
      </c>
      <c r="F2286" s="169">
        <f t="shared" si="388"/>
        <v>0.97874597313596823</v>
      </c>
      <c r="G2286" s="169">
        <f t="shared" si="389"/>
        <v>0.49160535559176383</v>
      </c>
      <c r="H2286" s="169">
        <f t="shared" si="390"/>
        <v>1.0640808562592291E-3</v>
      </c>
      <c r="I2286" s="169">
        <f t="shared" si="391"/>
        <v>43892.406305377823</v>
      </c>
      <c r="J2286" s="169">
        <f t="shared" si="385"/>
        <v>2.3686171087481139E-2</v>
      </c>
      <c r="K2286" s="169">
        <f t="shared" si="386"/>
        <v>1.6952227935246542</v>
      </c>
      <c r="L2286" s="169">
        <f t="shared" si="392"/>
        <v>32.158108694626456</v>
      </c>
      <c r="M2286" s="170">
        <f t="shared" si="393"/>
        <v>37.428566494807065</v>
      </c>
      <c r="N2286" s="170">
        <f t="shared" si="394"/>
        <v>1.3624953040840344</v>
      </c>
      <c r="O2286" s="169">
        <f t="shared" si="395"/>
        <v>0.12288016811724697</v>
      </c>
    </row>
    <row r="2287" spans="1:15" x14ac:dyDescent="0.25">
      <c r="A2287" s="157">
        <v>45695.57708333333</v>
      </c>
      <c r="B2287" s="168">
        <v>0.47140493898816571</v>
      </c>
      <c r="C2287" s="169">
        <f t="shared" si="387"/>
        <v>0.53519111140537234</v>
      </c>
      <c r="D2287" s="168">
        <v>26.399746895</v>
      </c>
      <c r="E2287" s="168">
        <v>2.19616188333333E-2</v>
      </c>
      <c r="F2287" s="169">
        <f t="shared" si="388"/>
        <v>0.97874510036535212</v>
      </c>
      <c r="G2287" s="169">
        <f t="shared" si="389"/>
        <v>0.51790349248048284</v>
      </c>
      <c r="H2287" s="169">
        <f t="shared" si="390"/>
        <v>1.1210032304772356E-3</v>
      </c>
      <c r="I2287" s="169">
        <f t="shared" si="391"/>
        <v>46240.51202542417</v>
      </c>
      <c r="J2287" s="169">
        <f t="shared" si="385"/>
        <v>2.3685868053683379E-2</v>
      </c>
      <c r="K2287" s="169">
        <f t="shared" si="386"/>
        <v>1.6952420532649979</v>
      </c>
      <c r="L2287" s="169">
        <f t="shared" si="392"/>
        <v>33.632118164062348</v>
      </c>
      <c r="M2287" s="170">
        <f t="shared" si="393"/>
        <v>39.14455278460219</v>
      </c>
      <c r="N2287" s="170">
        <f t="shared" si="394"/>
        <v>1.4199324185679409</v>
      </c>
      <c r="O2287" s="169">
        <f t="shared" si="395"/>
        <v>0.12806028305987921</v>
      </c>
    </row>
    <row r="2288" spans="1:15" x14ac:dyDescent="0.25">
      <c r="A2288" s="157">
        <v>45695.577777777777</v>
      </c>
      <c r="B2288" s="168">
        <v>0.46136681975722021</v>
      </c>
      <c r="C2288" s="169">
        <f t="shared" si="387"/>
        <v>0.52379594389209394</v>
      </c>
      <c r="D2288" s="168">
        <v>26.4001760483333</v>
      </c>
      <c r="E2288" s="168">
        <v>2.1877110000000002E-2</v>
      </c>
      <c r="F2288" s="169">
        <f t="shared" si="388"/>
        <v>0.97874422757549218</v>
      </c>
      <c r="G2288" s="169">
        <f t="shared" si="389"/>
        <v>0.50687523083604402</v>
      </c>
      <c r="H2288" s="169">
        <f t="shared" si="390"/>
        <v>1.0971325342771516E-3</v>
      </c>
      <c r="I2288" s="169">
        <f t="shared" si="391"/>
        <v>45255.969552276918</v>
      </c>
      <c r="J2288" s="169">
        <f t="shared" si="385"/>
        <v>2.3685565024630921E-2</v>
      </c>
      <c r="K2288" s="169">
        <f t="shared" si="386"/>
        <v>1.6952613131654823</v>
      </c>
      <c r="L2288" s="169">
        <f t="shared" si="392"/>
        <v>33.015291621049819</v>
      </c>
      <c r="M2288" s="170">
        <f t="shared" si="393"/>
        <v>38.427017087827323</v>
      </c>
      <c r="N2288" s="170">
        <f t="shared" si="394"/>
        <v>1.3859076012527247</v>
      </c>
      <c r="O2288" s="169">
        <f t="shared" si="395"/>
        <v>0.1249916667796469</v>
      </c>
    </row>
    <row r="2289" spans="1:15" x14ac:dyDescent="0.25">
      <c r="A2289" s="157">
        <v>45695.578472222223</v>
      </c>
      <c r="B2289" s="168">
        <v>0.47410748694173621</v>
      </c>
      <c r="C2289" s="169">
        <f t="shared" si="387"/>
        <v>0.53826184552500855</v>
      </c>
      <c r="D2289" s="168">
        <v>26.4006052016666</v>
      </c>
      <c r="E2289" s="168">
        <v>2.1858301E-2</v>
      </c>
      <c r="F2289" s="169">
        <f t="shared" si="388"/>
        <v>0.97874335476638763</v>
      </c>
      <c r="G2289" s="169">
        <f t="shared" si="389"/>
        <v>0.52087261500761295</v>
      </c>
      <c r="H2289" s="169">
        <f t="shared" si="390"/>
        <v>1.1274299026138809E-3</v>
      </c>
      <c r="I2289" s="169">
        <f t="shared" si="391"/>
        <v>46505.823453360739</v>
      </c>
      <c r="J2289" s="169">
        <f t="shared" si="385"/>
        <v>2.3685262000323563E-2</v>
      </c>
      <c r="K2289" s="169">
        <f t="shared" si="386"/>
        <v>1.6952805732261162</v>
      </c>
      <c r="L2289" s="169">
        <f t="shared" si="392"/>
        <v>33.797869871124462</v>
      </c>
      <c r="M2289" s="170">
        <f t="shared" si="393"/>
        <v>39.33827260318342</v>
      </c>
      <c r="N2289" s="170">
        <f t="shared" si="394"/>
        <v>1.4209687092909007</v>
      </c>
      <c r="O2289" s="169">
        <f t="shared" si="395"/>
        <v>0.12815374362291673</v>
      </c>
    </row>
    <row r="2290" spans="1:15" x14ac:dyDescent="0.25">
      <c r="A2290" s="157">
        <v>45695.57916666667</v>
      </c>
      <c r="B2290" s="168">
        <v>0.4976584421750902</v>
      </c>
      <c r="C2290" s="169">
        <f t="shared" si="387"/>
        <v>0.56500093661097317</v>
      </c>
      <c r="D2290" s="168">
        <v>26.401034354999901</v>
      </c>
      <c r="E2290" s="168">
        <v>2.1830749999999999E-2</v>
      </c>
      <c r="F2290" s="169">
        <f t="shared" si="388"/>
        <v>0.97874248193803814</v>
      </c>
      <c r="G2290" s="169">
        <f t="shared" si="389"/>
        <v>0.54674659501466527</v>
      </c>
      <c r="H2290" s="169">
        <f t="shared" si="390"/>
        <v>1.1834341883434313E-3</v>
      </c>
      <c r="I2290" s="169">
        <f t="shared" si="391"/>
        <v>48816.080923188085</v>
      </c>
      <c r="J2290" s="169">
        <f t="shared" si="385"/>
        <v>2.3684958980761252E-2</v>
      </c>
      <c r="K2290" s="169">
        <f t="shared" si="386"/>
        <v>1.6952998334468972</v>
      </c>
      <c r="L2290" s="169">
        <f t="shared" si="392"/>
        <v>35.236783083040038</v>
      </c>
      <c r="M2290" s="170">
        <f t="shared" si="393"/>
        <v>41.013480797789903</v>
      </c>
      <c r="N2290" s="170">
        <f t="shared" si="394"/>
        <v>1.4859391240920707</v>
      </c>
      <c r="O2290" s="169">
        <f t="shared" si="395"/>
        <v>0.13401326876732239</v>
      </c>
    </row>
    <row r="2291" spans="1:15" x14ac:dyDescent="0.25">
      <c r="A2291" s="157">
        <v>45695.579861111109</v>
      </c>
      <c r="B2291" s="168">
        <v>0.48491777500601602</v>
      </c>
      <c r="C2291" s="169">
        <f t="shared" si="387"/>
        <v>0.55053722250161907</v>
      </c>
      <c r="D2291" s="168">
        <v>26.401370918333299</v>
      </c>
      <c r="E2291" s="168">
        <v>2.1957115333333301E-2</v>
      </c>
      <c r="F2291" s="169">
        <f t="shared" si="388"/>
        <v>0.97874179740928247</v>
      </c>
      <c r="G2291" s="169">
        <f t="shared" si="389"/>
        <v>0.53274921086006144</v>
      </c>
      <c r="H2291" s="169">
        <f t="shared" si="390"/>
        <v>1.1531368200434231E-3</v>
      </c>
      <c r="I2291" s="169">
        <f t="shared" si="391"/>
        <v>47566.416024139886</v>
      </c>
      <c r="J2291" s="169">
        <f t="shared" si="385"/>
        <v>2.3684721341108068E-2</v>
      </c>
      <c r="K2291" s="169">
        <f t="shared" si="386"/>
        <v>1.6953149383795445</v>
      </c>
      <c r="L2291" s="169">
        <f t="shared" si="392"/>
        <v>34.459568825839952</v>
      </c>
      <c r="M2291" s="170">
        <f t="shared" si="393"/>
        <v>40.109170642181446</v>
      </c>
      <c r="N2291" s="170">
        <f t="shared" si="394"/>
        <v>1.458262677963329</v>
      </c>
      <c r="O2291" s="169">
        <f t="shared" si="395"/>
        <v>0.13151719678601451</v>
      </c>
    </row>
    <row r="2292" spans="1:15" x14ac:dyDescent="0.25">
      <c r="A2292" s="157">
        <v>45695.580555555556</v>
      </c>
      <c r="B2292" s="168">
        <v>0.47874047710890411</v>
      </c>
      <c r="C2292" s="169">
        <f t="shared" si="387"/>
        <v>0.54352464226828423</v>
      </c>
      <c r="D2292" s="168">
        <v>26.401586405</v>
      </c>
      <c r="E2292" s="168">
        <v>2.21073211666666E-2</v>
      </c>
      <c r="F2292" s="169">
        <f t="shared" si="388"/>
        <v>0.97874135912947879</v>
      </c>
      <c r="G2292" s="169">
        <f t="shared" si="389"/>
        <v>0.52596259517064259</v>
      </c>
      <c r="H2292" s="169">
        <f t="shared" si="390"/>
        <v>1.1384471756940315E-3</v>
      </c>
      <c r="I2292" s="169">
        <f t="shared" si="391"/>
        <v>46960.529091979755</v>
      </c>
      <c r="J2292" s="169">
        <f t="shared" si="385"/>
        <v>2.368456919244568E-2</v>
      </c>
      <c r="K2292" s="169">
        <f t="shared" si="386"/>
        <v>1.6953246094538144</v>
      </c>
      <c r="L2292" s="169">
        <f t="shared" si="392"/>
        <v>34.081711615123453</v>
      </c>
      <c r="M2292" s="170">
        <f t="shared" si="393"/>
        <v>39.669566964223428</v>
      </c>
      <c r="N2292" s="170">
        <f t="shared" si="394"/>
        <v>1.4505100445076085</v>
      </c>
      <c r="O2292" s="169">
        <f t="shared" si="395"/>
        <v>0.1308180054570354</v>
      </c>
    </row>
    <row r="2293" spans="1:15" x14ac:dyDescent="0.25">
      <c r="A2293" s="157">
        <v>45695.581250000003</v>
      </c>
      <c r="B2293" s="168">
        <v>0.4829873623816674</v>
      </c>
      <c r="C2293" s="169">
        <f t="shared" si="387"/>
        <v>0.54834686497352292</v>
      </c>
      <c r="D2293" s="168">
        <v>26.401801891666601</v>
      </c>
      <c r="E2293" s="168">
        <v>2.21160633333333E-2</v>
      </c>
      <c r="F2293" s="169">
        <f t="shared" si="388"/>
        <v>0.978740920844823</v>
      </c>
      <c r="G2293" s="169">
        <f t="shared" si="389"/>
        <v>0.53062838573204207</v>
      </c>
      <c r="H2293" s="169">
        <f t="shared" si="390"/>
        <v>1.1485462894632946E-3</v>
      </c>
      <c r="I2293" s="169">
        <f t="shared" si="391"/>
        <v>47377.169133712378</v>
      </c>
      <c r="J2293" s="169">
        <f t="shared" si="385"/>
        <v>2.3684417044979613E-2</v>
      </c>
      <c r="K2293" s="169">
        <f t="shared" si="386"/>
        <v>1.695334280568461</v>
      </c>
      <c r="L2293" s="169">
        <f t="shared" si="392"/>
        <v>34.341560805688758</v>
      </c>
      <c r="M2293" s="170">
        <f t="shared" si="393"/>
        <v>39.972223921121781</v>
      </c>
      <c r="N2293" s="170">
        <f t="shared" si="394"/>
        <v>1.4632935810626655</v>
      </c>
      <c r="O2293" s="169">
        <f t="shared" si="395"/>
        <v>0.13197092181301096</v>
      </c>
    </row>
    <row r="2294" spans="1:15" x14ac:dyDescent="0.25">
      <c r="A2294" s="157">
        <v>45695.581944444442</v>
      </c>
      <c r="B2294" s="168">
        <v>0.46059465476152978</v>
      </c>
      <c r="C2294" s="169">
        <f t="shared" si="387"/>
        <v>0.52292450987183592</v>
      </c>
      <c r="D2294" s="168">
        <v>26.402017376666599</v>
      </c>
      <c r="E2294" s="168">
        <v>2.2153946166666601E-2</v>
      </c>
      <c r="F2294" s="169">
        <f t="shared" si="388"/>
        <v>0.97874048255870449</v>
      </c>
      <c r="G2294" s="169">
        <f t="shared" si="389"/>
        <v>0.50602690084421675</v>
      </c>
      <c r="H2294" s="169">
        <f t="shared" si="390"/>
        <v>1.0952963221736293E-3</v>
      </c>
      <c r="I2294" s="169">
        <f t="shared" si="391"/>
        <v>45180.677652926621</v>
      </c>
      <c r="J2294" s="169">
        <f t="shared" si="385"/>
        <v>2.3684264899886544E-2</v>
      </c>
      <c r="K2294" s="169">
        <f t="shared" si="386"/>
        <v>1.6953439516486868</v>
      </c>
      <c r="L2294" s="169">
        <f t="shared" si="392"/>
        <v>32.967765950820343</v>
      </c>
      <c r="M2294" s="170">
        <f t="shared" si="393"/>
        <v>38.373376938320213</v>
      </c>
      <c r="N2294" s="170">
        <f t="shared" si="394"/>
        <v>1.4012918635776141</v>
      </c>
      <c r="O2294" s="169">
        <f t="shared" si="395"/>
        <v>0.1263791363255424</v>
      </c>
    </row>
    <row r="2295" spans="1:15" x14ac:dyDescent="0.25">
      <c r="A2295" s="157">
        <v>45695.582638888889</v>
      </c>
      <c r="B2295" s="168">
        <v>0.45750601316395823</v>
      </c>
      <c r="C2295" s="169">
        <f t="shared" si="387"/>
        <v>0.51941850488490071</v>
      </c>
      <c r="D2295" s="168">
        <v>26.4022328633333</v>
      </c>
      <c r="E2295" s="168">
        <v>2.2049079999999999E-2</v>
      </c>
      <c r="F2295" s="169">
        <f t="shared" si="388"/>
        <v>0.97874004426434391</v>
      </c>
      <c r="G2295" s="169">
        <f t="shared" si="389"/>
        <v>0.50263360107557986</v>
      </c>
      <c r="H2295" s="169">
        <f t="shared" si="390"/>
        <v>1.0879515174796101E-3</v>
      </c>
      <c r="I2295" s="169">
        <f t="shared" si="391"/>
        <v>44877.758822055424</v>
      </c>
      <c r="J2295" s="169">
        <f t="shared" si="385"/>
        <v>2.3684112754812969E-2</v>
      </c>
      <c r="K2295" s="169">
        <f t="shared" si="386"/>
        <v>1.6953536228440915</v>
      </c>
      <c r="L2295" s="169">
        <f t="shared" si="392"/>
        <v>32.777552631234805</v>
      </c>
      <c r="M2295" s="170">
        <f t="shared" si="393"/>
        <v>38.152169975932232</v>
      </c>
      <c r="N2295" s="170">
        <f t="shared" si="394"/>
        <v>1.3857960851211744</v>
      </c>
      <c r="O2295" s="169">
        <f t="shared" si="395"/>
        <v>0.12498160940847532</v>
      </c>
    </row>
    <row r="2296" spans="1:15" x14ac:dyDescent="0.25">
      <c r="A2296" s="157">
        <v>45695.583333333336</v>
      </c>
      <c r="B2296" s="168">
        <v>0.43974628077737488</v>
      </c>
      <c r="C2296" s="169">
        <f t="shared" si="387"/>
        <v>0.49925652128846115</v>
      </c>
      <c r="D2296" s="168">
        <v>26.4026409716666</v>
      </c>
      <c r="E2296" s="168">
        <v>2.22190353333333E-2</v>
      </c>
      <c r="F2296" s="169">
        <f t="shared" si="388"/>
        <v>0.97873921416914944</v>
      </c>
      <c r="G2296" s="169">
        <f t="shared" si="389"/>
        <v>0.48312207994414519</v>
      </c>
      <c r="H2296" s="169">
        <f t="shared" si="390"/>
        <v>1.0457187877578901E-3</v>
      </c>
      <c r="I2296" s="169">
        <f t="shared" si="391"/>
        <v>43135.76343932304</v>
      </c>
      <c r="J2296" s="169">
        <f t="shared" si="385"/>
        <v>2.3683824611852901E-2</v>
      </c>
      <c r="K2296" s="169">
        <f t="shared" si="386"/>
        <v>1.6953719391480282</v>
      </c>
      <c r="L2296" s="169">
        <f t="shared" si="392"/>
        <v>31.680289407603013</v>
      </c>
      <c r="M2296" s="170">
        <f t="shared" si="393"/>
        <v>36.875342666628939</v>
      </c>
      <c r="N2296" s="170">
        <f t="shared" si="394"/>
        <v>1.3450187185454292</v>
      </c>
      <c r="O2296" s="169">
        <f t="shared" si="395"/>
        <v>0.12130399698281288</v>
      </c>
    </row>
    <row r="2297" spans="1:15" x14ac:dyDescent="0.25">
      <c r="A2297" s="157">
        <v>45695.584027777775</v>
      </c>
      <c r="B2297" s="168">
        <v>0.41658141916486069</v>
      </c>
      <c r="C2297" s="169">
        <f t="shared" si="387"/>
        <v>0.47295844042907198</v>
      </c>
      <c r="D2297" s="168">
        <v>26.403284511666602</v>
      </c>
      <c r="E2297" s="168">
        <v>2.2352498666666599E-2</v>
      </c>
      <c r="F2297" s="169">
        <f t="shared" si="388"/>
        <v>0.97873790516894132</v>
      </c>
      <c r="G2297" s="169">
        <f t="shared" si="389"/>
        <v>0.45767227715315378</v>
      </c>
      <c r="H2297" s="169">
        <f t="shared" si="390"/>
        <v>9.906326345306359E-4</v>
      </c>
      <c r="I2297" s="169">
        <f t="shared" si="391"/>
        <v>40863.609253071816</v>
      </c>
      <c r="J2297" s="169">
        <f t="shared" si="385"/>
        <v>2.3683370252194618E-2</v>
      </c>
      <c r="K2297" s="169">
        <f t="shared" si="386"/>
        <v>1.6954008221512964</v>
      </c>
      <c r="L2297" s="169">
        <f t="shared" si="392"/>
        <v>30.239679201597561</v>
      </c>
      <c r="M2297" s="170">
        <f t="shared" si="393"/>
        <v>35.199032991752198</v>
      </c>
      <c r="N2297" s="170">
        <f t="shared" si="394"/>
        <v>1.2853876284763286</v>
      </c>
      <c r="O2297" s="169">
        <f t="shared" si="395"/>
        <v>0.11592601266922156</v>
      </c>
    </row>
    <row r="2298" spans="1:15" x14ac:dyDescent="0.25">
      <c r="A2298" s="157">
        <v>45695.584722222222</v>
      </c>
      <c r="B2298" s="168">
        <v>0.40306858320878275</v>
      </c>
      <c r="C2298" s="169">
        <f t="shared" si="387"/>
        <v>0.45761847323965332</v>
      </c>
      <c r="D2298" s="168">
        <v>26.4039280516666</v>
      </c>
      <c r="E2298" s="168">
        <v>2.2275408999999999E-2</v>
      </c>
      <c r="F2298" s="169">
        <f t="shared" si="388"/>
        <v>0.97873659612545283</v>
      </c>
      <c r="G2298" s="169">
        <f t="shared" si="389"/>
        <v>0.44282655884144073</v>
      </c>
      <c r="H2298" s="169">
        <f t="shared" si="390"/>
        <v>9.5849904511134361E-4</v>
      </c>
      <c r="I2298" s="169">
        <f t="shared" si="391"/>
        <v>39538.236087906051</v>
      </c>
      <c r="J2298" s="169">
        <f t="shared" si="385"/>
        <v>2.3682915903205117E-2</v>
      </c>
      <c r="K2298" s="169">
        <f t="shared" si="386"/>
        <v>1.6954297055146983</v>
      </c>
      <c r="L2298" s="169">
        <f t="shared" si="392"/>
        <v>29.394167577203113</v>
      </c>
      <c r="M2298" s="170">
        <f t="shared" si="393"/>
        <v>34.215378372941714</v>
      </c>
      <c r="N2298" s="170">
        <f t="shared" si="394"/>
        <v>1.241499368664069</v>
      </c>
      <c r="O2298" s="169">
        <f t="shared" si="395"/>
        <v>0.11196783627922699</v>
      </c>
    </row>
    <row r="2299" spans="1:15" x14ac:dyDescent="0.25">
      <c r="A2299" s="157">
        <v>45695.585416666669</v>
      </c>
      <c r="B2299" s="168">
        <v>0.41465102138918952</v>
      </c>
      <c r="C2299" s="169">
        <f t="shared" si="387"/>
        <v>0.47077007906070067</v>
      </c>
      <c r="D2299" s="168">
        <v>26.404571591666599</v>
      </c>
      <c r="E2299" s="168">
        <v>2.2212227166666602E-2</v>
      </c>
      <c r="F2299" s="169">
        <f t="shared" si="388"/>
        <v>0.97873528703868284</v>
      </c>
      <c r="G2299" s="169">
        <f t="shared" si="389"/>
        <v>0.45555146833845928</v>
      </c>
      <c r="H2299" s="169">
        <f t="shared" si="390"/>
        <v>9.8604213926073436E-4</v>
      </c>
      <c r="I2299" s="169">
        <f t="shared" si="391"/>
        <v>40674.534830844539</v>
      </c>
      <c r="J2299" s="169">
        <f t="shared" si="385"/>
        <v>2.3682461564884117E-2</v>
      </c>
      <c r="K2299" s="169">
        <f t="shared" si="386"/>
        <v>1.6954585892382354</v>
      </c>
      <c r="L2299" s="169">
        <f t="shared" si="392"/>
        <v>30.119130192894612</v>
      </c>
      <c r="M2299" s="170">
        <f t="shared" si="393"/>
        <v>35.059783946569162</v>
      </c>
      <c r="N2299" s="170">
        <f t="shared" si="394"/>
        <v>1.2717495613319472</v>
      </c>
      <c r="O2299" s="169">
        <f t="shared" si="395"/>
        <v>0.11469602825865324</v>
      </c>
    </row>
    <row r="2300" spans="1:15" x14ac:dyDescent="0.25">
      <c r="A2300" s="157">
        <v>45695.586111111108</v>
      </c>
      <c r="B2300" s="168">
        <v>0.4289360223332328</v>
      </c>
      <c r="C2300" s="169">
        <f t="shared" si="387"/>
        <v>0.48699011610885523</v>
      </c>
      <c r="D2300" s="168">
        <v>26.4052151283333</v>
      </c>
      <c r="E2300" s="168">
        <v>2.2343755999999999E-2</v>
      </c>
      <c r="F2300" s="169">
        <f t="shared" si="388"/>
        <v>0.97873397791541095</v>
      </c>
      <c r="G2300" s="169">
        <f t="shared" si="389"/>
        <v>0.47124551663351272</v>
      </c>
      <c r="H2300" s="169">
        <f t="shared" si="390"/>
        <v>1.020011940765179E-3</v>
      </c>
      <c r="I2300" s="169">
        <f t="shared" si="391"/>
        <v>42075.946031805091</v>
      </c>
      <c r="J2300" s="169">
        <f t="shared" si="385"/>
        <v>2.368200723958452E-2</v>
      </c>
      <c r="K2300" s="169">
        <f t="shared" si="386"/>
        <v>1.6954874731723024</v>
      </c>
      <c r="L2300" s="169">
        <f t="shared" si="392"/>
        <v>31.009362437578265</v>
      </c>
      <c r="M2300" s="170">
        <f t="shared" si="393"/>
        <v>36.096598195400134</v>
      </c>
      <c r="N2300" s="170">
        <f t="shared" si="394"/>
        <v>1.3210971803113649</v>
      </c>
      <c r="O2300" s="169">
        <f t="shared" si="395"/>
        <v>0.11914657109590232</v>
      </c>
    </row>
    <row r="2301" spans="1:15" x14ac:dyDescent="0.25">
      <c r="A2301" s="157">
        <v>45695.586805555555</v>
      </c>
      <c r="B2301" s="168">
        <v>0.42430305074428309</v>
      </c>
      <c r="C2301" s="169">
        <f t="shared" si="387"/>
        <v>0.48173177743515994</v>
      </c>
      <c r="D2301" s="168">
        <v>26.405858839999901</v>
      </c>
      <c r="E2301" s="168">
        <v>2.2607212500000001E-2</v>
      </c>
      <c r="F2301" s="169">
        <f t="shared" si="388"/>
        <v>0.97873266839284223</v>
      </c>
      <c r="G2301" s="169">
        <f t="shared" si="389"/>
        <v>0.46615555688122384</v>
      </c>
      <c r="H2301" s="169">
        <f t="shared" si="390"/>
        <v>1.0089947118641209E-3</v>
      </c>
      <c r="I2301" s="169">
        <f t="shared" si="391"/>
        <v>41621.625570397817</v>
      </c>
      <c r="J2301" s="169">
        <f t="shared" si="385"/>
        <v>2.3681552801410273E-2</v>
      </c>
      <c r="K2301" s="169">
        <f t="shared" si="386"/>
        <v>1.6955163653211962</v>
      </c>
      <c r="L2301" s="169">
        <f t="shared" si="392"/>
        <v>30.721100039616204</v>
      </c>
      <c r="M2301" s="170">
        <f t="shared" si="393"/>
        <v>35.76159091196115</v>
      </c>
      <c r="N2301" s="170">
        <f t="shared" si="394"/>
        <v>1.3229938766361962</v>
      </c>
      <c r="O2301" s="169">
        <f t="shared" si="395"/>
        <v>0.11931762956675651</v>
      </c>
    </row>
    <row r="2302" spans="1:15" x14ac:dyDescent="0.25">
      <c r="A2302" s="157">
        <v>45695.587500000001</v>
      </c>
      <c r="B2302" s="168">
        <v>0.40808764834907496</v>
      </c>
      <c r="C2302" s="169">
        <f t="shared" si="387"/>
        <v>0.46332326282752334</v>
      </c>
      <c r="D2302" s="168">
        <v>26.406502759999999</v>
      </c>
      <c r="E2302" s="168">
        <v>2.2536877833333298E-2</v>
      </c>
      <c r="F2302" s="169">
        <f t="shared" si="388"/>
        <v>0.97873135840312475</v>
      </c>
      <c r="G2302" s="169">
        <f t="shared" si="389"/>
        <v>0.44834069573343799</v>
      </c>
      <c r="H2302" s="169">
        <f t="shared" si="390"/>
        <v>9.7043440634943289E-4</v>
      </c>
      <c r="I2302" s="169">
        <f t="shared" si="391"/>
        <v>40031.129908298019</v>
      </c>
      <c r="J2302" s="169">
        <f t="shared" si="385"/>
        <v>2.3681098226838275E-2</v>
      </c>
      <c r="K2302" s="169">
        <f t="shared" si="386"/>
        <v>1.6955452671813742</v>
      </c>
      <c r="L2302" s="169">
        <f t="shared" si="392"/>
        <v>29.708671859887225</v>
      </c>
      <c r="M2302" s="170">
        <f t="shared" si="393"/>
        <v>34.58357914539517</v>
      </c>
      <c r="N2302" s="170">
        <f t="shared" si="394"/>
        <v>1.2710116812955108</v>
      </c>
      <c r="O2302" s="169">
        <f t="shared" si="395"/>
        <v>0.11462948063631952</v>
      </c>
    </row>
    <row r="2303" spans="1:15" x14ac:dyDescent="0.25">
      <c r="A2303" s="157">
        <v>45695.588194444441</v>
      </c>
      <c r="B2303" s="168">
        <v>0.39110006992398472</v>
      </c>
      <c r="C2303" s="169">
        <f t="shared" si="387"/>
        <v>0.44403792489963201</v>
      </c>
      <c r="D2303" s="168">
        <v>26.40714668</v>
      </c>
      <c r="E2303" s="168">
        <v>2.2340973833333298E-2</v>
      </c>
      <c r="F2303" s="169">
        <f t="shared" si="388"/>
        <v>0.97873004837007027</v>
      </c>
      <c r="G2303" s="169">
        <f t="shared" si="389"/>
        <v>0.42967749247123954</v>
      </c>
      <c r="H2303" s="169">
        <f t="shared" si="390"/>
        <v>9.3003786249186047E-4</v>
      </c>
      <c r="I2303" s="169">
        <f t="shared" si="391"/>
        <v>38364.876711328208</v>
      </c>
      <c r="J2303" s="169">
        <f t="shared" si="385"/>
        <v>2.3680643662946317E-2</v>
      </c>
      <c r="K2303" s="169">
        <f t="shared" si="386"/>
        <v>1.6955741694021162</v>
      </c>
      <c r="L2303" s="169">
        <f t="shared" si="392"/>
        <v>28.641968204631976</v>
      </c>
      <c r="M2303" s="170">
        <f t="shared" si="393"/>
        <v>33.342348866218956</v>
      </c>
      <c r="N2303" s="170">
        <f t="shared" si="394"/>
        <v>1.2101308109232825</v>
      </c>
      <c r="O2303" s="169">
        <f t="shared" si="395"/>
        <v>0.1091387816489252</v>
      </c>
    </row>
    <row r="2304" spans="1:15" x14ac:dyDescent="0.25">
      <c r="A2304" s="157">
        <v>45695.588888888888</v>
      </c>
      <c r="B2304" s="168">
        <v>0.42661953102166067</v>
      </c>
      <c r="C2304" s="169">
        <f t="shared" si="387"/>
        <v>0.48436685804524898</v>
      </c>
      <c r="D2304" s="168">
        <v>26.407790599999998</v>
      </c>
      <c r="E2304" s="168">
        <v>2.22591161666666E-2</v>
      </c>
      <c r="F2304" s="169">
        <f t="shared" si="388"/>
        <v>0.97872873829367668</v>
      </c>
      <c r="G2304" s="169">
        <f t="shared" si="389"/>
        <v>0.46870053069607426</v>
      </c>
      <c r="H2304" s="169">
        <f t="shared" si="390"/>
        <v>1.014503313194966E-3</v>
      </c>
      <c r="I2304" s="169">
        <f t="shared" si="391"/>
        <v>41849.296535109512</v>
      </c>
      <c r="J2304" s="169">
        <f t="shared" si="385"/>
        <v>2.3680189109733959E-2</v>
      </c>
      <c r="K2304" s="169">
        <f t="shared" si="386"/>
        <v>1.6956030719834347</v>
      </c>
      <c r="L2304" s="169">
        <f t="shared" si="392"/>
        <v>30.865285678500673</v>
      </c>
      <c r="M2304" s="170">
        <f t="shared" si="393"/>
        <v>35.931079595711523</v>
      </c>
      <c r="N2304" s="170">
        <f t="shared" si="394"/>
        <v>1.3094443211472011</v>
      </c>
      <c r="O2304" s="169">
        <f t="shared" si="395"/>
        <v>0.11809562780909102</v>
      </c>
    </row>
    <row r="2305" spans="1:15" x14ac:dyDescent="0.25">
      <c r="A2305" s="157">
        <v>45695.589583333334</v>
      </c>
      <c r="B2305" s="168">
        <v>0.4609807482665445</v>
      </c>
      <c r="C2305" s="169">
        <f t="shared" si="387"/>
        <v>0.52338104393288376</v>
      </c>
      <c r="D2305" s="168">
        <v>26.40843452</v>
      </c>
      <c r="E2305" s="168">
        <v>2.2329451E-2</v>
      </c>
      <c r="F2305" s="169">
        <f t="shared" si="388"/>
        <v>0.97872742817394354</v>
      </c>
      <c r="G2305" s="169">
        <f t="shared" si="389"/>
        <v>0.5064510779330279</v>
      </c>
      <c r="H2305" s="169">
        <f t="shared" si="390"/>
        <v>1.0962144544004932E-3</v>
      </c>
      <c r="I2305" s="169">
        <f t="shared" si="391"/>
        <v>45220.122195801159</v>
      </c>
      <c r="J2305" s="169">
        <f t="shared" si="385"/>
        <v>2.3679734567200919E-2</v>
      </c>
      <c r="K2305" s="169">
        <f t="shared" si="386"/>
        <v>1.6956319749253304</v>
      </c>
      <c r="L2305" s="169">
        <f t="shared" si="392"/>
        <v>32.991530856547449</v>
      </c>
      <c r="M2305" s="170">
        <f t="shared" si="393"/>
        <v>38.406883282825277</v>
      </c>
      <c r="N2305" s="170">
        <f t="shared" si="394"/>
        <v>1.4137777301588235</v>
      </c>
      <c r="O2305" s="169">
        <f t="shared" si="395"/>
        <v>0.12750520654390543</v>
      </c>
    </row>
    <row r="2306" spans="1:15" x14ac:dyDescent="0.25">
      <c r="A2306" s="157">
        <v>45695.590277777781</v>
      </c>
      <c r="B2306" s="168">
        <v>0.45248697381387643</v>
      </c>
      <c r="C2306" s="169">
        <f t="shared" si="387"/>
        <v>0.51373907905739968</v>
      </c>
      <c r="D2306" s="168">
        <v>26.408996025</v>
      </c>
      <c r="E2306" s="168">
        <v>2.2383096000000002E-2</v>
      </c>
      <c r="F2306" s="169">
        <f t="shared" si="388"/>
        <v>0.97872628570040698</v>
      </c>
      <c r="G2306" s="169">
        <f t="shared" si="389"/>
        <v>0.49711949251769388</v>
      </c>
      <c r="H2306" s="169">
        <f t="shared" si="390"/>
        <v>1.076016217570766E-3</v>
      </c>
      <c r="I2306" s="169">
        <f t="shared" si="391"/>
        <v>44387.056430559336</v>
      </c>
      <c r="J2306" s="169">
        <f t="shared" si="385"/>
        <v>2.3679338210056571E-2</v>
      </c>
      <c r="K2306" s="169">
        <f t="shared" si="386"/>
        <v>1.6956571788883974</v>
      </c>
      <c r="L2306" s="169">
        <f t="shared" si="392"/>
        <v>32.468071948586868</v>
      </c>
      <c r="M2306" s="170">
        <f t="shared" si="393"/>
        <v>37.798005235982636</v>
      </c>
      <c r="N2306" s="170">
        <f t="shared" si="394"/>
        <v>1.3924189248406822</v>
      </c>
      <c r="O2306" s="169">
        <f t="shared" si="395"/>
        <v>0.12557890736297639</v>
      </c>
    </row>
    <row r="2307" spans="1:15" x14ac:dyDescent="0.25">
      <c r="A2307" s="157">
        <v>45695.59097222222</v>
      </c>
      <c r="B2307" s="168">
        <v>0.45557561908694155</v>
      </c>
      <c r="C2307" s="169">
        <f t="shared" si="387"/>
        <v>0.51724711811622559</v>
      </c>
      <c r="D2307" s="168">
        <v>26.409456795000001</v>
      </c>
      <c r="E2307" s="168">
        <v>2.2385877500000002E-2</v>
      </c>
      <c r="F2307" s="169">
        <f t="shared" si="388"/>
        <v>0.97872534816404499</v>
      </c>
      <c r="G2307" s="169">
        <f t="shared" si="389"/>
        <v>0.50051279632436863</v>
      </c>
      <c r="H2307" s="169">
        <f t="shared" si="390"/>
        <v>1.083361031005127E-3</v>
      </c>
      <c r="I2307" s="169">
        <f t="shared" si="391"/>
        <v>44690.151005241889</v>
      </c>
      <c r="J2307" s="169">
        <f t="shared" si="385"/>
        <v>2.3679012966157636E-2</v>
      </c>
      <c r="K2307" s="169">
        <f t="shared" si="386"/>
        <v>1.6956778614202825</v>
      </c>
      <c r="L2307" s="169">
        <f t="shared" si="392"/>
        <v>32.658578483200984</v>
      </c>
      <c r="M2307" s="170">
        <f t="shared" si="393"/>
        <v>38.020200651573461</v>
      </c>
      <c r="N2307" s="170">
        <f t="shared" si="394"/>
        <v>1.4016252209152662</v>
      </c>
      <c r="O2307" s="169">
        <f t="shared" si="395"/>
        <v>0.1264092010204966</v>
      </c>
    </row>
    <row r="2308" spans="1:15" x14ac:dyDescent="0.25">
      <c r="A2308" s="157">
        <v>45695.591666666667</v>
      </c>
      <c r="B2308" s="168">
        <v>0.45827819290793947</v>
      </c>
      <c r="C2308" s="169">
        <f t="shared" si="387"/>
        <v>0.52031683945945906</v>
      </c>
      <c r="D2308" s="168">
        <v>26.409917563333298</v>
      </c>
      <c r="E2308" s="168">
        <v>2.2591317999999999E-2</v>
      </c>
      <c r="F2308" s="169">
        <f t="shared" si="388"/>
        <v>0.97872441060888082</v>
      </c>
      <c r="G2308" s="169">
        <f t="shared" si="389"/>
        <v>0.5034819472704436</v>
      </c>
      <c r="H2308" s="169">
        <f t="shared" si="390"/>
        <v>1.0897877646546398E-3</v>
      </c>
      <c r="I2308" s="169">
        <f t="shared" si="391"/>
        <v>44955.374929297264</v>
      </c>
      <c r="J2308" s="169">
        <f t="shared" si="385"/>
        <v>2.3678687728902966E-2</v>
      </c>
      <c r="K2308" s="169">
        <f t="shared" si="386"/>
        <v>1.6956985440619901</v>
      </c>
      <c r="L2308" s="169">
        <f t="shared" si="392"/>
        <v>32.825123961132242</v>
      </c>
      <c r="M2308" s="170">
        <f t="shared" si="393"/>
        <v>38.214505822747768</v>
      </c>
      <c r="N2308" s="170">
        <f t="shared" si="394"/>
        <v>1.4224644614634101</v>
      </c>
      <c r="O2308" s="169">
        <f t="shared" si="395"/>
        <v>0.1282886419068732</v>
      </c>
    </row>
    <row r="2309" spans="1:15" x14ac:dyDescent="0.25">
      <c r="A2309" s="157">
        <v>45695.592361111114</v>
      </c>
      <c r="B2309" s="168">
        <v>0.46368332580936378</v>
      </c>
      <c r="C2309" s="169">
        <f t="shared" si="387"/>
        <v>0.52645499730111145</v>
      </c>
      <c r="D2309" s="168">
        <v>26.41037833</v>
      </c>
      <c r="E2309" s="168">
        <v>2.26870851666666E-2</v>
      </c>
      <c r="F2309" s="169">
        <f t="shared" si="388"/>
        <v>0.97872347303491425</v>
      </c>
      <c r="G2309" s="169">
        <f t="shared" si="389"/>
        <v>0.50942023296803807</v>
      </c>
      <c r="H2309" s="169">
        <f t="shared" si="390"/>
        <v>1.1026411969005153E-3</v>
      </c>
      <c r="I2309" s="169">
        <f t="shared" si="391"/>
        <v>45485.711766816028</v>
      </c>
      <c r="J2309" s="169">
        <f t="shared" si="385"/>
        <v>2.3678362498292398E-2</v>
      </c>
      <c r="K2309" s="169">
        <f t="shared" si="386"/>
        <v>1.6957192268135179</v>
      </c>
      <c r="L2309" s="169">
        <f t="shared" si="392"/>
        <v>33.157802590176274</v>
      </c>
      <c r="M2309" s="170">
        <f t="shared" si="393"/>
        <v>38.602227014371856</v>
      </c>
      <c r="N2309" s="170">
        <f t="shared" si="394"/>
        <v>1.4444873518998405</v>
      </c>
      <c r="O2309" s="169">
        <f t="shared" si="395"/>
        <v>0.13027483332430018</v>
      </c>
    </row>
    <row r="2310" spans="1:15" x14ac:dyDescent="0.25">
      <c r="A2310" s="157">
        <v>45695.593055555553</v>
      </c>
      <c r="B2310" s="168">
        <v>0.43897414154873649</v>
      </c>
      <c r="C2310" s="169">
        <f t="shared" si="387"/>
        <v>0.49840202245711929</v>
      </c>
      <c r="D2310" s="168">
        <v>26.4108391</v>
      </c>
      <c r="E2310" s="168">
        <v>2.2667614499999999E-2</v>
      </c>
      <c r="F2310" s="169">
        <f t="shared" si="388"/>
        <v>0.97872253543197107</v>
      </c>
      <c r="G2310" s="169">
        <f t="shared" si="389"/>
        <v>0.48227377826098644</v>
      </c>
      <c r="H2310" s="169">
        <f t="shared" si="390"/>
        <v>1.0438826369285421E-3</v>
      </c>
      <c r="I2310" s="169">
        <f t="shared" si="391"/>
        <v>43061.93474029511</v>
      </c>
      <c r="J2310" s="169">
        <f t="shared" si="385"/>
        <v>2.3678037270796683E-2</v>
      </c>
      <c r="K2310" s="169">
        <f t="shared" si="386"/>
        <v>1.6957399098993036</v>
      </c>
      <c r="L2310" s="169">
        <f t="shared" si="392"/>
        <v>31.63244464038015</v>
      </c>
      <c r="M2310" s="170">
        <f t="shared" si="393"/>
        <v>36.826811716679444</v>
      </c>
      <c r="N2310" s="170">
        <f t="shared" si="394"/>
        <v>1.3702117990249525</v>
      </c>
      <c r="O2310" s="169">
        <f t="shared" si="395"/>
        <v>0.12357610020066312</v>
      </c>
    </row>
    <row r="2311" spans="1:15" x14ac:dyDescent="0.25">
      <c r="A2311" s="157">
        <v>45695.59375</v>
      </c>
      <c r="B2311" s="168">
        <v>0.44630967958453582</v>
      </c>
      <c r="C2311" s="169">
        <f t="shared" si="387"/>
        <v>0.5067319031799028</v>
      </c>
      <c r="D2311" s="168">
        <v>26.411299866666599</v>
      </c>
      <c r="E2311" s="168">
        <v>2.2551580000000002E-2</v>
      </c>
      <c r="F2311" s="169">
        <f t="shared" si="388"/>
        <v>0.97872159781361634</v>
      </c>
      <c r="G2311" s="169">
        <f t="shared" si="389"/>
        <v>0.49033288085782883</v>
      </c>
      <c r="H2311" s="169">
        <f t="shared" si="390"/>
        <v>1.0613265819433525E-3</v>
      </c>
      <c r="I2311" s="169">
        <f t="shared" si="391"/>
        <v>43781.636434743603</v>
      </c>
      <c r="J2311" s="169">
        <f t="shared" si="385"/>
        <v>2.3677712051121253E-2</v>
      </c>
      <c r="K2311" s="169">
        <f t="shared" si="386"/>
        <v>1.6957605930200959</v>
      </c>
      <c r="L2311" s="169">
        <f t="shared" si="392"/>
        <v>32.086510796694583</v>
      </c>
      <c r="M2311" s="170">
        <f t="shared" si="393"/>
        <v>37.355848338938856</v>
      </c>
      <c r="N2311" s="170">
        <f t="shared" si="394"/>
        <v>1.3848183647836982</v>
      </c>
      <c r="O2311" s="169">
        <f t="shared" si="395"/>
        <v>0.12489343116736094</v>
      </c>
    </row>
    <row r="2312" spans="1:15" x14ac:dyDescent="0.25">
      <c r="A2312" s="157">
        <v>45695.594444444447</v>
      </c>
      <c r="B2312" s="168">
        <v>0.465999809708182</v>
      </c>
      <c r="C2312" s="169">
        <f t="shared" si="387"/>
        <v>0.52908903995542134</v>
      </c>
      <c r="D2312" s="168">
        <v>26.411760634999901</v>
      </c>
      <c r="E2312" s="168">
        <v>2.2598470499999999E-2</v>
      </c>
      <c r="F2312" s="169">
        <f t="shared" si="388"/>
        <v>0.97872066016967474</v>
      </c>
      <c r="G2312" s="169">
        <f t="shared" si="389"/>
        <v>0.51196521076154156</v>
      </c>
      <c r="H2312" s="169">
        <f t="shared" si="390"/>
        <v>1.1081498068431636E-3</v>
      </c>
      <c r="I2312" s="169">
        <f t="shared" si="391"/>
        <v>45713.293052148401</v>
      </c>
      <c r="J2312" s="169">
        <f t="shared" si="385"/>
        <v>2.3677386835736832E-2</v>
      </c>
      <c r="K2312" s="169">
        <f t="shared" si="386"/>
        <v>1.6957812764003375</v>
      </c>
      <c r="L2312" s="169">
        <f t="shared" si="392"/>
        <v>33.300212556799053</v>
      </c>
      <c r="M2312" s="170">
        <f t="shared" si="393"/>
        <v>38.76929129607587</v>
      </c>
      <c r="N2312" s="170">
        <f t="shared" si="394"/>
        <v>1.4457187344305411</v>
      </c>
      <c r="O2312" s="169">
        <f t="shared" si="395"/>
        <v>0.13038588874734319</v>
      </c>
    </row>
    <row r="2313" spans="1:15" x14ac:dyDescent="0.25">
      <c r="A2313" s="157">
        <v>45695.595138888886</v>
      </c>
      <c r="B2313" s="168">
        <v>0.44785398749979699</v>
      </c>
      <c r="C2313" s="169">
        <f t="shared" si="387"/>
        <v>0.50848640126178068</v>
      </c>
      <c r="D2313" s="168">
        <v>26.411706058333301</v>
      </c>
      <c r="E2313" s="168">
        <v>2.2727595999999999E-2</v>
      </c>
      <c r="F2313" s="169">
        <f t="shared" si="388"/>
        <v>0.9787207712320265</v>
      </c>
      <c r="G2313" s="169">
        <f t="shared" si="389"/>
        <v>0.49202951658781452</v>
      </c>
      <c r="H2313" s="169">
        <f t="shared" si="390"/>
        <v>1.0649989536532783E-3</v>
      </c>
      <c r="I2313" s="169">
        <f t="shared" si="391"/>
        <v>43933.225069017848</v>
      </c>
      <c r="J2313" s="169">
        <f t="shared" si="385"/>
        <v>2.3677425356266123E-2</v>
      </c>
      <c r="K2313" s="169">
        <f t="shared" si="386"/>
        <v>1.6957788265045712</v>
      </c>
      <c r="L2313" s="169">
        <f t="shared" si="392"/>
        <v>32.181969046977677</v>
      </c>
      <c r="M2313" s="170">
        <f t="shared" si="393"/>
        <v>37.467343951286267</v>
      </c>
      <c r="N2313" s="170">
        <f t="shared" si="394"/>
        <v>1.4002239568883996</v>
      </c>
      <c r="O2313" s="169">
        <f t="shared" si="395"/>
        <v>0.12628282439469693</v>
      </c>
    </row>
    <row r="2314" spans="1:15" x14ac:dyDescent="0.25">
      <c r="A2314" s="157">
        <v>45695.595833333333</v>
      </c>
      <c r="B2314" s="168">
        <v>0.41851183165794226</v>
      </c>
      <c r="C2314" s="169">
        <f t="shared" si="387"/>
        <v>0.47517012061159131</v>
      </c>
      <c r="D2314" s="168">
        <v>26.411062521666601</v>
      </c>
      <c r="E2314" s="168">
        <v>2.2674581499999999E-2</v>
      </c>
      <c r="F2314" s="169">
        <f t="shared" si="388"/>
        <v>0.97872208079192513</v>
      </c>
      <c r="G2314" s="169">
        <f t="shared" si="389"/>
        <v>0.45979310213695829</v>
      </c>
      <c r="H2314" s="169">
        <f t="shared" si="390"/>
        <v>9.9522316479861111E-4</v>
      </c>
      <c r="I2314" s="169">
        <f t="shared" si="391"/>
        <v>41054.698420841487</v>
      </c>
      <c r="J2314" s="169">
        <f t="shared" si="385"/>
        <v>2.3677879573980078E-2</v>
      </c>
      <c r="K2314" s="169">
        <f t="shared" si="386"/>
        <v>1.6957499389379238</v>
      </c>
      <c r="L2314" s="169">
        <f t="shared" si="392"/>
        <v>30.360150947806556</v>
      </c>
      <c r="M2314" s="170">
        <f t="shared" si="393"/>
        <v>35.345781831667423</v>
      </c>
      <c r="N2314" s="170">
        <f t="shared" si="394"/>
        <v>1.3099382256598826</v>
      </c>
      <c r="O2314" s="169">
        <f t="shared" si="395"/>
        <v>0.11814017186687253</v>
      </c>
    </row>
    <row r="2315" spans="1:15" x14ac:dyDescent="0.25">
      <c r="A2315" s="157">
        <v>45695.59652777778</v>
      </c>
      <c r="B2315" s="168">
        <v>0.42121440547121797</v>
      </c>
      <c r="C2315" s="169">
        <f t="shared" si="387"/>
        <v>0.4782369026163657</v>
      </c>
      <c r="D2315" s="168">
        <v>26.410418981666599</v>
      </c>
      <c r="E2315" s="168">
        <v>2.2651983833333299E-2</v>
      </c>
      <c r="F2315" s="169">
        <f t="shared" si="388"/>
        <v>0.9787233903153123</v>
      </c>
      <c r="G2315" s="169">
        <f t="shared" si="389"/>
        <v>0.46276225307454932</v>
      </c>
      <c r="H2315" s="169">
        <f t="shared" si="390"/>
        <v>1.0016498984297603E-3</v>
      </c>
      <c r="I2315" s="169">
        <f t="shared" si="391"/>
        <v>41319.668386054</v>
      </c>
      <c r="J2315" s="169">
        <f t="shared" si="385"/>
        <v>2.3678333804711942E-2</v>
      </c>
      <c r="K2315" s="169">
        <f t="shared" si="386"/>
        <v>1.695721051581812</v>
      </c>
      <c r="L2315" s="169">
        <f t="shared" si="392"/>
        <v>30.528680599505087</v>
      </c>
      <c r="M2315" s="170">
        <f t="shared" si="393"/>
        <v>35.541444338295648</v>
      </c>
      <c r="N2315" s="170">
        <f t="shared" si="394"/>
        <v>1.3166276359884781</v>
      </c>
      <c r="O2315" s="169">
        <f t="shared" si="395"/>
        <v>0.11874347366418452</v>
      </c>
    </row>
    <row r="2316" spans="1:15" x14ac:dyDescent="0.25">
      <c r="A2316" s="157">
        <v>45695.597222222219</v>
      </c>
      <c r="B2316" s="168">
        <v>0.43627156404452283</v>
      </c>
      <c r="C2316" s="169">
        <f t="shared" si="387"/>
        <v>0.49533071853302391</v>
      </c>
      <c r="D2316" s="168">
        <v>26.4097754416666</v>
      </c>
      <c r="E2316" s="168">
        <v>2.26729126666666E-2</v>
      </c>
      <c r="F2316" s="169">
        <f t="shared" si="388"/>
        <v>0.97872469979540577</v>
      </c>
      <c r="G2316" s="169">
        <f t="shared" si="389"/>
        <v>0.47930462326838974</v>
      </c>
      <c r="H2316" s="169">
        <f t="shared" si="390"/>
        <v>1.0374558945203242E-3</v>
      </c>
      <c r="I2316" s="169">
        <f t="shared" si="391"/>
        <v>42796.574081253268</v>
      </c>
      <c r="J2316" s="169">
        <f t="shared" si="385"/>
        <v>2.3678788046109379E-2</v>
      </c>
      <c r="K2316" s="169">
        <f t="shared" si="386"/>
        <v>1.6956921645858589</v>
      </c>
      <c r="L2316" s="169">
        <f t="shared" si="392"/>
        <v>31.464889409854766</v>
      </c>
      <c r="M2316" s="170">
        <f t="shared" si="393"/>
        <v>36.630818153073804</v>
      </c>
      <c r="N2316" s="170">
        <f t="shared" si="394"/>
        <v>1.3624831767126993</v>
      </c>
      <c r="O2316" s="169">
        <f t="shared" si="395"/>
        <v>0.12287907437885096</v>
      </c>
    </row>
    <row r="2317" spans="1:15" x14ac:dyDescent="0.25">
      <c r="A2317" s="157">
        <v>45695.597916666666</v>
      </c>
      <c r="B2317" s="168">
        <v>0.4289360223332328</v>
      </c>
      <c r="C2317" s="169">
        <f t="shared" si="387"/>
        <v>0.48700044872278142</v>
      </c>
      <c r="D2317" s="168">
        <v>26.409131901666601</v>
      </c>
      <c r="E2317" s="168">
        <v>2.28798088333333E-2</v>
      </c>
      <c r="F2317" s="169">
        <f t="shared" si="388"/>
        <v>0.97872600923220687</v>
      </c>
      <c r="G2317" s="169">
        <f t="shared" si="389"/>
        <v>0.47124551663351266</v>
      </c>
      <c r="H2317" s="169">
        <f t="shared" si="390"/>
        <v>1.020011940765179E-3</v>
      </c>
      <c r="I2317" s="169">
        <f t="shared" si="391"/>
        <v>42076.838769648311</v>
      </c>
      <c r="J2317" s="169">
        <f t="shared" si="385"/>
        <v>2.3679242298172615E-2</v>
      </c>
      <c r="K2317" s="169">
        <f t="shared" si="386"/>
        <v>1.6956632779500673</v>
      </c>
      <c r="L2317" s="169">
        <f t="shared" si="392"/>
        <v>31.009362437578265</v>
      </c>
      <c r="M2317" s="170">
        <f t="shared" si="393"/>
        <v>36.099951445692284</v>
      </c>
      <c r="N2317" s="170">
        <f t="shared" si="394"/>
        <v>1.3529450341046301</v>
      </c>
      <c r="O2317" s="169">
        <f t="shared" si="395"/>
        <v>0.12201885228216361</v>
      </c>
    </row>
    <row r="2318" spans="1:15" x14ac:dyDescent="0.25">
      <c r="A2318" s="157">
        <v>45695.598611111112</v>
      </c>
      <c r="B2318" s="168">
        <v>0.43395507640072206</v>
      </c>
      <c r="C2318" s="169">
        <f t="shared" si="387"/>
        <v>0.49269934464295145</v>
      </c>
      <c r="D2318" s="168">
        <v>26.409289271666601</v>
      </c>
      <c r="E2318" s="168">
        <v>2.2849078166666599E-2</v>
      </c>
      <c r="F2318" s="169">
        <f t="shared" si="388"/>
        <v>0.97872568902911783</v>
      </c>
      <c r="G2318" s="169">
        <f t="shared" si="389"/>
        <v>0.47675964136050519</v>
      </c>
      <c r="H2318" s="169">
        <f t="shared" si="390"/>
        <v>1.0319472756720892E-3</v>
      </c>
      <c r="I2318" s="169">
        <f t="shared" si="391"/>
        <v>42569.223377151007</v>
      </c>
      <c r="J2318" s="169">
        <f t="shared" si="385"/>
        <v>2.3679131215285469E-2</v>
      </c>
      <c r="K2318" s="169">
        <f t="shared" si="386"/>
        <v>1.6956703417976355</v>
      </c>
      <c r="L2318" s="169">
        <f t="shared" si="392"/>
        <v>31.321155427696183</v>
      </c>
      <c r="M2318" s="170">
        <f t="shared" si="393"/>
        <v>36.463065388560757</v>
      </c>
      <c r="N2318" s="170">
        <f t="shared" si="394"/>
        <v>1.366131678789859</v>
      </c>
      <c r="O2318" s="169">
        <f t="shared" si="395"/>
        <v>0.1232081239889844</v>
      </c>
    </row>
    <row r="2319" spans="1:15" x14ac:dyDescent="0.25">
      <c r="A2319" s="157">
        <v>45695.599305555559</v>
      </c>
      <c r="B2319" s="168">
        <v>0.45055656130535321</v>
      </c>
      <c r="C2319" s="169">
        <f t="shared" si="387"/>
        <v>0.51155113637371286</v>
      </c>
      <c r="D2319" s="168">
        <v>26.410361963333301</v>
      </c>
      <c r="E2319" s="168">
        <v>2.2673705833333301E-2</v>
      </c>
      <c r="F2319" s="169">
        <f t="shared" si="388"/>
        <v>0.97872350633839933</v>
      </c>
      <c r="G2319" s="169">
        <f t="shared" si="389"/>
        <v>0.49499866751692462</v>
      </c>
      <c r="H2319" s="169">
        <f t="shared" si="390"/>
        <v>1.0714256872660706E-3</v>
      </c>
      <c r="I2319" s="169">
        <f t="shared" si="391"/>
        <v>44198.018182688793</v>
      </c>
      <c r="J2319" s="169">
        <f t="shared" si="385"/>
        <v>2.367837405055569E-2</v>
      </c>
      <c r="K2319" s="169">
        <f t="shared" si="386"/>
        <v>1.695718492148486</v>
      </c>
      <c r="L2319" s="169">
        <f t="shared" si="392"/>
        <v>32.348912391594403</v>
      </c>
      <c r="M2319" s="170">
        <f t="shared" si="393"/>
        <v>37.66050454341223</v>
      </c>
      <c r="N2319" s="170">
        <f t="shared" si="394"/>
        <v>1.4048442595273614</v>
      </c>
      <c r="O2319" s="169">
        <f t="shared" si="395"/>
        <v>0.12669951835564225</v>
      </c>
    </row>
    <row r="2320" spans="1:15" x14ac:dyDescent="0.25">
      <c r="A2320" s="157">
        <v>45695.6</v>
      </c>
      <c r="B2320" s="168">
        <v>0.45094262907420757</v>
      </c>
      <c r="C2320" s="169">
        <f t="shared" si="387"/>
        <v>0.51199244373728703</v>
      </c>
      <c r="D2320" s="168">
        <v>26.4114346566666</v>
      </c>
      <c r="E2320" s="168">
        <v>2.2654102999999998E-2</v>
      </c>
      <c r="F2320" s="169">
        <f t="shared" si="388"/>
        <v>0.97872132352400143</v>
      </c>
      <c r="G2320" s="169">
        <f t="shared" si="389"/>
        <v>0.49542281633100582</v>
      </c>
      <c r="H2320" s="169">
        <f t="shared" si="390"/>
        <v>1.0723437582922204E-3</v>
      </c>
      <c r="I2320" s="169">
        <f t="shared" si="391"/>
        <v>44236.147138901601</v>
      </c>
      <c r="J2320" s="169">
        <f t="shared" ref="J2320:J2383" si="396">KHprocess*EXP(delta*(1/(D2320+273.15)-1/(Tnul+273.15)))</f>
        <v>2.367761691428312E-2</v>
      </c>
      <c r="K2320" s="169">
        <f t="shared" ref="K2320:K2383" si="397">1/(J2320*constR*(D2320+273.15)*10^3)</f>
        <v>1.6957666435748269</v>
      </c>
      <c r="L2320" s="169">
        <f t="shared" si="392"/>
        <v>32.372749102018389</v>
      </c>
      <c r="M2320" s="170">
        <f t="shared" si="393"/>
        <v>37.689213991057727</v>
      </c>
      <c r="N2320" s="170">
        <f t="shared" si="394"/>
        <v>1.4048140421934785</v>
      </c>
      <c r="O2320" s="169">
        <f t="shared" si="395"/>
        <v>0.12669679312711749</v>
      </c>
    </row>
    <row r="2321" spans="1:15" x14ac:dyDescent="0.25">
      <c r="A2321" s="157">
        <v>45695.600694444445</v>
      </c>
      <c r="B2321" s="168">
        <v>0.44785398380114227</v>
      </c>
      <c r="C2321" s="169">
        <f t="shared" ref="C2321:C2384" si="398">IF($C$13="Normalised Q_A (Nm3/s)", B2321*$C$8/F2321*(D2321+273.15)/($C$6+273.15), B2321)</f>
        <v>0.50848860439337173</v>
      </c>
      <c r="D2321" s="168">
        <v>26.412507349999998</v>
      </c>
      <c r="E2321" s="168">
        <v>2.2793182499999998E-2</v>
      </c>
      <c r="F2321" s="169">
        <f t="shared" ref="F2321:F2384" si="399">$C$5-EXP(52.57-(6690.9/(D2321+273.15))-4.681*LN(D2321+273.15))/1000</f>
        <v>0.97871914058930953</v>
      </c>
      <c r="G2321" s="169">
        <f t="shared" ref="G2321:G2384" si="400">C2321*((20+273.15)/(D2321+273.15))*(F2321/$C$9)</f>
        <v>0.49202951252433097</v>
      </c>
      <c r="H2321" s="169">
        <f t="shared" ref="H2321:H2384" si="401">G2321/$C$2</f>
        <v>1.0649989448578592E-3</v>
      </c>
      <c r="I2321" s="169">
        <f t="shared" ref="I2321:I2384" si="402">C2321*(24*60*60)</f>
        <v>43933.41541958732</v>
      </c>
      <c r="J2321" s="169">
        <f t="shared" si="396"/>
        <v>2.367685980764267E-2</v>
      </c>
      <c r="K2321" s="169">
        <f t="shared" si="397"/>
        <v>1.6958147960018697</v>
      </c>
      <c r="L2321" s="169">
        <f t="shared" ref="L2321:L2384" si="403">(($C$3/0.815)^(-0.49))*34500*(H2321)^0.86</f>
        <v>32.181968818408102</v>
      </c>
      <c r="M2321" s="170">
        <f t="shared" ref="M2321:M2384" si="404">L2321*(1.024)^(D2321-20)</f>
        <v>37.468055715915355</v>
      </c>
      <c r="N2321" s="170">
        <f t="shared" ref="N2321:N2384" si="405">K2321*E2321*(1-EXP((-(M2321/K2321)*($C$4/I2321))))*I2321/1000</f>
        <v>1.4042971697962339</v>
      </c>
      <c r="O2321" s="169">
        <f t="shared" ref="O2321:O2384" si="406">N2321*1000/24/$C$2</f>
        <v>0.12665017765117551</v>
      </c>
    </row>
    <row r="2322" spans="1:15" x14ac:dyDescent="0.25">
      <c r="A2322" s="157">
        <v>45695.601388888892</v>
      </c>
      <c r="B2322" s="168">
        <v>0.44515141000330843</v>
      </c>
      <c r="C2322" s="169">
        <f t="shared" si="398"/>
        <v>0.50542306832157091</v>
      </c>
      <c r="D2322" s="168">
        <v>26.413580043333301</v>
      </c>
      <c r="E2322" s="168">
        <v>2.2979150666666601E-2</v>
      </c>
      <c r="F2322" s="169">
        <f t="shared" si="399"/>
        <v>0.97871695753431864</v>
      </c>
      <c r="G2322" s="169">
        <f t="shared" si="400"/>
        <v>0.48906036160370486</v>
      </c>
      <c r="H2322" s="169">
        <f t="shared" si="401"/>
        <v>1.0585722112634304E-3</v>
      </c>
      <c r="I2322" s="169">
        <f t="shared" si="402"/>
        <v>43668.553102983729</v>
      </c>
      <c r="J2322" s="169">
        <f t="shared" si="396"/>
        <v>2.367610273063319E-2</v>
      </c>
      <c r="K2322" s="169">
        <f t="shared" si="397"/>
        <v>1.6958629494296127</v>
      </c>
      <c r="L2322" s="169">
        <f t="shared" si="403"/>
        <v>32.014884374875543</v>
      </c>
      <c r="M2322" s="170">
        <f t="shared" si="404"/>
        <v>37.274474893300599</v>
      </c>
      <c r="N2322" s="170">
        <f t="shared" si="405"/>
        <v>1.4076925878328679</v>
      </c>
      <c r="O2322" s="169">
        <f t="shared" si="406"/>
        <v>0.126956402221579</v>
      </c>
    </row>
    <row r="2323" spans="1:15" x14ac:dyDescent="0.25">
      <c r="A2323" s="157">
        <v>45695.602083333331</v>
      </c>
      <c r="B2323" s="168">
        <v>0.43202466391536271</v>
      </c>
      <c r="C2323" s="169">
        <f t="shared" si="398"/>
        <v>0.4905226643843964</v>
      </c>
      <c r="D2323" s="168">
        <v>26.4149532333333</v>
      </c>
      <c r="E2323" s="168">
        <v>2.28967635E-2</v>
      </c>
      <c r="F2323" s="169">
        <f t="shared" si="399"/>
        <v>0.97871416275828027</v>
      </c>
      <c r="G2323" s="169">
        <f t="shared" si="400"/>
        <v>0.47463881638518474</v>
      </c>
      <c r="H2323" s="169">
        <f t="shared" si="401"/>
        <v>1.0273567454224778E-3</v>
      </c>
      <c r="I2323" s="169">
        <f t="shared" si="402"/>
        <v>42381.15820281185</v>
      </c>
      <c r="J2323" s="169">
        <f t="shared" si="396"/>
        <v>2.3675133614707206E-2</v>
      </c>
      <c r="K2323" s="169">
        <f t="shared" si="397"/>
        <v>1.6959245936759639</v>
      </c>
      <c r="L2323" s="169">
        <f t="shared" si="403"/>
        <v>31.201294671532267</v>
      </c>
      <c r="M2323" s="170">
        <f t="shared" si="404"/>
        <v>36.328407062914856</v>
      </c>
      <c r="N2323" s="170">
        <f t="shared" si="405"/>
        <v>1.3634267893231125</v>
      </c>
      <c r="O2323" s="169">
        <f t="shared" si="406"/>
        <v>0.12296417652625473</v>
      </c>
    </row>
    <row r="2324" spans="1:15" x14ac:dyDescent="0.25">
      <c r="A2324" s="157">
        <v>45695.602777777778</v>
      </c>
      <c r="B2324" s="168">
        <v>0.43627156404452283</v>
      </c>
      <c r="C2324" s="169">
        <f t="shared" si="398"/>
        <v>0.49534921997415188</v>
      </c>
      <c r="D2324" s="168">
        <v>26.416669845000001</v>
      </c>
      <c r="E2324" s="168">
        <v>2.2720861666666599E-2</v>
      </c>
      <c r="F2324" s="169">
        <f t="shared" si="399"/>
        <v>0.97871066875823343</v>
      </c>
      <c r="G2324" s="169">
        <f t="shared" si="400"/>
        <v>0.47930462326838968</v>
      </c>
      <c r="H2324" s="169">
        <f t="shared" si="401"/>
        <v>1.037455894520324E-3</v>
      </c>
      <c r="I2324" s="169">
        <f t="shared" si="402"/>
        <v>42798.172605766726</v>
      </c>
      <c r="J2324" s="169">
        <f t="shared" si="396"/>
        <v>2.3673922200454146E-2</v>
      </c>
      <c r="K2324" s="169">
        <f t="shared" si="397"/>
        <v>1.6960016568643375</v>
      </c>
      <c r="L2324" s="169">
        <f t="shared" si="403"/>
        <v>31.464889409854766</v>
      </c>
      <c r="M2324" s="170">
        <f t="shared" si="404"/>
        <v>36.636808195482665</v>
      </c>
      <c r="N2324" s="170">
        <f t="shared" si="405"/>
        <v>1.3656366582234385</v>
      </c>
      <c r="O2324" s="169">
        <f t="shared" si="406"/>
        <v>0.12316347927700563</v>
      </c>
    </row>
    <row r="2325" spans="1:15" x14ac:dyDescent="0.25">
      <c r="A2325" s="157">
        <v>45695.603472222225</v>
      </c>
      <c r="B2325" s="168">
        <v>0.41928399666134936</v>
      </c>
      <c r="C2325" s="169">
        <f t="shared" si="398"/>
        <v>0.47606571110497448</v>
      </c>
      <c r="D2325" s="168">
        <v>26.418386459999901</v>
      </c>
      <c r="E2325" s="168">
        <v>2.2669733666666601E-2</v>
      </c>
      <c r="F2325" s="169">
        <f t="shared" si="399"/>
        <v>0.97870717444327116</v>
      </c>
      <c r="G2325" s="169">
        <f t="shared" si="400"/>
        <v>0.46064143213726344</v>
      </c>
      <c r="H2325" s="169">
        <f t="shared" si="401"/>
        <v>9.9705937692048355E-4</v>
      </c>
      <c r="I2325" s="169">
        <f t="shared" si="402"/>
        <v>41132.077439469795</v>
      </c>
      <c r="J2325" s="169">
        <f t="shared" si="396"/>
        <v>2.3672710859717443E-2</v>
      </c>
      <c r="K2325" s="169">
        <f t="shared" si="397"/>
        <v>1.6960787227651795</v>
      </c>
      <c r="L2325" s="169">
        <f t="shared" si="403"/>
        <v>30.408317847948595</v>
      </c>
      <c r="M2325" s="170">
        <f t="shared" si="404"/>
        <v>35.408008300214291</v>
      </c>
      <c r="N2325" s="170">
        <f t="shared" si="405"/>
        <v>1.3122294385546907</v>
      </c>
      <c r="O2325" s="169">
        <f t="shared" si="406"/>
        <v>0.11834681083646201</v>
      </c>
    </row>
    <row r="2326" spans="1:15" x14ac:dyDescent="0.25">
      <c r="A2326" s="157">
        <v>45695.604166666664</v>
      </c>
      <c r="B2326" s="168">
        <v>0.39920777663868739</v>
      </c>
      <c r="C2326" s="169">
        <f t="shared" si="398"/>
        <v>0.45327487626264956</v>
      </c>
      <c r="D2326" s="168">
        <v>26.420103073333301</v>
      </c>
      <c r="E2326" s="168">
        <v>2.2700198000000001E-2</v>
      </c>
      <c r="F2326" s="169">
        <f t="shared" si="399"/>
        <v>0.97870367982354767</v>
      </c>
      <c r="G2326" s="169">
        <f t="shared" si="400"/>
        <v>0.43858492910642805</v>
      </c>
      <c r="H2326" s="169">
        <f t="shared" si="401"/>
        <v>9.4931802836889186E-4</v>
      </c>
      <c r="I2326" s="169">
        <f t="shared" si="402"/>
        <v>39162.949309092925</v>
      </c>
      <c r="J2326" s="169">
        <f t="shared" si="396"/>
        <v>2.3671499596019691E-2</v>
      </c>
      <c r="K2326" s="169">
        <f t="shared" si="397"/>
        <v>1.6961557911540857</v>
      </c>
      <c r="L2326" s="169">
        <f t="shared" si="403"/>
        <v>29.15186899536118</v>
      </c>
      <c r="M2326" s="170">
        <f t="shared" si="404"/>
        <v>33.946357993190787</v>
      </c>
      <c r="N2326" s="170">
        <f t="shared" si="405"/>
        <v>1.2542522831333989</v>
      </c>
      <c r="O2326" s="169">
        <f t="shared" si="406"/>
        <v>0.1131179909030843</v>
      </c>
    </row>
    <row r="2327" spans="1:15" x14ac:dyDescent="0.25">
      <c r="A2327" s="157">
        <v>45695.604861111111</v>
      </c>
      <c r="B2327" s="168">
        <v>0.40924589216325591</v>
      </c>
      <c r="C2327" s="169">
        <f t="shared" si="398"/>
        <v>0.46467683592285991</v>
      </c>
      <c r="D2327" s="168">
        <v>26.421819686666598</v>
      </c>
      <c r="E2327" s="168">
        <v>2.27505308333333E-2</v>
      </c>
      <c r="F2327" s="169">
        <f t="shared" si="399"/>
        <v>0.9787001848956477</v>
      </c>
      <c r="G2327" s="169">
        <f t="shared" si="400"/>
        <v>0.44961318667889943</v>
      </c>
      <c r="H2327" s="169">
        <f t="shared" si="401"/>
        <v>9.7318871575519355E-4</v>
      </c>
      <c r="I2327" s="169">
        <f t="shared" si="402"/>
        <v>40148.078623735099</v>
      </c>
      <c r="J2327" s="169">
        <f t="shared" si="396"/>
        <v>2.367028840817938E-2</v>
      </c>
      <c r="K2327" s="169">
        <f t="shared" si="397"/>
        <v>1.6962328621059166</v>
      </c>
      <c r="L2327" s="169">
        <f t="shared" si="403"/>
        <v>29.781172531236638</v>
      </c>
      <c r="M2327" s="170">
        <f t="shared" si="404"/>
        <v>34.680572405391146</v>
      </c>
      <c r="N2327" s="170">
        <f t="shared" si="405"/>
        <v>1.2870882100278662</v>
      </c>
      <c r="O2327" s="169">
        <f t="shared" si="406"/>
        <v>0.1160793840212722</v>
      </c>
    </row>
    <row r="2328" spans="1:15" x14ac:dyDescent="0.25">
      <c r="A2328" s="157">
        <v>45695.605555555558</v>
      </c>
      <c r="B2328" s="168">
        <v>0.43086643484175602</v>
      </c>
      <c r="C2328" s="169">
        <f t="shared" si="398"/>
        <v>0.48922861355801828</v>
      </c>
      <c r="D2328" s="168">
        <v>26.4228786066666</v>
      </c>
      <c r="E2328" s="168">
        <v>2.2945241500000001E-2</v>
      </c>
      <c r="F2328" s="169">
        <f t="shared" si="399"/>
        <v>0.97869802884057344</v>
      </c>
      <c r="G2328" s="169">
        <f t="shared" si="400"/>
        <v>0.47336634163428198</v>
      </c>
      <c r="H2328" s="169">
        <f t="shared" si="401"/>
        <v>1.0246024710698744E-3</v>
      </c>
      <c r="I2328" s="169">
        <f t="shared" si="402"/>
        <v>42269.352211412777</v>
      </c>
      <c r="J2328" s="169">
        <f t="shared" si="396"/>
        <v>2.3669541305690912E-2</v>
      </c>
      <c r="K2328" s="169">
        <f t="shared" si="397"/>
        <v>1.6962804058158465</v>
      </c>
      <c r="L2328" s="169">
        <f t="shared" si="403"/>
        <v>31.129343384784917</v>
      </c>
      <c r="M2328" s="170">
        <f t="shared" si="404"/>
        <v>36.251445739815829</v>
      </c>
      <c r="N2328" s="170">
        <f t="shared" si="405"/>
        <v>1.3631496614269778</v>
      </c>
      <c r="O2328" s="169">
        <f t="shared" si="406"/>
        <v>0.1229391830291286</v>
      </c>
    </row>
    <row r="2329" spans="1:15" x14ac:dyDescent="0.25">
      <c r="A2329" s="157">
        <v>45695.606249999997</v>
      </c>
      <c r="B2329" s="168">
        <v>0.44051846049819221</v>
      </c>
      <c r="C2329" s="169">
        <f t="shared" si="398"/>
        <v>0.50018886845687016</v>
      </c>
      <c r="D2329" s="168">
        <v>26.423185876666601</v>
      </c>
      <c r="E2329" s="168">
        <v>2.2929877000000001E-2</v>
      </c>
      <c r="F2329" s="169">
        <f t="shared" si="399"/>
        <v>0.97869740318963705</v>
      </c>
      <c r="G2329" s="169">
        <f t="shared" si="400"/>
        <v>0.48397042611356023</v>
      </c>
      <c r="H2329" s="169">
        <f t="shared" si="401"/>
        <v>1.047555034877836E-3</v>
      </c>
      <c r="I2329" s="169">
        <f t="shared" si="402"/>
        <v>43216.318234673585</v>
      </c>
      <c r="J2329" s="169">
        <f t="shared" si="396"/>
        <v>2.3669324522118357E-2</v>
      </c>
      <c r="K2329" s="169">
        <f t="shared" si="397"/>
        <v>1.6962942018996547</v>
      </c>
      <c r="L2329" s="169">
        <f t="shared" si="403"/>
        <v>31.728124923077939</v>
      </c>
      <c r="M2329" s="170">
        <f t="shared" si="404"/>
        <v>36.949021595456941</v>
      </c>
      <c r="N2329" s="170">
        <f t="shared" si="405"/>
        <v>1.3911872048198746</v>
      </c>
      <c r="O2329" s="169">
        <f t="shared" si="406"/>
        <v>0.12546782150251393</v>
      </c>
    </row>
    <row r="2330" spans="1:15" x14ac:dyDescent="0.25">
      <c r="A2330" s="157">
        <v>45695.606944444444</v>
      </c>
      <c r="B2330" s="168">
        <v>0.45210088394574693</v>
      </c>
      <c r="C2330" s="169">
        <f t="shared" si="398"/>
        <v>0.51334104324125862</v>
      </c>
      <c r="D2330" s="168">
        <v>26.423493146666601</v>
      </c>
      <c r="E2330" s="168">
        <v>2.2921408333333299E-2</v>
      </c>
      <c r="F2330" s="169">
        <f t="shared" si="399"/>
        <v>0.97869677752882511</v>
      </c>
      <c r="G2330" s="169">
        <f t="shared" si="400"/>
        <v>0.49669531942450396</v>
      </c>
      <c r="H2330" s="169">
        <f t="shared" si="401"/>
        <v>1.0750980939924328E-3</v>
      </c>
      <c r="I2330" s="169">
        <f t="shared" si="402"/>
        <v>44352.666136044747</v>
      </c>
      <c r="J2330" s="169">
        <f t="shared" si="396"/>
        <v>2.3669107740975963E-2</v>
      </c>
      <c r="K2330" s="169">
        <f t="shared" si="397"/>
        <v>1.6963079980655829</v>
      </c>
      <c r="L2330" s="169">
        <f t="shared" si="403"/>
        <v>32.444245285608012</v>
      </c>
      <c r="M2330" s="170">
        <f t="shared" si="404"/>
        <v>37.783255664465663</v>
      </c>
      <c r="N2330" s="170">
        <f t="shared" si="405"/>
        <v>1.4253491708183907</v>
      </c>
      <c r="O2330" s="169">
        <f t="shared" si="406"/>
        <v>0.12854880689199052</v>
      </c>
    </row>
    <row r="2331" spans="1:15" x14ac:dyDescent="0.25">
      <c r="A2331" s="157">
        <v>45695.607638888891</v>
      </c>
      <c r="B2331" s="168">
        <v>0.42044222941816906</v>
      </c>
      <c r="C2331" s="169">
        <f t="shared" si="398"/>
        <v>0.47739480211155427</v>
      </c>
      <c r="D2331" s="168">
        <v>26.423800416666602</v>
      </c>
      <c r="E2331" s="168">
        <v>2.2985492999999999E-2</v>
      </c>
      <c r="F2331" s="169">
        <f t="shared" si="399"/>
        <v>0.97869615185813785</v>
      </c>
      <c r="G2331" s="169">
        <f t="shared" si="400"/>
        <v>0.46191391093468492</v>
      </c>
      <c r="H2331" s="169">
        <f t="shared" si="401"/>
        <v>9.9981366003178552E-4</v>
      </c>
      <c r="I2331" s="169">
        <f t="shared" si="402"/>
        <v>41246.910902438292</v>
      </c>
      <c r="J2331" s="169">
        <f t="shared" si="396"/>
        <v>2.3668890962263694E-2</v>
      </c>
      <c r="K2331" s="169">
        <f t="shared" si="397"/>
        <v>1.6963217943136317</v>
      </c>
      <c r="L2331" s="169">
        <f t="shared" si="403"/>
        <v>30.480544004581095</v>
      </c>
      <c r="M2331" s="170">
        <f t="shared" si="404"/>
        <v>35.496667262496587</v>
      </c>
      <c r="N2331" s="170">
        <f t="shared" si="405"/>
        <v>1.3342040973518567</v>
      </c>
      <c r="O2331" s="169">
        <f t="shared" si="406"/>
        <v>0.12032865235857293</v>
      </c>
    </row>
    <row r="2332" spans="1:15" x14ac:dyDescent="0.25">
      <c r="A2332" s="157">
        <v>45695.60833333333</v>
      </c>
      <c r="B2332" s="168">
        <v>0.40692940453489684</v>
      </c>
      <c r="C2332" s="169">
        <f t="shared" si="398"/>
        <v>0.46205231636611666</v>
      </c>
      <c r="D2332" s="168">
        <v>26.424107684999999</v>
      </c>
      <c r="E2332" s="168">
        <v>2.29725276666666E-2</v>
      </c>
      <c r="F2332" s="169">
        <f t="shared" si="399"/>
        <v>0.97869552618096856</v>
      </c>
      <c r="G2332" s="169">
        <f t="shared" si="400"/>
        <v>0.4470682047879796</v>
      </c>
      <c r="H2332" s="169">
        <f t="shared" si="401"/>
        <v>9.6768009694367873E-4</v>
      </c>
      <c r="I2332" s="169">
        <f t="shared" si="402"/>
        <v>39921.320134032481</v>
      </c>
      <c r="J2332" s="169">
        <f t="shared" si="396"/>
        <v>2.3668674187157301E-2</v>
      </c>
      <c r="K2332" s="169">
        <f t="shared" si="397"/>
        <v>1.6963355905689703</v>
      </c>
      <c r="L2332" s="169">
        <f t="shared" si="403"/>
        <v>29.636142374540505</v>
      </c>
      <c r="M2332" s="170">
        <f t="shared" si="404"/>
        <v>34.513555625762592</v>
      </c>
      <c r="N2332" s="170">
        <f t="shared" si="405"/>
        <v>1.2927480988650157</v>
      </c>
      <c r="O2332" s="169">
        <f t="shared" si="406"/>
        <v>0.11658983575622435</v>
      </c>
    </row>
    <row r="2333" spans="1:15" x14ac:dyDescent="0.25">
      <c r="A2333" s="157">
        <v>45695.609027777777</v>
      </c>
      <c r="B2333" s="168">
        <v>0.45055656130535321</v>
      </c>
      <c r="C2333" s="169">
        <f t="shared" si="398"/>
        <v>0.51159008689513819</v>
      </c>
      <c r="D2333" s="168">
        <v>26.424414955</v>
      </c>
      <c r="E2333" s="168">
        <v>2.2987098166666602E-2</v>
      </c>
      <c r="F2333" s="169">
        <f t="shared" si="399"/>
        <v>0.97869490049052998</v>
      </c>
      <c r="G2333" s="169">
        <f t="shared" si="400"/>
        <v>0.49499866751692467</v>
      </c>
      <c r="H2333" s="169">
        <f t="shared" si="401"/>
        <v>1.0714256872660706E-3</v>
      </c>
      <c r="I2333" s="169">
        <f t="shared" si="402"/>
        <v>44201.383507739942</v>
      </c>
      <c r="J2333" s="169">
        <f t="shared" si="396"/>
        <v>2.3668457413305238E-2</v>
      </c>
      <c r="K2333" s="169">
        <f t="shared" si="397"/>
        <v>1.6963493869812558</v>
      </c>
      <c r="L2333" s="169">
        <f t="shared" si="403"/>
        <v>32.348912391594403</v>
      </c>
      <c r="M2333" s="170">
        <f t="shared" si="404"/>
        <v>37.673058435249558</v>
      </c>
      <c r="N2333" s="170">
        <f t="shared" si="405"/>
        <v>1.4248400554174794</v>
      </c>
      <c r="O2333" s="169">
        <f t="shared" si="406"/>
        <v>0.12850289100085494</v>
      </c>
    </row>
    <row r="2334" spans="1:15" x14ac:dyDescent="0.25">
      <c r="A2334" s="157">
        <v>45695.609722222223</v>
      </c>
      <c r="B2334" s="168">
        <v>0.46059465476152978</v>
      </c>
      <c r="C2334" s="169">
        <f t="shared" si="398"/>
        <v>0.5229888365315688</v>
      </c>
      <c r="D2334" s="168">
        <v>26.424722225</v>
      </c>
      <c r="E2334" s="168">
        <v>2.3030808833333302E-2</v>
      </c>
      <c r="F2334" s="169">
        <f t="shared" si="399"/>
        <v>0.97869427479021553</v>
      </c>
      <c r="G2334" s="169">
        <f t="shared" si="400"/>
        <v>0.50602690084421664</v>
      </c>
      <c r="H2334" s="169">
        <f t="shared" si="401"/>
        <v>1.0952963221736291E-3</v>
      </c>
      <c r="I2334" s="169">
        <f t="shared" si="402"/>
        <v>45186.235476327543</v>
      </c>
      <c r="J2334" s="169">
        <f t="shared" si="396"/>
        <v>2.3668240641883182E-2</v>
      </c>
      <c r="K2334" s="169">
        <f t="shared" si="397"/>
        <v>1.6963631834756645</v>
      </c>
      <c r="L2334" s="169">
        <f t="shared" si="403"/>
        <v>32.967765950820343</v>
      </c>
      <c r="M2334" s="170">
        <f t="shared" si="404"/>
        <v>38.394045804087568</v>
      </c>
      <c r="N2334" s="170">
        <f t="shared" si="405"/>
        <v>1.4577109738286298</v>
      </c>
      <c r="O2334" s="169">
        <f t="shared" si="406"/>
        <v>0.13146743991960949</v>
      </c>
    </row>
    <row r="2335" spans="1:15" x14ac:dyDescent="0.25">
      <c r="A2335" s="157">
        <v>45695.61041666667</v>
      </c>
      <c r="B2335" s="168">
        <v>0.46329723225029906</v>
      </c>
      <c r="C2335" s="169">
        <f t="shared" si="398"/>
        <v>0.52605796961949058</v>
      </c>
      <c r="D2335" s="168">
        <v>26.424880980000001</v>
      </c>
      <c r="E2335" s="168">
        <v>2.2899015166666599E-2</v>
      </c>
      <c r="F2335" s="169">
        <f t="shared" si="399"/>
        <v>0.97869395151022587</v>
      </c>
      <c r="G2335" s="169">
        <f t="shared" si="400"/>
        <v>0.50899605581984542</v>
      </c>
      <c r="H2335" s="169">
        <f t="shared" si="401"/>
        <v>1.1017230645451199E-3</v>
      </c>
      <c r="I2335" s="169">
        <f t="shared" si="402"/>
        <v>45451.408575123984</v>
      </c>
      <c r="J2335" s="169">
        <f t="shared" si="396"/>
        <v>2.3668128645090245E-2</v>
      </c>
      <c r="K2335" s="169">
        <f t="shared" si="397"/>
        <v>1.6963703116442346</v>
      </c>
      <c r="L2335" s="169">
        <f t="shared" si="403"/>
        <v>33.134057129941354</v>
      </c>
      <c r="M2335" s="170">
        <f t="shared" si="404"/>
        <v>38.587852717248445</v>
      </c>
      <c r="N2335" s="170">
        <f t="shared" si="405"/>
        <v>1.4574397669894559</v>
      </c>
      <c r="O2335" s="169">
        <f t="shared" si="406"/>
        <v>0.13144298042834199</v>
      </c>
    </row>
    <row r="2336" spans="1:15" x14ac:dyDescent="0.25">
      <c r="A2336" s="157">
        <v>45695.611111111109</v>
      </c>
      <c r="B2336" s="168">
        <v>0.4710188454522648</v>
      </c>
      <c r="C2336" s="169">
        <f t="shared" si="398"/>
        <v>0.5348255941172313</v>
      </c>
      <c r="D2336" s="168">
        <v>26.424880980000001</v>
      </c>
      <c r="E2336" s="168">
        <v>2.2995045666666599E-2</v>
      </c>
      <c r="F2336" s="169">
        <f t="shared" si="399"/>
        <v>0.97869395151022587</v>
      </c>
      <c r="G2336" s="169">
        <f t="shared" si="400"/>
        <v>0.51747931535773906</v>
      </c>
      <c r="H2336" s="169">
        <f t="shared" si="401"/>
        <v>1.1200850981769243E-3</v>
      </c>
      <c r="I2336" s="169">
        <f t="shared" si="402"/>
        <v>46208.931331728782</v>
      </c>
      <c r="J2336" s="169">
        <f t="shared" si="396"/>
        <v>2.3668128645090245E-2</v>
      </c>
      <c r="K2336" s="169">
        <f t="shared" si="397"/>
        <v>1.6963703116442346</v>
      </c>
      <c r="L2336" s="169">
        <f t="shared" si="403"/>
        <v>33.608427568447567</v>
      </c>
      <c r="M2336" s="170">
        <f t="shared" si="404"/>
        <v>39.140303524667175</v>
      </c>
      <c r="N2336" s="170">
        <f t="shared" si="405"/>
        <v>1.4866723553349233</v>
      </c>
      <c r="O2336" s="169">
        <f t="shared" si="406"/>
        <v>0.13407939712616551</v>
      </c>
    </row>
    <row r="2337" spans="1:15" x14ac:dyDescent="0.25">
      <c r="A2337" s="157">
        <v>45695.611805555556</v>
      </c>
      <c r="B2337" s="168">
        <v>0.47410749073305225</v>
      </c>
      <c r="C2337" s="169">
        <f t="shared" si="398"/>
        <v>0.53833264391632873</v>
      </c>
      <c r="D2337" s="168">
        <v>26.424880980000001</v>
      </c>
      <c r="E2337" s="168">
        <v>2.2912260833333298E-2</v>
      </c>
      <c r="F2337" s="169">
        <f t="shared" si="399"/>
        <v>0.97869395151022587</v>
      </c>
      <c r="G2337" s="169">
        <f t="shared" si="400"/>
        <v>0.52087261917289762</v>
      </c>
      <c r="H2337" s="169">
        <f t="shared" si="401"/>
        <v>1.1274299116296486E-3</v>
      </c>
      <c r="I2337" s="169">
        <f t="shared" si="402"/>
        <v>46511.940434370801</v>
      </c>
      <c r="J2337" s="169">
        <f t="shared" si="396"/>
        <v>2.3668128645090245E-2</v>
      </c>
      <c r="K2337" s="169">
        <f t="shared" si="397"/>
        <v>1.6963703116442346</v>
      </c>
      <c r="L2337" s="169">
        <f t="shared" si="403"/>
        <v>33.79787010355912</v>
      </c>
      <c r="M2337" s="170">
        <f t="shared" si="404"/>
        <v>39.360927899599545</v>
      </c>
      <c r="N2337" s="170">
        <f t="shared" si="405"/>
        <v>1.4905287112954397</v>
      </c>
      <c r="O2337" s="169">
        <f t="shared" si="406"/>
        <v>0.13442719257715005</v>
      </c>
    </row>
    <row r="2338" spans="1:15" x14ac:dyDescent="0.25">
      <c r="A2338" s="157">
        <v>45695.612500000003</v>
      </c>
      <c r="B2338" s="168">
        <v>0.45750601316395823</v>
      </c>
      <c r="C2338" s="169">
        <f t="shared" si="398"/>
        <v>0.51948224081708716</v>
      </c>
      <c r="D2338" s="168">
        <v>26.424880980000001</v>
      </c>
      <c r="E2338" s="168">
        <v>2.2842721333333298E-2</v>
      </c>
      <c r="F2338" s="169">
        <f t="shared" si="399"/>
        <v>0.97869395151022587</v>
      </c>
      <c r="G2338" s="169">
        <f t="shared" si="400"/>
        <v>0.50263360107557975</v>
      </c>
      <c r="H2338" s="169">
        <f t="shared" si="401"/>
        <v>1.0879515174796099E-3</v>
      </c>
      <c r="I2338" s="169">
        <f t="shared" si="402"/>
        <v>44883.265606596331</v>
      </c>
      <c r="J2338" s="169">
        <f t="shared" si="396"/>
        <v>2.3668128645090245E-2</v>
      </c>
      <c r="K2338" s="169">
        <f t="shared" si="397"/>
        <v>1.6963703116442346</v>
      </c>
      <c r="L2338" s="169">
        <f t="shared" si="403"/>
        <v>32.777552631234805</v>
      </c>
      <c r="M2338" s="170">
        <f t="shared" si="404"/>
        <v>38.172668333543939</v>
      </c>
      <c r="N2338" s="170">
        <f t="shared" si="405"/>
        <v>1.4366161574982015</v>
      </c>
      <c r="O2338" s="169">
        <f t="shared" si="406"/>
        <v>0.12956494926931833</v>
      </c>
    </row>
    <row r="2339" spans="1:15" x14ac:dyDescent="0.25">
      <c r="A2339" s="157">
        <v>45695.613194444442</v>
      </c>
      <c r="B2339" s="168">
        <v>0.46291113865262584</v>
      </c>
      <c r="C2339" s="169">
        <f t="shared" si="398"/>
        <v>0.52561957370443513</v>
      </c>
      <c r="D2339" s="168">
        <v>26.424880980000001</v>
      </c>
      <c r="E2339" s="168">
        <v>2.2834111666666601E-2</v>
      </c>
      <c r="F2339" s="169">
        <f t="shared" si="399"/>
        <v>0.97869395151022587</v>
      </c>
      <c r="G2339" s="169">
        <f t="shared" si="400"/>
        <v>0.50857187862923636</v>
      </c>
      <c r="H2339" s="169">
        <f t="shared" si="401"/>
        <v>1.1008049320979142E-3</v>
      </c>
      <c r="I2339" s="169">
        <f t="shared" si="402"/>
        <v>45413.531168063193</v>
      </c>
      <c r="J2339" s="169">
        <f t="shared" si="396"/>
        <v>2.3668128645090245E-2</v>
      </c>
      <c r="K2339" s="169">
        <f t="shared" si="397"/>
        <v>1.6963703116442346</v>
      </c>
      <c r="L2339" s="169">
        <f t="shared" si="403"/>
        <v>33.110308896775997</v>
      </c>
      <c r="M2339" s="170">
        <f t="shared" si="404"/>
        <v>38.560195575230317</v>
      </c>
      <c r="N2339" s="170">
        <f t="shared" si="405"/>
        <v>1.4521603138854045</v>
      </c>
      <c r="O2339" s="169">
        <f t="shared" si="406"/>
        <v>0.13096683927537919</v>
      </c>
    </row>
    <row r="2340" spans="1:15" x14ac:dyDescent="0.25">
      <c r="A2340" s="157">
        <v>45695.613888888889</v>
      </c>
      <c r="B2340" s="168">
        <v>0.47410749073305225</v>
      </c>
      <c r="C2340" s="169">
        <f t="shared" si="398"/>
        <v>0.53833264391632873</v>
      </c>
      <c r="D2340" s="168">
        <v>26.424880980000001</v>
      </c>
      <c r="E2340" s="168">
        <v>2.3059950499999999E-2</v>
      </c>
      <c r="F2340" s="169">
        <f t="shared" si="399"/>
        <v>0.97869395151022587</v>
      </c>
      <c r="G2340" s="169">
        <f t="shared" si="400"/>
        <v>0.52087261917289762</v>
      </c>
      <c r="H2340" s="169">
        <f t="shared" si="401"/>
        <v>1.1274299116296486E-3</v>
      </c>
      <c r="I2340" s="169">
        <f t="shared" si="402"/>
        <v>46511.940434370801</v>
      </c>
      <c r="J2340" s="169">
        <f t="shared" si="396"/>
        <v>2.3668128645090245E-2</v>
      </c>
      <c r="K2340" s="169">
        <f t="shared" si="397"/>
        <v>1.6963703116442346</v>
      </c>
      <c r="L2340" s="169">
        <f t="shared" si="403"/>
        <v>33.79787010355912</v>
      </c>
      <c r="M2340" s="170">
        <f t="shared" si="404"/>
        <v>39.360927899599545</v>
      </c>
      <c r="N2340" s="170">
        <f t="shared" si="405"/>
        <v>1.5001364793864918</v>
      </c>
      <c r="O2340" s="169">
        <f t="shared" si="406"/>
        <v>0.13529369402836328</v>
      </c>
    </row>
    <row r="2341" spans="1:15" x14ac:dyDescent="0.25">
      <c r="A2341" s="157">
        <v>45695.614583333336</v>
      </c>
      <c r="B2341" s="168">
        <v>0.47681006440733875</v>
      </c>
      <c r="C2341" s="169">
        <f t="shared" si="398"/>
        <v>0.54140132277058572</v>
      </c>
      <c r="D2341" s="168">
        <v>26.424880980000001</v>
      </c>
      <c r="E2341" s="168">
        <v>2.31314758333333E-2</v>
      </c>
      <c r="F2341" s="169">
        <f t="shared" si="399"/>
        <v>0.97869395151022587</v>
      </c>
      <c r="G2341" s="169">
        <f t="shared" si="400"/>
        <v>0.52384176995778986</v>
      </c>
      <c r="H2341" s="169">
        <f t="shared" si="401"/>
        <v>1.133856644930281E-3</v>
      </c>
      <c r="I2341" s="169">
        <f t="shared" si="402"/>
        <v>46777.074287378608</v>
      </c>
      <c r="J2341" s="169">
        <f t="shared" si="396"/>
        <v>2.3668128645090245E-2</v>
      </c>
      <c r="K2341" s="169">
        <f t="shared" si="397"/>
        <v>1.6963703116442346</v>
      </c>
      <c r="L2341" s="169">
        <f t="shared" si="403"/>
        <v>33.963491161562786</v>
      </c>
      <c r="M2341" s="170">
        <f t="shared" si="404"/>
        <v>39.553809832773531</v>
      </c>
      <c r="N2341" s="170">
        <f t="shared" si="405"/>
        <v>1.512921070524138</v>
      </c>
      <c r="O2341" s="169">
        <f t="shared" si="406"/>
        <v>0.13644670549460119</v>
      </c>
    </row>
    <row r="2342" spans="1:15" x14ac:dyDescent="0.25">
      <c r="A2342" s="157">
        <v>45695.615277777775</v>
      </c>
      <c r="B2342" s="168">
        <v>0.49186722306558267</v>
      </c>
      <c r="C2342" s="169">
        <f t="shared" si="398"/>
        <v>0.55850008844795762</v>
      </c>
      <c r="D2342" s="168">
        <v>26.425503254999999</v>
      </c>
      <c r="E2342" s="168">
        <v>2.30963741666666E-2</v>
      </c>
      <c r="F2342" s="169">
        <f t="shared" si="399"/>
        <v>0.97869268431806844</v>
      </c>
      <c r="G2342" s="169">
        <f t="shared" si="400"/>
        <v>0.54038414024494774</v>
      </c>
      <c r="H2342" s="169">
        <f t="shared" si="401"/>
        <v>1.1696626412228306E-3</v>
      </c>
      <c r="I2342" s="169">
        <f t="shared" si="402"/>
        <v>48254.407641903541</v>
      </c>
      <c r="J2342" s="169">
        <f t="shared" si="396"/>
        <v>2.3667689655380277E-2</v>
      </c>
      <c r="K2342" s="169">
        <f t="shared" si="397"/>
        <v>1.6963982522738317</v>
      </c>
      <c r="L2342" s="169">
        <f t="shared" si="403"/>
        <v>34.883853125405643</v>
      </c>
      <c r="M2342" s="170">
        <f t="shared" si="404"/>
        <v>40.626260991598819</v>
      </c>
      <c r="N2342" s="170">
        <f t="shared" si="405"/>
        <v>1.5558384451761831</v>
      </c>
      <c r="O2342" s="169">
        <f t="shared" si="406"/>
        <v>0.1403173200916471</v>
      </c>
    </row>
    <row r="2343" spans="1:15" x14ac:dyDescent="0.25">
      <c r="A2343" s="157">
        <v>45695.615972222222</v>
      </c>
      <c r="B2343" s="168">
        <v>0.48453168139289826</v>
      </c>
      <c r="C2343" s="169">
        <f t="shared" si="398"/>
        <v>0.55017464504800173</v>
      </c>
      <c r="D2343" s="168">
        <v>26.426790714999999</v>
      </c>
      <c r="E2343" s="168">
        <v>2.3005641166666601E-2</v>
      </c>
      <c r="F2343" s="169">
        <f t="shared" si="399"/>
        <v>0.97869006242382772</v>
      </c>
      <c r="G2343" s="169">
        <f t="shared" si="400"/>
        <v>0.53232503365248429</v>
      </c>
      <c r="H2343" s="169">
        <f t="shared" si="401"/>
        <v>1.1522186875594898E-3</v>
      </c>
      <c r="I2343" s="169">
        <f t="shared" si="402"/>
        <v>47535.089332147349</v>
      </c>
      <c r="J2343" s="169">
        <f t="shared" si="396"/>
        <v>2.366678143633939E-2</v>
      </c>
      <c r="K2343" s="169">
        <f t="shared" si="397"/>
        <v>1.6964560612945543</v>
      </c>
      <c r="L2343" s="169">
        <f t="shared" si="403"/>
        <v>34.435971813713799</v>
      </c>
      <c r="M2343" s="170">
        <f t="shared" si="404"/>
        <v>40.10587624448695</v>
      </c>
      <c r="N2343" s="170">
        <f t="shared" si="405"/>
        <v>1.5278664764843037</v>
      </c>
      <c r="O2343" s="169">
        <f t="shared" si="406"/>
        <v>0.1377945956425238</v>
      </c>
    </row>
    <row r="2344" spans="1:15" x14ac:dyDescent="0.25">
      <c r="A2344" s="157">
        <v>45695.616666666669</v>
      </c>
      <c r="B2344" s="168">
        <v>0.49341154207681354</v>
      </c>
      <c r="C2344" s="169">
        <f t="shared" si="398"/>
        <v>0.5602614326007288</v>
      </c>
      <c r="D2344" s="168">
        <v>26.428078175</v>
      </c>
      <c r="E2344" s="168">
        <v>2.2985111333333301E-2</v>
      </c>
      <c r="F2344" s="169">
        <f t="shared" si="399"/>
        <v>0.9786874403561876</v>
      </c>
      <c r="G2344" s="169">
        <f t="shared" si="400"/>
        <v>0.54208078816538996</v>
      </c>
      <c r="H2344" s="169">
        <f t="shared" si="401"/>
        <v>1.1733350393190259E-3</v>
      </c>
      <c r="I2344" s="169">
        <f t="shared" si="402"/>
        <v>48406.587776702967</v>
      </c>
      <c r="J2344" s="169">
        <f t="shared" si="396"/>
        <v>2.3665873259956095E-2</v>
      </c>
      <c r="K2344" s="169">
        <f t="shared" si="397"/>
        <v>1.6965138717570316</v>
      </c>
      <c r="L2344" s="169">
        <f t="shared" si="403"/>
        <v>34.978024018555132</v>
      </c>
      <c r="M2344" s="170">
        <f t="shared" si="404"/>
        <v>40.738421577192739</v>
      </c>
      <c r="N2344" s="170">
        <f t="shared" si="405"/>
        <v>1.5530661666805408</v>
      </c>
      <c r="O2344" s="169">
        <f t="shared" si="406"/>
        <v>0.14006729497479625</v>
      </c>
    </row>
    <row r="2345" spans="1:15" x14ac:dyDescent="0.25">
      <c r="A2345" s="157">
        <v>45695.617361111108</v>
      </c>
      <c r="B2345" s="168">
        <v>0.50769654300541522</v>
      </c>
      <c r="C2345" s="169">
        <f t="shared" si="398"/>
        <v>0.57648585976313682</v>
      </c>
      <c r="D2345" s="168">
        <v>26.429365635</v>
      </c>
      <c r="E2345" s="168">
        <v>2.2943387333333301E-2</v>
      </c>
      <c r="F2345" s="169">
        <f t="shared" si="399"/>
        <v>0.97868481811513863</v>
      </c>
      <c r="G2345" s="169">
        <f t="shared" si="400"/>
        <v>0.55777483644347881</v>
      </c>
      <c r="H2345" s="169">
        <f t="shared" si="401"/>
        <v>1.2073048407867507E-3</v>
      </c>
      <c r="I2345" s="169">
        <f t="shared" si="402"/>
        <v>49808.378283535021</v>
      </c>
      <c r="J2345" s="169">
        <f t="shared" si="396"/>
        <v>2.3664965126228125E-2</v>
      </c>
      <c r="K2345" s="169">
        <f t="shared" si="397"/>
        <v>1.696571683661279</v>
      </c>
      <c r="L2345" s="169">
        <f t="shared" si="403"/>
        <v>35.847170967693465</v>
      </c>
      <c r="M2345" s="170">
        <f t="shared" si="404"/>
        <v>41.751979865963143</v>
      </c>
      <c r="N2345" s="170">
        <f t="shared" si="405"/>
        <v>1.5928090633833478</v>
      </c>
      <c r="O2345" s="169">
        <f t="shared" si="406"/>
        <v>0.14365161105549673</v>
      </c>
    </row>
    <row r="2346" spans="1:15" x14ac:dyDescent="0.25">
      <c r="A2346" s="157">
        <v>45695.618055555555</v>
      </c>
      <c r="B2346" s="168">
        <v>0.51464599121941279</v>
      </c>
      <c r="C2346" s="169">
        <f t="shared" si="398"/>
        <v>0.58438098667431204</v>
      </c>
      <c r="D2346" s="168">
        <v>26.430653095</v>
      </c>
      <c r="E2346" s="168">
        <v>2.3032795166666599E-2</v>
      </c>
      <c r="F2346" s="169">
        <f t="shared" si="399"/>
        <v>0.97868219570067116</v>
      </c>
      <c r="G2346" s="169">
        <f t="shared" si="400"/>
        <v>0.56540976599802883</v>
      </c>
      <c r="H2346" s="169">
        <f t="shared" si="401"/>
        <v>1.2238306623333958E-3</v>
      </c>
      <c r="I2346" s="169">
        <f t="shared" si="402"/>
        <v>50490.517248660559</v>
      </c>
      <c r="J2346" s="169">
        <f t="shared" si="396"/>
        <v>2.3664057035153115E-2</v>
      </c>
      <c r="K2346" s="169">
        <f t="shared" si="397"/>
        <v>1.6966294970073181</v>
      </c>
      <c r="L2346" s="169">
        <f t="shared" si="403"/>
        <v>36.268756090756234</v>
      </c>
      <c r="M2346" s="170">
        <f t="shared" si="404"/>
        <v>42.244299101287204</v>
      </c>
      <c r="N2346" s="170">
        <f t="shared" si="405"/>
        <v>1.6198080639144492</v>
      </c>
      <c r="O2346" s="169">
        <f t="shared" si="406"/>
        <v>0.14608658585087023</v>
      </c>
    </row>
    <row r="2347" spans="1:15" x14ac:dyDescent="0.25">
      <c r="A2347" s="157">
        <v>45695.618750000001</v>
      </c>
      <c r="B2347" s="168">
        <v>0.52622843299037125</v>
      </c>
      <c r="C2347" s="169">
        <f t="shared" si="398"/>
        <v>0.59753568772775267</v>
      </c>
      <c r="D2347" s="168">
        <v>26.431526399999999</v>
      </c>
      <c r="E2347" s="168">
        <v>2.3130814499999999E-2</v>
      </c>
      <c r="F2347" s="169">
        <f t="shared" si="399"/>
        <v>0.9786804167756864</v>
      </c>
      <c r="G2347" s="169">
        <f t="shared" si="400"/>
        <v>0.57813467943976482</v>
      </c>
      <c r="H2347" s="169">
        <f t="shared" si="401"/>
        <v>1.2513737650211359E-3</v>
      </c>
      <c r="I2347" s="169">
        <f t="shared" si="402"/>
        <v>51627.083419677831</v>
      </c>
      <c r="J2347" s="169">
        <f t="shared" si="396"/>
        <v>2.3663441086525665E-2</v>
      </c>
      <c r="K2347" s="169">
        <f t="shared" si="397"/>
        <v>1.6966687135583378</v>
      </c>
      <c r="L2347" s="169">
        <f t="shared" si="403"/>
        <v>36.96963615836993</v>
      </c>
      <c r="M2347" s="170">
        <f t="shared" si="404"/>
        <v>43.061546160885065</v>
      </c>
      <c r="N2347" s="170">
        <f t="shared" si="405"/>
        <v>1.6614067397960517</v>
      </c>
      <c r="O2347" s="169">
        <f t="shared" si="406"/>
        <v>0.14983827018362658</v>
      </c>
    </row>
    <row r="2348" spans="1:15" x14ac:dyDescent="0.25">
      <c r="A2348" s="157">
        <v>45695.619444444441</v>
      </c>
      <c r="B2348" s="168">
        <v>0.51773466221319675</v>
      </c>
      <c r="C2348" s="169">
        <f t="shared" si="398"/>
        <v>0.58789232958931026</v>
      </c>
      <c r="D2348" s="168">
        <v>26.43195699</v>
      </c>
      <c r="E2348" s="168">
        <v>2.3206977333333299E-2</v>
      </c>
      <c r="F2348" s="169">
        <f t="shared" si="399"/>
        <v>0.97867953963315268</v>
      </c>
      <c r="G2348" s="169">
        <f t="shared" si="400"/>
        <v>0.56880309806246865</v>
      </c>
      <c r="H2348" s="169">
        <f t="shared" si="401"/>
        <v>1.2311755369317503E-3</v>
      </c>
      <c r="I2348" s="169">
        <f t="shared" si="402"/>
        <v>50793.897276516407</v>
      </c>
      <c r="J2348" s="169">
        <f t="shared" si="396"/>
        <v>2.3663137395362115E-2</v>
      </c>
      <c r="K2348" s="169">
        <f t="shared" si="397"/>
        <v>1.6966880498359891</v>
      </c>
      <c r="L2348" s="169">
        <f t="shared" si="403"/>
        <v>36.45587259418329</v>
      </c>
      <c r="M2348" s="170">
        <f t="shared" si="404"/>
        <v>42.463557534951299</v>
      </c>
      <c r="N2348" s="170">
        <f t="shared" si="405"/>
        <v>1.6413980461233737</v>
      </c>
      <c r="O2348" s="169">
        <f t="shared" si="406"/>
        <v>0.14803373431848607</v>
      </c>
    </row>
    <row r="2349" spans="1:15" x14ac:dyDescent="0.25">
      <c r="A2349" s="157">
        <v>45695.620138888888</v>
      </c>
      <c r="B2349" s="168">
        <v>0.50383573636582246</v>
      </c>
      <c r="C2349" s="169">
        <f t="shared" si="398"/>
        <v>0.57211131030732687</v>
      </c>
      <c r="D2349" s="168">
        <v>26.43238758</v>
      </c>
      <c r="E2349" s="168">
        <v>2.31751881666666E-2</v>
      </c>
      <c r="F2349" s="169">
        <f t="shared" si="399"/>
        <v>0.97867866247121882</v>
      </c>
      <c r="G2349" s="169">
        <f t="shared" si="400"/>
        <v>0.55353320663211381</v>
      </c>
      <c r="H2349" s="169">
        <f t="shared" si="401"/>
        <v>1.1981238238790342E-3</v>
      </c>
      <c r="I2349" s="169">
        <f t="shared" si="402"/>
        <v>49430.417210553045</v>
      </c>
      <c r="J2349" s="169">
        <f t="shared" si="396"/>
        <v>2.3662833708969041E-2</v>
      </c>
      <c r="K2349" s="169">
        <f t="shared" si="397"/>
        <v>1.6967073862749185</v>
      </c>
      <c r="L2349" s="169">
        <f t="shared" si="403"/>
        <v>35.612608254928439</v>
      </c>
      <c r="M2349" s="170">
        <f t="shared" si="404"/>
        <v>41.481752463877243</v>
      </c>
      <c r="N2349" s="170">
        <f t="shared" si="405"/>
        <v>1.597444217625781</v>
      </c>
      <c r="O2349" s="169">
        <f t="shared" si="406"/>
        <v>0.14406964444676956</v>
      </c>
    </row>
    <row r="2350" spans="1:15" x14ac:dyDescent="0.25">
      <c r="A2350" s="157">
        <v>45695.620833333334</v>
      </c>
      <c r="B2350" s="168">
        <v>0.49572802970517271</v>
      </c>
      <c r="C2350" s="169">
        <f t="shared" si="398"/>
        <v>0.56290622913278765</v>
      </c>
      <c r="D2350" s="168">
        <v>26.4328181666666</v>
      </c>
      <c r="E2350" s="168">
        <v>2.29612701666666E-2</v>
      </c>
      <c r="F2350" s="169">
        <f t="shared" si="399"/>
        <v>0.97867778529667537</v>
      </c>
      <c r="G2350" s="169">
        <f t="shared" si="400"/>
        <v>0.54462577005630997</v>
      </c>
      <c r="H2350" s="169">
        <f t="shared" si="401"/>
        <v>1.1788436581305411E-3</v>
      </c>
      <c r="I2350" s="169">
        <f t="shared" si="402"/>
        <v>48635.098197072854</v>
      </c>
      <c r="J2350" s="169">
        <f t="shared" si="396"/>
        <v>2.3662530029697301E-2</v>
      </c>
      <c r="K2350" s="169">
        <f t="shared" si="397"/>
        <v>1.6967267227254306</v>
      </c>
      <c r="L2350" s="169">
        <f t="shared" si="403"/>
        <v>35.119203605903884</v>
      </c>
      <c r="M2350" s="170">
        <f t="shared" si="404"/>
        <v>40.907449892168572</v>
      </c>
      <c r="N2350" s="170">
        <f t="shared" si="405"/>
        <v>1.5585710806008717</v>
      </c>
      <c r="O2350" s="169">
        <f t="shared" si="406"/>
        <v>0.14056376989546102</v>
      </c>
    </row>
    <row r="2351" spans="1:15" x14ac:dyDescent="0.25">
      <c r="A2351" s="157">
        <v>45695.621527777781</v>
      </c>
      <c r="B2351" s="168">
        <v>0.48800641650320692</v>
      </c>
      <c r="C2351" s="169">
        <f t="shared" si="398"/>
        <v>0.55413952064623861</v>
      </c>
      <c r="D2351" s="168">
        <v>26.433248754999902</v>
      </c>
      <c r="E2351" s="168">
        <v>2.2951997666666599E-2</v>
      </c>
      <c r="F2351" s="169">
        <f t="shared" si="399"/>
        <v>0.97867690809933572</v>
      </c>
      <c r="G2351" s="169">
        <f t="shared" si="400"/>
        <v>0.53614251051841622</v>
      </c>
      <c r="H2351" s="169">
        <f t="shared" si="401"/>
        <v>1.1604816244987365E-3</v>
      </c>
      <c r="I2351" s="169">
        <f t="shared" si="402"/>
        <v>47877.654583835014</v>
      </c>
      <c r="J2351" s="169">
        <f t="shared" si="396"/>
        <v>2.3662226354020332E-2</v>
      </c>
      <c r="K2351" s="169">
        <f t="shared" si="397"/>
        <v>1.6967460594120687</v>
      </c>
      <c r="L2351" s="169">
        <f t="shared" si="403"/>
        <v>34.648243877961548</v>
      </c>
      <c r="M2351" s="170">
        <f t="shared" si="404"/>
        <v>40.359280083597007</v>
      </c>
      <c r="N2351" s="170">
        <f t="shared" si="405"/>
        <v>1.5349500459244714</v>
      </c>
      <c r="O2351" s="169">
        <f t="shared" si="406"/>
        <v>0.13843344570025898</v>
      </c>
    </row>
    <row r="2352" spans="1:15" x14ac:dyDescent="0.25">
      <c r="A2352" s="157">
        <v>45695.62222222222</v>
      </c>
      <c r="B2352" s="168">
        <v>0.46947452644875626</v>
      </c>
      <c r="C2352" s="169">
        <f t="shared" si="398"/>
        <v>0.53309748875378205</v>
      </c>
      <c r="D2352" s="168">
        <v>26.433678626666602</v>
      </c>
      <c r="E2352" s="168">
        <v>2.2942085166666602E-2</v>
      </c>
      <c r="F2352" s="169">
        <f t="shared" si="399"/>
        <v>0.97867603234264144</v>
      </c>
      <c r="G2352" s="169">
        <f t="shared" si="400"/>
        <v>0.51578266744578072</v>
      </c>
      <c r="H2352" s="169">
        <f t="shared" si="401"/>
        <v>1.1164127000990924E-3</v>
      </c>
      <c r="I2352" s="169">
        <f t="shared" si="402"/>
        <v>46059.623028326765</v>
      </c>
      <c r="J2352" s="169">
        <f t="shared" si="396"/>
        <v>2.3661923188536178E-2</v>
      </c>
      <c r="K2352" s="169">
        <f t="shared" si="397"/>
        <v>1.6967653640758087</v>
      </c>
      <c r="L2352" s="169">
        <f t="shared" si="403"/>
        <v>33.513641357294965</v>
      </c>
      <c r="M2352" s="170">
        <f t="shared" si="404"/>
        <v>39.038060130794491</v>
      </c>
      <c r="N2352" s="170">
        <f t="shared" si="405"/>
        <v>1.4790122774941155</v>
      </c>
      <c r="O2352" s="169">
        <f t="shared" si="406"/>
        <v>0.13338855316505371</v>
      </c>
    </row>
    <row r="2353" spans="1:15" x14ac:dyDescent="0.25">
      <c r="A2353" s="157">
        <v>45695.622916666667</v>
      </c>
      <c r="B2353" s="168">
        <v>0.47603789948886799</v>
      </c>
      <c r="C2353" s="169">
        <f t="shared" si="398"/>
        <v>0.54055158420186378</v>
      </c>
      <c r="D2353" s="168">
        <v>26.434107780000001</v>
      </c>
      <c r="E2353" s="168">
        <v>2.2973048999999999E-2</v>
      </c>
      <c r="F2353" s="169">
        <f t="shared" si="399"/>
        <v>0.97867515803008454</v>
      </c>
      <c r="G2353" s="169">
        <f t="shared" si="400"/>
        <v>0.52299344005079895</v>
      </c>
      <c r="H2353" s="169">
        <f t="shared" si="401"/>
        <v>1.1320204330103874E-3</v>
      </c>
      <c r="I2353" s="169">
        <f t="shared" si="402"/>
        <v>46703.65687504103</v>
      </c>
      <c r="J2353" s="169">
        <f t="shared" si="396"/>
        <v>2.3661620534396421E-2</v>
      </c>
      <c r="K2353" s="169">
        <f t="shared" si="397"/>
        <v>1.6967846366409971</v>
      </c>
      <c r="L2353" s="169">
        <f t="shared" si="403"/>
        <v>33.916184239853912</v>
      </c>
      <c r="M2353" s="170">
        <f t="shared" si="404"/>
        <v>39.507360648956855</v>
      </c>
      <c r="N2353" s="170">
        <f t="shared" si="405"/>
        <v>1.5006515224648176</v>
      </c>
      <c r="O2353" s="169">
        <f t="shared" si="406"/>
        <v>0.13534014452244025</v>
      </c>
    </row>
    <row r="2354" spans="1:15" x14ac:dyDescent="0.25">
      <c r="A2354" s="157">
        <v>45695.623611111114</v>
      </c>
      <c r="B2354" s="168">
        <v>0.49843060716305565</v>
      </c>
      <c r="C2354" s="169">
        <f t="shared" si="398"/>
        <v>0.56598031640950952</v>
      </c>
      <c r="D2354" s="168">
        <v>26.434536935000001</v>
      </c>
      <c r="E2354" s="168">
        <v>2.3103131666666599E-2</v>
      </c>
      <c r="F2354" s="169">
        <f t="shared" si="399"/>
        <v>0.9786742836948592</v>
      </c>
      <c r="G2354" s="169">
        <f t="shared" si="400"/>
        <v>0.54759492499800577</v>
      </c>
      <c r="H2354" s="169">
        <f t="shared" si="401"/>
        <v>1.1852704004285839E-3</v>
      </c>
      <c r="I2354" s="169">
        <f t="shared" si="402"/>
        <v>48900.699337781625</v>
      </c>
      <c r="J2354" s="169">
        <f t="shared" si="396"/>
        <v>2.3661317883819557E-2</v>
      </c>
      <c r="K2354" s="169">
        <f t="shared" si="397"/>
        <v>1.6968039094412408</v>
      </c>
      <c r="L2354" s="169">
        <f t="shared" si="403"/>
        <v>35.283796984189209</v>
      </c>
      <c r="M2354" s="170">
        <f t="shared" si="404"/>
        <v>41.100846446889442</v>
      </c>
      <c r="N2354" s="170">
        <f t="shared" si="405"/>
        <v>1.5763801471581249</v>
      </c>
      <c r="O2354" s="169">
        <f t="shared" si="406"/>
        <v>0.14216992669175008</v>
      </c>
    </row>
    <row r="2355" spans="1:15" x14ac:dyDescent="0.25">
      <c r="A2355" s="157">
        <v>45695.624305555553</v>
      </c>
      <c r="B2355" s="168">
        <v>0.4899368105956679</v>
      </c>
      <c r="C2355" s="169">
        <f t="shared" si="398"/>
        <v>0.55633669372161376</v>
      </c>
      <c r="D2355" s="168">
        <v>26.434966086666599</v>
      </c>
      <c r="E2355" s="168">
        <v>2.3331222166666599E-2</v>
      </c>
      <c r="F2355" s="169">
        <f t="shared" si="399"/>
        <v>0.97867340934715208</v>
      </c>
      <c r="G2355" s="169">
        <f t="shared" si="400"/>
        <v>0.53826331528659543</v>
      </c>
      <c r="H2355" s="169">
        <f t="shared" si="401"/>
        <v>1.1650721110099467E-3</v>
      </c>
      <c r="I2355" s="169">
        <f t="shared" si="402"/>
        <v>48067.490337547431</v>
      </c>
      <c r="J2355" s="169">
        <f t="shared" si="396"/>
        <v>2.3661015240331682E-2</v>
      </c>
      <c r="K2355" s="169">
        <f t="shared" si="397"/>
        <v>1.6968231822519908</v>
      </c>
      <c r="L2355" s="169">
        <f t="shared" si="403"/>
        <v>34.766080432416516</v>
      </c>
      <c r="M2355" s="170">
        <f t="shared" si="404"/>
        <v>40.498188945165332</v>
      </c>
      <c r="N2355" s="170">
        <f t="shared" si="405"/>
        <v>1.5662387065196541</v>
      </c>
      <c r="O2355" s="169">
        <f t="shared" si="406"/>
        <v>0.1412552945995359</v>
      </c>
    </row>
    <row r="2356" spans="1:15" x14ac:dyDescent="0.25">
      <c r="A2356" s="157">
        <v>45695.625</v>
      </c>
      <c r="B2356" s="168">
        <v>0.47989870976534021</v>
      </c>
      <c r="C2356" s="169">
        <f t="shared" si="398"/>
        <v>0.54493942223613634</v>
      </c>
      <c r="D2356" s="168">
        <v>26.435395239999998</v>
      </c>
      <c r="E2356" s="168">
        <v>2.3208830499999999E-2</v>
      </c>
      <c r="F2356" s="169">
        <f t="shared" si="399"/>
        <v>0.97867253497677598</v>
      </c>
      <c r="G2356" s="169">
        <f t="shared" si="400"/>
        <v>0.5272350738577789</v>
      </c>
      <c r="H2356" s="169">
        <f t="shared" si="401"/>
        <v>1.141201458566621E-3</v>
      </c>
      <c r="I2356" s="169">
        <f t="shared" si="402"/>
        <v>47082.766081202179</v>
      </c>
      <c r="J2356" s="169">
        <f t="shared" si="396"/>
        <v>2.3660712600406402E-2</v>
      </c>
      <c r="K2356" s="169">
        <f t="shared" si="397"/>
        <v>1.6968424552978065</v>
      </c>
      <c r="L2356" s="169">
        <f t="shared" si="403"/>
        <v>34.152610926676871</v>
      </c>
      <c r="M2356" s="170">
        <f t="shared" si="404"/>
        <v>39.783977675030506</v>
      </c>
      <c r="N2356" s="170">
        <f t="shared" si="405"/>
        <v>1.5277647913498016</v>
      </c>
      <c r="O2356" s="169">
        <f t="shared" si="406"/>
        <v>0.13778542490528514</v>
      </c>
    </row>
    <row r="2357" spans="1:15" x14ac:dyDescent="0.25">
      <c r="A2357" s="157">
        <v>45695.625694444447</v>
      </c>
      <c r="B2357" s="168">
        <v>0.48105696466004633</v>
      </c>
      <c r="C2357" s="169">
        <f t="shared" si="398"/>
        <v>0.5462557445575964</v>
      </c>
      <c r="D2357" s="168">
        <v>26.435763085000001</v>
      </c>
      <c r="E2357" s="168">
        <v>2.3072929666666599E-2</v>
      </c>
      <c r="F2357" s="169">
        <f t="shared" si="399"/>
        <v>0.97867178550256861</v>
      </c>
      <c r="G2357" s="169">
        <f t="shared" si="400"/>
        <v>0.52850757697672901</v>
      </c>
      <c r="H2357" s="169">
        <f t="shared" si="401"/>
        <v>1.1439557943219243E-3</v>
      </c>
      <c r="I2357" s="169">
        <f t="shared" si="402"/>
        <v>47196.496329776332</v>
      </c>
      <c r="J2357" s="169">
        <f t="shared" si="396"/>
        <v>2.366045319903097E-2</v>
      </c>
      <c r="K2357" s="169">
        <f t="shared" si="397"/>
        <v>1.6968589751467955</v>
      </c>
      <c r="L2357" s="169">
        <f t="shared" si="403"/>
        <v>34.223487646733183</v>
      </c>
      <c r="M2357" s="170">
        <f t="shared" si="404"/>
        <v>39.866888936060867</v>
      </c>
      <c r="N2357" s="170">
        <f t="shared" si="405"/>
        <v>1.5223100295321601</v>
      </c>
      <c r="O2357" s="169">
        <f t="shared" si="406"/>
        <v>0.13729347308190476</v>
      </c>
    </row>
    <row r="2358" spans="1:15" x14ac:dyDescent="0.25">
      <c r="A2358" s="157">
        <v>45695.626388888886</v>
      </c>
      <c r="B2358" s="168">
        <v>0.47681006819093252</v>
      </c>
      <c r="C2358" s="169">
        <f t="shared" si="398"/>
        <v>0.54143415577758813</v>
      </c>
      <c r="D2358" s="168">
        <v>26.436069624999998</v>
      </c>
      <c r="E2358" s="168">
        <v>2.3303405499999999E-2</v>
      </c>
      <c r="F2358" s="169">
        <f t="shared" si="399"/>
        <v>0.97867116092481843</v>
      </c>
      <c r="G2358" s="169">
        <f t="shared" si="400"/>
        <v>0.52384177411459076</v>
      </c>
      <c r="H2358" s="169">
        <f t="shared" si="401"/>
        <v>1.1338566539276856E-3</v>
      </c>
      <c r="I2358" s="169">
        <f t="shared" si="402"/>
        <v>46779.911059183614</v>
      </c>
      <c r="J2358" s="169">
        <f t="shared" si="396"/>
        <v>2.3660237032114215E-2</v>
      </c>
      <c r="K2358" s="169">
        <f t="shared" si="397"/>
        <v>1.6968727418898071</v>
      </c>
      <c r="L2358" s="169">
        <f t="shared" si="403"/>
        <v>33.963491393339545</v>
      </c>
      <c r="M2358" s="170">
        <f t="shared" si="404"/>
        <v>39.564307328190857</v>
      </c>
      <c r="N2358" s="170">
        <f t="shared" si="405"/>
        <v>1.5246583930522579</v>
      </c>
      <c r="O2358" s="169">
        <f t="shared" si="406"/>
        <v>0.13750526632866683</v>
      </c>
    </row>
    <row r="2359" spans="1:15" x14ac:dyDescent="0.25">
      <c r="A2359" s="157">
        <v>45695.627083333333</v>
      </c>
      <c r="B2359" s="168">
        <v>0.4710188454522648</v>
      </c>
      <c r="C2359" s="169">
        <f t="shared" si="398"/>
        <v>0.53485891271811237</v>
      </c>
      <c r="D2359" s="168">
        <v>26.436376164999999</v>
      </c>
      <c r="E2359" s="168">
        <v>2.3364600999999999E-2</v>
      </c>
      <c r="F2359" s="169">
        <f t="shared" si="399"/>
        <v>0.97867053633723422</v>
      </c>
      <c r="G2359" s="169">
        <f t="shared" si="400"/>
        <v>0.51747931535773906</v>
      </c>
      <c r="H2359" s="169">
        <f t="shared" si="401"/>
        <v>1.1200850981769243E-3</v>
      </c>
      <c r="I2359" s="169">
        <f t="shared" si="402"/>
        <v>46211.810058844909</v>
      </c>
      <c r="J2359" s="169">
        <f t="shared" si="396"/>
        <v>2.3660020867614751E-2</v>
      </c>
      <c r="K2359" s="169">
        <f t="shared" si="397"/>
        <v>1.6968865087145617</v>
      </c>
      <c r="L2359" s="169">
        <f t="shared" si="403"/>
        <v>33.608427568447567</v>
      </c>
      <c r="M2359" s="170">
        <f t="shared" si="404"/>
        <v>39.15097563829729</v>
      </c>
      <c r="N2359" s="170">
        <f t="shared" si="405"/>
        <v>1.511066067316549</v>
      </c>
      <c r="O2359" s="169">
        <f t="shared" si="406"/>
        <v>0.13627940722551848</v>
      </c>
    </row>
    <row r="2360" spans="1:15" x14ac:dyDescent="0.25">
      <c r="A2360" s="157">
        <v>45695.62777777778</v>
      </c>
      <c r="B2360" s="168">
        <v>0.48375951640493287</v>
      </c>
      <c r="C2360" s="169">
        <f t="shared" si="398"/>
        <v>0.54932731745452079</v>
      </c>
      <c r="D2360" s="168">
        <v>26.436682704999999</v>
      </c>
      <c r="E2360" s="168">
        <v>2.3181809166666598E-2</v>
      </c>
      <c r="F2360" s="169">
        <f t="shared" si="399"/>
        <v>0.97866991173981599</v>
      </c>
      <c r="G2360" s="169">
        <f t="shared" si="400"/>
        <v>0.5314767036691439</v>
      </c>
      <c r="H2360" s="169">
        <f t="shared" si="401"/>
        <v>1.1503824754743373E-3</v>
      </c>
      <c r="I2360" s="169">
        <f t="shared" si="402"/>
        <v>47461.880228070593</v>
      </c>
      <c r="J2360" s="169">
        <f t="shared" si="396"/>
        <v>2.3659804705532583E-2</v>
      </c>
      <c r="K2360" s="169">
        <f t="shared" si="397"/>
        <v>1.6969002756210563</v>
      </c>
      <c r="L2360" s="169">
        <f t="shared" si="403"/>
        <v>34.388771248884169</v>
      </c>
      <c r="M2360" s="170">
        <f t="shared" si="404"/>
        <v>40.060301267265039</v>
      </c>
      <c r="N2360" s="170">
        <f t="shared" si="405"/>
        <v>1.5376790937442433</v>
      </c>
      <c r="O2360" s="169">
        <f t="shared" si="406"/>
        <v>0.13867957194663089</v>
      </c>
    </row>
    <row r="2361" spans="1:15" x14ac:dyDescent="0.25">
      <c r="A2361" s="157">
        <v>45695.628472222219</v>
      </c>
      <c r="B2361" s="168">
        <v>0.48260128730044005</v>
      </c>
      <c r="C2361" s="169">
        <f t="shared" si="398"/>
        <v>0.54801301474448716</v>
      </c>
      <c r="D2361" s="168">
        <v>26.436989236666601</v>
      </c>
      <c r="E2361" s="168">
        <v>2.3257310333333302E-2</v>
      </c>
      <c r="F2361" s="169">
        <f t="shared" si="399"/>
        <v>0.97866928714954382</v>
      </c>
      <c r="G2361" s="169">
        <f t="shared" si="400"/>
        <v>0.53020422888430829</v>
      </c>
      <c r="H2361" s="169">
        <f t="shared" si="401"/>
        <v>1.1476282010482865E-3</v>
      </c>
      <c r="I2361" s="169">
        <f t="shared" si="402"/>
        <v>47348.324473923691</v>
      </c>
      <c r="J2361" s="169">
        <f t="shared" si="396"/>
        <v>2.3659588551744007E-2</v>
      </c>
      <c r="K2361" s="169">
        <f t="shared" si="397"/>
        <v>1.6969140422350306</v>
      </c>
      <c r="L2361" s="169">
        <f t="shared" si="403"/>
        <v>34.317951740437771</v>
      </c>
      <c r="M2361" s="170">
        <f t="shared" si="404"/>
        <v>39.97809256414557</v>
      </c>
      <c r="N2361" s="170">
        <f t="shared" si="405"/>
        <v>1.5391991557398663</v>
      </c>
      <c r="O2361" s="169">
        <f t="shared" si="406"/>
        <v>0.13881666267495185</v>
      </c>
    </row>
    <row r="2362" spans="1:15" x14ac:dyDescent="0.25">
      <c r="A2362" s="157">
        <v>45695.629166666666</v>
      </c>
      <c r="B2362" s="168">
        <v>0.48105696466004633</v>
      </c>
      <c r="C2362" s="169">
        <f t="shared" si="398"/>
        <v>0.54626028234936819</v>
      </c>
      <c r="D2362" s="168">
        <v>26.437295774999999</v>
      </c>
      <c r="E2362" s="168">
        <v>2.3341553500000001E-2</v>
      </c>
      <c r="F2362" s="169">
        <f t="shared" si="399"/>
        <v>0.97866866253585316</v>
      </c>
      <c r="G2362" s="169">
        <f t="shared" si="400"/>
        <v>0.52850757697672912</v>
      </c>
      <c r="H2362" s="169">
        <f t="shared" si="401"/>
        <v>1.1439557943219245E-3</v>
      </c>
      <c r="I2362" s="169">
        <f t="shared" si="402"/>
        <v>47196.888394985413</v>
      </c>
      <c r="J2362" s="169">
        <f t="shared" si="396"/>
        <v>2.3659372395671431E-2</v>
      </c>
      <c r="K2362" s="169">
        <f t="shared" si="397"/>
        <v>1.6969278092301574</v>
      </c>
      <c r="L2362" s="169">
        <f t="shared" si="403"/>
        <v>34.223487646733211</v>
      </c>
      <c r="M2362" s="170">
        <f t="shared" si="404"/>
        <v>39.868338127128844</v>
      </c>
      <c r="N2362" s="170">
        <f t="shared" si="405"/>
        <v>1.5401014485933067</v>
      </c>
      <c r="O2362" s="169">
        <f t="shared" si="406"/>
        <v>0.13889803829304714</v>
      </c>
    </row>
    <row r="2363" spans="1:15" x14ac:dyDescent="0.25">
      <c r="A2363" s="157">
        <v>45695.629861111112</v>
      </c>
      <c r="B2363" s="168">
        <v>0.47874048066085012</v>
      </c>
      <c r="C2363" s="169">
        <f t="shared" si="398"/>
        <v>0.54363072119739986</v>
      </c>
      <c r="D2363" s="168">
        <v>26.437602314999999</v>
      </c>
      <c r="E2363" s="168">
        <v>2.35219603333333E-2</v>
      </c>
      <c r="F2363" s="169">
        <f t="shared" si="399"/>
        <v>0.97866803790893242</v>
      </c>
      <c r="G2363" s="169">
        <f t="shared" si="400"/>
        <v>0.5259625990729464</v>
      </c>
      <c r="H2363" s="169">
        <f t="shared" si="401"/>
        <v>1.1384471841405766E-3</v>
      </c>
      <c r="I2363" s="169">
        <f t="shared" si="402"/>
        <v>46969.694311455351</v>
      </c>
      <c r="J2363" s="169">
        <f t="shared" si="396"/>
        <v>2.365915624084082E-2</v>
      </c>
      <c r="K2363" s="169">
        <f t="shared" si="397"/>
        <v>1.6969415763818754</v>
      </c>
      <c r="L2363" s="169">
        <f t="shared" si="403"/>
        <v>34.081711832586819</v>
      </c>
      <c r="M2363" s="170">
        <f t="shared" si="404"/>
        <v>39.703466338125033</v>
      </c>
      <c r="N2363" s="170">
        <f t="shared" si="405"/>
        <v>1.5449324619841256</v>
      </c>
      <c r="O2363" s="169">
        <f t="shared" si="406"/>
        <v>0.13933373574892907</v>
      </c>
    </row>
    <row r="2364" spans="1:15" x14ac:dyDescent="0.25">
      <c r="A2364" s="157">
        <v>45695.630555555559</v>
      </c>
      <c r="B2364" s="168">
        <v>0.46020859064500513</v>
      </c>
      <c r="C2364" s="169">
        <f t="shared" si="398"/>
        <v>0.5225882999523247</v>
      </c>
      <c r="D2364" s="168">
        <v>26.438078619999999</v>
      </c>
      <c r="E2364" s="168">
        <v>2.3401160000000001E-2</v>
      </c>
      <c r="F2364" s="169">
        <f t="shared" si="399"/>
        <v>0.97866706733769548</v>
      </c>
      <c r="G2364" s="169">
        <f t="shared" si="400"/>
        <v>0.50560275604272464</v>
      </c>
      <c r="H2364" s="169">
        <f t="shared" si="401"/>
        <v>1.0943782598327374E-3</v>
      </c>
      <c r="I2364" s="169">
        <f t="shared" si="402"/>
        <v>45151.629115880853</v>
      </c>
      <c r="J2364" s="169">
        <f t="shared" si="396"/>
        <v>2.3658820382041017E-2</v>
      </c>
      <c r="K2364" s="169">
        <f t="shared" si="397"/>
        <v>1.6969629680857783</v>
      </c>
      <c r="L2364" s="169">
        <f t="shared" si="403"/>
        <v>32.944000065243308</v>
      </c>
      <c r="M2364" s="170">
        <f t="shared" si="404"/>
        <v>38.378523344164272</v>
      </c>
      <c r="N2364" s="170">
        <f t="shared" si="405"/>
        <v>1.4805454140551257</v>
      </c>
      <c r="O2364" s="169">
        <f t="shared" si="406"/>
        <v>0.13352682305691971</v>
      </c>
    </row>
    <row r="2365" spans="1:15" x14ac:dyDescent="0.25">
      <c r="A2365" s="157">
        <v>45695.631249999999</v>
      </c>
      <c r="B2365" s="168">
        <v>0.46098074460649824</v>
      </c>
      <c r="C2365" s="169">
        <f t="shared" si="398"/>
        <v>0.52346694983598063</v>
      </c>
      <c r="D2365" s="168">
        <v>26.438724698333299</v>
      </c>
      <c r="E2365" s="168">
        <v>2.33185061666666E-2</v>
      </c>
      <c r="F2365" s="169">
        <f t="shared" si="399"/>
        <v>0.97866575077977169</v>
      </c>
      <c r="G2365" s="169">
        <f t="shared" si="400"/>
        <v>0.50645107391196098</v>
      </c>
      <c r="H2365" s="169">
        <f t="shared" si="401"/>
        <v>1.0962144456968853E-3</v>
      </c>
      <c r="I2365" s="169">
        <f t="shared" si="402"/>
        <v>45227.544465828723</v>
      </c>
      <c r="J2365" s="169">
        <f t="shared" si="396"/>
        <v>2.3658364819635864E-2</v>
      </c>
      <c r="K2365" s="169">
        <f t="shared" si="397"/>
        <v>1.6969919849271629</v>
      </c>
      <c r="L2365" s="169">
        <f t="shared" si="403"/>
        <v>32.991530631276717</v>
      </c>
      <c r="M2365" s="170">
        <f t="shared" si="404"/>
        <v>38.434483586131485</v>
      </c>
      <c r="N2365" s="170">
        <f t="shared" si="405"/>
        <v>1.4776910677794748</v>
      </c>
      <c r="O2365" s="169">
        <f t="shared" si="406"/>
        <v>0.13326939644475783</v>
      </c>
    </row>
    <row r="2366" spans="1:15" x14ac:dyDescent="0.25">
      <c r="A2366" s="157">
        <v>45695.631944444445</v>
      </c>
      <c r="B2366" s="168">
        <v>0.46947452644875626</v>
      </c>
      <c r="C2366" s="169">
        <f t="shared" si="398"/>
        <v>0.53311393555882414</v>
      </c>
      <c r="D2366" s="168">
        <v>26.43937077</v>
      </c>
      <c r="E2366" s="168">
        <v>2.32453898333333E-2</v>
      </c>
      <c r="F2366" s="169">
        <f t="shared" si="399"/>
        <v>0.97866443419174465</v>
      </c>
      <c r="G2366" s="169">
        <f t="shared" si="400"/>
        <v>0.51578266744578094</v>
      </c>
      <c r="H2366" s="169">
        <f t="shared" si="401"/>
        <v>1.1164127000990929E-3</v>
      </c>
      <c r="I2366" s="169">
        <f t="shared" si="402"/>
        <v>46061.044032282407</v>
      </c>
      <c r="J2366" s="169">
        <f t="shared" si="396"/>
        <v>2.3657909272668254E-2</v>
      </c>
      <c r="K2366" s="169">
        <f t="shared" si="397"/>
        <v>1.6970210018322451</v>
      </c>
      <c r="L2366" s="169">
        <f t="shared" si="403"/>
        <v>33.513641357294993</v>
      </c>
      <c r="M2366" s="170">
        <f t="shared" si="404"/>
        <v>39.043330541456342</v>
      </c>
      <c r="N2366" s="170">
        <f t="shared" si="405"/>
        <v>1.4988117196231541</v>
      </c>
      <c r="O2366" s="169">
        <f t="shared" si="406"/>
        <v>0.13517421713773034</v>
      </c>
    </row>
    <row r="2367" spans="1:15" x14ac:dyDescent="0.25">
      <c r="A2367" s="157">
        <v>45695.632638888892</v>
      </c>
      <c r="B2367" s="168">
        <v>0.45866424227617331</v>
      </c>
      <c r="C2367" s="169">
        <f t="shared" si="398"/>
        <v>0.52084009207233528</v>
      </c>
      <c r="D2367" s="168">
        <v>26.440016844999999</v>
      </c>
      <c r="E2367" s="168">
        <v>2.3348706166666601E-2</v>
      </c>
      <c r="F2367" s="169">
        <f t="shared" si="399"/>
        <v>0.97866311755323487</v>
      </c>
      <c r="G2367" s="169">
        <f t="shared" si="400"/>
        <v>0.50390607586889946</v>
      </c>
      <c r="H2367" s="169">
        <f t="shared" si="401"/>
        <v>1.0907057919240248E-3</v>
      </c>
      <c r="I2367" s="169">
        <f t="shared" si="402"/>
        <v>45000.583955049769</v>
      </c>
      <c r="J2367" s="169">
        <f t="shared" si="396"/>
        <v>2.3657453734086776E-2</v>
      </c>
      <c r="K2367" s="169">
        <f t="shared" si="397"/>
        <v>1.6970500192501539</v>
      </c>
      <c r="L2367" s="169">
        <f t="shared" si="403"/>
        <v>32.848902922345403</v>
      </c>
      <c r="M2367" s="170">
        <f t="shared" si="404"/>
        <v>38.269497873174728</v>
      </c>
      <c r="N2367" s="170">
        <f t="shared" si="405"/>
        <v>1.4726073934698864</v>
      </c>
      <c r="O2367" s="169">
        <f t="shared" si="406"/>
        <v>0.13281091210947749</v>
      </c>
    </row>
    <row r="2368" spans="1:15" x14ac:dyDescent="0.25">
      <c r="A2368" s="157">
        <v>45695.633333333331</v>
      </c>
      <c r="B2368" s="168">
        <v>0.46059465476152978</v>
      </c>
      <c r="C2368" s="169">
        <f t="shared" si="398"/>
        <v>0.52303402005262178</v>
      </c>
      <c r="D2368" s="168">
        <v>26.440662919999902</v>
      </c>
      <c r="E2368" s="168">
        <v>2.3271616666666599E-2</v>
      </c>
      <c r="F2368" s="169">
        <f t="shared" si="399"/>
        <v>0.97866180087103427</v>
      </c>
      <c r="G2368" s="169">
        <f t="shared" si="400"/>
        <v>0.50602690084421664</v>
      </c>
      <c r="H2368" s="169">
        <f t="shared" si="401"/>
        <v>1.0952963221736291E-3</v>
      </c>
      <c r="I2368" s="169">
        <f t="shared" si="402"/>
        <v>45190.139332546525</v>
      </c>
      <c r="J2368" s="169">
        <f t="shared" si="396"/>
        <v>2.365699820624155E-2</v>
      </c>
      <c r="K2368" s="169">
        <f t="shared" si="397"/>
        <v>1.6970790370311806</v>
      </c>
      <c r="L2368" s="169">
        <f t="shared" si="403"/>
        <v>32.967765950820343</v>
      </c>
      <c r="M2368" s="170">
        <f t="shared" si="404"/>
        <v>38.408563721213426</v>
      </c>
      <c r="N2368" s="170">
        <f t="shared" si="405"/>
        <v>1.4736307634625843</v>
      </c>
      <c r="O2368" s="169">
        <f t="shared" si="406"/>
        <v>0.13290320738298922</v>
      </c>
    </row>
    <row r="2369" spans="1:15" x14ac:dyDescent="0.25">
      <c r="A2369" s="157">
        <v>45695.634027777778</v>
      </c>
      <c r="B2369" s="168">
        <v>0.47294925792217968</v>
      </c>
      <c r="C2369" s="169">
        <f t="shared" si="398"/>
        <v>0.53706532113289773</v>
      </c>
      <c r="D2369" s="168">
        <v>26.441307684999899</v>
      </c>
      <c r="E2369" s="168">
        <v>2.3132535333333301E-2</v>
      </c>
      <c r="F2369" s="169">
        <f t="shared" si="399"/>
        <v>0.97866048681501616</v>
      </c>
      <c r="G2369" s="169">
        <f t="shared" si="400"/>
        <v>0.5196001403160917</v>
      </c>
      <c r="H2369" s="169">
        <f t="shared" si="401"/>
        <v>1.1246756283898088E-3</v>
      </c>
      <c r="I2369" s="169">
        <f t="shared" si="402"/>
        <v>46402.443745882367</v>
      </c>
      <c r="J2369" s="169">
        <f t="shared" si="396"/>
        <v>2.3656543612740756E-2</v>
      </c>
      <c r="K2369" s="169">
        <f t="shared" si="397"/>
        <v>1.6971079963369522</v>
      </c>
      <c r="L2369" s="169">
        <f t="shared" si="403"/>
        <v>33.726850022948639</v>
      </c>
      <c r="M2369" s="170">
        <f t="shared" si="404"/>
        <v>39.293523225837781</v>
      </c>
      <c r="N2369" s="170">
        <f t="shared" si="405"/>
        <v>1.5020844120509407</v>
      </c>
      <c r="O2369" s="169">
        <f t="shared" si="406"/>
        <v>0.13546937338121759</v>
      </c>
    </row>
    <row r="2370" spans="1:15" x14ac:dyDescent="0.25">
      <c r="A2370" s="157">
        <v>45695.634722222225</v>
      </c>
      <c r="B2370" s="168">
        <v>0.48453168139289826</v>
      </c>
      <c r="C2370" s="169">
        <f t="shared" si="398"/>
        <v>0.55021985221901093</v>
      </c>
      <c r="D2370" s="168">
        <v>26.441951225</v>
      </c>
      <c r="E2370" s="168">
        <v>2.3197771833333301E-2</v>
      </c>
      <c r="F2370" s="169">
        <f t="shared" si="399"/>
        <v>0.97865917521220269</v>
      </c>
      <c r="G2370" s="169">
        <f t="shared" si="400"/>
        <v>0.53232503365248418</v>
      </c>
      <c r="H2370" s="169">
        <f t="shared" si="401"/>
        <v>1.1522186875594896E-3</v>
      </c>
      <c r="I2370" s="169">
        <f t="shared" si="402"/>
        <v>47538.995231722547</v>
      </c>
      <c r="J2370" s="169">
        <f t="shared" si="396"/>
        <v>2.3656089893591459E-2</v>
      </c>
      <c r="K2370" s="169">
        <f t="shared" si="397"/>
        <v>1.697136900983077</v>
      </c>
      <c r="L2370" s="169">
        <f t="shared" si="403"/>
        <v>34.435971813713799</v>
      </c>
      <c r="M2370" s="170">
        <f t="shared" si="404"/>
        <v>40.120299091085009</v>
      </c>
      <c r="N2370" s="170">
        <f t="shared" si="405"/>
        <v>1.5413003739531059</v>
      </c>
      <c r="O2370" s="169">
        <f t="shared" si="406"/>
        <v>0.13900616648206221</v>
      </c>
    </row>
    <row r="2371" spans="1:15" x14ac:dyDescent="0.25">
      <c r="A2371" s="157">
        <v>45695.635416666664</v>
      </c>
      <c r="B2371" s="168">
        <v>0.47217707827857913</v>
      </c>
      <c r="C2371" s="169">
        <f t="shared" si="398"/>
        <v>0.53619220057812689</v>
      </c>
      <c r="D2371" s="168">
        <v>26.4425947633333</v>
      </c>
      <c r="E2371" s="168">
        <v>2.34033116666666E-2</v>
      </c>
      <c r="F2371" s="169">
        <f t="shared" si="399"/>
        <v>0.97865786356943396</v>
      </c>
      <c r="G2371" s="169">
        <f t="shared" si="400"/>
        <v>0.51875179423151008</v>
      </c>
      <c r="H2371" s="169">
        <f t="shared" si="401"/>
        <v>1.1228393814534849E-3</v>
      </c>
      <c r="I2371" s="169">
        <f t="shared" si="402"/>
        <v>46327.006129950161</v>
      </c>
      <c r="J2371" s="169">
        <f t="shared" si="396"/>
        <v>2.365563618626855E-2</v>
      </c>
      <c r="K2371" s="169">
        <f t="shared" si="397"/>
        <v>1.6971658059146186</v>
      </c>
      <c r="L2371" s="169">
        <f t="shared" si="403"/>
        <v>33.679488277915596</v>
      </c>
      <c r="M2371" s="170">
        <f t="shared" si="404"/>
        <v>39.239542115118994</v>
      </c>
      <c r="N2371" s="170">
        <f t="shared" si="405"/>
        <v>1.5173706966200149</v>
      </c>
      <c r="O2371" s="169">
        <f t="shared" si="406"/>
        <v>0.13684800654942414</v>
      </c>
    </row>
    <row r="2372" spans="1:15" x14ac:dyDescent="0.25">
      <c r="A2372" s="157">
        <v>45695.636111111111</v>
      </c>
      <c r="B2372" s="168">
        <v>0.47024668047202167</v>
      </c>
      <c r="C2372" s="169">
        <f t="shared" si="398"/>
        <v>0.53400195302851794</v>
      </c>
      <c r="D2372" s="168">
        <v>26.4432383016666</v>
      </c>
      <c r="E2372" s="168">
        <v>2.3501162833333301E-2</v>
      </c>
      <c r="F2372" s="169">
        <f t="shared" si="399"/>
        <v>0.97865655188331158</v>
      </c>
      <c r="G2372" s="169">
        <f t="shared" si="400"/>
        <v>0.51663098538288266</v>
      </c>
      <c r="H2372" s="169">
        <f t="shared" si="401"/>
        <v>1.1182488861101356E-3</v>
      </c>
      <c r="I2372" s="169">
        <f t="shared" si="402"/>
        <v>46137.768741663953</v>
      </c>
      <c r="J2372" s="169">
        <f t="shared" si="396"/>
        <v>2.3655182489596548E-2</v>
      </c>
      <c r="K2372" s="169">
        <f t="shared" si="397"/>
        <v>1.6971947112064441</v>
      </c>
      <c r="L2372" s="169">
        <f t="shared" si="403"/>
        <v>33.561039574084212</v>
      </c>
      <c r="M2372" s="170">
        <f t="shared" si="404"/>
        <v>39.102135832994207</v>
      </c>
      <c r="N2372" s="170">
        <f t="shared" si="405"/>
        <v>1.5178359010039639</v>
      </c>
      <c r="O2372" s="169">
        <f t="shared" si="406"/>
        <v>0.1368899622117572</v>
      </c>
    </row>
    <row r="2373" spans="1:15" x14ac:dyDescent="0.25">
      <c r="A2373" s="157">
        <v>45695.636805555558</v>
      </c>
      <c r="B2373" s="168">
        <v>0.48839250633273074</v>
      </c>
      <c r="C2373" s="169">
        <f t="shared" si="398"/>
        <v>0.55460989484416656</v>
      </c>
      <c r="D2373" s="168">
        <v>26.443881841666599</v>
      </c>
      <c r="E2373" s="168">
        <v>2.3145515500000002E-2</v>
      </c>
      <c r="F2373" s="169">
        <f t="shared" si="399"/>
        <v>0.97865524015043726</v>
      </c>
      <c r="G2373" s="169">
        <f t="shared" si="400"/>
        <v>0.53656668356919246</v>
      </c>
      <c r="H2373" s="169">
        <f t="shared" si="401"/>
        <v>1.1613997479852651E-3</v>
      </c>
      <c r="I2373" s="169">
        <f t="shared" si="402"/>
        <v>47918.294914535989</v>
      </c>
      <c r="J2373" s="169">
        <f t="shared" si="396"/>
        <v>2.3654728802400139E-2</v>
      </c>
      <c r="K2373" s="169">
        <f t="shared" si="397"/>
        <v>1.6972236169334212</v>
      </c>
      <c r="L2373" s="169">
        <f t="shared" si="403"/>
        <v>34.671817073729514</v>
      </c>
      <c r="M2373" s="170">
        <f t="shared" si="404"/>
        <v>40.396924833574246</v>
      </c>
      <c r="N2373" s="170">
        <f t="shared" si="405"/>
        <v>1.549527848228736</v>
      </c>
      <c r="O2373" s="169">
        <f t="shared" si="406"/>
        <v>0.13974818256031168</v>
      </c>
    </row>
    <row r="2374" spans="1:15" x14ac:dyDescent="0.25">
      <c r="A2374" s="157">
        <v>45695.637499999997</v>
      </c>
      <c r="B2374" s="168">
        <v>0.49302547796028878</v>
      </c>
      <c r="C2374" s="169">
        <f t="shared" si="398"/>
        <v>0.55987162332729001</v>
      </c>
      <c r="D2374" s="168">
        <v>26.444082120000001</v>
      </c>
      <c r="E2374" s="168">
        <v>2.3215851333333301E-2</v>
      </c>
      <c r="F2374" s="169">
        <f t="shared" si="399"/>
        <v>0.97865483191261726</v>
      </c>
      <c r="G2374" s="169">
        <f t="shared" si="400"/>
        <v>0.54165664336389785</v>
      </c>
      <c r="H2374" s="169">
        <f t="shared" si="401"/>
        <v>1.1724169769781339E-3</v>
      </c>
      <c r="I2374" s="169">
        <f t="shared" si="402"/>
        <v>48372.908255477858</v>
      </c>
      <c r="J2374" s="169">
        <f t="shared" si="396"/>
        <v>2.3654587610994558E-2</v>
      </c>
      <c r="K2374" s="169">
        <f t="shared" si="397"/>
        <v>1.6972326128592892</v>
      </c>
      <c r="L2374" s="169">
        <f t="shared" si="403"/>
        <v>34.954486122068353</v>
      </c>
      <c r="M2374" s="170">
        <f t="shared" si="404"/>
        <v>40.726462435059823</v>
      </c>
      <c r="N2374" s="170">
        <f t="shared" si="405"/>
        <v>1.5682172153984777</v>
      </c>
      <c r="O2374" s="169">
        <f t="shared" si="406"/>
        <v>0.14143373154748173</v>
      </c>
    </row>
    <row r="2375" spans="1:15" x14ac:dyDescent="0.25">
      <c r="A2375" s="157">
        <v>45695.638194444444</v>
      </c>
      <c r="B2375" s="168">
        <v>0.48607600403329204</v>
      </c>
      <c r="C2375" s="169">
        <f t="shared" si="398"/>
        <v>0.55197927358301047</v>
      </c>
      <c r="D2375" s="168">
        <v>26.443867734999898</v>
      </c>
      <c r="E2375" s="168">
        <v>2.3368309166666601E-2</v>
      </c>
      <c r="F2375" s="169">
        <f t="shared" si="399"/>
        <v>0.97865526890463683</v>
      </c>
      <c r="G2375" s="169">
        <f t="shared" si="400"/>
        <v>0.53402168556006369</v>
      </c>
      <c r="H2375" s="169">
        <f t="shared" si="401"/>
        <v>1.1558910942858522E-3</v>
      </c>
      <c r="I2375" s="169">
        <f t="shared" si="402"/>
        <v>47691.009237572107</v>
      </c>
      <c r="J2375" s="169">
        <f t="shared" si="396"/>
        <v>2.3654738747299595E-2</v>
      </c>
      <c r="K2375" s="169">
        <f t="shared" si="397"/>
        <v>1.6972229833039003</v>
      </c>
      <c r="L2375" s="169">
        <f t="shared" si="403"/>
        <v>34.530340925295739</v>
      </c>
      <c r="M2375" s="170">
        <f t="shared" si="404"/>
        <v>40.232074286293368</v>
      </c>
      <c r="N2375" s="170">
        <f t="shared" si="405"/>
        <v>1.5574079163131769</v>
      </c>
      <c r="O2375" s="169">
        <f t="shared" si="406"/>
        <v>0.14045886691136156</v>
      </c>
    </row>
    <row r="2376" spans="1:15" x14ac:dyDescent="0.25">
      <c r="A2376" s="157">
        <v>45695.638888888891</v>
      </c>
      <c r="B2376" s="168">
        <v>0.47449358056257335</v>
      </c>
      <c r="C2376" s="169">
        <f t="shared" si="398"/>
        <v>0.53882585310458087</v>
      </c>
      <c r="D2376" s="168">
        <v>26.443653346666601</v>
      </c>
      <c r="E2376" s="168">
        <v>2.3347381166666601E-2</v>
      </c>
      <c r="F2376" s="169">
        <f t="shared" si="399"/>
        <v>0.97865570589863904</v>
      </c>
      <c r="G2376" s="169">
        <f t="shared" si="400"/>
        <v>0.52129679222367098</v>
      </c>
      <c r="H2376" s="169">
        <f t="shared" si="401"/>
        <v>1.128348035116171E-3</v>
      </c>
      <c r="I2376" s="169">
        <f t="shared" si="402"/>
        <v>46554.553708235784</v>
      </c>
      <c r="J2376" s="169">
        <f t="shared" si="396"/>
        <v>2.3654889887136415E-2</v>
      </c>
      <c r="K2376" s="169">
        <f t="shared" si="397"/>
        <v>1.6972133536387812</v>
      </c>
      <c r="L2376" s="169">
        <f t="shared" si="403"/>
        <v>33.82153881300362</v>
      </c>
      <c r="M2376" s="170">
        <f t="shared" si="404"/>
        <v>39.406032693569855</v>
      </c>
      <c r="N2376" s="170">
        <f t="shared" si="405"/>
        <v>1.5208313302613623</v>
      </c>
      <c r="O2376" s="169">
        <f t="shared" si="406"/>
        <v>0.13716011275805937</v>
      </c>
    </row>
    <row r="2377" spans="1:15" x14ac:dyDescent="0.25">
      <c r="A2377" s="157">
        <v>45695.63958333333</v>
      </c>
      <c r="B2377" s="168">
        <v>0.46368332580936378</v>
      </c>
      <c r="C2377" s="169">
        <f t="shared" si="398"/>
        <v>0.52654932225150819</v>
      </c>
      <c r="D2377" s="168">
        <v>26.4434389633333</v>
      </c>
      <c r="E2377" s="168">
        <v>2.3180087166666599E-2</v>
      </c>
      <c r="F2377" s="169">
        <f t="shared" si="399"/>
        <v>0.97865614287763791</v>
      </c>
      <c r="G2377" s="169">
        <f t="shared" si="400"/>
        <v>0.50942023296803796</v>
      </c>
      <c r="H2377" s="169">
        <f t="shared" si="401"/>
        <v>1.1026411969005151E-3</v>
      </c>
      <c r="I2377" s="169">
        <f t="shared" si="402"/>
        <v>45493.861442530309</v>
      </c>
      <c r="J2377" s="169">
        <f t="shared" si="396"/>
        <v>2.3655041024630313E-2</v>
      </c>
      <c r="K2377" s="169">
        <f t="shared" si="397"/>
        <v>1.6972037242382294</v>
      </c>
      <c r="L2377" s="169">
        <f t="shared" si="403"/>
        <v>33.157802590176239</v>
      </c>
      <c r="M2377" s="170">
        <f t="shared" si="404"/>
        <v>38.632506248578608</v>
      </c>
      <c r="N2377" s="170">
        <f t="shared" si="405"/>
        <v>1.4772861967519111</v>
      </c>
      <c r="O2377" s="169">
        <f t="shared" si="406"/>
        <v>0.13323288210244508</v>
      </c>
    </row>
    <row r="2378" spans="1:15" x14ac:dyDescent="0.25">
      <c r="A2378" s="157">
        <v>45695.640277777777</v>
      </c>
      <c r="B2378" s="168">
        <v>0.45055656130535321</v>
      </c>
      <c r="C2378" s="169">
        <f t="shared" si="398"/>
        <v>0.51164224177678008</v>
      </c>
      <c r="D2378" s="168">
        <v>26.443224574999999</v>
      </c>
      <c r="E2378" s="168">
        <v>2.3296781833333301E-2</v>
      </c>
      <c r="F2378" s="169">
        <f t="shared" si="399"/>
        <v>0.97865657986201682</v>
      </c>
      <c r="G2378" s="169">
        <f t="shared" si="400"/>
        <v>0.49499866751692473</v>
      </c>
      <c r="H2378" s="169">
        <f t="shared" si="401"/>
        <v>1.0714256872660709E-3</v>
      </c>
      <c r="I2378" s="169">
        <f t="shared" si="402"/>
        <v>44205.889689513802</v>
      </c>
      <c r="J2378" s="169">
        <f t="shared" si="396"/>
        <v>2.3655192166831134E-2</v>
      </c>
      <c r="K2378" s="169">
        <f t="shared" si="397"/>
        <v>1.6971940946530804</v>
      </c>
      <c r="L2378" s="169">
        <f t="shared" si="403"/>
        <v>32.348912391594403</v>
      </c>
      <c r="M2378" s="170">
        <f t="shared" si="404"/>
        <v>37.689868092526929</v>
      </c>
      <c r="N2378" s="170">
        <f t="shared" si="405"/>
        <v>1.4448203477943893</v>
      </c>
      <c r="O2378" s="169">
        <f t="shared" si="406"/>
        <v>0.13030486542157191</v>
      </c>
    </row>
    <row r="2379" spans="1:15" x14ac:dyDescent="0.25">
      <c r="A2379" s="157">
        <v>45695.640972222223</v>
      </c>
      <c r="B2379" s="168">
        <v>0.46445546136251414</v>
      </c>
      <c r="C2379" s="169">
        <f t="shared" si="398"/>
        <v>0.52742455344208106</v>
      </c>
      <c r="D2379" s="168">
        <v>26.442882749999999</v>
      </c>
      <c r="E2379" s="168">
        <v>2.35059309999999E-2</v>
      </c>
      <c r="F2379" s="169">
        <f t="shared" si="399"/>
        <v>0.97865727658860369</v>
      </c>
      <c r="G2379" s="169">
        <f t="shared" si="400"/>
        <v>0.51026853061316513</v>
      </c>
      <c r="H2379" s="169">
        <f t="shared" si="401"/>
        <v>1.104477338989535E-3</v>
      </c>
      <c r="I2379" s="169">
        <f t="shared" si="402"/>
        <v>45569.4814173958</v>
      </c>
      <c r="J2379" s="169">
        <f t="shared" si="396"/>
        <v>2.3655433153391029E-2</v>
      </c>
      <c r="K2379" s="169">
        <f t="shared" si="397"/>
        <v>1.6971787411347139</v>
      </c>
      <c r="L2379" s="169">
        <f t="shared" si="403"/>
        <v>33.205282039076636</v>
      </c>
      <c r="M2379" s="170">
        <f t="shared" si="404"/>
        <v>38.687314711232368</v>
      </c>
      <c r="N2379" s="170">
        <f t="shared" si="405"/>
        <v>1.5003939381161411</v>
      </c>
      <c r="O2379" s="169">
        <f t="shared" si="406"/>
        <v>0.13531691361076309</v>
      </c>
    </row>
    <row r="2380" spans="1:15" x14ac:dyDescent="0.25">
      <c r="A2380" s="157">
        <v>45695.64166666667</v>
      </c>
      <c r="B2380" s="168">
        <v>0.4822151937645392</v>
      </c>
      <c r="C2380" s="169">
        <f t="shared" si="398"/>
        <v>0.54759071384929026</v>
      </c>
      <c r="D2380" s="168">
        <v>26.442421710000001</v>
      </c>
      <c r="E2380" s="168">
        <v>2.3284994333333298E-2</v>
      </c>
      <c r="F2380" s="169">
        <f t="shared" si="399"/>
        <v>0.97865821628641125</v>
      </c>
      <c r="G2380" s="169">
        <f t="shared" si="400"/>
        <v>0.52978005176156462</v>
      </c>
      <c r="H2380" s="169">
        <f t="shared" si="401"/>
        <v>1.1467100687479754E-3</v>
      </c>
      <c r="I2380" s="169">
        <f t="shared" si="402"/>
        <v>47311.837676578682</v>
      </c>
      <c r="J2380" s="169">
        <f t="shared" si="396"/>
        <v>2.3655758191263025E-2</v>
      </c>
      <c r="K2380" s="169">
        <f t="shared" si="397"/>
        <v>1.6971580330792113</v>
      </c>
      <c r="L2380" s="169">
        <f t="shared" si="403"/>
        <v>34.294338902143465</v>
      </c>
      <c r="M2380" s="170">
        <f t="shared" si="404"/>
        <v>39.955732745628559</v>
      </c>
      <c r="N2380" s="170">
        <f t="shared" si="405"/>
        <v>1.540103911595154</v>
      </c>
      <c r="O2380" s="169">
        <f t="shared" si="406"/>
        <v>0.13889826042524839</v>
      </c>
    </row>
    <row r="2381" spans="1:15" x14ac:dyDescent="0.25">
      <c r="A2381" s="157">
        <v>45695.642361111109</v>
      </c>
      <c r="B2381" s="168">
        <v>0.4976584421750902</v>
      </c>
      <c r="C2381" s="169">
        <f t="shared" si="398"/>
        <v>0.56512624260314159</v>
      </c>
      <c r="D2381" s="168">
        <v>26.44196067</v>
      </c>
      <c r="E2381" s="168">
        <v>2.3213732666666601E-2</v>
      </c>
      <c r="F2381" s="169">
        <f t="shared" si="399"/>
        <v>0.97865915596196751</v>
      </c>
      <c r="G2381" s="169">
        <f t="shared" si="400"/>
        <v>0.54674659501466527</v>
      </c>
      <c r="H2381" s="169">
        <f t="shared" si="401"/>
        <v>1.1834341883434313E-3</v>
      </c>
      <c r="I2381" s="169">
        <f t="shared" si="402"/>
        <v>48826.907360911435</v>
      </c>
      <c r="J2381" s="169">
        <f t="shared" si="396"/>
        <v>2.3656083234601628E-2</v>
      </c>
      <c r="K2381" s="169">
        <f t="shared" si="397"/>
        <v>1.6971373252086241</v>
      </c>
      <c r="L2381" s="169">
        <f t="shared" si="403"/>
        <v>35.236783083040038</v>
      </c>
      <c r="M2381" s="170">
        <f t="shared" si="404"/>
        <v>41.053309040375581</v>
      </c>
      <c r="N2381" s="170">
        <f t="shared" si="405"/>
        <v>1.5819396604970068</v>
      </c>
      <c r="O2381" s="169">
        <f t="shared" si="406"/>
        <v>0.14267132580239958</v>
      </c>
    </row>
    <row r="2382" spans="1:15" x14ac:dyDescent="0.25">
      <c r="A2382" s="157">
        <v>45695.643055555556</v>
      </c>
      <c r="B2382" s="168">
        <v>0.49843060716305565</v>
      </c>
      <c r="C2382" s="169">
        <f t="shared" si="398"/>
        <v>0.56600167591819806</v>
      </c>
      <c r="D2382" s="168">
        <v>26.441499629999999</v>
      </c>
      <c r="E2382" s="168">
        <v>2.3341552666666598E-2</v>
      </c>
      <c r="F2382" s="169">
        <f t="shared" si="399"/>
        <v>0.97866009561527334</v>
      </c>
      <c r="G2382" s="169">
        <f t="shared" si="400"/>
        <v>0.54759492499800566</v>
      </c>
      <c r="H2382" s="169">
        <f t="shared" si="401"/>
        <v>1.1852704004285837E-3</v>
      </c>
      <c r="I2382" s="169">
        <f t="shared" si="402"/>
        <v>48902.544799332311</v>
      </c>
      <c r="J2382" s="169">
        <f t="shared" si="396"/>
        <v>2.3656408283406941E-2</v>
      </c>
      <c r="K2382" s="169">
        <f t="shared" si="397"/>
        <v>1.6971166175229513</v>
      </c>
      <c r="L2382" s="169">
        <f t="shared" si="403"/>
        <v>35.283796984189209</v>
      </c>
      <c r="M2382" s="170">
        <f t="shared" si="404"/>
        <v>41.107634028755733</v>
      </c>
      <c r="N2382" s="170">
        <f t="shared" si="405"/>
        <v>1.5929679643011838</v>
      </c>
      <c r="O2382" s="169">
        <f t="shared" si="406"/>
        <v>0.14366594194635496</v>
      </c>
    </row>
    <row r="2383" spans="1:15" x14ac:dyDescent="0.25">
      <c r="A2383" s="157">
        <v>45695.643750000003</v>
      </c>
      <c r="B2383" s="168">
        <v>0.49186722306558267</v>
      </c>
      <c r="C2383" s="169">
        <f t="shared" si="398"/>
        <v>0.55854711340765639</v>
      </c>
      <c r="D2383" s="168">
        <v>26.441038590000002</v>
      </c>
      <c r="E2383" s="168">
        <v>2.3478115333333299E-2</v>
      </c>
      <c r="F2383" s="169">
        <f t="shared" si="399"/>
        <v>0.97866103524632908</v>
      </c>
      <c r="G2383" s="169">
        <f t="shared" si="400"/>
        <v>0.54038414024494774</v>
      </c>
      <c r="H2383" s="169">
        <f t="shared" si="401"/>
        <v>1.1696626412228306E-3</v>
      </c>
      <c r="I2383" s="169">
        <f t="shared" si="402"/>
        <v>48258.470598421511</v>
      </c>
      <c r="J2383" s="169">
        <f t="shared" si="396"/>
        <v>2.3656733337679064E-2</v>
      </c>
      <c r="K2383" s="169">
        <f t="shared" si="397"/>
        <v>1.6970959100221936</v>
      </c>
      <c r="L2383" s="169">
        <f t="shared" si="403"/>
        <v>34.883853125405643</v>
      </c>
      <c r="M2383" s="170">
        <f t="shared" si="404"/>
        <v>40.641232259130447</v>
      </c>
      <c r="N2383" s="170">
        <f t="shared" si="405"/>
        <v>1.5822624586964316</v>
      </c>
      <c r="O2383" s="169">
        <f t="shared" si="406"/>
        <v>0.14270043819412262</v>
      </c>
    </row>
    <row r="2384" spans="1:15" x14ac:dyDescent="0.25">
      <c r="A2384" s="157">
        <v>45695.644444444442</v>
      </c>
      <c r="B2384" s="168">
        <v>0.48646209386281597</v>
      </c>
      <c r="C2384" s="169">
        <f t="shared" si="398"/>
        <v>0.55240785838470763</v>
      </c>
      <c r="D2384" s="168">
        <v>26.44057755</v>
      </c>
      <c r="E2384" s="168">
        <v>2.3397714833333302E-2</v>
      </c>
      <c r="F2384" s="169">
        <f t="shared" si="399"/>
        <v>0.97866197485513506</v>
      </c>
      <c r="G2384" s="169">
        <f t="shared" si="400"/>
        <v>0.53444585861084015</v>
      </c>
      <c r="H2384" s="169">
        <f t="shared" si="401"/>
        <v>1.1568092177723813E-3</v>
      </c>
      <c r="I2384" s="169">
        <f t="shared" si="402"/>
        <v>47728.03896443874</v>
      </c>
      <c r="J2384" s="169">
        <f t="shared" ref="J2384:J2447" si="407">KHprocess*EXP(delta*(1/(D2384+273.15)-1/(Tnul+273.15)))</f>
        <v>2.3657058397418104E-2</v>
      </c>
      <c r="K2384" s="169">
        <f t="shared" ref="K2384:K2447" si="408">1/(J2384*constR*(D2384+273.15)*10^3)</f>
        <v>1.6970752027063494</v>
      </c>
      <c r="L2384" s="169">
        <f t="shared" si="403"/>
        <v>34.553927200223484</v>
      </c>
      <c r="M2384" s="170">
        <f t="shared" si="404"/>
        <v>40.256413782563627</v>
      </c>
      <c r="N2384" s="170">
        <f t="shared" si="405"/>
        <v>1.5603936690842113</v>
      </c>
      <c r="O2384" s="169">
        <f t="shared" si="406"/>
        <v>0.14072814475867707</v>
      </c>
    </row>
    <row r="2385" spans="1:15" x14ac:dyDescent="0.25">
      <c r="A2385" s="157">
        <v>45695.645138888889</v>
      </c>
      <c r="B2385" s="168">
        <v>0.49611411953469658</v>
      </c>
      <c r="C2385" s="169">
        <f t="shared" ref="C2385:C2448" si="409">IF($C$13="Normalised Q_A (Nm3/s)", B2385*$C$8/F2385*(D2385+273.15)/($C$6+273.15), B2385)</f>
        <v>0.56336692389911669</v>
      </c>
      <c r="D2385" s="168">
        <v>26.440116501666601</v>
      </c>
      <c r="E2385" s="168">
        <v>2.3336784999999999E-2</v>
      </c>
      <c r="F2385" s="169">
        <f t="shared" ref="F2385:F2448" si="410">$C$5-EXP(52.57-(6690.9/(D2385+273.15))-4.681*LN(D2385+273.15))/1000</f>
        <v>0.97866291445867504</v>
      </c>
      <c r="G2385" s="169">
        <f t="shared" ref="G2385:G2448" si="411">C2385*((20+273.15)/(D2385+273.15))*(F2385/$C$9)</f>
        <v>0.54504994310708632</v>
      </c>
      <c r="H2385" s="169">
        <f t="shared" ref="H2385:H2448" si="412">G2385/$C$2</f>
        <v>1.17976178161707E-3</v>
      </c>
      <c r="I2385" s="169">
        <f t="shared" ref="I2385:I2448" si="413">C2385*(24*60*60)</f>
        <v>48674.902224883685</v>
      </c>
      <c r="J2385" s="169">
        <f t="shared" si="407"/>
        <v>2.3657383468499885E-2</v>
      </c>
      <c r="K2385" s="169">
        <f t="shared" si="408"/>
        <v>1.6970544952011302</v>
      </c>
      <c r="L2385" s="169">
        <f t="shared" ref="L2385:L2448" si="414">(($C$3/0.815)^(-0.49))*34500*(H2385)^0.86</f>
        <v>35.142725068608136</v>
      </c>
      <c r="M2385" s="170">
        <f t="shared" ref="M2385:M2448" si="415">L2385*(1.024)^(D2385-20)</f>
        <v>40.941934168248892</v>
      </c>
      <c r="N2385" s="170">
        <f t="shared" ref="N2385:N2448" si="416">K2385*E2385*(1-EXP((-(M2385/K2385)*($C$4/I2385))))*I2385/1000</f>
        <v>1.5855633259517552</v>
      </c>
      <c r="O2385" s="169">
        <f t="shared" ref="O2385:O2448" si="417">N2385*1000/24/$C$2</f>
        <v>0.14299813545740936</v>
      </c>
    </row>
    <row r="2386" spans="1:15" x14ac:dyDescent="0.25">
      <c r="A2386" s="157">
        <v>45695.645833333336</v>
      </c>
      <c r="B2386" s="168">
        <v>0.50383573636582246</v>
      </c>
      <c r="C2386" s="169">
        <f t="shared" si="409"/>
        <v>0.57213567429086387</v>
      </c>
      <c r="D2386" s="168">
        <v>26.44024478</v>
      </c>
      <c r="E2386" s="168">
        <v>2.3337712166666601E-2</v>
      </c>
      <c r="F2386" s="169">
        <f t="shared" si="410"/>
        <v>0.97866265303327249</v>
      </c>
      <c r="G2386" s="169">
        <f t="shared" si="411"/>
        <v>0.55353320663211381</v>
      </c>
      <c r="H2386" s="169">
        <f t="shared" si="412"/>
        <v>1.1981238238790342E-3</v>
      </c>
      <c r="I2386" s="169">
        <f t="shared" si="413"/>
        <v>49432.522258730642</v>
      </c>
      <c r="J2386" s="169">
        <f t="shared" si="407"/>
        <v>2.3657293022820585E-2</v>
      </c>
      <c r="K2386" s="169">
        <f t="shared" si="408"/>
        <v>1.6970602566701671</v>
      </c>
      <c r="L2386" s="169">
        <f t="shared" si="414"/>
        <v>35.612608254928439</v>
      </c>
      <c r="M2386" s="170">
        <f t="shared" si="415"/>
        <v>41.489483121752293</v>
      </c>
      <c r="N2386" s="170">
        <f t="shared" si="416"/>
        <v>1.609011299323464</v>
      </c>
      <c r="O2386" s="169">
        <f t="shared" si="417"/>
        <v>0.14511285167058657</v>
      </c>
    </row>
    <row r="2387" spans="1:15" x14ac:dyDescent="0.25">
      <c r="A2387" s="157">
        <v>45695.646527777775</v>
      </c>
      <c r="B2387" s="168">
        <v>0.49572802970517271</v>
      </c>
      <c r="C2387" s="169">
        <f t="shared" si="409"/>
        <v>0.56293085223726225</v>
      </c>
      <c r="D2387" s="168">
        <v>26.440888699999999</v>
      </c>
      <c r="E2387" s="168">
        <v>2.3365464666666599E-2</v>
      </c>
      <c r="F2387" s="169">
        <f t="shared" si="410"/>
        <v>0.97866134072760902</v>
      </c>
      <c r="G2387" s="169">
        <f t="shared" si="411"/>
        <v>0.54462577005630963</v>
      </c>
      <c r="H2387" s="169">
        <f t="shared" si="412"/>
        <v>1.1788436581305402E-3</v>
      </c>
      <c r="I2387" s="169">
        <f t="shared" si="413"/>
        <v>48637.225633299458</v>
      </c>
      <c r="J2387" s="169">
        <f t="shared" si="407"/>
        <v>2.3656839018157471E-2</v>
      </c>
      <c r="K2387" s="169">
        <f t="shared" si="408"/>
        <v>1.697089177788712</v>
      </c>
      <c r="L2387" s="169">
        <f t="shared" si="414"/>
        <v>35.119203605903849</v>
      </c>
      <c r="M2387" s="170">
        <f t="shared" si="415"/>
        <v>40.915280532764783</v>
      </c>
      <c r="N2387" s="170">
        <f t="shared" si="416"/>
        <v>1.5863762784876121</v>
      </c>
      <c r="O2387" s="169">
        <f t="shared" si="417"/>
        <v>0.14307145368755522</v>
      </c>
    </row>
    <row r="2388" spans="1:15" x14ac:dyDescent="0.25">
      <c r="A2388" s="157">
        <v>45695.647222222222</v>
      </c>
      <c r="B2388" s="168">
        <v>0.48607600403329204</v>
      </c>
      <c r="C2388" s="169">
        <f t="shared" si="409"/>
        <v>0.5519722869130359</v>
      </c>
      <c r="D2388" s="168">
        <v>26.44153262</v>
      </c>
      <c r="E2388" s="168">
        <v>2.32519408333333E-2</v>
      </c>
      <c r="F2388" s="169">
        <f t="shared" si="410"/>
        <v>0.97866002837854382</v>
      </c>
      <c r="G2388" s="169">
        <f t="shared" si="411"/>
        <v>0.53402168556006369</v>
      </c>
      <c r="H2388" s="169">
        <f t="shared" si="412"/>
        <v>1.1558910942858522E-3</v>
      </c>
      <c r="I2388" s="169">
        <f t="shared" si="413"/>
        <v>47690.405589286303</v>
      </c>
      <c r="J2388" s="169">
        <f t="shared" si="407"/>
        <v>2.3656385024158715E-2</v>
      </c>
      <c r="K2388" s="169">
        <f t="shared" si="408"/>
        <v>1.6971180992679586</v>
      </c>
      <c r="L2388" s="169">
        <f t="shared" si="414"/>
        <v>34.530340925295739</v>
      </c>
      <c r="M2388" s="170">
        <f t="shared" si="415"/>
        <v>40.229846262843246</v>
      </c>
      <c r="N2388" s="170">
        <f t="shared" si="416"/>
        <v>1.5495480295156669</v>
      </c>
      <c r="O2388" s="169">
        <f t="shared" si="417"/>
        <v>0.13975000266194687</v>
      </c>
    </row>
    <row r="2389" spans="1:15" x14ac:dyDescent="0.25">
      <c r="A2389" s="157">
        <v>45695.647916666669</v>
      </c>
      <c r="B2389" s="168">
        <v>0.4609807482665445</v>
      </c>
      <c r="C2389" s="169">
        <f t="shared" si="409"/>
        <v>0.52347674817215084</v>
      </c>
      <c r="D2389" s="168">
        <v>26.442176539999998</v>
      </c>
      <c r="E2389" s="168">
        <v>2.3160618333333299E-2</v>
      </c>
      <c r="F2389" s="169">
        <f t="shared" si="410"/>
        <v>0.97865871598607568</v>
      </c>
      <c r="G2389" s="169">
        <f t="shared" si="411"/>
        <v>0.50645107793302779</v>
      </c>
      <c r="H2389" s="169">
        <f t="shared" si="412"/>
        <v>1.096214454400493E-3</v>
      </c>
      <c r="I2389" s="169">
        <f t="shared" si="413"/>
        <v>45228.391042073832</v>
      </c>
      <c r="J2389" s="169">
        <f t="shared" si="407"/>
        <v>2.3655931040823933E-2</v>
      </c>
      <c r="K2389" s="169">
        <f t="shared" si="408"/>
        <v>1.6971470211079163</v>
      </c>
      <c r="L2389" s="169">
        <f t="shared" si="414"/>
        <v>32.991530856547421</v>
      </c>
      <c r="M2389" s="170">
        <f t="shared" si="415"/>
        <v>38.437630443088004</v>
      </c>
      <c r="N2389" s="170">
        <f t="shared" si="416"/>
        <v>1.4678320278891108</v>
      </c>
      <c r="O2389" s="169">
        <f t="shared" si="417"/>
        <v>0.13238023339548258</v>
      </c>
    </row>
    <row r="2390" spans="1:15" x14ac:dyDescent="0.25">
      <c r="A2390" s="157">
        <v>45695.648611111108</v>
      </c>
      <c r="B2390" s="168">
        <v>0.45634778035308843</v>
      </c>
      <c r="C2390" s="169">
        <f t="shared" si="409"/>
        <v>0.5182174891286353</v>
      </c>
      <c r="D2390" s="168">
        <v>26.442820459999901</v>
      </c>
      <c r="E2390" s="168">
        <v>2.3146047999999999E-2</v>
      </c>
      <c r="F2390" s="169">
        <f t="shared" si="410"/>
        <v>0.97865740355020359</v>
      </c>
      <c r="G2390" s="169">
        <f t="shared" si="411"/>
        <v>0.50136112221877682</v>
      </c>
      <c r="H2390" s="169">
        <f t="shared" si="412"/>
        <v>1.0851972342397766E-3</v>
      </c>
      <c r="I2390" s="169">
        <f t="shared" si="413"/>
        <v>44773.991060714092</v>
      </c>
      <c r="J2390" s="169">
        <f t="shared" si="407"/>
        <v>2.3655477068152974E-2</v>
      </c>
      <c r="K2390" s="169">
        <f t="shared" si="408"/>
        <v>1.6971759433085778</v>
      </c>
      <c r="L2390" s="169">
        <f t="shared" si="414"/>
        <v>32.706176819238252</v>
      </c>
      <c r="M2390" s="170">
        <f t="shared" si="415"/>
        <v>38.10575332164693</v>
      </c>
      <c r="N2390" s="170">
        <f t="shared" si="416"/>
        <v>1.452949898650405</v>
      </c>
      <c r="O2390" s="169">
        <f t="shared" si="417"/>
        <v>0.13103805002258342</v>
      </c>
    </row>
    <row r="2391" spans="1:15" x14ac:dyDescent="0.25">
      <c r="A2391" s="157">
        <v>45695.649305555555</v>
      </c>
      <c r="B2391" s="168">
        <v>0.46677194899859542</v>
      </c>
      <c r="C2391" s="169">
        <f t="shared" si="409"/>
        <v>0.53005625574896942</v>
      </c>
      <c r="D2391" s="168">
        <v>26.443284445</v>
      </c>
      <c r="E2391" s="168">
        <v>2.3151346333333302E-2</v>
      </c>
      <c r="F2391" s="169">
        <f t="shared" si="410"/>
        <v>0.97865645783041844</v>
      </c>
      <c r="G2391" s="169">
        <f t="shared" si="411"/>
        <v>0.51281351251256879</v>
      </c>
      <c r="H2391" s="169">
        <f t="shared" si="412"/>
        <v>1.1099859578194129E-3</v>
      </c>
      <c r="I2391" s="169">
        <f t="shared" si="413"/>
        <v>45796.860496710957</v>
      </c>
      <c r="J2391" s="169">
        <f t="shared" si="407"/>
        <v>2.365514995880175E-2</v>
      </c>
      <c r="K2391" s="169">
        <f t="shared" si="408"/>
        <v>1.6971967838031456</v>
      </c>
      <c r="L2391" s="169">
        <f t="shared" si="414"/>
        <v>33.347659149102547</v>
      </c>
      <c r="M2391" s="170">
        <f t="shared" si="415"/>
        <v>38.853567747483588</v>
      </c>
      <c r="N2391" s="170">
        <f t="shared" si="416"/>
        <v>1.484766151589596</v>
      </c>
      <c r="O2391" s="169">
        <f t="shared" si="417"/>
        <v>0.13390748120396789</v>
      </c>
    </row>
    <row r="2392" spans="1:15" x14ac:dyDescent="0.25">
      <c r="A2392" s="157">
        <v>45695.65</v>
      </c>
      <c r="B2392" s="168">
        <v>0.45866424227617331</v>
      </c>
      <c r="C2392" s="169">
        <f t="shared" si="409"/>
        <v>0.52085018262410976</v>
      </c>
      <c r="D2392" s="168">
        <v>26.443590985</v>
      </c>
      <c r="E2392" s="168">
        <v>2.3305259999999901E-2</v>
      </c>
      <c r="F2392" s="169">
        <f t="shared" si="410"/>
        <v>0.97865583301134218</v>
      </c>
      <c r="G2392" s="169">
        <f t="shared" si="411"/>
        <v>0.50390607586889946</v>
      </c>
      <c r="H2392" s="169">
        <f t="shared" si="412"/>
        <v>1.0907057919240248E-3</v>
      </c>
      <c r="I2392" s="169">
        <f t="shared" si="413"/>
        <v>45001.455778723081</v>
      </c>
      <c r="J2392" s="169">
        <f t="shared" si="407"/>
        <v>2.3654933851187741E-2</v>
      </c>
      <c r="K2392" s="169">
        <f t="shared" si="408"/>
        <v>1.6972105525518615</v>
      </c>
      <c r="L2392" s="169">
        <f t="shared" si="414"/>
        <v>32.848902922345403</v>
      </c>
      <c r="M2392" s="170">
        <f t="shared" si="415"/>
        <v>38.272741970059478</v>
      </c>
      <c r="N2392" s="170">
        <f t="shared" si="416"/>
        <v>1.470018938419926</v>
      </c>
      <c r="O2392" s="169">
        <f t="shared" si="417"/>
        <v>0.13257746558621267</v>
      </c>
    </row>
    <row r="2393" spans="1:15" x14ac:dyDescent="0.25">
      <c r="A2393" s="157">
        <v>45695.650694444441</v>
      </c>
      <c r="B2393" s="168">
        <v>0.45866424227617331</v>
      </c>
      <c r="C2393" s="169">
        <f t="shared" si="409"/>
        <v>0.52085104807255422</v>
      </c>
      <c r="D2393" s="168">
        <v>26.443897518333301</v>
      </c>
      <c r="E2393" s="168">
        <v>2.3184723000000001E-2</v>
      </c>
      <c r="F2393" s="169">
        <f t="shared" si="410"/>
        <v>0.97865520819601781</v>
      </c>
      <c r="G2393" s="169">
        <f t="shared" si="411"/>
        <v>0.50390607586889924</v>
      </c>
      <c r="H2393" s="169">
        <f t="shared" si="412"/>
        <v>1.0907057919240244E-3</v>
      </c>
      <c r="I2393" s="169">
        <f t="shared" si="413"/>
        <v>45001.530553468685</v>
      </c>
      <c r="J2393" s="169">
        <f t="shared" si="407"/>
        <v>2.3654717750690162E-2</v>
      </c>
      <c r="K2393" s="169">
        <f t="shared" si="408"/>
        <v>1.6972243210828757</v>
      </c>
      <c r="L2393" s="169">
        <f t="shared" si="414"/>
        <v>32.848902922345367</v>
      </c>
      <c r="M2393" s="170">
        <f t="shared" si="415"/>
        <v>38.273020210305717</v>
      </c>
      <c r="N2393" s="170">
        <f t="shared" si="416"/>
        <v>1.4624288060536865</v>
      </c>
      <c r="O2393" s="169">
        <f t="shared" si="417"/>
        <v>0.13189292983889669</v>
      </c>
    </row>
    <row r="2394" spans="1:15" x14ac:dyDescent="0.25">
      <c r="A2394" s="157">
        <v>45695.651388888888</v>
      </c>
      <c r="B2394" s="168">
        <v>0.46059465476152978</v>
      </c>
      <c r="C2394" s="169">
        <f t="shared" si="409"/>
        <v>0.52304405965200818</v>
      </c>
      <c r="D2394" s="168">
        <v>26.444204055</v>
      </c>
      <c r="E2394" s="168">
        <v>2.3069485666666601E-2</v>
      </c>
      <c r="F2394" s="169">
        <f t="shared" si="410"/>
        <v>0.97865458336406164</v>
      </c>
      <c r="G2394" s="169">
        <f t="shared" si="411"/>
        <v>0.50602690084421686</v>
      </c>
      <c r="H2394" s="169">
        <f t="shared" si="412"/>
        <v>1.0952963221736295E-3</v>
      </c>
      <c r="I2394" s="169">
        <f t="shared" si="413"/>
        <v>45191.006753933507</v>
      </c>
      <c r="J2394" s="169">
        <f t="shared" si="407"/>
        <v>2.3654501650259011E-2</v>
      </c>
      <c r="K2394" s="169">
        <f t="shared" si="408"/>
        <v>1.6972380898453625</v>
      </c>
      <c r="L2394" s="169">
        <f t="shared" si="414"/>
        <v>32.967765950820343</v>
      </c>
      <c r="M2394" s="170">
        <f t="shared" si="415"/>
        <v>38.411789539303214</v>
      </c>
      <c r="N2394" s="170">
        <f t="shared" si="416"/>
        <v>1.4609805708141748</v>
      </c>
      <c r="O2394" s="169">
        <f t="shared" si="417"/>
        <v>0.13176231699262039</v>
      </c>
    </row>
    <row r="2395" spans="1:15" x14ac:dyDescent="0.25">
      <c r="A2395" s="157">
        <v>45695.652083333334</v>
      </c>
      <c r="B2395" s="168">
        <v>0.46329723225029906</v>
      </c>
      <c r="C2395" s="169">
        <f t="shared" si="409"/>
        <v>0.52611393844609899</v>
      </c>
      <c r="D2395" s="168">
        <v>26.444510595000001</v>
      </c>
      <c r="E2395" s="168">
        <v>2.3177836166666601E-2</v>
      </c>
      <c r="F2395" s="169">
        <f t="shared" si="410"/>
        <v>0.97865395851547388</v>
      </c>
      <c r="G2395" s="169">
        <f t="shared" si="411"/>
        <v>0.50899605581984553</v>
      </c>
      <c r="H2395" s="169">
        <f t="shared" si="412"/>
        <v>1.1017230645451201E-3</v>
      </c>
      <c r="I2395" s="169">
        <f t="shared" si="413"/>
        <v>45456.244281742955</v>
      </c>
      <c r="J2395" s="169">
        <f t="shared" si="407"/>
        <v>2.3654285549894415E-2</v>
      </c>
      <c r="K2395" s="169">
        <f t="shared" si="408"/>
        <v>1.6972518588393215</v>
      </c>
      <c r="L2395" s="169">
        <f t="shared" si="414"/>
        <v>33.134057129941354</v>
      </c>
      <c r="M2395" s="170">
        <f t="shared" si="415"/>
        <v>38.605821331076378</v>
      </c>
      <c r="N2395" s="170">
        <f t="shared" si="416"/>
        <v>1.4760219788307927</v>
      </c>
      <c r="O2395" s="169">
        <f t="shared" si="417"/>
        <v>0.13311886533466744</v>
      </c>
    </row>
    <row r="2396" spans="1:15" x14ac:dyDescent="0.25">
      <c r="A2396" s="157">
        <v>45695.652777777781</v>
      </c>
      <c r="B2396" s="168">
        <v>0.43820196182791638</v>
      </c>
      <c r="C2396" s="169">
        <f t="shared" si="409"/>
        <v>0.49761692281431635</v>
      </c>
      <c r="D2396" s="168">
        <v>26.444817134999901</v>
      </c>
      <c r="E2396" s="168">
        <v>2.3074785E-2</v>
      </c>
      <c r="F2396" s="169">
        <f t="shared" si="410"/>
        <v>0.97865333365704865</v>
      </c>
      <c r="G2396" s="169">
        <f t="shared" si="411"/>
        <v>0.48142543209156846</v>
      </c>
      <c r="H2396" s="169">
        <f t="shared" si="412"/>
        <v>1.0420463898085897E-3</v>
      </c>
      <c r="I2396" s="169">
        <f t="shared" si="413"/>
        <v>42994.102131156935</v>
      </c>
      <c r="J2396" s="169">
        <f t="shared" si="407"/>
        <v>2.3654069451946362E-2</v>
      </c>
      <c r="K2396" s="169">
        <f t="shared" si="408"/>
        <v>1.6972656279150224</v>
      </c>
      <c r="L2396" s="169">
        <f t="shared" si="414"/>
        <v>31.584585579714734</v>
      </c>
      <c r="M2396" s="170">
        <f t="shared" si="415"/>
        <v>36.800737310895336</v>
      </c>
      <c r="N2396" s="170">
        <f t="shared" si="416"/>
        <v>1.3938643805961586</v>
      </c>
      <c r="O2396" s="169">
        <f t="shared" si="417"/>
        <v>0.12570926953428557</v>
      </c>
    </row>
    <row r="2397" spans="1:15" x14ac:dyDescent="0.25">
      <c r="A2397" s="157">
        <v>45695.65347222222</v>
      </c>
      <c r="B2397" s="168">
        <v>0.40885980230284585</v>
      </c>
      <c r="C2397" s="169">
        <f t="shared" si="409"/>
        <v>0.46429708784040696</v>
      </c>
      <c r="D2397" s="168">
        <v>26.445123675000001</v>
      </c>
      <c r="E2397" s="168">
        <v>2.29751766666666E-2</v>
      </c>
      <c r="F2397" s="169">
        <f t="shared" si="410"/>
        <v>0.97865270878878552</v>
      </c>
      <c r="G2397" s="169">
        <f t="shared" si="411"/>
        <v>0.44918901359419033</v>
      </c>
      <c r="H2397" s="169">
        <f t="shared" si="412"/>
        <v>9.7227059219521714E-4</v>
      </c>
      <c r="I2397" s="169">
        <f t="shared" si="413"/>
        <v>40115.268389411161</v>
      </c>
      <c r="J2397" s="169">
        <f t="shared" si="407"/>
        <v>2.3653853356414557E-2</v>
      </c>
      <c r="K2397" s="169">
        <f t="shared" si="408"/>
        <v>1.6972793970724822</v>
      </c>
      <c r="L2397" s="169">
        <f t="shared" si="414"/>
        <v>29.757008298996126</v>
      </c>
      <c r="M2397" s="170">
        <f t="shared" si="415"/>
        <v>34.671590169680485</v>
      </c>
      <c r="N2397" s="170">
        <f t="shared" si="416"/>
        <v>1.2995089760270373</v>
      </c>
      <c r="O2397" s="169">
        <f t="shared" si="417"/>
        <v>0.11719958297502141</v>
      </c>
    </row>
    <row r="2398" spans="1:15" x14ac:dyDescent="0.25">
      <c r="A2398" s="157">
        <v>45695.654166666667</v>
      </c>
      <c r="B2398" s="168">
        <v>0.43434114786823108</v>
      </c>
      <c r="C2398" s="169">
        <f t="shared" si="409"/>
        <v>0.4932347482639538</v>
      </c>
      <c r="D2398" s="168">
        <v>26.445609945000001</v>
      </c>
      <c r="E2398" s="168">
        <v>2.3118760666666599E-2</v>
      </c>
      <c r="F2398" s="169">
        <f t="shared" si="410"/>
        <v>0.97865171752866764</v>
      </c>
      <c r="G2398" s="169">
        <f t="shared" si="411"/>
        <v>0.47718379423806973</v>
      </c>
      <c r="H2398" s="169">
        <f t="shared" si="412"/>
        <v>1.0328653554936575E-3</v>
      </c>
      <c r="I2398" s="169">
        <f t="shared" si="413"/>
        <v>42615.482250005611</v>
      </c>
      <c r="J2398" s="169">
        <f t="shared" si="407"/>
        <v>2.3653510565083115E-2</v>
      </c>
      <c r="K2398" s="169">
        <f t="shared" si="408"/>
        <v>1.6973012395061016</v>
      </c>
      <c r="L2398" s="169">
        <f t="shared" si="414"/>
        <v>31.3451179274475</v>
      </c>
      <c r="M2398" s="170">
        <f t="shared" si="415"/>
        <v>36.522408612085322</v>
      </c>
      <c r="N2398" s="170">
        <f t="shared" si="416"/>
        <v>1.3848756322480422</v>
      </c>
      <c r="O2398" s="169">
        <f t="shared" si="417"/>
        <v>0.12489859598196629</v>
      </c>
    </row>
    <row r="2399" spans="1:15" x14ac:dyDescent="0.25">
      <c r="A2399" s="157">
        <v>45695.654861111114</v>
      </c>
      <c r="B2399" s="168">
        <v>0.46059465476152978</v>
      </c>
      <c r="C2399" s="169">
        <f t="shared" si="409"/>
        <v>0.52304987045300255</v>
      </c>
      <c r="D2399" s="168">
        <v>26.446253485</v>
      </c>
      <c r="E2399" s="168">
        <v>2.3126442333333299E-2</v>
      </c>
      <c r="F2399" s="169">
        <f t="shared" si="410"/>
        <v>0.97865040563600658</v>
      </c>
      <c r="G2399" s="169">
        <f t="shared" si="411"/>
        <v>0.50602690084421675</v>
      </c>
      <c r="H2399" s="169">
        <f t="shared" si="412"/>
        <v>1.0952963221736293E-3</v>
      </c>
      <c r="I2399" s="169">
        <f t="shared" si="413"/>
        <v>45191.50880713942</v>
      </c>
      <c r="J2399" s="169">
        <f t="shared" si="407"/>
        <v>2.3653056917135158E-2</v>
      </c>
      <c r="K2399" s="169">
        <f t="shared" si="408"/>
        <v>1.697330146560877</v>
      </c>
      <c r="L2399" s="169">
        <f t="shared" si="414"/>
        <v>32.967765950820343</v>
      </c>
      <c r="M2399" s="170">
        <f t="shared" si="415"/>
        <v>38.4136566035803</v>
      </c>
      <c r="N2399" s="170">
        <f t="shared" si="416"/>
        <v>1.4646742780867315</v>
      </c>
      <c r="O2399" s="169">
        <f t="shared" si="417"/>
        <v>0.13209544355039063</v>
      </c>
    </row>
    <row r="2400" spans="1:15" x14ac:dyDescent="0.25">
      <c r="A2400" s="157">
        <v>45695.655555555553</v>
      </c>
      <c r="B2400" s="168">
        <v>0.45364520657841839</v>
      </c>
      <c r="C2400" s="169">
        <f t="shared" si="409"/>
        <v>0.51515989568185305</v>
      </c>
      <c r="D2400" s="168">
        <v>26.4468970233333</v>
      </c>
      <c r="E2400" s="168">
        <v>2.3067366333333301E-2</v>
      </c>
      <c r="F2400" s="169">
        <f t="shared" si="410"/>
        <v>0.97864909370338293</v>
      </c>
      <c r="G2400" s="169">
        <f t="shared" si="411"/>
        <v>0.49839197132359936</v>
      </c>
      <c r="H2400" s="169">
        <f t="shared" si="412"/>
        <v>1.0787705007004316E-3</v>
      </c>
      <c r="I2400" s="169">
        <f t="shared" si="413"/>
        <v>44509.814986912104</v>
      </c>
      <c r="J2400" s="169">
        <f t="shared" si="407"/>
        <v>2.3652603281011379E-2</v>
      </c>
      <c r="K2400" s="169">
        <f t="shared" si="408"/>
        <v>1.6973590539010843</v>
      </c>
      <c r="L2400" s="169">
        <f t="shared" si="414"/>
        <v>32.539532599540216</v>
      </c>
      <c r="M2400" s="170">
        <f t="shared" si="415"/>
        <v>37.915262771341929</v>
      </c>
      <c r="N2400" s="170">
        <f t="shared" si="416"/>
        <v>1.4400456232585108</v>
      </c>
      <c r="O2400" s="169">
        <f t="shared" si="417"/>
        <v>0.12987424452187146</v>
      </c>
    </row>
    <row r="2401" spans="1:15" x14ac:dyDescent="0.25">
      <c r="A2401" s="157">
        <v>45695.65625</v>
      </c>
      <c r="B2401" s="168">
        <v>0.44399317723104698</v>
      </c>
      <c r="C2401" s="169">
        <f t="shared" si="409"/>
        <v>0.5042008016213626</v>
      </c>
      <c r="D2401" s="168">
        <v>26.4475405616666</v>
      </c>
      <c r="E2401" s="168">
        <v>2.3112668333333301E-2</v>
      </c>
      <c r="F2401" s="169">
        <f t="shared" si="410"/>
        <v>0.97864778172739753</v>
      </c>
      <c r="G2401" s="169">
        <f t="shared" si="411"/>
        <v>0.48778788278931856</v>
      </c>
      <c r="H2401" s="169">
        <f t="shared" si="412"/>
        <v>1.0558179281154082E-3</v>
      </c>
      <c r="I2401" s="169">
        <f t="shared" si="413"/>
        <v>43562.949260085727</v>
      </c>
      <c r="J2401" s="169">
        <f t="shared" si="407"/>
        <v>2.3652149655536532E-2</v>
      </c>
      <c r="K2401" s="169">
        <f t="shared" si="408"/>
        <v>1.6973879616015937</v>
      </c>
      <c r="L2401" s="169">
        <f t="shared" si="414"/>
        <v>31.943234134003738</v>
      </c>
      <c r="M2401" s="170">
        <f t="shared" si="415"/>
        <v>37.221020226736279</v>
      </c>
      <c r="N2401" s="170">
        <f t="shared" si="416"/>
        <v>1.4137632071475397</v>
      </c>
      <c r="O2401" s="169">
        <f t="shared" si="417"/>
        <v>0.12750389674851548</v>
      </c>
    </row>
    <row r="2402" spans="1:15" x14ac:dyDescent="0.25">
      <c r="A2402" s="157">
        <v>45695.656944444447</v>
      </c>
      <c r="B2402" s="168">
        <v>0.44167669327045639</v>
      </c>
      <c r="C2402" s="169">
        <f t="shared" si="409"/>
        <v>0.50157194103262226</v>
      </c>
      <c r="D2402" s="168">
        <v>26.448184101666602</v>
      </c>
      <c r="E2402" s="168">
        <v>2.3021007333333302E-2</v>
      </c>
      <c r="F2402" s="169">
        <f t="shared" si="410"/>
        <v>0.97864646970465119</v>
      </c>
      <c r="G2402" s="169">
        <f t="shared" si="411"/>
        <v>0.48524290492794964</v>
      </c>
      <c r="H2402" s="169">
        <f t="shared" si="412"/>
        <v>1.0503093180258651E-3</v>
      </c>
      <c r="I2402" s="169">
        <f t="shared" si="413"/>
        <v>43335.815705218563</v>
      </c>
      <c r="J2402" s="169">
        <f t="shared" si="407"/>
        <v>2.3651696039535538E-2</v>
      </c>
      <c r="K2402" s="169">
        <f t="shared" si="408"/>
        <v>1.6974168697372767</v>
      </c>
      <c r="L2402" s="169">
        <f t="shared" si="414"/>
        <v>31.799853916439872</v>
      </c>
      <c r="M2402" s="170">
        <f t="shared" si="415"/>
        <v>37.054515710253646</v>
      </c>
      <c r="N2402" s="170">
        <f t="shared" si="416"/>
        <v>1.4012116980942022</v>
      </c>
      <c r="O2402" s="169">
        <f t="shared" si="417"/>
        <v>0.12637190639377724</v>
      </c>
    </row>
    <row r="2403" spans="1:15" x14ac:dyDescent="0.25">
      <c r="A2403" s="157">
        <v>45695.657638888886</v>
      </c>
      <c r="B2403" s="168">
        <v>0.42507521574769291</v>
      </c>
      <c r="C2403" s="169">
        <f t="shared" si="409"/>
        <v>0.48272037175656118</v>
      </c>
      <c r="D2403" s="168">
        <v>26.4486482983333</v>
      </c>
      <c r="E2403" s="168">
        <v>2.3182870166666598E-2</v>
      </c>
      <c r="F2403" s="169">
        <f t="shared" si="410"/>
        <v>0.97864552329275778</v>
      </c>
      <c r="G2403" s="169">
        <f t="shared" si="411"/>
        <v>0.46700388688153216</v>
      </c>
      <c r="H2403" s="169">
        <f t="shared" si="412"/>
        <v>1.0108309239860004E-3</v>
      </c>
      <c r="I2403" s="169">
        <f t="shared" si="413"/>
        <v>41707.040119766883</v>
      </c>
      <c r="J2403" s="169">
        <f t="shared" si="407"/>
        <v>2.3651368844984429E-2</v>
      </c>
      <c r="K2403" s="169">
        <f t="shared" si="408"/>
        <v>1.6974377219052446</v>
      </c>
      <c r="L2403" s="169">
        <f t="shared" si="414"/>
        <v>30.769174440885301</v>
      </c>
      <c r="M2403" s="170">
        <f t="shared" si="415"/>
        <v>35.853919728506334</v>
      </c>
      <c r="N2403" s="170">
        <f t="shared" si="416"/>
        <v>1.3607072219123952</v>
      </c>
      <c r="O2403" s="169">
        <f t="shared" si="417"/>
        <v>0.12271890529512944</v>
      </c>
    </row>
    <row r="2404" spans="1:15" x14ac:dyDescent="0.25">
      <c r="A2404" s="157">
        <v>45695.658333333333</v>
      </c>
      <c r="B2404" s="168">
        <v>0.42082831561853001</v>
      </c>
      <c r="C2404" s="169">
        <f t="shared" si="409"/>
        <v>0.47789833850804175</v>
      </c>
      <c r="D2404" s="168">
        <v>26.4489555683333</v>
      </c>
      <c r="E2404" s="168">
        <v>2.31555829999999E-2</v>
      </c>
      <c r="F2404" s="169">
        <f t="shared" si="410"/>
        <v>0.97864489681315459</v>
      </c>
      <c r="G2404" s="169">
        <f t="shared" si="411"/>
        <v>0.46233807999832405</v>
      </c>
      <c r="H2404" s="169">
        <f t="shared" si="412"/>
        <v>1.0007317748881473E-3</v>
      </c>
      <c r="I2404" s="169">
        <f t="shared" si="413"/>
        <v>41290.416447094809</v>
      </c>
      <c r="J2404" s="169">
        <f t="shared" si="407"/>
        <v>2.3651152265111469E-2</v>
      </c>
      <c r="K2404" s="169">
        <f t="shared" si="408"/>
        <v>1.6974515248770823</v>
      </c>
      <c r="L2404" s="169">
        <f t="shared" si="414"/>
        <v>30.504613733900847</v>
      </c>
      <c r="M2404" s="170">
        <f t="shared" si="415"/>
        <v>35.545898203142926</v>
      </c>
      <c r="N2404" s="170">
        <f t="shared" si="416"/>
        <v>1.3462273336203441</v>
      </c>
      <c r="O2404" s="169">
        <f t="shared" si="417"/>
        <v>0.12141299906388385</v>
      </c>
    </row>
    <row r="2405" spans="1:15" x14ac:dyDescent="0.25">
      <c r="A2405" s="157">
        <v>45695.65902777778</v>
      </c>
      <c r="B2405" s="168">
        <v>0.44746790864269803</v>
      </c>
      <c r="C2405" s="169">
        <f t="shared" si="409"/>
        <v>0.50815146783562037</v>
      </c>
      <c r="D2405" s="168">
        <v>26.449262836666598</v>
      </c>
      <c r="E2405" s="168">
        <v>2.3069485666666601E-2</v>
      </c>
      <c r="F2405" s="169">
        <f t="shared" si="410"/>
        <v>0.97864427032706336</v>
      </c>
      <c r="G2405" s="169">
        <f t="shared" si="411"/>
        <v>0.49160535559176394</v>
      </c>
      <c r="H2405" s="169">
        <f t="shared" si="412"/>
        <v>1.0640808562592293E-3</v>
      </c>
      <c r="I2405" s="169">
        <f t="shared" si="413"/>
        <v>43904.2868209976</v>
      </c>
      <c r="J2405" s="169">
        <f t="shared" si="407"/>
        <v>2.3650935688840743E-2</v>
      </c>
      <c r="K2405" s="169">
        <f t="shared" si="408"/>
        <v>1.6974653278561933</v>
      </c>
      <c r="L2405" s="169">
        <f t="shared" si="414"/>
        <v>32.158108694626456</v>
      </c>
      <c r="M2405" s="170">
        <f t="shared" si="415"/>
        <v>37.472927804989943</v>
      </c>
      <c r="N2405" s="170">
        <f t="shared" si="416"/>
        <v>1.4216666899216051</v>
      </c>
      <c r="O2405" s="169">
        <f t="shared" si="417"/>
        <v>0.12821669281399756</v>
      </c>
    </row>
    <row r="2406" spans="1:15" x14ac:dyDescent="0.25">
      <c r="A2406" s="157">
        <v>45695.659722222219</v>
      </c>
      <c r="B2406" s="168">
        <v>0.47526574555054157</v>
      </c>
      <c r="C2406" s="169">
        <f t="shared" si="409"/>
        <v>0.53972001979400097</v>
      </c>
      <c r="D2406" s="168">
        <v>26.449570106666599</v>
      </c>
      <c r="E2406" s="168">
        <v>2.3185289666666602E-2</v>
      </c>
      <c r="F2406" s="169">
        <f t="shared" si="410"/>
        <v>0.97864364382768743</v>
      </c>
      <c r="G2406" s="169">
        <f t="shared" si="411"/>
        <v>0.52214512220701448</v>
      </c>
      <c r="H2406" s="169">
        <f t="shared" si="412"/>
        <v>1.1301842472013299E-3</v>
      </c>
      <c r="I2406" s="169">
        <f t="shared" si="413"/>
        <v>46631.809710201684</v>
      </c>
      <c r="J2406" s="169">
        <f t="shared" si="407"/>
        <v>2.3650719113822744E-2</v>
      </c>
      <c r="K2406" s="169">
        <f t="shared" si="408"/>
        <v>1.6974791309923154</v>
      </c>
      <c r="L2406" s="169">
        <f t="shared" si="414"/>
        <v>33.86886724695804</v>
      </c>
      <c r="M2406" s="170">
        <f t="shared" si="415"/>
        <v>39.466713610440685</v>
      </c>
      <c r="N2406" s="170">
        <f t="shared" si="416"/>
        <v>1.5128612341817629</v>
      </c>
      <c r="O2406" s="169">
        <f t="shared" si="417"/>
        <v>0.13644130899907675</v>
      </c>
    </row>
    <row r="2407" spans="1:15" x14ac:dyDescent="0.25">
      <c r="A2407" s="157">
        <v>45695.660416666666</v>
      </c>
      <c r="B2407" s="168">
        <v>0.47449358056257335</v>
      </c>
      <c r="C2407" s="169">
        <f t="shared" si="409"/>
        <v>0.53884403344407461</v>
      </c>
      <c r="D2407" s="168">
        <v>26.449877376666599</v>
      </c>
      <c r="E2407" s="168">
        <v>2.3310881499999998E-2</v>
      </c>
      <c r="F2407" s="169">
        <f t="shared" si="410"/>
        <v>0.97864301731842496</v>
      </c>
      <c r="G2407" s="169">
        <f t="shared" si="411"/>
        <v>0.52129679222367109</v>
      </c>
      <c r="H2407" s="169">
        <f t="shared" si="412"/>
        <v>1.1283480351161712E-3</v>
      </c>
      <c r="I2407" s="169">
        <f t="shared" si="413"/>
        <v>46556.124489568043</v>
      </c>
      <c r="J2407" s="169">
        <f t="shared" si="407"/>
        <v>2.3650502541232184E-2</v>
      </c>
      <c r="K2407" s="169">
        <f t="shared" si="408"/>
        <v>1.6974929342105809</v>
      </c>
      <c r="L2407" s="169">
        <f t="shared" si="414"/>
        <v>33.82153881300362</v>
      </c>
      <c r="M2407" s="170">
        <f t="shared" si="415"/>
        <v>39.411849940910926</v>
      </c>
      <c r="N2407" s="170">
        <f t="shared" si="416"/>
        <v>1.5187265333517617</v>
      </c>
      <c r="O2407" s="169">
        <f t="shared" si="417"/>
        <v>0.1369702861969482</v>
      </c>
    </row>
    <row r="2408" spans="1:15" x14ac:dyDescent="0.25">
      <c r="A2408" s="157">
        <v>45695.661111111112</v>
      </c>
      <c r="B2408" s="168">
        <v>0.47140493898816571</v>
      </c>
      <c r="C2408" s="169">
        <f t="shared" si="409"/>
        <v>0.53533740444546429</v>
      </c>
      <c r="D2408" s="168">
        <v>26.4501846466666</v>
      </c>
      <c r="E2408" s="168">
        <v>2.3403146E-2</v>
      </c>
      <c r="F2408" s="169">
        <f t="shared" si="410"/>
        <v>0.97864239079927584</v>
      </c>
      <c r="G2408" s="169">
        <f t="shared" si="411"/>
        <v>0.51790349248048284</v>
      </c>
      <c r="H2408" s="169">
        <f t="shared" si="412"/>
        <v>1.1210032304772356E-3</v>
      </c>
      <c r="I2408" s="169">
        <f t="shared" si="413"/>
        <v>46253.151744088114</v>
      </c>
      <c r="J2408" s="169">
        <f t="shared" si="407"/>
        <v>2.3650285971069059E-2</v>
      </c>
      <c r="K2408" s="169">
        <f t="shared" si="408"/>
        <v>1.6975067375109878</v>
      </c>
      <c r="L2408" s="169">
        <f t="shared" si="414"/>
        <v>33.632118164062348</v>
      </c>
      <c r="M2408" s="170">
        <f t="shared" si="415"/>
        <v>39.191405840176451</v>
      </c>
      <c r="N2408" s="170">
        <f t="shared" si="416"/>
        <v>1.5153390590518672</v>
      </c>
      <c r="O2408" s="169">
        <f t="shared" si="417"/>
        <v>0.13666477805301833</v>
      </c>
    </row>
    <row r="2409" spans="1:15" x14ac:dyDescent="0.25">
      <c r="A2409" s="157">
        <v>45695.661805555559</v>
      </c>
      <c r="B2409" s="168">
        <v>0.47294925792217968</v>
      </c>
      <c r="C2409" s="169">
        <f t="shared" si="409"/>
        <v>0.53709206033014878</v>
      </c>
      <c r="D2409" s="168">
        <v>26.4504919166666</v>
      </c>
      <c r="E2409" s="168">
        <v>2.33971848333333E-2</v>
      </c>
      <c r="F2409" s="169">
        <f t="shared" si="410"/>
        <v>0.97864176427023997</v>
      </c>
      <c r="G2409" s="169">
        <f t="shared" si="411"/>
        <v>0.5196001403160917</v>
      </c>
      <c r="H2409" s="169">
        <f t="shared" si="412"/>
        <v>1.1246756283898088E-3</v>
      </c>
      <c r="I2409" s="169">
        <f t="shared" si="413"/>
        <v>46404.754012524856</v>
      </c>
      <c r="J2409" s="169">
        <f t="shared" si="407"/>
        <v>2.3650069403333286E-2</v>
      </c>
      <c r="K2409" s="169">
        <f t="shared" si="408"/>
        <v>1.6975205408935401</v>
      </c>
      <c r="L2409" s="169">
        <f t="shared" si="414"/>
        <v>33.726850022948639</v>
      </c>
      <c r="M2409" s="170">
        <f t="shared" si="415"/>
        <v>39.302082997620936</v>
      </c>
      <c r="N2409" s="170">
        <f t="shared" si="416"/>
        <v>1.5196718706793848</v>
      </c>
      <c r="O2409" s="169">
        <f t="shared" si="417"/>
        <v>0.1370555438924409</v>
      </c>
    </row>
    <row r="2410" spans="1:15" x14ac:dyDescent="0.25">
      <c r="A2410" s="157">
        <v>45695.662499999999</v>
      </c>
      <c r="B2410" s="168">
        <v>0.48453168139289826</v>
      </c>
      <c r="C2410" s="169">
        <f t="shared" si="409"/>
        <v>0.55024573942383792</v>
      </c>
      <c r="D2410" s="168">
        <v>26.450630189999998</v>
      </c>
      <c r="E2410" s="168">
        <v>2.3350692833333301E-2</v>
      </c>
      <c r="F2410" s="169">
        <f t="shared" si="410"/>
        <v>0.97864148232520953</v>
      </c>
      <c r="G2410" s="169">
        <f t="shared" si="411"/>
        <v>0.53232503365248429</v>
      </c>
      <c r="H2410" s="169">
        <f t="shared" si="412"/>
        <v>1.1522186875594898E-3</v>
      </c>
      <c r="I2410" s="169">
        <f t="shared" si="413"/>
        <v>47541.231886219597</v>
      </c>
      <c r="J2410" s="169">
        <f t="shared" si="407"/>
        <v>2.3649971947351925E-2</v>
      </c>
      <c r="K2410" s="169">
        <f t="shared" si="408"/>
        <v>1.6975267525248492</v>
      </c>
      <c r="L2410" s="169">
        <f t="shared" si="414"/>
        <v>34.435971813713799</v>
      </c>
      <c r="M2410" s="170">
        <f t="shared" si="415"/>
        <v>40.128558098981152</v>
      </c>
      <c r="N2410" s="170">
        <f t="shared" si="416"/>
        <v>1.5518492118909588</v>
      </c>
      <c r="O2410" s="169">
        <f t="shared" si="417"/>
        <v>0.13995754075495659</v>
      </c>
    </row>
    <row r="2411" spans="1:15" x14ac:dyDescent="0.25">
      <c r="A2411" s="157">
        <v>45695.663194444445</v>
      </c>
      <c r="B2411" s="168">
        <v>0.4663858775465281</v>
      </c>
      <c r="C2411" s="169">
        <f t="shared" si="409"/>
        <v>0.52963893157552</v>
      </c>
      <c r="D2411" s="168">
        <v>26.450630189999998</v>
      </c>
      <c r="E2411" s="168">
        <v>2.3342745499999901E-2</v>
      </c>
      <c r="F2411" s="169">
        <f t="shared" si="410"/>
        <v>0.97864148232520953</v>
      </c>
      <c r="G2411" s="169">
        <f t="shared" si="411"/>
        <v>0.51238935965196908</v>
      </c>
      <c r="H2411" s="169">
        <f t="shared" si="412"/>
        <v>1.109067878034565E-3</v>
      </c>
      <c r="I2411" s="169">
        <f t="shared" si="413"/>
        <v>45760.803688124928</v>
      </c>
      <c r="J2411" s="169">
        <f t="shared" si="407"/>
        <v>2.3649971947351925E-2</v>
      </c>
      <c r="K2411" s="169">
        <f t="shared" si="408"/>
        <v>1.6975267525248492</v>
      </c>
      <c r="L2411" s="169">
        <f t="shared" si="414"/>
        <v>33.32393711657641</v>
      </c>
      <c r="M2411" s="170">
        <f t="shared" si="415"/>
        <v>38.832693728038976</v>
      </c>
      <c r="N2411" s="170">
        <f t="shared" si="416"/>
        <v>1.4961842087177466</v>
      </c>
      <c r="O2411" s="169">
        <f t="shared" si="417"/>
        <v>0.13493724826098003</v>
      </c>
    </row>
    <row r="2412" spans="1:15" x14ac:dyDescent="0.25">
      <c r="A2412" s="157">
        <v>45695.663888888892</v>
      </c>
      <c r="B2412" s="168">
        <v>0.44669575471981332</v>
      </c>
      <c r="C2412" s="169">
        <f t="shared" si="409"/>
        <v>0.50727835824213985</v>
      </c>
      <c r="D2412" s="168">
        <v>26.450630189999998</v>
      </c>
      <c r="E2412" s="168">
        <v>2.3504474000000001E-2</v>
      </c>
      <c r="F2412" s="169">
        <f t="shared" si="410"/>
        <v>0.97864148232520953</v>
      </c>
      <c r="G2412" s="169">
        <f t="shared" si="411"/>
        <v>0.49075703776494417</v>
      </c>
      <c r="H2412" s="169">
        <f t="shared" si="412"/>
        <v>1.0622446704868921E-3</v>
      </c>
      <c r="I2412" s="169">
        <f t="shared" si="413"/>
        <v>43828.850152120882</v>
      </c>
      <c r="J2412" s="169">
        <f t="shared" si="407"/>
        <v>2.3649971947351925E-2</v>
      </c>
      <c r="K2412" s="169">
        <f t="shared" si="408"/>
        <v>1.6975267525248492</v>
      </c>
      <c r="L2412" s="169">
        <f t="shared" si="414"/>
        <v>32.110379574445119</v>
      </c>
      <c r="M2412" s="170">
        <f t="shared" si="415"/>
        <v>37.418523841987479</v>
      </c>
      <c r="N2412" s="170">
        <f t="shared" si="416"/>
        <v>1.4461590071890686</v>
      </c>
      <c r="O2412" s="169">
        <f t="shared" si="417"/>
        <v>0.13042559588646002</v>
      </c>
    </row>
    <row r="2413" spans="1:15" x14ac:dyDescent="0.25">
      <c r="A2413" s="157">
        <v>45695.664583333331</v>
      </c>
      <c r="B2413" s="168">
        <v>0.45711993802095846</v>
      </c>
      <c r="C2413" s="169">
        <f t="shared" si="409"/>
        <v>0.51911630954377441</v>
      </c>
      <c r="D2413" s="168">
        <v>26.450630189999998</v>
      </c>
      <c r="E2413" s="168">
        <v>2.3545005833333299E-2</v>
      </c>
      <c r="F2413" s="169">
        <f t="shared" si="410"/>
        <v>0.97864148232520953</v>
      </c>
      <c r="G2413" s="169">
        <f t="shared" si="411"/>
        <v>0.50220944415998059</v>
      </c>
      <c r="H2413" s="169">
        <f t="shared" si="412"/>
        <v>1.087033428917707E-3</v>
      </c>
      <c r="I2413" s="169">
        <f t="shared" si="413"/>
        <v>44851.649144582108</v>
      </c>
      <c r="J2413" s="169">
        <f t="shared" si="407"/>
        <v>2.3649971947351925E-2</v>
      </c>
      <c r="K2413" s="169">
        <f t="shared" si="408"/>
        <v>1.6975267525248492</v>
      </c>
      <c r="L2413" s="169">
        <f t="shared" si="414"/>
        <v>32.753763659477443</v>
      </c>
      <c r="M2413" s="170">
        <f t="shared" si="415"/>
        <v>38.168265297691008</v>
      </c>
      <c r="N2413" s="170">
        <f t="shared" si="416"/>
        <v>1.4806993793822385</v>
      </c>
      <c r="O2413" s="169">
        <f t="shared" si="417"/>
        <v>0.13354070881874444</v>
      </c>
    </row>
    <row r="2414" spans="1:15" x14ac:dyDescent="0.25">
      <c r="A2414" s="157">
        <v>45695.665277777778</v>
      </c>
      <c r="B2414" s="168">
        <v>0.465999809708182</v>
      </c>
      <c r="C2414" s="169">
        <f t="shared" si="409"/>
        <v>0.52920050372583261</v>
      </c>
      <c r="D2414" s="168">
        <v>26.450630189999998</v>
      </c>
      <c r="E2414" s="168">
        <v>2.36300441666666E-2</v>
      </c>
      <c r="F2414" s="169">
        <f t="shared" si="410"/>
        <v>0.97864148232520953</v>
      </c>
      <c r="G2414" s="169">
        <f t="shared" si="411"/>
        <v>0.51196521076154156</v>
      </c>
      <c r="H2414" s="169">
        <f t="shared" si="412"/>
        <v>1.1081498068431636E-3</v>
      </c>
      <c r="I2414" s="169">
        <f t="shared" si="413"/>
        <v>45722.923521911936</v>
      </c>
      <c r="J2414" s="169">
        <f t="shared" si="407"/>
        <v>2.3649971947351925E-2</v>
      </c>
      <c r="K2414" s="169">
        <f t="shared" si="408"/>
        <v>1.6975267525248492</v>
      </c>
      <c r="L2414" s="169">
        <f t="shared" si="414"/>
        <v>33.300212556799053</v>
      </c>
      <c r="M2414" s="170">
        <f t="shared" si="415"/>
        <v>38.805047277967851</v>
      </c>
      <c r="N2414" s="170">
        <f t="shared" si="416"/>
        <v>1.5134100685445504</v>
      </c>
      <c r="O2414" s="169">
        <f t="shared" si="417"/>
        <v>0.13649080704766867</v>
      </c>
    </row>
    <row r="2415" spans="1:15" x14ac:dyDescent="0.25">
      <c r="A2415" s="157">
        <v>45695.665972222225</v>
      </c>
      <c r="B2415" s="168">
        <v>0.45750601316395823</v>
      </c>
      <c r="C2415" s="169">
        <f t="shared" si="409"/>
        <v>0.51955474568880078</v>
      </c>
      <c r="D2415" s="168">
        <v>26.450630189999998</v>
      </c>
      <c r="E2415" s="168">
        <v>2.3696007666666598E-2</v>
      </c>
      <c r="F2415" s="169">
        <f t="shared" si="410"/>
        <v>0.97864148232520953</v>
      </c>
      <c r="G2415" s="169">
        <f t="shared" si="411"/>
        <v>0.50263360107557975</v>
      </c>
      <c r="H2415" s="169">
        <f t="shared" si="412"/>
        <v>1.0879515174796099E-3</v>
      </c>
      <c r="I2415" s="169">
        <f t="shared" si="413"/>
        <v>44889.530027512388</v>
      </c>
      <c r="J2415" s="169">
        <f t="shared" si="407"/>
        <v>2.3649971947351925E-2</v>
      </c>
      <c r="K2415" s="169">
        <f t="shared" si="408"/>
        <v>1.6975267525248492</v>
      </c>
      <c r="L2415" s="169">
        <f t="shared" si="414"/>
        <v>32.777552631234805</v>
      </c>
      <c r="M2415" s="170">
        <f t="shared" si="415"/>
        <v>38.195986807641255</v>
      </c>
      <c r="N2415" s="170">
        <f t="shared" si="416"/>
        <v>1.4913892400411641</v>
      </c>
      <c r="O2415" s="169">
        <f t="shared" si="417"/>
        <v>0.13450480159101408</v>
      </c>
    </row>
    <row r="2416" spans="1:15" x14ac:dyDescent="0.25">
      <c r="A2416" s="157">
        <v>45695.666666666664</v>
      </c>
      <c r="B2416" s="168">
        <v>0.45518952552787689</v>
      </c>
      <c r="C2416" s="169">
        <f t="shared" si="409"/>
        <v>0.51692408705257398</v>
      </c>
      <c r="D2416" s="168">
        <v>26.450630189999998</v>
      </c>
      <c r="E2416" s="168">
        <v>2.3480632666666602E-2</v>
      </c>
      <c r="F2416" s="169">
        <f t="shared" si="410"/>
        <v>0.97864148232520953</v>
      </c>
      <c r="G2416" s="169">
        <f t="shared" si="411"/>
        <v>0.5000886191761762</v>
      </c>
      <c r="H2416" s="169">
        <f t="shared" si="412"/>
        <v>1.082442898649732E-3</v>
      </c>
      <c r="I2416" s="169">
        <f t="shared" si="413"/>
        <v>44662.241121342391</v>
      </c>
      <c r="J2416" s="169">
        <f t="shared" si="407"/>
        <v>2.3649971947351925E-2</v>
      </c>
      <c r="K2416" s="169">
        <f t="shared" si="408"/>
        <v>1.6975267525248492</v>
      </c>
      <c r="L2416" s="169">
        <f t="shared" si="414"/>
        <v>32.634774283615648</v>
      </c>
      <c r="M2416" s="170">
        <f t="shared" si="415"/>
        <v>38.029605871778422</v>
      </c>
      <c r="N2416" s="170">
        <f t="shared" si="416"/>
        <v>1.4707360557637335</v>
      </c>
      <c r="O2416" s="169">
        <f t="shared" si="417"/>
        <v>0.13264214067133237</v>
      </c>
    </row>
    <row r="2417" spans="1:15" x14ac:dyDescent="0.25">
      <c r="A2417" s="157">
        <v>45695.667361111111</v>
      </c>
      <c r="B2417" s="168">
        <v>0.46908845135980659</v>
      </c>
      <c r="C2417" s="169">
        <f t="shared" si="409"/>
        <v>0.53270872054996088</v>
      </c>
      <c r="D2417" s="168">
        <v>26.4508662233333</v>
      </c>
      <c r="E2417" s="168">
        <v>2.3351884833333302E-2</v>
      </c>
      <c r="F2417" s="169">
        <f t="shared" si="410"/>
        <v>0.97864100103888141</v>
      </c>
      <c r="G2417" s="169">
        <f t="shared" si="411"/>
        <v>0.51535851058956317</v>
      </c>
      <c r="H2417" s="169">
        <f t="shared" si="412"/>
        <v>1.1154946116657212E-3</v>
      </c>
      <c r="I2417" s="169">
        <f t="shared" si="413"/>
        <v>46026.033455516619</v>
      </c>
      <c r="J2417" s="169">
        <f t="shared" si="407"/>
        <v>2.3649805590596529E-2</v>
      </c>
      <c r="K2417" s="169">
        <f t="shared" si="408"/>
        <v>1.6975373558517663</v>
      </c>
      <c r="L2417" s="169">
        <f t="shared" si="414"/>
        <v>33.489938275025679</v>
      </c>
      <c r="M2417" s="170">
        <f t="shared" si="415"/>
        <v>39.026354885922792</v>
      </c>
      <c r="N2417" s="170">
        <f t="shared" si="416"/>
        <v>1.5050034577641092</v>
      </c>
      <c r="O2417" s="169">
        <f t="shared" si="417"/>
        <v>0.13573263507973568</v>
      </c>
    </row>
    <row r="2418" spans="1:15" x14ac:dyDescent="0.25">
      <c r="A2418" s="157">
        <v>45695.668055555558</v>
      </c>
      <c r="B2418" s="168">
        <v>0.47912655211291466</v>
      </c>
      <c r="C2418" s="169">
        <f t="shared" si="409"/>
        <v>0.54410950780292788</v>
      </c>
      <c r="D2418" s="168">
        <v>26.451295375000001</v>
      </c>
      <c r="E2418" s="168">
        <v>2.3378905666666599E-2</v>
      </c>
      <c r="F2418" s="169">
        <f t="shared" si="410"/>
        <v>0.97864012595757377</v>
      </c>
      <c r="G2418" s="169">
        <f t="shared" si="411"/>
        <v>0.52638675193354301</v>
      </c>
      <c r="H2418" s="169">
        <f t="shared" si="412"/>
        <v>1.1393652639254178E-3</v>
      </c>
      <c r="I2418" s="169">
        <f t="shared" si="413"/>
        <v>47011.061474172966</v>
      </c>
      <c r="J2418" s="169">
        <f t="shared" si="407"/>
        <v>2.3649503127331294E-2</v>
      </c>
      <c r="K2418" s="169">
        <f t="shared" si="408"/>
        <v>1.6975566347589639</v>
      </c>
      <c r="L2418" s="169">
        <f t="shared" si="414"/>
        <v>34.105347228400412</v>
      </c>
      <c r="M2418" s="170">
        <f t="shared" si="415"/>
        <v>39.743905186007851</v>
      </c>
      <c r="N2418" s="170">
        <f t="shared" si="416"/>
        <v>1.537317807111497</v>
      </c>
      <c r="O2418" s="169">
        <f t="shared" si="417"/>
        <v>0.13864698837585651</v>
      </c>
    </row>
    <row r="2419" spans="1:15" x14ac:dyDescent="0.25">
      <c r="A2419" s="157">
        <v>45695.668749999997</v>
      </c>
      <c r="B2419" s="168">
        <v>0.47410749073305225</v>
      </c>
      <c r="C2419" s="169">
        <f t="shared" si="409"/>
        <v>0.53841097405931215</v>
      </c>
      <c r="D2419" s="168">
        <v>26.4517245299999</v>
      </c>
      <c r="E2419" s="168">
        <v>2.36149436666666E-2</v>
      </c>
      <c r="F2419" s="169">
        <f t="shared" si="410"/>
        <v>0.97863925085018244</v>
      </c>
      <c r="G2419" s="169">
        <f t="shared" si="411"/>
        <v>0.52087261917289762</v>
      </c>
      <c r="H2419" s="169">
        <f t="shared" si="412"/>
        <v>1.1274299116296486E-3</v>
      </c>
      <c r="I2419" s="169">
        <f t="shared" si="413"/>
        <v>46518.70815872457</v>
      </c>
      <c r="J2419" s="169">
        <f t="shared" si="407"/>
        <v>2.3649200666451591E-2</v>
      </c>
      <c r="K2419" s="169">
        <f t="shared" si="408"/>
        <v>1.6975759139761424</v>
      </c>
      <c r="L2419" s="169">
        <f t="shared" si="414"/>
        <v>33.79787010355912</v>
      </c>
      <c r="M2419" s="170">
        <f t="shared" si="415"/>
        <v>39.385994452450518</v>
      </c>
      <c r="N2419" s="170">
        <f t="shared" si="416"/>
        <v>1.537431454462709</v>
      </c>
      <c r="O2419" s="169">
        <f t="shared" si="417"/>
        <v>0.13865723795659354</v>
      </c>
    </row>
    <row r="2420" spans="1:15" x14ac:dyDescent="0.25">
      <c r="A2420" s="157">
        <v>45695.669444444444</v>
      </c>
      <c r="B2420" s="168">
        <v>0.44978439998515629</v>
      </c>
      <c r="C2420" s="169">
        <f t="shared" si="409"/>
        <v>0.51079011634654059</v>
      </c>
      <c r="D2420" s="168">
        <v>26.4521536833333</v>
      </c>
      <c r="E2420" s="168">
        <v>2.3545801666666599E-2</v>
      </c>
      <c r="F2420" s="169">
        <f t="shared" si="410"/>
        <v>0.97863837572690204</v>
      </c>
      <c r="G2420" s="169">
        <f t="shared" si="411"/>
        <v>0.49415034156313487</v>
      </c>
      <c r="H2420" s="169">
        <f t="shared" si="412"/>
        <v>1.0695894839028892E-3</v>
      </c>
      <c r="I2420" s="169">
        <f t="shared" si="413"/>
        <v>44132.26605234111</v>
      </c>
      <c r="J2420" s="169">
        <f t="shared" si="407"/>
        <v>2.3648898211481209E-2</v>
      </c>
      <c r="K2420" s="169">
        <f t="shared" si="408"/>
        <v>1.6975951932786881</v>
      </c>
      <c r="L2420" s="169">
        <f t="shared" si="414"/>
        <v>32.30122879661689</v>
      </c>
      <c r="M2420" s="170">
        <f t="shared" si="415"/>
        <v>37.642282280122124</v>
      </c>
      <c r="N2420" s="170">
        <f t="shared" si="416"/>
        <v>1.4582661670156793</v>
      </c>
      <c r="O2420" s="169">
        <f t="shared" si="417"/>
        <v>0.13151751145523805</v>
      </c>
    </row>
    <row r="2421" spans="1:15" x14ac:dyDescent="0.25">
      <c r="A2421" s="157">
        <v>45695.670138888891</v>
      </c>
      <c r="B2421" s="168">
        <v>0.43665765392037459</v>
      </c>
      <c r="C2421" s="169">
        <f t="shared" si="409"/>
        <v>0.49588410090185125</v>
      </c>
      <c r="D2421" s="168">
        <v>26.452582835000001</v>
      </c>
      <c r="E2421" s="168">
        <v>2.3382085E-2</v>
      </c>
      <c r="F2421" s="169">
        <f t="shared" si="410"/>
        <v>0.97863750058773291</v>
      </c>
      <c r="G2421" s="169">
        <f t="shared" si="411"/>
        <v>0.4797287963700636</v>
      </c>
      <c r="H2421" s="169">
        <f t="shared" si="412"/>
        <v>1.0383740181170208E-3</v>
      </c>
      <c r="I2421" s="169">
        <f t="shared" si="413"/>
        <v>42844.386317919947</v>
      </c>
      <c r="J2421" s="169">
        <f t="shared" si="407"/>
        <v>2.3648595762420021E-2</v>
      </c>
      <c r="K2421" s="169">
        <f t="shared" si="408"/>
        <v>1.6976144726665992</v>
      </c>
      <c r="L2421" s="169">
        <f t="shared" si="414"/>
        <v>31.488835205510306</v>
      </c>
      <c r="M2421" s="170">
        <f t="shared" si="415"/>
        <v>36.695931758169337</v>
      </c>
      <c r="N2421" s="170">
        <f t="shared" si="416"/>
        <v>1.4080200478023928</v>
      </c>
      <c r="O2421" s="169">
        <f t="shared" si="417"/>
        <v>0.12698593504711334</v>
      </c>
    </row>
    <row r="2422" spans="1:15" x14ac:dyDescent="0.25">
      <c r="A2422" s="157">
        <v>45695.67083333333</v>
      </c>
      <c r="B2422" s="168">
        <v>0.43897414154873649</v>
      </c>
      <c r="C2422" s="169">
        <f t="shared" si="409"/>
        <v>0.49851562964881224</v>
      </c>
      <c r="D2422" s="168">
        <v>26.452894473333298</v>
      </c>
      <c r="E2422" s="168">
        <v>2.3439306166666601E-2</v>
      </c>
      <c r="F2422" s="169">
        <f t="shared" si="410"/>
        <v>0.97863686507324887</v>
      </c>
      <c r="G2422" s="169">
        <f t="shared" si="411"/>
        <v>0.48227377826098639</v>
      </c>
      <c r="H2422" s="169">
        <f t="shared" si="412"/>
        <v>1.0438826369285419E-3</v>
      </c>
      <c r="I2422" s="169">
        <f t="shared" si="413"/>
        <v>43071.75040165738</v>
      </c>
      <c r="J2422" s="169">
        <f t="shared" si="407"/>
        <v>2.3648376135059334E-2</v>
      </c>
      <c r="K2422" s="169">
        <f t="shared" si="408"/>
        <v>1.6976284729370898</v>
      </c>
      <c r="L2422" s="169">
        <f t="shared" si="414"/>
        <v>31.63244464038015</v>
      </c>
      <c r="M2422" s="170">
        <f t="shared" si="415"/>
        <v>36.863561374650025</v>
      </c>
      <c r="N2422" s="170">
        <f t="shared" si="416"/>
        <v>1.4185819000718436</v>
      </c>
      <c r="O2422" s="169">
        <f t="shared" si="417"/>
        <v>0.12793848305121244</v>
      </c>
    </row>
    <row r="2423" spans="1:15" x14ac:dyDescent="0.25">
      <c r="A2423" s="157">
        <v>45695.671527777777</v>
      </c>
      <c r="B2423" s="168">
        <v>0.43086643484175602</v>
      </c>
      <c r="C2423" s="169">
        <f t="shared" si="409"/>
        <v>0.4893087830597333</v>
      </c>
      <c r="D2423" s="168">
        <v>26.4531099583333</v>
      </c>
      <c r="E2423" s="168">
        <v>2.35088455E-2</v>
      </c>
      <c r="F2423" s="169">
        <f t="shared" si="410"/>
        <v>0.97863642563535713</v>
      </c>
      <c r="G2423" s="169">
        <f t="shared" si="411"/>
        <v>0.47336634163428187</v>
      </c>
      <c r="H2423" s="169">
        <f t="shared" si="412"/>
        <v>1.0246024710698742E-3</v>
      </c>
      <c r="I2423" s="169">
        <f t="shared" si="413"/>
        <v>42276.278856360957</v>
      </c>
      <c r="J2423" s="169">
        <f t="shared" si="407"/>
        <v>2.3648224273295954E-2</v>
      </c>
      <c r="K2423" s="169">
        <f t="shared" si="408"/>
        <v>1.697638153593682</v>
      </c>
      <c r="L2423" s="169">
        <f t="shared" si="414"/>
        <v>31.129343384784917</v>
      </c>
      <c r="M2423" s="170">
        <f t="shared" si="415"/>
        <v>36.277446717694879</v>
      </c>
      <c r="N2423" s="170">
        <f t="shared" si="416"/>
        <v>1.3978536616218469</v>
      </c>
      <c r="O2423" s="169">
        <f t="shared" si="417"/>
        <v>0.12606905317657349</v>
      </c>
    </row>
    <row r="2424" spans="1:15" x14ac:dyDescent="0.25">
      <c r="A2424" s="157">
        <v>45695.672222222223</v>
      </c>
      <c r="B2424" s="168">
        <v>0.44437926708373199</v>
      </c>
      <c r="C2424" s="169">
        <f t="shared" si="409"/>
        <v>0.50465507368396989</v>
      </c>
      <c r="D2424" s="168">
        <v>26.453325445000001</v>
      </c>
      <c r="E2424" s="168">
        <v>2.3400761333333301E-2</v>
      </c>
      <c r="F2424" s="169">
        <f t="shared" si="410"/>
        <v>0.97863598618920333</v>
      </c>
      <c r="G2424" s="169">
        <f t="shared" si="411"/>
        <v>0.48821205586554056</v>
      </c>
      <c r="H2424" s="169">
        <f t="shared" si="412"/>
        <v>1.0567360516570141E-3</v>
      </c>
      <c r="I2424" s="169">
        <f t="shared" si="413"/>
        <v>43602.198366295001</v>
      </c>
      <c r="J2424" s="169">
        <f t="shared" si="407"/>
        <v>2.3648072411551625E-2</v>
      </c>
      <c r="K2424" s="169">
        <f t="shared" si="408"/>
        <v>1.6976478343655523</v>
      </c>
      <c r="L2424" s="169">
        <f t="shared" si="414"/>
        <v>31.967121210430388</v>
      </c>
      <c r="M2424" s="170">
        <f t="shared" si="415"/>
        <v>37.253964813625387</v>
      </c>
      <c r="N2424" s="170">
        <f t="shared" si="416"/>
        <v>1.4328055845778469</v>
      </c>
      <c r="O2424" s="169">
        <f t="shared" si="417"/>
        <v>0.12922128288039747</v>
      </c>
    </row>
    <row r="2425" spans="1:15" x14ac:dyDescent="0.25">
      <c r="A2425" s="157">
        <v>45695.67291666667</v>
      </c>
      <c r="B2425" s="168">
        <v>0.46136681975722021</v>
      </c>
      <c r="C2425" s="169">
        <f t="shared" si="409"/>
        <v>0.52394743786954057</v>
      </c>
      <c r="D2425" s="168">
        <v>26.453540929999999</v>
      </c>
      <c r="E2425" s="168">
        <v>2.3567259999999899E-2</v>
      </c>
      <c r="F2425" s="169">
        <f t="shared" si="410"/>
        <v>0.97863554674158559</v>
      </c>
      <c r="G2425" s="169">
        <f t="shared" si="411"/>
        <v>0.50687523083604413</v>
      </c>
      <c r="H2425" s="169">
        <f t="shared" si="412"/>
        <v>1.0971325342771518E-3</v>
      </c>
      <c r="I2425" s="169">
        <f t="shared" si="413"/>
        <v>45269.058631928303</v>
      </c>
      <c r="J2425" s="169">
        <f t="shared" si="407"/>
        <v>2.3647920552175569E-2</v>
      </c>
      <c r="K2425" s="169">
        <f t="shared" si="408"/>
        <v>1.6976575151029434</v>
      </c>
      <c r="L2425" s="169">
        <f t="shared" si="414"/>
        <v>33.015291621049819</v>
      </c>
      <c r="M2425" s="170">
        <f t="shared" si="415"/>
        <v>38.475682249034207</v>
      </c>
      <c r="N2425" s="170">
        <f t="shared" si="416"/>
        <v>1.4952802374812593</v>
      </c>
      <c r="O2425" s="169">
        <f t="shared" si="417"/>
        <v>0.13485572127356235</v>
      </c>
    </row>
    <row r="2426" spans="1:15" x14ac:dyDescent="0.25">
      <c r="A2426" s="157">
        <v>45695.673611111109</v>
      </c>
      <c r="B2426" s="168">
        <v>0.45673384816827062</v>
      </c>
      <c r="C2426" s="169">
        <f t="shared" si="409"/>
        <v>0.51868664772380446</v>
      </c>
      <c r="D2426" s="168">
        <v>26.453756415000001</v>
      </c>
      <c r="E2426" s="168">
        <v>2.3505331000000001E-2</v>
      </c>
      <c r="F2426" s="169">
        <f t="shared" si="410"/>
        <v>0.97863510728910474</v>
      </c>
      <c r="G2426" s="169">
        <f t="shared" si="411"/>
        <v>0.50178527108375559</v>
      </c>
      <c r="H2426" s="169">
        <f t="shared" si="412"/>
        <v>1.0861153053760943E-3</v>
      </c>
      <c r="I2426" s="169">
        <f t="shared" si="413"/>
        <v>44814.526363336707</v>
      </c>
      <c r="J2426" s="169">
        <f t="shared" si="407"/>
        <v>2.3647768693993126E-2</v>
      </c>
      <c r="K2426" s="169">
        <f t="shared" si="408"/>
        <v>1.6976671958807354</v>
      </c>
      <c r="L2426" s="169">
        <f t="shared" si="414"/>
        <v>32.72997096817663</v>
      </c>
      <c r="M2426" s="170">
        <f t="shared" si="415"/>
        <v>38.14336741974283</v>
      </c>
      <c r="N2426" s="170">
        <f t="shared" si="416"/>
        <v>1.477153497445477</v>
      </c>
      <c r="O2426" s="169">
        <f t="shared" si="417"/>
        <v>0.13322091427177821</v>
      </c>
    </row>
    <row r="2427" spans="1:15" x14ac:dyDescent="0.25">
      <c r="A2427" s="157">
        <v>45695.674305555556</v>
      </c>
      <c r="B2427" s="168">
        <v>0.45210088394574693</v>
      </c>
      <c r="C2427" s="169">
        <f t="shared" si="409"/>
        <v>0.51342585191810242</v>
      </c>
      <c r="D2427" s="168">
        <v>26.4539712766666</v>
      </c>
      <c r="E2427" s="168">
        <v>2.3537444500000001E-2</v>
      </c>
      <c r="F2427" s="169">
        <f t="shared" si="410"/>
        <v>0.97863466910298569</v>
      </c>
      <c r="G2427" s="169">
        <f t="shared" si="411"/>
        <v>0.49669531942450401</v>
      </c>
      <c r="H2427" s="169">
        <f t="shared" si="412"/>
        <v>1.075098093992433E-3</v>
      </c>
      <c r="I2427" s="169">
        <f t="shared" si="413"/>
        <v>44359.993605724048</v>
      </c>
      <c r="J2427" s="169">
        <f t="shared" si="407"/>
        <v>2.3647617276279221E-2</v>
      </c>
      <c r="K2427" s="169">
        <f t="shared" si="408"/>
        <v>1.697676848695171</v>
      </c>
      <c r="L2427" s="169">
        <f t="shared" si="414"/>
        <v>32.444245285608012</v>
      </c>
      <c r="M2427" s="170">
        <f t="shared" si="415"/>
        <v>37.810576611568109</v>
      </c>
      <c r="N2427" s="170">
        <f t="shared" si="416"/>
        <v>1.4649458617075164</v>
      </c>
      <c r="O2427" s="169">
        <f t="shared" si="417"/>
        <v>0.13211993702268365</v>
      </c>
    </row>
    <row r="2428" spans="1:15" x14ac:dyDescent="0.25">
      <c r="A2428" s="157">
        <v>45695.675000000003</v>
      </c>
      <c r="B2428" s="168">
        <v>0.44939830643381379</v>
      </c>
      <c r="C2428" s="169">
        <f t="shared" si="409"/>
        <v>0.51035727802246877</v>
      </c>
      <c r="D2428" s="168">
        <v>26.454185665000001</v>
      </c>
      <c r="E2428" s="168">
        <v>2.36440846666666E-2</v>
      </c>
      <c r="F2428" s="169">
        <f t="shared" si="410"/>
        <v>0.9786342318773571</v>
      </c>
      <c r="G2428" s="169">
        <f t="shared" si="411"/>
        <v>0.49372616442342648</v>
      </c>
      <c r="H2428" s="169">
        <f t="shared" si="412"/>
        <v>1.0686713515658582E-3</v>
      </c>
      <c r="I2428" s="169">
        <f t="shared" si="413"/>
        <v>44094.868821141303</v>
      </c>
      <c r="J2428" s="169">
        <f t="shared" si="407"/>
        <v>2.3647466193316393E-2</v>
      </c>
      <c r="K2428" s="169">
        <f t="shared" si="408"/>
        <v>1.6976864802848053</v>
      </c>
      <c r="L2428" s="169">
        <f t="shared" si="414"/>
        <v>32.277381906083455</v>
      </c>
      <c r="M2428" s="170">
        <f t="shared" si="415"/>
        <v>37.616305017056149</v>
      </c>
      <c r="N2428" s="170">
        <f t="shared" si="416"/>
        <v>1.4632466606341827</v>
      </c>
      <c r="O2428" s="169">
        <f t="shared" si="417"/>
        <v>0.13196669017263551</v>
      </c>
    </row>
    <row r="2429" spans="1:15" x14ac:dyDescent="0.25">
      <c r="A2429" s="157">
        <v>45695.675694444442</v>
      </c>
      <c r="B2429" s="168">
        <v>0.44746791235679723</v>
      </c>
      <c r="C2429" s="169">
        <f t="shared" si="409"/>
        <v>0.50816562484336703</v>
      </c>
      <c r="D2429" s="168">
        <v>26.45440005</v>
      </c>
      <c r="E2429" s="168">
        <v>2.3666603166666599E-2</v>
      </c>
      <c r="F2429" s="169">
        <f t="shared" si="410"/>
        <v>0.97863379465371314</v>
      </c>
      <c r="G2429" s="169">
        <f t="shared" si="411"/>
        <v>0.49160535967221525</v>
      </c>
      <c r="H2429" s="169">
        <f t="shared" si="412"/>
        <v>1.0640808650913751E-3</v>
      </c>
      <c r="I2429" s="169">
        <f t="shared" si="413"/>
        <v>43905.50998646691</v>
      </c>
      <c r="J2429" s="169">
        <f t="shared" si="407"/>
        <v>2.3647315113884099E-2</v>
      </c>
      <c r="K2429" s="169">
        <f t="shared" si="408"/>
        <v>1.6976961117646747</v>
      </c>
      <c r="L2429" s="169">
        <f t="shared" si="414"/>
        <v>32.158108924178158</v>
      </c>
      <c r="M2429" s="170">
        <f t="shared" si="415"/>
        <v>37.47749393438945</v>
      </c>
      <c r="N2429" s="170">
        <f t="shared" si="416"/>
        <v>1.4586807581171277</v>
      </c>
      <c r="O2429" s="169">
        <f t="shared" si="417"/>
        <v>0.13155490242759088</v>
      </c>
    </row>
    <row r="2430" spans="1:15" x14ac:dyDescent="0.25">
      <c r="A2430" s="157">
        <v>45695.676388888889</v>
      </c>
      <c r="B2430" s="168">
        <v>0.44283494812655405</v>
      </c>
      <c r="C2430" s="169">
        <f t="shared" si="409"/>
        <v>0.5029047971200874</v>
      </c>
      <c r="D2430" s="168">
        <v>26.454614435</v>
      </c>
      <c r="E2430" s="168">
        <v>2.35765313333333E-2</v>
      </c>
      <c r="F2430" s="169">
        <f t="shared" si="410"/>
        <v>0.97863335742525526</v>
      </c>
      <c r="G2430" s="169">
        <f t="shared" si="411"/>
        <v>0.48651540800448279</v>
      </c>
      <c r="H2430" s="169">
        <f t="shared" si="412"/>
        <v>1.0530636536893567E-3</v>
      </c>
      <c r="I2430" s="169">
        <f t="shared" si="413"/>
        <v>43450.974471175548</v>
      </c>
      <c r="J2430" s="169">
        <f t="shared" si="407"/>
        <v>2.3647164035633252E-2</v>
      </c>
      <c r="K2430" s="169">
        <f t="shared" si="408"/>
        <v>1.6977057432845319</v>
      </c>
      <c r="L2430" s="169">
        <f t="shared" si="414"/>
        <v>31.87155794765858</v>
      </c>
      <c r="M2430" s="170">
        <f t="shared" si="415"/>
        <v>37.143732416570188</v>
      </c>
      <c r="N2430" s="170">
        <f t="shared" si="416"/>
        <v>1.4388617654586862</v>
      </c>
      <c r="O2430" s="169">
        <f t="shared" si="417"/>
        <v>0.12976747523978052</v>
      </c>
    </row>
    <row r="2431" spans="1:15" x14ac:dyDescent="0.25">
      <c r="A2431" s="157">
        <v>45695.677083333336</v>
      </c>
      <c r="B2431" s="168">
        <v>0.43241075747442748</v>
      </c>
      <c r="C2431" s="169">
        <f t="shared" si="409"/>
        <v>0.49106715255471517</v>
      </c>
      <c r="D2431" s="168">
        <v>26.454828823333301</v>
      </c>
      <c r="E2431" s="168">
        <v>2.3761970333333299E-2</v>
      </c>
      <c r="F2431" s="169">
        <f t="shared" si="410"/>
        <v>0.97863292018518533</v>
      </c>
      <c r="G2431" s="169">
        <f t="shared" si="411"/>
        <v>0.47506299353337722</v>
      </c>
      <c r="H2431" s="169">
        <f t="shared" si="412"/>
        <v>1.0282748777778728E-3</v>
      </c>
      <c r="I2431" s="169">
        <f t="shared" si="413"/>
        <v>42428.20198072739</v>
      </c>
      <c r="J2431" s="169">
        <f t="shared" si="407"/>
        <v>2.3647012956214849E-2</v>
      </c>
      <c r="K2431" s="169">
        <f t="shared" si="408"/>
        <v>1.6977153749941321</v>
      </c>
      <c r="L2431" s="169">
        <f t="shared" si="414"/>
        <v>31.225273497835367</v>
      </c>
      <c r="M2431" s="170">
        <f t="shared" si="415"/>
        <v>36.390725001039897</v>
      </c>
      <c r="N2431" s="170">
        <f t="shared" si="416"/>
        <v>1.4177799720554094</v>
      </c>
      <c r="O2431" s="169">
        <f t="shared" si="417"/>
        <v>0.12786615909590632</v>
      </c>
    </row>
    <row r="2432" spans="1:15" x14ac:dyDescent="0.25">
      <c r="A2432" s="157">
        <v>45695.677777777775</v>
      </c>
      <c r="B2432" s="168">
        <v>0.42353089310729924</v>
      </c>
      <c r="C2432" s="169">
        <f t="shared" si="409"/>
        <v>0.48098424775209531</v>
      </c>
      <c r="D2432" s="168">
        <v>26.455408094999999</v>
      </c>
      <c r="E2432" s="168">
        <v>2.3679848833333302E-2</v>
      </c>
      <c r="F2432" s="169">
        <f t="shared" si="410"/>
        <v>0.97863173874988119</v>
      </c>
      <c r="G2432" s="169">
        <f t="shared" si="411"/>
        <v>0.46530723497395282</v>
      </c>
      <c r="H2432" s="169">
        <f t="shared" si="412"/>
        <v>1.0071585172596381E-3</v>
      </c>
      <c r="I2432" s="169">
        <f t="shared" si="413"/>
        <v>41557.039005781036</v>
      </c>
      <c r="J2432" s="169">
        <f t="shared" si="407"/>
        <v>2.3646604749488358E-2</v>
      </c>
      <c r="K2432" s="169">
        <f t="shared" si="408"/>
        <v>1.6977413998214457</v>
      </c>
      <c r="L2432" s="169">
        <f t="shared" si="414"/>
        <v>30.673013847281009</v>
      </c>
      <c r="M2432" s="170">
        <f t="shared" si="415"/>
        <v>35.747598717989263</v>
      </c>
      <c r="N2432" s="170">
        <f t="shared" si="416"/>
        <v>1.3853553022217548</v>
      </c>
      <c r="O2432" s="169">
        <f t="shared" si="417"/>
        <v>0.12494185626098077</v>
      </c>
    </row>
    <row r="2433" spans="1:15" x14ac:dyDescent="0.25">
      <c r="A2433" s="157">
        <v>45695.678472222222</v>
      </c>
      <c r="B2433" s="168">
        <v>0.42816385732982293</v>
      </c>
      <c r="C2433" s="169">
        <f t="shared" si="409"/>
        <v>0.48624795157674011</v>
      </c>
      <c r="D2433" s="168">
        <v>26.456266404999901</v>
      </c>
      <c r="E2433" s="168">
        <v>2.33831454999999E-2</v>
      </c>
      <c r="F2433" s="169">
        <f t="shared" si="410"/>
        <v>0.97862998814610347</v>
      </c>
      <c r="G2433" s="169">
        <f t="shared" si="411"/>
        <v>0.47039718663320429</v>
      </c>
      <c r="H2433" s="169">
        <f t="shared" si="412"/>
        <v>1.0181757286432994E-3</v>
      </c>
      <c r="I2433" s="169">
        <f t="shared" si="413"/>
        <v>42011.823016230344</v>
      </c>
      <c r="J2433" s="169">
        <f t="shared" si="407"/>
        <v>2.3645999923204802E-2</v>
      </c>
      <c r="K2433" s="169">
        <f t="shared" si="408"/>
        <v>1.6977799614873446</v>
      </c>
      <c r="L2433" s="169">
        <f t="shared" si="414"/>
        <v>30.961348906860227</v>
      </c>
      <c r="M2433" s="170">
        <f t="shared" si="415"/>
        <v>36.084370850297866</v>
      </c>
      <c r="N2433" s="170">
        <f t="shared" si="416"/>
        <v>1.3822285855751235</v>
      </c>
      <c r="O2433" s="169">
        <f t="shared" si="417"/>
        <v>0.12465986522142168</v>
      </c>
    </row>
    <row r="2434" spans="1:15" x14ac:dyDescent="0.25">
      <c r="A2434" s="157">
        <v>45695.679166666669</v>
      </c>
      <c r="B2434" s="168">
        <v>0.43086643484175602</v>
      </c>
      <c r="C2434" s="169">
        <f t="shared" si="409"/>
        <v>0.48931943400195516</v>
      </c>
      <c r="D2434" s="168">
        <v>26.457124709999999</v>
      </c>
      <c r="E2434" s="168">
        <v>2.3328837666666598E-2</v>
      </c>
      <c r="F2434" s="169">
        <f t="shared" si="410"/>
        <v>0.9786282374753591</v>
      </c>
      <c r="G2434" s="169">
        <f t="shared" si="411"/>
        <v>0.47336634163428193</v>
      </c>
      <c r="H2434" s="169">
        <f t="shared" si="412"/>
        <v>1.0246024710698744E-3</v>
      </c>
      <c r="I2434" s="169">
        <f t="shared" si="413"/>
        <v>42277.199097768927</v>
      </c>
      <c r="J2434" s="169">
        <f t="shared" si="407"/>
        <v>2.36453951193796E-2</v>
      </c>
      <c r="K2434" s="169">
        <f t="shared" si="408"/>
        <v>1.6978185235695997</v>
      </c>
      <c r="L2434" s="169">
        <f t="shared" si="414"/>
        <v>31.129343384784917</v>
      </c>
      <c r="M2434" s="170">
        <f t="shared" si="415"/>
        <v>36.280901074235651</v>
      </c>
      <c r="N2434" s="170">
        <f t="shared" si="416"/>
        <v>1.3873112341529781</v>
      </c>
      <c r="O2434" s="169">
        <f t="shared" si="417"/>
        <v>0.12511825704842877</v>
      </c>
    </row>
    <row r="2435" spans="1:15" x14ac:dyDescent="0.25">
      <c r="A2435" s="157">
        <v>45695.679861111108</v>
      </c>
      <c r="B2435" s="168">
        <v>0.43858804800511342</v>
      </c>
      <c r="C2435" s="169">
        <f t="shared" si="409"/>
        <v>0.498090908915099</v>
      </c>
      <c r="D2435" s="168">
        <v>26.457983015</v>
      </c>
      <c r="E2435" s="168">
        <v>2.3470565499999999E-2</v>
      </c>
      <c r="F2435" s="169">
        <f t="shared" si="410"/>
        <v>0.97862648672744812</v>
      </c>
      <c r="G2435" s="169">
        <f t="shared" si="411"/>
        <v>0.48184960112975878</v>
      </c>
      <c r="H2435" s="169">
        <f t="shared" si="412"/>
        <v>1.0429645046098675E-3</v>
      </c>
      <c r="I2435" s="169">
        <f t="shared" si="413"/>
        <v>43035.054530264555</v>
      </c>
      <c r="J2435" s="169">
        <f t="shared" si="407"/>
        <v>2.3644790334488932E-2</v>
      </c>
      <c r="K2435" s="169">
        <f t="shared" si="408"/>
        <v>1.6978570862928335</v>
      </c>
      <c r="L2435" s="169">
        <f t="shared" si="414"/>
        <v>31.608516356329812</v>
      </c>
      <c r="M2435" s="170">
        <f t="shared" si="415"/>
        <v>36.84012171633367</v>
      </c>
      <c r="N2435" s="170">
        <f t="shared" si="416"/>
        <v>1.4194970985317261</v>
      </c>
      <c r="O2435" s="169">
        <f t="shared" si="417"/>
        <v>0.12802102259485265</v>
      </c>
    </row>
    <row r="2436" spans="1:15" x14ac:dyDescent="0.25">
      <c r="A2436" s="157">
        <v>45695.680555555555</v>
      </c>
      <c r="B2436" s="168">
        <v>0.44360708735519239</v>
      </c>
      <c r="C2436" s="169">
        <f t="shared" si="409"/>
        <v>0.5037932215620381</v>
      </c>
      <c r="D2436" s="168">
        <v>26.458841324999899</v>
      </c>
      <c r="E2436" s="168">
        <v>2.3428179333333299E-2</v>
      </c>
      <c r="F2436" s="169">
        <f t="shared" si="410"/>
        <v>0.97862473589216803</v>
      </c>
      <c r="G2436" s="169">
        <f t="shared" si="411"/>
        <v>0.48736370968764159</v>
      </c>
      <c r="H2436" s="169">
        <f t="shared" si="412"/>
        <v>1.0548998045187047E-3</v>
      </c>
      <c r="I2436" s="169">
        <f t="shared" si="413"/>
        <v>43527.734342960095</v>
      </c>
      <c r="J2436" s="169">
        <f t="shared" si="407"/>
        <v>2.3644185565009086E-2</v>
      </c>
      <c r="K2436" s="169">
        <f t="shared" si="408"/>
        <v>1.6978956498817064</v>
      </c>
      <c r="L2436" s="169">
        <f t="shared" si="414"/>
        <v>31.919344147907481</v>
      </c>
      <c r="M2436" s="170">
        <f t="shared" si="415"/>
        <v>37.203152705175931</v>
      </c>
      <c r="N2436" s="170">
        <f t="shared" si="416"/>
        <v>1.4323478132933278</v>
      </c>
      <c r="O2436" s="169">
        <f t="shared" si="417"/>
        <v>0.12917999759138959</v>
      </c>
    </row>
    <row r="2437" spans="1:15" x14ac:dyDescent="0.25">
      <c r="A2437" s="157">
        <v>45695.681250000001</v>
      </c>
      <c r="B2437" s="168">
        <v>0.44515140632009537</v>
      </c>
      <c r="C2437" s="169">
        <f t="shared" si="409"/>
        <v>0.50554775162093091</v>
      </c>
      <c r="D2437" s="168">
        <v>26.4590917716666</v>
      </c>
      <c r="E2437" s="168">
        <v>2.3483810833333299E-2</v>
      </c>
      <c r="F2437" s="169">
        <f t="shared" si="410"/>
        <v>0.97862422500059809</v>
      </c>
      <c r="G2437" s="169">
        <f t="shared" si="411"/>
        <v>0.48906035755718619</v>
      </c>
      <c r="H2437" s="169">
        <f t="shared" si="412"/>
        <v>1.058572202504732E-3</v>
      </c>
      <c r="I2437" s="169">
        <f t="shared" si="413"/>
        <v>43679.325740048429</v>
      </c>
      <c r="J2437" s="169">
        <f t="shared" si="407"/>
        <v>2.3644009102614827E-2</v>
      </c>
      <c r="K2437" s="169">
        <f t="shared" si="408"/>
        <v>1.6979069024897131</v>
      </c>
      <c r="L2437" s="169">
        <f t="shared" si="414"/>
        <v>32.014884147067285</v>
      </c>
      <c r="M2437" s="170">
        <f t="shared" si="415"/>
        <v>37.314729676171055</v>
      </c>
      <c r="N2437" s="170">
        <f t="shared" si="416"/>
        <v>1.4405005792339443</v>
      </c>
      <c r="O2437" s="169">
        <f t="shared" si="417"/>
        <v>0.12991527590493726</v>
      </c>
    </row>
    <row r="2438" spans="1:15" x14ac:dyDescent="0.25">
      <c r="A2438" s="157">
        <v>45695.681944444441</v>
      </c>
      <c r="B2438" s="168">
        <v>0.46445546136251414</v>
      </c>
      <c r="C2438" s="169">
        <f t="shared" si="409"/>
        <v>0.52747028974953136</v>
      </c>
      <c r="D2438" s="168">
        <v>26.458877384999901</v>
      </c>
      <c r="E2438" s="168">
        <v>2.3428179333333299E-2</v>
      </c>
      <c r="F2438" s="169">
        <f t="shared" si="410"/>
        <v>0.97862466233299961</v>
      </c>
      <c r="G2438" s="169">
        <f t="shared" si="411"/>
        <v>0.51026853061316524</v>
      </c>
      <c r="H2438" s="169">
        <f t="shared" si="412"/>
        <v>1.1044773389895352E-3</v>
      </c>
      <c r="I2438" s="169">
        <f t="shared" si="413"/>
        <v>45573.433034359507</v>
      </c>
      <c r="J2438" s="169">
        <f t="shared" si="407"/>
        <v>2.3644160157368831E-2</v>
      </c>
      <c r="K2438" s="169">
        <f t="shared" si="408"/>
        <v>1.6978972700597961</v>
      </c>
      <c r="L2438" s="169">
        <f t="shared" si="414"/>
        <v>33.205282039076636</v>
      </c>
      <c r="M2438" s="170">
        <f t="shared" si="415"/>
        <v>38.701993032196754</v>
      </c>
      <c r="N2438" s="170">
        <f t="shared" si="416"/>
        <v>1.496121673043483</v>
      </c>
      <c r="O2438" s="169">
        <f t="shared" si="417"/>
        <v>0.13493160831921744</v>
      </c>
    </row>
    <row r="2439" spans="1:15" x14ac:dyDescent="0.25">
      <c r="A2439" s="157">
        <v>45695.682638888888</v>
      </c>
      <c r="B2439" s="168">
        <v>0.46291114240533338</v>
      </c>
      <c r="C2439" s="169">
        <f t="shared" si="409"/>
        <v>0.5257158347600166</v>
      </c>
      <c r="D2439" s="168">
        <v>26.458662998333299</v>
      </c>
      <c r="E2439" s="168">
        <v>2.34851355E-2</v>
      </c>
      <c r="F2439" s="169">
        <f t="shared" si="410"/>
        <v>0.97862509966058575</v>
      </c>
      <c r="G2439" s="169">
        <f t="shared" si="411"/>
        <v>0.50857188275210441</v>
      </c>
      <c r="H2439" s="169">
        <f t="shared" si="412"/>
        <v>1.100804941021871E-3</v>
      </c>
      <c r="I2439" s="169">
        <f t="shared" si="413"/>
        <v>45421.848123265438</v>
      </c>
      <c r="J2439" s="169">
        <f t="shared" si="407"/>
        <v>2.3644311213303994E-2</v>
      </c>
      <c r="K2439" s="169">
        <f t="shared" si="408"/>
        <v>1.6978876376698746</v>
      </c>
      <c r="L2439" s="169">
        <f t="shared" si="414"/>
        <v>33.110309127614769</v>
      </c>
      <c r="M2439" s="170">
        <f t="shared" si="415"/>
        <v>38.591102349146823</v>
      </c>
      <c r="N2439" s="170">
        <f t="shared" si="416"/>
        <v>1.495020295557776</v>
      </c>
      <c r="O2439" s="169">
        <f t="shared" si="417"/>
        <v>0.13483227773789466</v>
      </c>
    </row>
    <row r="2440" spans="1:15" x14ac:dyDescent="0.25">
      <c r="A2440" s="157">
        <v>45695.683333333334</v>
      </c>
      <c r="B2440" s="168">
        <v>0.44746791235679723</v>
      </c>
      <c r="C2440" s="169">
        <f t="shared" si="409"/>
        <v>0.50817677968126962</v>
      </c>
      <c r="D2440" s="168">
        <v>26.458448614999998</v>
      </c>
      <c r="E2440" s="168">
        <v>2.3458645E-2</v>
      </c>
      <c r="F2440" s="169">
        <f t="shared" si="410"/>
        <v>0.97862553697655796</v>
      </c>
      <c r="G2440" s="169">
        <f t="shared" si="411"/>
        <v>0.49160535967221519</v>
      </c>
      <c r="H2440" s="169">
        <f t="shared" si="412"/>
        <v>1.0640808650913749E-3</v>
      </c>
      <c r="I2440" s="169">
        <f t="shared" si="413"/>
        <v>43906.473764461698</v>
      </c>
      <c r="J2440" s="169">
        <f t="shared" si="407"/>
        <v>2.364446226807173E-2</v>
      </c>
      <c r="K2440" s="169">
        <f t="shared" si="408"/>
        <v>1.6978780054697091</v>
      </c>
      <c r="L2440" s="169">
        <f t="shared" si="414"/>
        <v>32.158108924178158</v>
      </c>
      <c r="M2440" s="170">
        <f t="shared" si="415"/>
        <v>37.48109261740494</v>
      </c>
      <c r="N2440" s="170">
        <f t="shared" si="416"/>
        <v>1.4460324430109699</v>
      </c>
      <c r="O2440" s="169">
        <f t="shared" si="417"/>
        <v>0.13041418136823321</v>
      </c>
    </row>
    <row r="2441" spans="1:15" x14ac:dyDescent="0.25">
      <c r="A2441" s="157">
        <v>45695.684027777781</v>
      </c>
      <c r="B2441" s="168">
        <v>0.44669575471981332</v>
      </c>
      <c r="C2441" s="169">
        <f t="shared" si="409"/>
        <v>0.50729927216481741</v>
      </c>
      <c r="D2441" s="168">
        <v>26.458234224999899</v>
      </c>
      <c r="E2441" s="168">
        <v>2.3436127666666601E-2</v>
      </c>
      <c r="F2441" s="169">
        <f t="shared" si="410"/>
        <v>0.97862597430131493</v>
      </c>
      <c r="G2441" s="169">
        <f t="shared" si="411"/>
        <v>0.49075703776494412</v>
      </c>
      <c r="H2441" s="169">
        <f t="shared" si="412"/>
        <v>1.0622446704868921E-3</v>
      </c>
      <c r="I2441" s="169">
        <f t="shared" si="413"/>
        <v>43830.657115040223</v>
      </c>
      <c r="J2441" s="169">
        <f t="shared" si="407"/>
        <v>2.364461332871818E-2</v>
      </c>
      <c r="K2441" s="169">
        <f t="shared" si="408"/>
        <v>1.6978683730099968</v>
      </c>
      <c r="L2441" s="169">
        <f t="shared" si="414"/>
        <v>32.110379574445119</v>
      </c>
      <c r="M2441" s="170">
        <f t="shared" si="415"/>
        <v>37.42527255568173</v>
      </c>
      <c r="N2441" s="170">
        <f t="shared" si="416"/>
        <v>1.4422706292713199</v>
      </c>
      <c r="O2441" s="169">
        <f t="shared" si="417"/>
        <v>0.13007491245231961</v>
      </c>
    </row>
    <row r="2442" spans="1:15" x14ac:dyDescent="0.25">
      <c r="A2442" s="157">
        <v>45695.68472222222</v>
      </c>
      <c r="B2442" s="168">
        <v>0.44553749986371843</v>
      </c>
      <c r="C2442" s="169">
        <f t="shared" si="409"/>
        <v>0.50598290446668115</v>
      </c>
      <c r="D2442" s="168">
        <v>26.457880070000002</v>
      </c>
      <c r="E2442" s="168">
        <v>2.35367935E-2</v>
      </c>
      <c r="F2442" s="169">
        <f t="shared" si="410"/>
        <v>0.97862669671601787</v>
      </c>
      <c r="G2442" s="169">
        <f t="shared" si="411"/>
        <v>0.48948453468841396</v>
      </c>
      <c r="H2442" s="169">
        <f t="shared" si="412"/>
        <v>1.0594903348234068E-3</v>
      </c>
      <c r="I2442" s="169">
        <f t="shared" si="413"/>
        <v>43716.922945921251</v>
      </c>
      <c r="J2442" s="169">
        <f t="shared" si="407"/>
        <v>2.3644862871317805E-2</v>
      </c>
      <c r="K2442" s="169">
        <f t="shared" si="408"/>
        <v>1.6978524610505465</v>
      </c>
      <c r="L2442" s="169">
        <f t="shared" si="414"/>
        <v>32.038762744609201</v>
      </c>
      <c r="M2442" s="170">
        <f t="shared" si="415"/>
        <v>37.34148810152238</v>
      </c>
      <c r="N2442" s="170">
        <f t="shared" si="416"/>
        <v>1.4448878278509762</v>
      </c>
      <c r="O2442" s="169">
        <f t="shared" si="417"/>
        <v>0.13031095128526121</v>
      </c>
    </row>
    <row r="2443" spans="1:15" x14ac:dyDescent="0.25">
      <c r="A2443" s="157">
        <v>45695.685416666667</v>
      </c>
      <c r="B2443" s="168">
        <v>0.43627156404452283</v>
      </c>
      <c r="C2443" s="169">
        <f t="shared" si="409"/>
        <v>0.49545863449192989</v>
      </c>
      <c r="D2443" s="168">
        <v>26.457419030000001</v>
      </c>
      <c r="E2443" s="168">
        <v>2.3601698833333299E-2</v>
      </c>
      <c r="F2443" s="169">
        <f t="shared" si="410"/>
        <v>0.97862763713787637</v>
      </c>
      <c r="G2443" s="169">
        <f t="shared" si="411"/>
        <v>0.47930462326838968</v>
      </c>
      <c r="H2443" s="169">
        <f t="shared" si="412"/>
        <v>1.037455894520324E-3</v>
      </c>
      <c r="I2443" s="169">
        <f t="shared" si="413"/>
        <v>42807.62602010274</v>
      </c>
      <c r="J2443" s="169">
        <f t="shared" si="407"/>
        <v>2.3645187731423239E-2</v>
      </c>
      <c r="K2443" s="169">
        <f t="shared" si="408"/>
        <v>1.6978317469793651</v>
      </c>
      <c r="L2443" s="169">
        <f t="shared" si="414"/>
        <v>31.464889409854766</v>
      </c>
      <c r="M2443" s="170">
        <f t="shared" si="415"/>
        <v>36.672232188810561</v>
      </c>
      <c r="N2443" s="170">
        <f t="shared" si="416"/>
        <v>1.4202508644199097</v>
      </c>
      <c r="O2443" s="169">
        <f t="shared" si="417"/>
        <v>0.12808900292387354</v>
      </c>
    </row>
    <row r="2444" spans="1:15" x14ac:dyDescent="0.25">
      <c r="A2444" s="157">
        <v>45695.686111111114</v>
      </c>
      <c r="B2444" s="168">
        <v>0.41928399666134936</v>
      </c>
      <c r="C2444" s="169">
        <f t="shared" si="409"/>
        <v>0.4761652472415781</v>
      </c>
      <c r="D2444" s="168">
        <v>26.456957989999999</v>
      </c>
      <c r="E2444" s="168">
        <v>2.3416259499999901E-2</v>
      </c>
      <c r="F2444" s="169">
        <f t="shared" si="410"/>
        <v>0.97862857753746957</v>
      </c>
      <c r="G2444" s="169">
        <f t="shared" si="411"/>
        <v>0.46064143213726355</v>
      </c>
      <c r="H2444" s="169">
        <f t="shared" si="412"/>
        <v>9.9705937692048398E-4</v>
      </c>
      <c r="I2444" s="169">
        <f t="shared" si="413"/>
        <v>41140.677361672351</v>
      </c>
      <c r="J2444" s="169">
        <f t="shared" si="407"/>
        <v>2.3645512596991804E-2</v>
      </c>
      <c r="K2444" s="169">
        <f t="shared" si="408"/>
        <v>1.6978110330931282</v>
      </c>
      <c r="L2444" s="169">
        <f t="shared" si="414"/>
        <v>30.408317847948627</v>
      </c>
      <c r="M2444" s="170">
        <f t="shared" si="415"/>
        <v>35.440413753997994</v>
      </c>
      <c r="N2444" s="170">
        <f t="shared" si="416"/>
        <v>1.3569545192092687</v>
      </c>
      <c r="O2444" s="169">
        <f t="shared" si="417"/>
        <v>0.12238045808164401</v>
      </c>
    </row>
    <row r="2445" spans="1:15" x14ac:dyDescent="0.25">
      <c r="A2445" s="157">
        <v>45695.686805555553</v>
      </c>
      <c r="B2445" s="168">
        <v>0.4127206088961079</v>
      </c>
      <c r="C2445" s="169">
        <f t="shared" si="409"/>
        <v>0.46871028011366633</v>
      </c>
      <c r="D2445" s="168">
        <v>26.456496949999998</v>
      </c>
      <c r="E2445" s="168">
        <v>2.33381319999999E-2</v>
      </c>
      <c r="F2445" s="169">
        <f t="shared" si="410"/>
        <v>0.97862951791479769</v>
      </c>
      <c r="G2445" s="169">
        <f t="shared" si="411"/>
        <v>0.45343064335465477</v>
      </c>
      <c r="H2445" s="169">
        <f t="shared" si="412"/>
        <v>9.8145160899275915E-4</v>
      </c>
      <c r="I2445" s="169">
        <f t="shared" si="413"/>
        <v>40496.568201820774</v>
      </c>
      <c r="J2445" s="169">
        <f t="shared" si="407"/>
        <v>2.3645837468023605E-2</v>
      </c>
      <c r="K2445" s="169">
        <f t="shared" si="408"/>
        <v>1.6977903193918356</v>
      </c>
      <c r="L2445" s="169">
        <f t="shared" si="414"/>
        <v>29.998501668490267</v>
      </c>
      <c r="M2445" s="170">
        <f t="shared" si="415"/>
        <v>34.962397184964288</v>
      </c>
      <c r="N2445" s="170">
        <f t="shared" si="416"/>
        <v>1.3323064810634464</v>
      </c>
      <c r="O2445" s="169">
        <f t="shared" si="417"/>
        <v>0.12015751091842049</v>
      </c>
    </row>
    <row r="2446" spans="1:15" x14ac:dyDescent="0.25">
      <c r="A2446" s="157">
        <v>45695.6875</v>
      </c>
      <c r="B2446" s="168">
        <v>0.42623344482129966</v>
      </c>
      <c r="C2446" s="169">
        <f t="shared" si="409"/>
        <v>0.48405505714224278</v>
      </c>
      <c r="D2446" s="168">
        <v>26.456035908333298</v>
      </c>
      <c r="E2446" s="168">
        <v>2.3382664000000001E-2</v>
      </c>
      <c r="F2446" s="169">
        <f t="shared" si="410"/>
        <v>0.97863045827326056</v>
      </c>
      <c r="G2446" s="169">
        <f t="shared" si="411"/>
        <v>0.46827636163243502</v>
      </c>
      <c r="H2446" s="169">
        <f t="shared" si="412"/>
        <v>1.013585198338604E-3</v>
      </c>
      <c r="I2446" s="169">
        <f t="shared" si="413"/>
        <v>41822.356937089775</v>
      </c>
      <c r="J2446" s="169">
        <f t="shared" si="407"/>
        <v>2.364616234569316E-2</v>
      </c>
      <c r="K2446" s="169">
        <f t="shared" si="408"/>
        <v>1.6977696058006084</v>
      </c>
      <c r="L2446" s="169">
        <f t="shared" si="414"/>
        <v>30.841261982792979</v>
      </c>
      <c r="M2446" s="170">
        <f t="shared" si="415"/>
        <v>35.944217241750451</v>
      </c>
      <c r="N2446" s="170">
        <f t="shared" si="416"/>
        <v>1.3762765183458137</v>
      </c>
      <c r="O2446" s="169">
        <f t="shared" si="417"/>
        <v>0.12412306262137568</v>
      </c>
    </row>
    <row r="2447" spans="1:15" x14ac:dyDescent="0.25">
      <c r="A2447" s="157">
        <v>45695.688194444447</v>
      </c>
      <c r="B2447" s="168">
        <v>0.42816385732982293</v>
      </c>
      <c r="C2447" s="169">
        <f t="shared" si="409"/>
        <v>0.48624612841386433</v>
      </c>
      <c r="D2447" s="168">
        <v>26.455574859999999</v>
      </c>
      <c r="E2447" s="168">
        <v>2.36197123333333E-2</v>
      </c>
      <c r="F2447" s="169">
        <f t="shared" si="410"/>
        <v>0.97863139862305626</v>
      </c>
      <c r="G2447" s="169">
        <f t="shared" si="411"/>
        <v>0.47039718663320434</v>
      </c>
      <c r="H2447" s="169">
        <f t="shared" si="412"/>
        <v>1.0181757286432994E-3</v>
      </c>
      <c r="I2447" s="169">
        <f t="shared" si="413"/>
        <v>42011.665494957881</v>
      </c>
      <c r="J2447" s="169">
        <f t="shared" si="407"/>
        <v>2.3646487233524034E-2</v>
      </c>
      <c r="K2447" s="169">
        <f t="shared" si="408"/>
        <v>1.6977488920948121</v>
      </c>
      <c r="L2447" s="169">
        <f t="shared" si="414"/>
        <v>30.961348906860227</v>
      </c>
      <c r="M2447" s="170">
        <f t="shared" si="415"/>
        <v>36.08377903374663</v>
      </c>
      <c r="N2447" s="170">
        <f t="shared" si="416"/>
        <v>1.3961846556331949</v>
      </c>
      <c r="O2447" s="169">
        <f t="shared" si="417"/>
        <v>0.12591852954844832</v>
      </c>
    </row>
    <row r="2448" spans="1:15" x14ac:dyDescent="0.25">
      <c r="A2448" s="157">
        <v>45695.688888888886</v>
      </c>
      <c r="B2448" s="168">
        <v>0.43086643484175602</v>
      </c>
      <c r="C2448" s="169">
        <f t="shared" si="409"/>
        <v>0.48931409908013812</v>
      </c>
      <c r="D2448" s="168">
        <v>26.455113819999902</v>
      </c>
      <c r="E2448" s="168">
        <v>2.3505270166666599E-2</v>
      </c>
      <c r="F2448" s="169">
        <f t="shared" si="410"/>
        <v>0.97863233893359192</v>
      </c>
      <c r="G2448" s="169">
        <f t="shared" si="411"/>
        <v>0.47336634163428187</v>
      </c>
      <c r="H2448" s="169">
        <f t="shared" si="412"/>
        <v>1.0246024710698742E-3</v>
      </c>
      <c r="I2448" s="169">
        <f t="shared" si="413"/>
        <v>42276.738160523935</v>
      </c>
      <c r="J2448" s="169">
        <f t="shared" ref="J2448:J2511" si="418">KHprocess*EXP(delta*(1/(D2448+273.15)-1/(Tnul+273.15)))</f>
        <v>2.3646812120946339E-2</v>
      </c>
      <c r="K2448" s="169">
        <f t="shared" ref="K2448:K2511" si="419">1/(J2448*constR*(D2448+273.15)*10^3)</f>
        <v>1.6977281789483474</v>
      </c>
      <c r="L2448" s="169">
        <f t="shared" si="414"/>
        <v>31.129343384784917</v>
      </c>
      <c r="M2448" s="170">
        <f t="shared" si="415"/>
        <v>36.279170831206386</v>
      </c>
      <c r="N2448" s="170">
        <f t="shared" si="416"/>
        <v>1.3977220211791193</v>
      </c>
      <c r="O2448" s="169">
        <f t="shared" si="417"/>
        <v>0.12605718084227266</v>
      </c>
    </row>
    <row r="2449" spans="1:15" x14ac:dyDescent="0.25">
      <c r="A2449" s="157">
        <v>45695.689583333333</v>
      </c>
      <c r="B2449" s="168">
        <v>0.43858804800511342</v>
      </c>
      <c r="C2449" s="169">
        <f t="shared" ref="C2449:C2512" si="420">IF($C$13="Normalised Q_A (Nm3/s)", B2449*$C$8/F2449*(D2449+273.15)/($C$6+273.15), B2449)</f>
        <v>0.49808264163760319</v>
      </c>
      <c r="D2449" s="168">
        <v>26.454921720000002</v>
      </c>
      <c r="E2449" s="168">
        <v>2.3360627166666599E-2</v>
      </c>
      <c r="F2449" s="169">
        <f t="shared" ref="F2449:F2512" si="421">$C$5-EXP(52.57-(6690.9/(D2449+273.15))-4.681*LN(D2449+273.15))/1000</f>
        <v>0.97863273072307744</v>
      </c>
      <c r="G2449" s="169">
        <f t="shared" ref="G2449:G2512" si="422">C2449*((20+273.15)/(D2449+273.15))*(F2449/$C$9)</f>
        <v>0.48184960112975878</v>
      </c>
      <c r="H2449" s="169">
        <f t="shared" ref="H2449:H2512" si="423">G2449/$C$2</f>
        <v>1.0429645046098675E-3</v>
      </c>
      <c r="I2449" s="169">
        <f t="shared" ref="I2449:I2512" si="424">C2449*(24*60*60)</f>
        <v>43034.340237488912</v>
      </c>
      <c r="J2449" s="169">
        <f t="shared" si="418"/>
        <v>2.3646947492318059E-2</v>
      </c>
      <c r="K2449" s="169">
        <f t="shared" si="419"/>
        <v>1.6977195485252439</v>
      </c>
      <c r="L2449" s="169">
        <f t="shared" ref="L2449:L2512" si="425">(($C$3/0.815)^(-0.49))*34500*(H2449)^0.86</f>
        <v>31.608516356329812</v>
      </c>
      <c r="M2449" s="170">
        <f t="shared" ref="M2449:M2512" si="426">L2449*(1.024)^(D2449-20)</f>
        <v>36.837447099595337</v>
      </c>
      <c r="N2449" s="170">
        <f t="shared" ref="N2449:N2512" si="427">K2449*E2449*(1-EXP((-(M2449/K2449)*($C$4/I2449))))*I2449/1000</f>
        <v>1.4127230718358035</v>
      </c>
      <c r="O2449" s="169">
        <f t="shared" ref="O2449:O2512" si="428">N2449*1000/24/$C$2</f>
        <v>0.12741008945128096</v>
      </c>
    </row>
    <row r="2450" spans="1:15" x14ac:dyDescent="0.25">
      <c r="A2450" s="157">
        <v>45695.69027777778</v>
      </c>
      <c r="B2450" s="168">
        <v>0.44167669327045639</v>
      </c>
      <c r="C2450" s="169">
        <f t="shared" si="420"/>
        <v>0.50159026251291161</v>
      </c>
      <c r="D2450" s="168">
        <v>26.454921720000002</v>
      </c>
      <c r="E2450" s="168">
        <v>2.3303406333333301E-2</v>
      </c>
      <c r="F2450" s="169">
        <f t="shared" si="421"/>
        <v>0.97863273072307744</v>
      </c>
      <c r="G2450" s="169">
        <f t="shared" si="422"/>
        <v>0.48524290492794958</v>
      </c>
      <c r="H2450" s="169">
        <f t="shared" si="423"/>
        <v>1.0503093180258649E-3</v>
      </c>
      <c r="I2450" s="169">
        <f t="shared" si="424"/>
        <v>43337.398681115563</v>
      </c>
      <c r="J2450" s="169">
        <f t="shared" si="418"/>
        <v>2.3646947492318059E-2</v>
      </c>
      <c r="K2450" s="169">
        <f t="shared" si="419"/>
        <v>1.6977195485252439</v>
      </c>
      <c r="L2450" s="169">
        <f t="shared" si="425"/>
        <v>31.799853916439872</v>
      </c>
      <c r="M2450" s="170">
        <f t="shared" si="426"/>
        <v>37.060437232041345</v>
      </c>
      <c r="N2450" s="170">
        <f t="shared" si="427"/>
        <v>1.4186765174933238</v>
      </c>
      <c r="O2450" s="169">
        <f t="shared" si="428"/>
        <v>0.12794701636844552</v>
      </c>
    </row>
    <row r="2451" spans="1:15" x14ac:dyDescent="0.25">
      <c r="A2451" s="157">
        <v>45695.690972222219</v>
      </c>
      <c r="B2451" s="168">
        <v>0.4289360223332328</v>
      </c>
      <c r="C2451" s="169">
        <f t="shared" si="420"/>
        <v>0.48712131593419916</v>
      </c>
      <c r="D2451" s="168">
        <v>26.454921720000002</v>
      </c>
      <c r="E2451" s="168">
        <v>2.3328837500000001E-2</v>
      </c>
      <c r="F2451" s="169">
        <f t="shared" si="421"/>
        <v>0.97863273072307744</v>
      </c>
      <c r="G2451" s="169">
        <f t="shared" si="422"/>
        <v>0.47124551663351272</v>
      </c>
      <c r="H2451" s="169">
        <f t="shared" si="423"/>
        <v>1.020011940765179E-3</v>
      </c>
      <c r="I2451" s="169">
        <f t="shared" si="424"/>
        <v>42087.28169671481</v>
      </c>
      <c r="J2451" s="169">
        <f t="shared" si="418"/>
        <v>2.3646947492318059E-2</v>
      </c>
      <c r="K2451" s="169">
        <f t="shared" si="419"/>
        <v>1.6977195485252439</v>
      </c>
      <c r="L2451" s="169">
        <f t="shared" si="425"/>
        <v>31.009362437578265</v>
      </c>
      <c r="M2451" s="170">
        <f t="shared" si="426"/>
        <v>36.139176401353417</v>
      </c>
      <c r="N2451" s="170">
        <f t="shared" si="427"/>
        <v>1.3813245140365995</v>
      </c>
      <c r="O2451" s="169">
        <f t="shared" si="428"/>
        <v>0.12457832918800502</v>
      </c>
    </row>
    <row r="2452" spans="1:15" x14ac:dyDescent="0.25">
      <c r="A2452" s="157">
        <v>45695.691666666666</v>
      </c>
      <c r="B2452" s="168">
        <v>0.42816385732982293</v>
      </c>
      <c r="C2452" s="169">
        <f t="shared" si="420"/>
        <v>0.48624440652814527</v>
      </c>
      <c r="D2452" s="168">
        <v>26.454921720000002</v>
      </c>
      <c r="E2452" s="168">
        <v>2.34369221666666E-2</v>
      </c>
      <c r="F2452" s="169">
        <f t="shared" si="421"/>
        <v>0.97863273072307744</v>
      </c>
      <c r="G2452" s="169">
        <f t="shared" si="422"/>
        <v>0.4703971866332044</v>
      </c>
      <c r="H2452" s="169">
        <f t="shared" si="423"/>
        <v>1.0181757286432996E-3</v>
      </c>
      <c r="I2452" s="169">
        <f t="shared" si="424"/>
        <v>42011.516724031753</v>
      </c>
      <c r="J2452" s="169">
        <f t="shared" si="418"/>
        <v>2.3646947492318059E-2</v>
      </c>
      <c r="K2452" s="169">
        <f t="shared" si="419"/>
        <v>1.6977195485252439</v>
      </c>
      <c r="L2452" s="169">
        <f t="shared" si="425"/>
        <v>30.961348906860227</v>
      </c>
      <c r="M2452" s="170">
        <f t="shared" si="426"/>
        <v>36.083220092681678</v>
      </c>
      <c r="N2452" s="170">
        <f t="shared" si="427"/>
        <v>1.3853535918064606</v>
      </c>
      <c r="O2452" s="169">
        <f t="shared" si="428"/>
        <v>0.12494170200274718</v>
      </c>
    </row>
    <row r="2453" spans="1:15" x14ac:dyDescent="0.25">
      <c r="A2453" s="157">
        <v>45695.692361111112</v>
      </c>
      <c r="B2453" s="168">
        <v>0.42507521574769291</v>
      </c>
      <c r="C2453" s="169">
        <f t="shared" si="420"/>
        <v>0.48273678983567864</v>
      </c>
      <c r="D2453" s="168">
        <v>26.454921720000002</v>
      </c>
      <c r="E2453" s="168">
        <v>2.33749323333333E-2</v>
      </c>
      <c r="F2453" s="169">
        <f t="shared" si="421"/>
        <v>0.97863273072307744</v>
      </c>
      <c r="G2453" s="169">
        <f t="shared" si="422"/>
        <v>0.4670038868815321</v>
      </c>
      <c r="H2453" s="169">
        <f t="shared" si="423"/>
        <v>1.0108309239860002E-3</v>
      </c>
      <c r="I2453" s="169">
        <f t="shared" si="424"/>
        <v>41708.458641802637</v>
      </c>
      <c r="J2453" s="169">
        <f t="shared" si="418"/>
        <v>2.3646947492318059E-2</v>
      </c>
      <c r="K2453" s="169">
        <f t="shared" si="419"/>
        <v>1.6977195485252439</v>
      </c>
      <c r="L2453" s="169">
        <f t="shared" si="425"/>
        <v>30.769174440885301</v>
      </c>
      <c r="M2453" s="170">
        <f t="shared" si="426"/>
        <v>35.859254606784184</v>
      </c>
      <c r="N2453" s="170">
        <f t="shared" si="427"/>
        <v>1.3722290679723055</v>
      </c>
      <c r="O2453" s="169">
        <f t="shared" si="428"/>
        <v>0.12375803282578514</v>
      </c>
    </row>
    <row r="2454" spans="1:15" x14ac:dyDescent="0.25">
      <c r="A2454" s="157">
        <v>45695.693055555559</v>
      </c>
      <c r="B2454" s="168">
        <v>0.42082831561853001</v>
      </c>
      <c r="C2454" s="169">
        <f t="shared" si="420"/>
        <v>0.47791379649437382</v>
      </c>
      <c r="D2454" s="168">
        <v>26.454921720000002</v>
      </c>
      <c r="E2454" s="168">
        <v>2.3327247999999998E-2</v>
      </c>
      <c r="F2454" s="169">
        <f t="shared" si="421"/>
        <v>0.97863273072307744</v>
      </c>
      <c r="G2454" s="169">
        <f t="shared" si="422"/>
        <v>0.46233807999832405</v>
      </c>
      <c r="H2454" s="169">
        <f t="shared" si="423"/>
        <v>1.0007317748881473E-3</v>
      </c>
      <c r="I2454" s="169">
        <f t="shared" si="424"/>
        <v>41291.752017113897</v>
      </c>
      <c r="J2454" s="169">
        <f t="shared" si="418"/>
        <v>2.3646947492318059E-2</v>
      </c>
      <c r="K2454" s="169">
        <f t="shared" si="419"/>
        <v>1.6977195485252439</v>
      </c>
      <c r="L2454" s="169">
        <f t="shared" si="425"/>
        <v>30.504613733900847</v>
      </c>
      <c r="M2454" s="170">
        <f t="shared" si="426"/>
        <v>35.550928175441904</v>
      </c>
      <c r="N2454" s="170">
        <f t="shared" si="427"/>
        <v>1.3564416319837551</v>
      </c>
      <c r="O2454" s="169">
        <f t="shared" si="428"/>
        <v>0.12233420201873693</v>
      </c>
    </row>
    <row r="2455" spans="1:15" x14ac:dyDescent="0.25">
      <c r="A2455" s="157">
        <v>45695.693749999999</v>
      </c>
      <c r="B2455" s="168">
        <v>0.42237263825120153</v>
      </c>
      <c r="C2455" s="169">
        <f t="shared" si="420"/>
        <v>0.47966760693202809</v>
      </c>
      <c r="D2455" s="168">
        <v>26.454921720000002</v>
      </c>
      <c r="E2455" s="168">
        <v>2.313492E-2</v>
      </c>
      <c r="F2455" s="169">
        <f t="shared" si="421"/>
        <v>0.97863273072307744</v>
      </c>
      <c r="G2455" s="169">
        <f t="shared" si="422"/>
        <v>0.46403473189741945</v>
      </c>
      <c r="H2455" s="169">
        <f t="shared" si="423"/>
        <v>1.0044041815961461E-3</v>
      </c>
      <c r="I2455" s="169">
        <f t="shared" si="424"/>
        <v>41443.281238927229</v>
      </c>
      <c r="J2455" s="169">
        <f t="shared" si="418"/>
        <v>2.3646947492318059E-2</v>
      </c>
      <c r="K2455" s="169">
        <f t="shared" si="419"/>
        <v>1.6977195485252439</v>
      </c>
      <c r="L2455" s="169">
        <f t="shared" si="425"/>
        <v>30.600860388498134</v>
      </c>
      <c r="M2455" s="170">
        <f t="shared" si="426"/>
        <v>35.663096712783918</v>
      </c>
      <c r="N2455" s="170">
        <f t="shared" si="427"/>
        <v>1.3499429595811683</v>
      </c>
      <c r="O2455" s="169">
        <f t="shared" si="428"/>
        <v>0.12174810241532902</v>
      </c>
    </row>
    <row r="2456" spans="1:15" x14ac:dyDescent="0.25">
      <c r="A2456" s="157">
        <v>45695.694444444445</v>
      </c>
      <c r="B2456" s="168">
        <v>0.42082831561853001</v>
      </c>
      <c r="C2456" s="169">
        <f t="shared" si="420"/>
        <v>0.47791412112487969</v>
      </c>
      <c r="D2456" s="168">
        <v>26.455047005000001</v>
      </c>
      <c r="E2456" s="168">
        <v>2.3225521333333301E-2</v>
      </c>
      <c r="F2456" s="169">
        <f t="shared" si="421"/>
        <v>0.97863247520375696</v>
      </c>
      <c r="G2456" s="169">
        <f t="shared" si="422"/>
        <v>0.4623380799983241</v>
      </c>
      <c r="H2456" s="169">
        <f t="shared" si="423"/>
        <v>1.0007317748881475E-3</v>
      </c>
      <c r="I2456" s="169">
        <f t="shared" si="424"/>
        <v>41291.780065189603</v>
      </c>
      <c r="J2456" s="169">
        <f t="shared" si="418"/>
        <v>2.364685920484811E-2</v>
      </c>
      <c r="K2456" s="169">
        <f t="shared" si="419"/>
        <v>1.6977251771658437</v>
      </c>
      <c r="L2456" s="169">
        <f t="shared" si="425"/>
        <v>30.504613733900847</v>
      </c>
      <c r="M2456" s="170">
        <f t="shared" si="426"/>
        <v>35.551033808961819</v>
      </c>
      <c r="N2456" s="170">
        <f t="shared" si="427"/>
        <v>1.3505312836828653</v>
      </c>
      <c r="O2456" s="169">
        <f t="shared" si="428"/>
        <v>0.12180116194831035</v>
      </c>
    </row>
    <row r="2457" spans="1:15" x14ac:dyDescent="0.25">
      <c r="A2457" s="157">
        <v>45695.695138888892</v>
      </c>
      <c r="B2457" s="168">
        <v>0.43009425141455893</v>
      </c>
      <c r="C2457" s="169">
        <f t="shared" si="420"/>
        <v>0.48843755963919339</v>
      </c>
      <c r="D2457" s="168">
        <v>26.45526177</v>
      </c>
      <c r="E2457" s="168">
        <v>2.3293869499999901E-2</v>
      </c>
      <c r="F2457" s="169">
        <f t="shared" si="421"/>
        <v>0.97863203718574932</v>
      </c>
      <c r="G2457" s="169">
        <f t="shared" si="422"/>
        <v>0.4725179913928963</v>
      </c>
      <c r="H2457" s="169">
        <f t="shared" si="423"/>
        <v>1.0227662151361392E-3</v>
      </c>
      <c r="I2457" s="169">
        <f t="shared" si="424"/>
        <v>42201.005152826307</v>
      </c>
      <c r="J2457" s="169">
        <f t="shared" si="418"/>
        <v>2.3646707862381745E-2</v>
      </c>
      <c r="K2457" s="169">
        <f t="shared" si="419"/>
        <v>1.6977348258786138</v>
      </c>
      <c r="L2457" s="169">
        <f t="shared" si="425"/>
        <v>31.081358910478713</v>
      </c>
      <c r="M2457" s="170">
        <f t="shared" si="426"/>
        <v>36.223375233441367</v>
      </c>
      <c r="N2457" s="170">
        <f t="shared" si="427"/>
        <v>1.3828014689226709</v>
      </c>
      <c r="O2457" s="169">
        <f t="shared" si="428"/>
        <v>0.12471153218999557</v>
      </c>
    </row>
    <row r="2458" spans="1:15" x14ac:dyDescent="0.25">
      <c r="A2458" s="157">
        <v>45695.695833333331</v>
      </c>
      <c r="B2458" s="168">
        <v>0.43163857405495271</v>
      </c>
      <c r="C2458" s="169">
        <f t="shared" si="420"/>
        <v>0.49019194411358752</v>
      </c>
      <c r="D2458" s="168">
        <v>26.455476538333301</v>
      </c>
      <c r="E2458" s="168">
        <v>2.3390827833333301E-2</v>
      </c>
      <c r="F2458" s="169">
        <f t="shared" si="421"/>
        <v>0.9786315991561122</v>
      </c>
      <c r="G2458" s="169">
        <f t="shared" si="422"/>
        <v>0.4742146433004758</v>
      </c>
      <c r="H2458" s="169">
        <f t="shared" si="423"/>
        <v>1.0264386218625018E-3</v>
      </c>
      <c r="I2458" s="169">
        <f t="shared" si="424"/>
        <v>42352.583971413958</v>
      </c>
      <c r="J2458" s="169">
        <f t="shared" si="418"/>
        <v>2.3646556518752061E-2</v>
      </c>
      <c r="K2458" s="169">
        <f t="shared" si="419"/>
        <v>1.6977444747812698</v>
      </c>
      <c r="L2458" s="169">
        <f t="shared" si="425"/>
        <v>31.177313074664443</v>
      </c>
      <c r="M2458" s="170">
        <f t="shared" si="426"/>
        <v>36.335388872138537</v>
      </c>
      <c r="N2458" s="170">
        <f t="shared" si="427"/>
        <v>1.3932965181158368</v>
      </c>
      <c r="O2458" s="169">
        <f t="shared" si="428"/>
        <v>0.12565805538562741</v>
      </c>
    </row>
    <row r="2459" spans="1:15" x14ac:dyDescent="0.25">
      <c r="A2459" s="157">
        <v>45695.696527777778</v>
      </c>
      <c r="B2459" s="168">
        <v>0.41465102507240242</v>
      </c>
      <c r="C2459" s="169">
        <f t="shared" si="420"/>
        <v>0.47090051956979107</v>
      </c>
      <c r="D2459" s="168">
        <v>26.455691304999998</v>
      </c>
      <c r="E2459" s="168">
        <v>2.33590376666666E-2</v>
      </c>
      <c r="F2459" s="169">
        <f t="shared" si="421"/>
        <v>0.97863116112504334</v>
      </c>
      <c r="G2459" s="169">
        <f t="shared" si="422"/>
        <v>0.45555147238497773</v>
      </c>
      <c r="H2459" s="169">
        <f t="shared" si="423"/>
        <v>9.8604214801943234E-4</v>
      </c>
      <c r="I2459" s="169">
        <f t="shared" si="424"/>
        <v>40685.804890829946</v>
      </c>
      <c r="J2459" s="169">
        <f t="shared" si="418"/>
        <v>2.3646405177482392E-2</v>
      </c>
      <c r="K2459" s="169">
        <f t="shared" si="419"/>
        <v>1.6977541236491829</v>
      </c>
      <c r="L2459" s="169">
        <f t="shared" si="425"/>
        <v>30.119130422977818</v>
      </c>
      <c r="M2459" s="170">
        <f t="shared" si="426"/>
        <v>35.102315844252871</v>
      </c>
      <c r="N2459" s="170">
        <f t="shared" si="427"/>
        <v>1.3393885174484979</v>
      </c>
      <c r="O2459" s="169">
        <f t="shared" si="428"/>
        <v>0.12079622271360912</v>
      </c>
    </row>
    <row r="2460" spans="1:15" x14ac:dyDescent="0.25">
      <c r="A2460" s="157">
        <v>45695.697222222225</v>
      </c>
      <c r="B2460" s="168">
        <v>0.39843563738688237</v>
      </c>
      <c r="C2460" s="169">
        <f t="shared" si="420"/>
        <v>0.45248595998558905</v>
      </c>
      <c r="D2460" s="168">
        <v>26.455906075000001</v>
      </c>
      <c r="E2460" s="168">
        <v>2.3270026499999999E-2</v>
      </c>
      <c r="F2460" s="169">
        <f t="shared" si="421"/>
        <v>0.97863072308234444</v>
      </c>
      <c r="G2460" s="169">
        <f t="shared" si="422"/>
        <v>0.43773662739781749</v>
      </c>
      <c r="H2460" s="169">
        <f t="shared" si="423"/>
        <v>9.4748187748445339E-4</v>
      </c>
      <c r="I2460" s="169">
        <f t="shared" si="424"/>
        <v>39094.786942754894</v>
      </c>
      <c r="J2460" s="169">
        <f t="shared" si="418"/>
        <v>2.3646253835049424E-2</v>
      </c>
      <c r="K2460" s="169">
        <f t="shared" si="419"/>
        <v>1.6977637727069845</v>
      </c>
      <c r="L2460" s="169">
        <f t="shared" si="425"/>
        <v>29.103371385894409</v>
      </c>
      <c r="M2460" s="170">
        <f t="shared" si="426"/>
        <v>33.918673075387112</v>
      </c>
      <c r="N2460" s="170">
        <f t="shared" si="427"/>
        <v>1.2847060152026699</v>
      </c>
      <c r="O2460" s="169">
        <f t="shared" si="428"/>
        <v>0.11586453961063041</v>
      </c>
    </row>
    <row r="2461" spans="1:15" x14ac:dyDescent="0.25">
      <c r="A2461" s="157">
        <v>45695.697916666664</v>
      </c>
      <c r="B2461" s="168">
        <v>0.3926444183237055</v>
      </c>
      <c r="C2461" s="169">
        <f t="shared" si="420"/>
        <v>0.4459084304911643</v>
      </c>
      <c r="D2461" s="168">
        <v>26.4556186816666</v>
      </c>
      <c r="E2461" s="168">
        <v>2.3304995499999901E-2</v>
      </c>
      <c r="F2461" s="169">
        <f t="shared" si="421"/>
        <v>0.97863130924575947</v>
      </c>
      <c r="G2461" s="169">
        <f t="shared" si="422"/>
        <v>0.43137417267900063</v>
      </c>
      <c r="H2461" s="169">
        <f t="shared" si="423"/>
        <v>9.337103304740273E-4</v>
      </c>
      <c r="I2461" s="169">
        <f t="shared" si="424"/>
        <v>38526.488394436594</v>
      </c>
      <c r="J2461" s="169">
        <f t="shared" si="418"/>
        <v>2.3646456353389578E-2</v>
      </c>
      <c r="K2461" s="169">
        <f t="shared" si="419"/>
        <v>1.6977508608806753</v>
      </c>
      <c r="L2461" s="169">
        <f t="shared" si="425"/>
        <v>28.739206831570957</v>
      </c>
      <c r="M2461" s="170">
        <f t="shared" si="426"/>
        <v>33.49402733735586</v>
      </c>
      <c r="N2461" s="170">
        <f t="shared" si="427"/>
        <v>1.2688610867565961</v>
      </c>
      <c r="O2461" s="169">
        <f t="shared" si="428"/>
        <v>0.11443552369738423</v>
      </c>
    </row>
    <row r="2462" spans="1:15" x14ac:dyDescent="0.25">
      <c r="A2462" s="157">
        <v>45695.698611111111</v>
      </c>
      <c r="B2462" s="168">
        <v>0.40191035045196305</v>
      </c>
      <c r="C2462" s="169">
        <f t="shared" si="420"/>
        <v>0.4564297298996941</v>
      </c>
      <c r="D2462" s="168">
        <v>26.454972609999999</v>
      </c>
      <c r="E2462" s="168">
        <v>2.31904455E-2</v>
      </c>
      <c r="F2462" s="169">
        <f t="shared" si="421"/>
        <v>0.97863262693289199</v>
      </c>
      <c r="G2462" s="169">
        <f t="shared" si="422"/>
        <v>0.44155408004401914</v>
      </c>
      <c r="H2462" s="169">
        <f t="shared" si="423"/>
        <v>9.5574476200004142E-4</v>
      </c>
      <c r="I2462" s="169">
        <f t="shared" si="424"/>
        <v>39435.528663333571</v>
      </c>
      <c r="J2462" s="169">
        <f t="shared" si="418"/>
        <v>2.3646911630439599E-2</v>
      </c>
      <c r="K2462" s="169">
        <f t="shared" si="419"/>
        <v>1.6977218348429501</v>
      </c>
      <c r="L2462" s="169">
        <f t="shared" si="425"/>
        <v>29.321512836758014</v>
      </c>
      <c r="M2462" s="170">
        <f t="shared" si="426"/>
        <v>34.172150615159694</v>
      </c>
      <c r="N2462" s="170">
        <f t="shared" si="427"/>
        <v>1.2908768366998002</v>
      </c>
      <c r="O2462" s="169">
        <f t="shared" si="428"/>
        <v>0.11642107113093435</v>
      </c>
    </row>
    <row r="2463" spans="1:15" x14ac:dyDescent="0.25">
      <c r="A2463" s="157">
        <v>45695.699305555558</v>
      </c>
      <c r="B2463" s="168">
        <v>0.41851183165794226</v>
      </c>
      <c r="C2463" s="169">
        <f t="shared" si="420"/>
        <v>0.47528154711741855</v>
      </c>
      <c r="D2463" s="168">
        <v>26.454326533333301</v>
      </c>
      <c r="E2463" s="168">
        <v>2.2995607000000001E-2</v>
      </c>
      <c r="F2463" s="169">
        <f t="shared" si="421"/>
        <v>0.97863394458650299</v>
      </c>
      <c r="G2463" s="169">
        <f t="shared" si="422"/>
        <v>0.45979310213695807</v>
      </c>
      <c r="H2463" s="169">
        <f t="shared" si="423"/>
        <v>9.9522316479861046E-4</v>
      </c>
      <c r="I2463" s="169">
        <f t="shared" si="424"/>
        <v>41064.325670944963</v>
      </c>
      <c r="J2463" s="169">
        <f t="shared" si="418"/>
        <v>2.3647366921742546E-2</v>
      </c>
      <c r="K2463" s="169">
        <f t="shared" si="419"/>
        <v>1.6976928089437628</v>
      </c>
      <c r="L2463" s="169">
        <f t="shared" si="425"/>
        <v>30.360150947806556</v>
      </c>
      <c r="M2463" s="170">
        <f t="shared" si="426"/>
        <v>35.382067764509237</v>
      </c>
      <c r="N2463" s="170">
        <f t="shared" si="427"/>
        <v>1.330147431017302</v>
      </c>
      <c r="O2463" s="169">
        <f t="shared" si="428"/>
        <v>0.11996279139766433</v>
      </c>
    </row>
    <row r="2464" spans="1:15" x14ac:dyDescent="0.25">
      <c r="A2464" s="157">
        <v>45695.7</v>
      </c>
      <c r="B2464" s="168">
        <v>0.40770157322924189</v>
      </c>
      <c r="C2464" s="169">
        <f t="shared" si="420"/>
        <v>0.46300329186231337</v>
      </c>
      <c r="D2464" s="168">
        <v>26.453680460000001</v>
      </c>
      <c r="E2464" s="168">
        <v>2.2785234500000001E-2</v>
      </c>
      <c r="F2464" s="169">
        <f t="shared" si="421"/>
        <v>0.97863526218959795</v>
      </c>
      <c r="G2464" s="169">
        <f t="shared" si="422"/>
        <v>0.44791653884329052</v>
      </c>
      <c r="H2464" s="169">
        <f t="shared" si="423"/>
        <v>9.6951631784262019E-4</v>
      </c>
      <c r="I2464" s="169">
        <f t="shared" si="424"/>
        <v>40003.484416903877</v>
      </c>
      <c r="J2464" s="169">
        <f t="shared" si="418"/>
        <v>2.3647822221426109E-2</v>
      </c>
      <c r="K2464" s="169">
        <f t="shared" si="419"/>
        <v>1.6976637835575075</v>
      </c>
      <c r="L2464" s="169">
        <f t="shared" si="425"/>
        <v>29.684498956119679</v>
      </c>
      <c r="M2464" s="170">
        <f t="shared" si="426"/>
        <v>34.594125115612385</v>
      </c>
      <c r="N2464" s="170">
        <f t="shared" si="427"/>
        <v>1.2856176380350703</v>
      </c>
      <c r="O2464" s="169">
        <f t="shared" si="428"/>
        <v>0.11594675667704459</v>
      </c>
    </row>
    <row r="2465" spans="1:15" x14ac:dyDescent="0.25">
      <c r="A2465" s="157">
        <v>45695.700694444444</v>
      </c>
      <c r="B2465" s="168">
        <v>0.40963196730625573</v>
      </c>
      <c r="C2465" s="169">
        <f t="shared" si="420"/>
        <v>0.46519390926437953</v>
      </c>
      <c r="D2465" s="168">
        <v>26.453037968333302</v>
      </c>
      <c r="E2465" s="168">
        <v>2.28607344999999E-2</v>
      </c>
      <c r="F2465" s="169">
        <f t="shared" si="421"/>
        <v>0.97863657244488167</v>
      </c>
      <c r="G2465" s="169">
        <f t="shared" si="422"/>
        <v>0.45003734359449865</v>
      </c>
      <c r="H2465" s="169">
        <f t="shared" si="423"/>
        <v>9.7410680431709662E-4</v>
      </c>
      <c r="I2465" s="169">
        <f t="shared" si="424"/>
        <v>40192.753760442392</v>
      </c>
      <c r="J2465" s="169">
        <f t="shared" si="418"/>
        <v>2.3648275007684568E-2</v>
      </c>
      <c r="K2465" s="169">
        <f t="shared" si="419"/>
        <v>1.6976349194407889</v>
      </c>
      <c r="L2465" s="169">
        <f t="shared" si="425"/>
        <v>29.80533265117494</v>
      </c>
      <c r="M2465" s="170">
        <f t="shared" si="426"/>
        <v>34.734414654941396</v>
      </c>
      <c r="N2465" s="170">
        <f t="shared" si="427"/>
        <v>1.2956506920312312</v>
      </c>
      <c r="O2465" s="169">
        <f t="shared" si="428"/>
        <v>0.11685161363918029</v>
      </c>
    </row>
    <row r="2466" spans="1:15" x14ac:dyDescent="0.25">
      <c r="A2466" s="157">
        <v>45695.701388888891</v>
      </c>
      <c r="B2466" s="168">
        <v>0.41426493153650157</v>
      </c>
      <c r="C2466" s="169">
        <f t="shared" si="420"/>
        <v>0.47045559982400004</v>
      </c>
      <c r="D2466" s="168">
        <v>26.45316231</v>
      </c>
      <c r="E2466" s="168">
        <v>2.2957957166666602E-2</v>
      </c>
      <c r="F2466" s="169">
        <f t="shared" si="421"/>
        <v>0.97863631887403146</v>
      </c>
      <c r="G2466" s="169">
        <f t="shared" si="422"/>
        <v>0.455127295262234</v>
      </c>
      <c r="H2466" s="169">
        <f t="shared" si="423"/>
        <v>9.851240157191213E-4</v>
      </c>
      <c r="I2466" s="169">
        <f t="shared" si="424"/>
        <v>40647.363824793603</v>
      </c>
      <c r="J2466" s="169">
        <f t="shared" si="418"/>
        <v>2.3648187378952586E-2</v>
      </c>
      <c r="K2466" s="169">
        <f t="shared" si="419"/>
        <v>1.6976405054966981</v>
      </c>
      <c r="L2466" s="169">
        <f t="shared" si="425"/>
        <v>30.095010329668611</v>
      </c>
      <c r="M2466" s="170">
        <f t="shared" si="426"/>
        <v>35.072101449430612</v>
      </c>
      <c r="N2466" s="170">
        <f t="shared" si="427"/>
        <v>1.3151311790990636</v>
      </c>
      <c r="O2466" s="169">
        <f t="shared" si="428"/>
        <v>0.11860851182350862</v>
      </c>
    </row>
    <row r="2467" spans="1:15" x14ac:dyDescent="0.25">
      <c r="A2467" s="157">
        <v>45695.70208333333</v>
      </c>
      <c r="B2467" s="168">
        <v>0.42468912218862542</v>
      </c>
      <c r="C2467" s="169">
        <f t="shared" si="420"/>
        <v>0.48229540571475182</v>
      </c>
      <c r="D2467" s="168">
        <v>26.453806229999898</v>
      </c>
      <c r="E2467" s="168">
        <v>2.3228169833333302E-2</v>
      </c>
      <c r="F2467" s="169">
        <f t="shared" si="421"/>
        <v>0.9786350056974652</v>
      </c>
      <c r="G2467" s="169">
        <f t="shared" si="422"/>
        <v>0.46657970973333668</v>
      </c>
      <c r="H2467" s="169">
        <f t="shared" si="423"/>
        <v>1.0099127916305989E-3</v>
      </c>
      <c r="I2467" s="169">
        <f t="shared" si="424"/>
        <v>41670.323053754561</v>
      </c>
      <c r="J2467" s="169">
        <f t="shared" si="418"/>
        <v>2.3647733588167942E-2</v>
      </c>
      <c r="K2467" s="169">
        <f t="shared" si="419"/>
        <v>1.6976694338517475</v>
      </c>
      <c r="L2467" s="169">
        <f t="shared" si="425"/>
        <v>30.745138081473947</v>
      </c>
      <c r="M2467" s="170">
        <f t="shared" si="426"/>
        <v>35.830294040101137</v>
      </c>
      <c r="N2467" s="170">
        <f t="shared" si="427"/>
        <v>1.3623939755267256</v>
      </c>
      <c r="O2467" s="169">
        <f t="shared" si="428"/>
        <v>0.12287102953884611</v>
      </c>
    </row>
    <row r="2468" spans="1:15" x14ac:dyDescent="0.25">
      <c r="A2468" s="157">
        <v>45695.702777777777</v>
      </c>
      <c r="B2468" s="168">
        <v>0.4354993806636564</v>
      </c>
      <c r="C2468" s="169">
        <f t="shared" si="420"/>
        <v>0.49457373120006443</v>
      </c>
      <c r="D2468" s="168">
        <v>26.45445015</v>
      </c>
      <c r="E2468" s="168">
        <v>2.3120084666666599E-2</v>
      </c>
      <c r="F2468" s="169">
        <f t="shared" si="421"/>
        <v>0.97863369247747245</v>
      </c>
      <c r="G2468" s="169">
        <f t="shared" si="422"/>
        <v>0.47845627307790495</v>
      </c>
      <c r="H2468" s="169">
        <f t="shared" si="423"/>
        <v>1.0356196386967639E-3</v>
      </c>
      <c r="I2468" s="169">
        <f t="shared" si="424"/>
        <v>42731.170375685564</v>
      </c>
      <c r="J2468" s="169">
        <f t="shared" si="418"/>
        <v>2.3647279808041589E-2</v>
      </c>
      <c r="K2468" s="169">
        <f t="shared" si="419"/>
        <v>1.6976983625675632</v>
      </c>
      <c r="L2468" s="169">
        <f t="shared" si="425"/>
        <v>31.416988689428585</v>
      </c>
      <c r="M2468" s="170">
        <f t="shared" si="426"/>
        <v>36.613825919980428</v>
      </c>
      <c r="N2468" s="170">
        <f t="shared" si="427"/>
        <v>1.3888136594811786</v>
      </c>
      <c r="O2468" s="169">
        <f t="shared" si="428"/>
        <v>0.12525375716821596</v>
      </c>
    </row>
    <row r="2469" spans="1:15" x14ac:dyDescent="0.25">
      <c r="A2469" s="157">
        <v>45695.703472222223</v>
      </c>
      <c r="B2469" s="168">
        <v>0.43356898655575365</v>
      </c>
      <c r="C2469" s="169">
        <f t="shared" si="420"/>
        <v>0.49238320317605855</v>
      </c>
      <c r="D2469" s="168">
        <v>26.455094070000001</v>
      </c>
      <c r="E2469" s="168">
        <v>2.2987097666666598E-2</v>
      </c>
      <c r="F2469" s="169">
        <f t="shared" si="421"/>
        <v>0.97863237921405299</v>
      </c>
      <c r="G2469" s="169">
        <f t="shared" si="422"/>
        <v>0.47633546829276097</v>
      </c>
      <c r="H2469" s="169">
        <f t="shared" si="423"/>
        <v>1.0310291521488332E-3</v>
      </c>
      <c r="I2469" s="169">
        <f t="shared" si="424"/>
        <v>42541.908754411459</v>
      </c>
      <c r="J2469" s="169">
        <f t="shared" si="418"/>
        <v>2.3646826038573512E-2</v>
      </c>
      <c r="K2469" s="169">
        <f t="shared" si="419"/>
        <v>1.6977272916441291</v>
      </c>
      <c r="L2469" s="169">
        <f t="shared" si="425"/>
        <v>31.297188802322896</v>
      </c>
      <c r="M2469" s="170">
        <f t="shared" si="426"/>
        <v>36.474766371437347</v>
      </c>
      <c r="N2469" s="170">
        <f t="shared" si="427"/>
        <v>1.3750426487909884</v>
      </c>
      <c r="O2469" s="169">
        <f t="shared" si="428"/>
        <v>0.12401178289962016</v>
      </c>
    </row>
    <row r="2470" spans="1:15" x14ac:dyDescent="0.25">
      <c r="A2470" s="157">
        <v>45695.70416666667</v>
      </c>
      <c r="B2470" s="168">
        <v>0.41928399666134936</v>
      </c>
      <c r="C2470" s="169">
        <f t="shared" si="420"/>
        <v>0.47616209623234712</v>
      </c>
      <c r="D2470" s="168">
        <v>26.455737478333301</v>
      </c>
      <c r="E2470" s="168">
        <v>2.3084322666666601E-2</v>
      </c>
      <c r="F2470" s="169">
        <f t="shared" si="421"/>
        <v>0.97863106695079183</v>
      </c>
      <c r="G2470" s="169">
        <f t="shared" si="422"/>
        <v>0.4606414321372635</v>
      </c>
      <c r="H2470" s="169">
        <f t="shared" si="423"/>
        <v>9.9705937692048377E-4</v>
      </c>
      <c r="I2470" s="169">
        <f t="shared" si="424"/>
        <v>41140.405114474794</v>
      </c>
      <c r="J2470" s="169">
        <f t="shared" si="418"/>
        <v>2.3646372640321347E-2</v>
      </c>
      <c r="K2470" s="169">
        <f t="shared" si="419"/>
        <v>1.69775619809363</v>
      </c>
      <c r="L2470" s="169">
        <f t="shared" si="425"/>
        <v>30.408317847948595</v>
      </c>
      <c r="M2470" s="170">
        <f t="shared" si="426"/>
        <v>35.439387900087802</v>
      </c>
      <c r="N2470" s="170">
        <f t="shared" si="427"/>
        <v>1.3376718204051039</v>
      </c>
      <c r="O2470" s="169">
        <f t="shared" si="428"/>
        <v>0.12064139794418326</v>
      </c>
    </row>
    <row r="2471" spans="1:15" x14ac:dyDescent="0.25">
      <c r="A2471" s="157">
        <v>45695.704861111109</v>
      </c>
      <c r="B2471" s="168">
        <v>0.4127206088961079</v>
      </c>
      <c r="C2471" s="169">
        <f t="shared" si="420"/>
        <v>0.4687097068259673</v>
      </c>
      <c r="D2471" s="168">
        <v>26.456271361666602</v>
      </c>
      <c r="E2471" s="168">
        <v>2.2895704333333301E-2</v>
      </c>
      <c r="F2471" s="169">
        <f t="shared" si="421"/>
        <v>0.97862997803629259</v>
      </c>
      <c r="G2471" s="169">
        <f t="shared" si="422"/>
        <v>0.45343064335465483</v>
      </c>
      <c r="H2471" s="169">
        <f t="shared" si="423"/>
        <v>9.8145160899275937E-4</v>
      </c>
      <c r="I2471" s="169">
        <f t="shared" si="424"/>
        <v>40496.518669763573</v>
      </c>
      <c r="J2471" s="169">
        <f t="shared" si="418"/>
        <v>2.3645996430439815E-2</v>
      </c>
      <c r="K2471" s="169">
        <f t="shared" si="419"/>
        <v>1.6977801841795235</v>
      </c>
      <c r="L2471" s="169">
        <f t="shared" si="425"/>
        <v>29.998501668490292</v>
      </c>
      <c r="M2471" s="170">
        <f t="shared" si="426"/>
        <v>34.962210130636244</v>
      </c>
      <c r="N2471" s="170">
        <f t="shared" si="427"/>
        <v>1.3070410364984295</v>
      </c>
      <c r="O2471" s="169">
        <f t="shared" si="428"/>
        <v>0.11787888135808347</v>
      </c>
    </row>
    <row r="2472" spans="1:15" x14ac:dyDescent="0.25">
      <c r="A2472" s="157">
        <v>45695.705555555556</v>
      </c>
      <c r="B2472" s="168">
        <v>0.41079020007851985</v>
      </c>
      <c r="C2472" s="169">
        <f t="shared" si="420"/>
        <v>0.46651858416358399</v>
      </c>
      <c r="D2472" s="168">
        <v>26.456731033333298</v>
      </c>
      <c r="E2472" s="168">
        <v>2.2784174833333299E-2</v>
      </c>
      <c r="F2472" s="169">
        <f t="shared" si="421"/>
        <v>0.97862904046083088</v>
      </c>
      <c r="G2472" s="169">
        <f t="shared" si="422"/>
        <v>0.45130982240888806</v>
      </c>
      <c r="H2472" s="169">
        <f t="shared" si="423"/>
        <v>9.7686108746512573E-4</v>
      </c>
      <c r="I2472" s="169">
        <f t="shared" si="424"/>
        <v>40307.20567173366</v>
      </c>
      <c r="J2472" s="169">
        <f t="shared" si="418"/>
        <v>2.3645672520928335E-2</v>
      </c>
      <c r="K2472" s="169">
        <f t="shared" si="419"/>
        <v>1.6978008363135531</v>
      </c>
      <c r="L2472" s="169">
        <f t="shared" si="425"/>
        <v>29.877794357829707</v>
      </c>
      <c r="M2472" s="170">
        <f t="shared" si="426"/>
        <v>34.82190957908913</v>
      </c>
      <c r="N2472" s="170">
        <f t="shared" si="427"/>
        <v>1.294915741942305</v>
      </c>
      <c r="O2472" s="169">
        <f t="shared" si="428"/>
        <v>0.11678533026175189</v>
      </c>
    </row>
    <row r="2473" spans="1:15" x14ac:dyDescent="0.25">
      <c r="A2473" s="157">
        <v>45695.706250000003</v>
      </c>
      <c r="B2473" s="168">
        <v>0.42584736603369261</v>
      </c>
      <c r="C2473" s="169">
        <f t="shared" si="420"/>
        <v>0.48361963204474123</v>
      </c>
      <c r="D2473" s="168">
        <v>26.4571907033333</v>
      </c>
      <c r="E2473" s="168">
        <v>2.2908418333333298E-2</v>
      </c>
      <c r="F2473" s="169">
        <f t="shared" si="421"/>
        <v>0.97862810286663626</v>
      </c>
      <c r="G2473" s="169">
        <f t="shared" si="422"/>
        <v>0.46785220071273076</v>
      </c>
      <c r="H2473" s="169">
        <f t="shared" si="423"/>
        <v>1.0126671011098068E-3</v>
      </c>
      <c r="I2473" s="169">
        <f t="shared" si="424"/>
        <v>41784.736208665643</v>
      </c>
      <c r="J2473" s="169">
        <f t="shared" si="418"/>
        <v>2.3645348618022189E-2</v>
      </c>
      <c r="K2473" s="169">
        <f t="shared" si="419"/>
        <v>1.6978214885565466</v>
      </c>
      <c r="L2473" s="169">
        <f t="shared" si="425"/>
        <v>30.817235701704035</v>
      </c>
      <c r="M2473" s="170">
        <f t="shared" si="426"/>
        <v>35.917199280268726</v>
      </c>
      <c r="N2473" s="170">
        <f t="shared" si="427"/>
        <v>1.3472488789783612</v>
      </c>
      <c r="O2473" s="169">
        <f t="shared" si="428"/>
        <v>0.12150512977799073</v>
      </c>
    </row>
    <row r="2474" spans="1:15" x14ac:dyDescent="0.25">
      <c r="A2474" s="157">
        <v>45695.706944444442</v>
      </c>
      <c r="B2474" s="168">
        <v>0.45596169417589127</v>
      </c>
      <c r="C2474" s="169">
        <f t="shared" si="420"/>
        <v>0.51782068868945863</v>
      </c>
      <c r="D2474" s="168">
        <v>26.457650375</v>
      </c>
      <c r="E2474" s="168">
        <v>2.2990806833333301E-2</v>
      </c>
      <c r="F2474" s="169">
        <f t="shared" si="421"/>
        <v>0.97862716524690874</v>
      </c>
      <c r="G2474" s="169">
        <f t="shared" si="422"/>
        <v>0.50093695318058629</v>
      </c>
      <c r="H2474" s="169">
        <f t="shared" si="423"/>
        <v>1.0842791194384984E-3</v>
      </c>
      <c r="I2474" s="169">
        <f t="shared" si="424"/>
        <v>44739.707502769226</v>
      </c>
      <c r="J2474" s="169">
        <f t="shared" si="418"/>
        <v>2.3645024719372375E-2</v>
      </c>
      <c r="K2474" s="169">
        <f t="shared" si="419"/>
        <v>1.6978421410582727</v>
      </c>
      <c r="L2474" s="169">
        <f t="shared" si="425"/>
        <v>32.682378720081523</v>
      </c>
      <c r="M2474" s="170">
        <f t="shared" si="426"/>
        <v>38.091421244729339</v>
      </c>
      <c r="N2474" s="170">
        <f t="shared" si="427"/>
        <v>1.4426645260504039</v>
      </c>
      <c r="O2474" s="169">
        <f t="shared" si="428"/>
        <v>0.13011043705360784</v>
      </c>
    </row>
    <row r="2475" spans="1:15" x14ac:dyDescent="0.25">
      <c r="A2475" s="157">
        <v>45695.707638888889</v>
      </c>
      <c r="B2475" s="168">
        <v>0.41658141916486069</v>
      </c>
      <c r="C2475" s="169">
        <f t="shared" si="420"/>
        <v>0.47309898564351405</v>
      </c>
      <c r="D2475" s="168">
        <v>26.458110046666601</v>
      </c>
      <c r="E2475" s="168">
        <v>2.2999284166666599E-2</v>
      </c>
      <c r="F2475" s="169">
        <f t="shared" si="421"/>
        <v>0.9786262276050478</v>
      </c>
      <c r="G2475" s="169">
        <f t="shared" si="422"/>
        <v>0.45767227715315373</v>
      </c>
      <c r="H2475" s="169">
        <f t="shared" si="423"/>
        <v>9.9063263453063569E-4</v>
      </c>
      <c r="I2475" s="169">
        <f t="shared" si="424"/>
        <v>40875.752359599617</v>
      </c>
      <c r="J2475" s="169">
        <f t="shared" si="418"/>
        <v>2.3644700826153324E-2</v>
      </c>
      <c r="K2475" s="169">
        <f t="shared" si="419"/>
        <v>1.6978627937438437</v>
      </c>
      <c r="L2475" s="169">
        <f t="shared" si="425"/>
        <v>30.239679201597561</v>
      </c>
      <c r="M2475" s="170">
        <f t="shared" si="426"/>
        <v>35.244831051233625</v>
      </c>
      <c r="N2475" s="170">
        <f t="shared" si="427"/>
        <v>1.3246800158565315</v>
      </c>
      <c r="O2475" s="169">
        <f t="shared" si="428"/>
        <v>0.11946969839975934</v>
      </c>
    </row>
    <row r="2476" spans="1:15" x14ac:dyDescent="0.25">
      <c r="A2476" s="157">
        <v>45695.708333333336</v>
      </c>
      <c r="B2476" s="168">
        <v>0.39341655755234656</v>
      </c>
      <c r="C2476" s="169">
        <f t="shared" si="420"/>
        <v>0.44679246276099888</v>
      </c>
      <c r="D2476" s="168">
        <v>26.458569718333301</v>
      </c>
      <c r="E2476" s="168">
        <v>2.2933850666666599E-2</v>
      </c>
      <c r="F2476" s="169">
        <f t="shared" si="421"/>
        <v>0.97862528994105247</v>
      </c>
      <c r="G2476" s="169">
        <f t="shared" si="422"/>
        <v>0.43222247436216243</v>
      </c>
      <c r="H2476" s="169">
        <f t="shared" si="423"/>
        <v>9.3554648130338191E-4</v>
      </c>
      <c r="I2476" s="169">
        <f t="shared" si="424"/>
        <v>38602.8687825503</v>
      </c>
      <c r="J2476" s="169">
        <f t="shared" si="418"/>
        <v>2.3644376938364787E-2</v>
      </c>
      <c r="K2476" s="169">
        <f t="shared" si="419"/>
        <v>1.6978834466132693</v>
      </c>
      <c r="L2476" s="169">
        <f t="shared" si="425"/>
        <v>28.78780385571757</v>
      </c>
      <c r="M2476" s="170">
        <f t="shared" si="426"/>
        <v>33.553012839215455</v>
      </c>
      <c r="N2476" s="170">
        <f t="shared" si="427"/>
        <v>1.2510923654981192</v>
      </c>
      <c r="O2476" s="169">
        <f t="shared" si="428"/>
        <v>0.11283300554636719</v>
      </c>
    </row>
    <row r="2477" spans="1:15" x14ac:dyDescent="0.25">
      <c r="A2477" s="157">
        <v>45695.709027777775</v>
      </c>
      <c r="B2477" s="168">
        <v>0.3953469663699346</v>
      </c>
      <c r="C2477" s="169">
        <f t="shared" si="420"/>
        <v>0.44898589138830808</v>
      </c>
      <c r="D2477" s="168">
        <v>26.459028111666601</v>
      </c>
      <c r="E2477" s="168">
        <v>2.2944976333333301E-2</v>
      </c>
      <c r="F2477" s="169">
        <f t="shared" si="421"/>
        <v>0.97862435486263122</v>
      </c>
      <c r="G2477" s="169">
        <f t="shared" si="422"/>
        <v>0.43434329530792903</v>
      </c>
      <c r="H2477" s="169">
        <f t="shared" si="423"/>
        <v>9.4013700283101522E-4</v>
      </c>
      <c r="I2477" s="169">
        <f t="shared" si="424"/>
        <v>38792.381015949817</v>
      </c>
      <c r="J2477" s="169">
        <f t="shared" si="418"/>
        <v>2.36440539567065E-2</v>
      </c>
      <c r="K2477" s="169">
        <f t="shared" si="419"/>
        <v>1.6979040422307583</v>
      </c>
      <c r="L2477" s="169">
        <f t="shared" si="425"/>
        <v>28.909241889717091</v>
      </c>
      <c r="M2477" s="170">
        <f t="shared" si="426"/>
        <v>33.694918670564213</v>
      </c>
      <c r="N2477" s="170">
        <f t="shared" si="427"/>
        <v>1.2575476093011435</v>
      </c>
      <c r="O2477" s="169">
        <f t="shared" si="428"/>
        <v>0.11341518842903529</v>
      </c>
    </row>
    <row r="2478" spans="1:15" x14ac:dyDescent="0.25">
      <c r="A2478" s="157">
        <v>45695.709722222222</v>
      </c>
      <c r="B2478" s="168">
        <v>0.40731548335338735</v>
      </c>
      <c r="C2478" s="169">
        <f t="shared" si="420"/>
        <v>0.46257870812164492</v>
      </c>
      <c r="D2478" s="168">
        <v>26.459213259999999</v>
      </c>
      <c r="E2478" s="168">
        <v>2.3003787833333299E-2</v>
      </c>
      <c r="F2478" s="169">
        <f t="shared" si="421"/>
        <v>0.97862397717155336</v>
      </c>
      <c r="G2478" s="169">
        <f t="shared" si="422"/>
        <v>0.44749236574161355</v>
      </c>
      <c r="H2478" s="169">
        <f t="shared" si="423"/>
        <v>9.6859819424591675E-4</v>
      </c>
      <c r="I2478" s="169">
        <f t="shared" si="424"/>
        <v>39966.80038171012</v>
      </c>
      <c r="J2478" s="169">
        <f t="shared" si="418"/>
        <v>2.3643923503644561E-2</v>
      </c>
      <c r="K2478" s="169">
        <f t="shared" si="419"/>
        <v>1.6979123609992433</v>
      </c>
      <c r="L2478" s="169">
        <f t="shared" si="425"/>
        <v>29.660321923360645</v>
      </c>
      <c r="M2478" s="170">
        <f t="shared" si="426"/>
        <v>34.570485356297652</v>
      </c>
      <c r="N2478" s="170">
        <f t="shared" si="427"/>
        <v>1.296989796205976</v>
      </c>
      <c r="O2478" s="169">
        <f t="shared" si="428"/>
        <v>0.1169723842177107</v>
      </c>
    </row>
    <row r="2479" spans="1:15" x14ac:dyDescent="0.25">
      <c r="A2479" s="157">
        <v>45695.710416666669</v>
      </c>
      <c r="B2479" s="168">
        <v>0.38994184081949462</v>
      </c>
      <c r="C2479" s="169">
        <f t="shared" si="420"/>
        <v>0.44284786692569966</v>
      </c>
      <c r="D2479" s="168">
        <v>26.459213259999999</v>
      </c>
      <c r="E2479" s="168">
        <v>2.3240167499999999E-2</v>
      </c>
      <c r="F2479" s="169">
        <f t="shared" si="421"/>
        <v>0.97862397717155336</v>
      </c>
      <c r="G2479" s="169">
        <f t="shared" si="422"/>
        <v>0.42840501768640704</v>
      </c>
      <c r="H2479" s="169">
        <f t="shared" si="423"/>
        <v>9.2728358806581609E-4</v>
      </c>
      <c r="I2479" s="169">
        <f t="shared" si="424"/>
        <v>38262.05570238045</v>
      </c>
      <c r="J2479" s="169">
        <f t="shared" si="418"/>
        <v>2.3643923503644561E-2</v>
      </c>
      <c r="K2479" s="169">
        <f t="shared" si="419"/>
        <v>1.6979123609992433</v>
      </c>
      <c r="L2479" s="169">
        <f t="shared" si="425"/>
        <v>28.569005989231968</v>
      </c>
      <c r="M2479" s="170">
        <f t="shared" si="426"/>
        <v>33.298505853938465</v>
      </c>
      <c r="N2479" s="170">
        <f t="shared" si="427"/>
        <v>1.2571898241726613</v>
      </c>
      <c r="O2479" s="169">
        <f t="shared" si="428"/>
        <v>0.11338292065049255</v>
      </c>
    </row>
    <row r="2480" spans="1:15" x14ac:dyDescent="0.25">
      <c r="A2480" s="157">
        <v>45695.711111111108</v>
      </c>
      <c r="B2480" s="168">
        <v>0.38839751818682039</v>
      </c>
      <c r="C2480" s="169">
        <f t="shared" si="420"/>
        <v>0.44109401567883788</v>
      </c>
      <c r="D2480" s="168">
        <v>26.459213259999999</v>
      </c>
      <c r="E2480" s="168">
        <v>2.3119680833333298E-2</v>
      </c>
      <c r="F2480" s="169">
        <f t="shared" si="421"/>
        <v>0.97862397717155336</v>
      </c>
      <c r="G2480" s="169">
        <f t="shared" si="422"/>
        <v>0.42670836578730864</v>
      </c>
      <c r="H2480" s="169">
        <f t="shared" si="423"/>
        <v>9.2361118135781089E-4</v>
      </c>
      <c r="I2480" s="169">
        <f t="shared" si="424"/>
        <v>38110.522954651591</v>
      </c>
      <c r="J2480" s="169">
        <f t="shared" si="418"/>
        <v>2.3643923503644561E-2</v>
      </c>
      <c r="K2480" s="169">
        <f t="shared" si="419"/>
        <v>1.6979123609992433</v>
      </c>
      <c r="L2480" s="169">
        <f t="shared" si="425"/>
        <v>28.471674729753317</v>
      </c>
      <c r="M2480" s="170">
        <f t="shared" si="426"/>
        <v>33.185061741996222</v>
      </c>
      <c r="N2480" s="170">
        <f t="shared" si="427"/>
        <v>1.2459674514260544</v>
      </c>
      <c r="O2480" s="169">
        <f t="shared" si="428"/>
        <v>0.11237080189628917</v>
      </c>
    </row>
    <row r="2481" spans="1:15" x14ac:dyDescent="0.25">
      <c r="A2481" s="157">
        <v>45695.711805555555</v>
      </c>
      <c r="B2481" s="168">
        <v>0.40731547967789661</v>
      </c>
      <c r="C2481" s="169">
        <f t="shared" si="420"/>
        <v>0.46257870394747569</v>
      </c>
      <c r="D2481" s="168">
        <v>26.459213259999999</v>
      </c>
      <c r="E2481" s="168">
        <v>2.30167686666666E-2</v>
      </c>
      <c r="F2481" s="169">
        <f t="shared" si="421"/>
        <v>0.97862397717155336</v>
      </c>
      <c r="G2481" s="169">
        <f t="shared" si="422"/>
        <v>0.44749236170357887</v>
      </c>
      <c r="H2481" s="169">
        <f t="shared" si="423"/>
        <v>9.6859818550558191E-4</v>
      </c>
      <c r="I2481" s="169">
        <f t="shared" si="424"/>
        <v>39966.800021061899</v>
      </c>
      <c r="J2481" s="169">
        <f t="shared" si="418"/>
        <v>2.3643923503644561E-2</v>
      </c>
      <c r="K2481" s="169">
        <f t="shared" si="419"/>
        <v>1.6979123609992433</v>
      </c>
      <c r="L2481" s="169">
        <f t="shared" si="425"/>
        <v>29.660321693185359</v>
      </c>
      <c r="M2481" s="170">
        <f t="shared" si="426"/>
        <v>34.570485088017648</v>
      </c>
      <c r="N2481" s="170">
        <f t="shared" si="427"/>
        <v>1.2977216649210308</v>
      </c>
      <c r="O2481" s="169">
        <f t="shared" si="428"/>
        <v>0.11703838969345516</v>
      </c>
    </row>
    <row r="2482" spans="1:15" x14ac:dyDescent="0.25">
      <c r="A2482" s="157">
        <v>45695.712500000001</v>
      </c>
      <c r="B2482" s="168">
        <v>0.41658141916486069</v>
      </c>
      <c r="C2482" s="169">
        <f t="shared" si="420"/>
        <v>0.4731018156203371</v>
      </c>
      <c r="D2482" s="168">
        <v>26.459213259999999</v>
      </c>
      <c r="E2482" s="168">
        <v>2.3039020999999899E-2</v>
      </c>
      <c r="F2482" s="169">
        <f t="shared" si="421"/>
        <v>0.97862397717155336</v>
      </c>
      <c r="G2482" s="169">
        <f t="shared" si="422"/>
        <v>0.45767227715315378</v>
      </c>
      <c r="H2482" s="169">
        <f t="shared" si="423"/>
        <v>9.906326345306359E-4</v>
      </c>
      <c r="I2482" s="169">
        <f t="shared" si="424"/>
        <v>40875.996869597126</v>
      </c>
      <c r="J2482" s="169">
        <f t="shared" si="418"/>
        <v>2.3643923503644561E-2</v>
      </c>
      <c r="K2482" s="169">
        <f t="shared" si="419"/>
        <v>1.6979123609992433</v>
      </c>
      <c r="L2482" s="169">
        <f t="shared" si="425"/>
        <v>30.239679201597561</v>
      </c>
      <c r="M2482" s="170">
        <f t="shared" si="426"/>
        <v>35.245753222745826</v>
      </c>
      <c r="N2482" s="170">
        <f t="shared" si="427"/>
        <v>1.3270110573374416</v>
      </c>
      <c r="O2482" s="169">
        <f t="shared" si="428"/>
        <v>0.11967992941354992</v>
      </c>
    </row>
    <row r="2483" spans="1:15" x14ac:dyDescent="0.25">
      <c r="A2483" s="157">
        <v>45695.713194444441</v>
      </c>
      <c r="B2483" s="168">
        <v>0.39727736413016418</v>
      </c>
      <c r="C2483" s="169">
        <f t="shared" si="420"/>
        <v>0.45117864990627632</v>
      </c>
      <c r="D2483" s="168">
        <v>26.459213259999999</v>
      </c>
      <c r="E2483" s="168">
        <v>2.3050676999999999E-2</v>
      </c>
      <c r="F2483" s="169">
        <f t="shared" si="421"/>
        <v>0.97862397717155336</v>
      </c>
      <c r="G2483" s="169">
        <f t="shared" si="422"/>
        <v>0.43646410410565889</v>
      </c>
      <c r="H2483" s="169">
        <f t="shared" si="423"/>
        <v>9.4472749806419668E-4</v>
      </c>
      <c r="I2483" s="169">
        <f t="shared" si="424"/>
        <v>38981.835351902271</v>
      </c>
      <c r="J2483" s="169">
        <f t="shared" si="418"/>
        <v>2.3643923503644561E-2</v>
      </c>
      <c r="K2483" s="169">
        <f t="shared" si="419"/>
        <v>1.6979123609992433</v>
      </c>
      <c r="L2483" s="169">
        <f t="shared" si="425"/>
        <v>29.030596242407583</v>
      </c>
      <c r="M2483" s="170">
        <f t="shared" si="426"/>
        <v>33.836510772740411</v>
      </c>
      <c r="N2483" s="170">
        <f t="shared" si="427"/>
        <v>1.2692044092275709</v>
      </c>
      <c r="O2483" s="169">
        <f t="shared" si="428"/>
        <v>0.11446648712369868</v>
      </c>
    </row>
    <row r="2484" spans="1:15" x14ac:dyDescent="0.25">
      <c r="A2484" s="157">
        <v>45695.713888888888</v>
      </c>
      <c r="B2484" s="168">
        <v>0.37951764095547441</v>
      </c>
      <c r="C2484" s="169">
        <f t="shared" si="420"/>
        <v>0.43100935706200283</v>
      </c>
      <c r="D2484" s="168">
        <v>26.4592180283333</v>
      </c>
      <c r="E2484" s="168">
        <v>2.3035842000000001E-2</v>
      </c>
      <c r="F2484" s="169">
        <f t="shared" si="421"/>
        <v>0.97862396744440283</v>
      </c>
      <c r="G2484" s="169">
        <f t="shared" si="422"/>
        <v>0.41695259309476285</v>
      </c>
      <c r="H2484" s="169">
        <f t="shared" si="423"/>
        <v>9.0249479024840447E-4</v>
      </c>
      <c r="I2484" s="169">
        <f t="shared" si="424"/>
        <v>37239.208450157043</v>
      </c>
      <c r="J2484" s="169">
        <f t="shared" si="418"/>
        <v>2.3643920143951766E-2</v>
      </c>
      <c r="K2484" s="169">
        <f t="shared" si="419"/>
        <v>1.6979125752422386</v>
      </c>
      <c r="L2484" s="169">
        <f t="shared" si="425"/>
        <v>27.910959215014117</v>
      </c>
      <c r="M2484" s="170">
        <f t="shared" si="426"/>
        <v>32.531525397278315</v>
      </c>
      <c r="N2484" s="170">
        <f t="shared" si="427"/>
        <v>1.2144746853784867</v>
      </c>
      <c r="O2484" s="169">
        <f t="shared" si="428"/>
        <v>0.10953054521811748</v>
      </c>
    </row>
    <row r="2485" spans="1:15" x14ac:dyDescent="0.25">
      <c r="A2485" s="157">
        <v>45695.714583333334</v>
      </c>
      <c r="B2485" s="168">
        <v>0.36600481787906142</v>
      </c>
      <c r="C2485" s="169">
        <f t="shared" si="420"/>
        <v>0.41566434037412509</v>
      </c>
      <c r="D2485" s="168">
        <v>26.459742545000001</v>
      </c>
      <c r="E2485" s="168">
        <v>2.2800599500000001E-2</v>
      </c>
      <c r="F2485" s="169">
        <f t="shared" si="421"/>
        <v>0.97862289744328568</v>
      </c>
      <c r="G2485" s="169">
        <f t="shared" si="422"/>
        <v>0.40210688893314217</v>
      </c>
      <c r="H2485" s="169">
        <f t="shared" si="423"/>
        <v>8.7036123145701767E-4</v>
      </c>
      <c r="I2485" s="169">
        <f t="shared" si="424"/>
        <v>35913.399008324406</v>
      </c>
      <c r="J2485" s="169">
        <f t="shared" si="418"/>
        <v>2.3643550581307196E-2</v>
      </c>
      <c r="K2485" s="169">
        <f t="shared" si="419"/>
        <v>1.6979361420927916</v>
      </c>
      <c r="L2485" s="169">
        <f t="shared" si="425"/>
        <v>27.05415162647585</v>
      </c>
      <c r="M2485" s="170">
        <f t="shared" si="426"/>
        <v>31.533268433300453</v>
      </c>
      <c r="N2485" s="170">
        <f t="shared" si="427"/>
        <v>1.1613904087601474</v>
      </c>
      <c r="O2485" s="169">
        <f t="shared" si="428"/>
        <v>0.10474300223305803</v>
      </c>
    </row>
    <row r="2486" spans="1:15" x14ac:dyDescent="0.25">
      <c r="A2486" s="157">
        <v>45695.715277777781</v>
      </c>
      <c r="B2486" s="168">
        <v>0.36021359880816234</v>
      </c>
      <c r="C2486" s="169">
        <f t="shared" si="420"/>
        <v>0.40908927277377477</v>
      </c>
      <c r="D2486" s="168">
        <v>26.460600854999999</v>
      </c>
      <c r="E2486" s="168">
        <v>2.2757153499999998E-2</v>
      </c>
      <c r="F2486" s="169">
        <f t="shared" si="421"/>
        <v>0.97862114644979736</v>
      </c>
      <c r="G2486" s="169">
        <f t="shared" si="422"/>
        <v>0.39574443420584132</v>
      </c>
      <c r="H2486" s="169">
        <f t="shared" si="423"/>
        <v>8.5658968442822801E-4</v>
      </c>
      <c r="I2486" s="169">
        <f t="shared" si="424"/>
        <v>35345.313167654138</v>
      </c>
      <c r="J2486" s="169">
        <f t="shared" si="418"/>
        <v>2.3642945850639616E-2</v>
      </c>
      <c r="K2486" s="169">
        <f t="shared" si="419"/>
        <v>1.6979747069957318</v>
      </c>
      <c r="L2486" s="169">
        <f t="shared" si="425"/>
        <v>26.685599235763835</v>
      </c>
      <c r="M2486" s="170">
        <f t="shared" si="426"/>
        <v>31.104331237588514</v>
      </c>
      <c r="N2486" s="170">
        <f t="shared" si="427"/>
        <v>1.1417694188822969</v>
      </c>
      <c r="O2486" s="169">
        <f t="shared" si="428"/>
        <v>0.10297343243887958</v>
      </c>
    </row>
    <row r="2487" spans="1:15" x14ac:dyDescent="0.25">
      <c r="A2487" s="157">
        <v>45695.71597222222</v>
      </c>
      <c r="B2487" s="168">
        <v>0.35982751446871064</v>
      </c>
      <c r="C2487" s="169">
        <f t="shared" si="420"/>
        <v>0.40865270436659418</v>
      </c>
      <c r="D2487" s="168">
        <v>26.46145916</v>
      </c>
      <c r="E2487" s="168">
        <v>2.28345085E-2</v>
      </c>
      <c r="F2487" s="169">
        <f t="shared" si="421"/>
        <v>0.97861939538933052</v>
      </c>
      <c r="G2487" s="169">
        <f t="shared" si="422"/>
        <v>0.39532026718666824</v>
      </c>
      <c r="H2487" s="169">
        <f t="shared" si="423"/>
        <v>8.5567157399711743E-4</v>
      </c>
      <c r="I2487" s="169">
        <f t="shared" si="424"/>
        <v>35307.593657273734</v>
      </c>
      <c r="J2487" s="169">
        <f t="shared" si="418"/>
        <v>2.3642341142426519E-2</v>
      </c>
      <c r="K2487" s="169">
        <f t="shared" si="419"/>
        <v>1.6980132723150274</v>
      </c>
      <c r="L2487" s="169">
        <f t="shared" si="425"/>
        <v>26.660999520039148</v>
      </c>
      <c r="M2487" s="170">
        <f t="shared" si="426"/>
        <v>31.076290763604863</v>
      </c>
      <c r="N2487" s="170">
        <f t="shared" si="427"/>
        <v>1.1445119462885291</v>
      </c>
      <c r="O2487" s="169">
        <f t="shared" si="428"/>
        <v>0.10322077437667108</v>
      </c>
    </row>
    <row r="2488" spans="1:15" x14ac:dyDescent="0.25">
      <c r="A2488" s="157">
        <v>45695.716666666667</v>
      </c>
      <c r="B2488" s="168">
        <v>0.36870738250360735</v>
      </c>
      <c r="C2488" s="169">
        <f t="shared" si="420"/>
        <v>0.41873943535325459</v>
      </c>
      <c r="D2488" s="168">
        <v>26.462317464999899</v>
      </c>
      <c r="E2488" s="168">
        <v>2.2821793333333298E-2</v>
      </c>
      <c r="F2488" s="169">
        <f t="shared" si="421"/>
        <v>0.97861764425168263</v>
      </c>
      <c r="G2488" s="169">
        <f t="shared" si="422"/>
        <v>0.40507602977564328</v>
      </c>
      <c r="H2488" s="169">
        <f t="shared" si="423"/>
        <v>8.7678794323732307E-4</v>
      </c>
      <c r="I2488" s="169">
        <f t="shared" si="424"/>
        <v>36179.087214521198</v>
      </c>
      <c r="J2488" s="169">
        <f t="shared" si="418"/>
        <v>2.3641736453144418E-2</v>
      </c>
      <c r="K2488" s="169">
        <f t="shared" si="419"/>
        <v>1.6980518382753353</v>
      </c>
      <c r="L2488" s="169">
        <f t="shared" si="425"/>
        <v>27.22586248089744</v>
      </c>
      <c r="M2488" s="170">
        <f t="shared" si="426"/>
        <v>31.735345896442713</v>
      </c>
      <c r="N2488" s="170">
        <f t="shared" si="427"/>
        <v>1.1707118540134516</v>
      </c>
      <c r="O2488" s="169">
        <f t="shared" si="428"/>
        <v>0.10558368091751907</v>
      </c>
    </row>
    <row r="2489" spans="1:15" x14ac:dyDescent="0.25">
      <c r="A2489" s="157">
        <v>45695.717361111114</v>
      </c>
      <c r="B2489" s="168">
        <v>0.38337846594163477</v>
      </c>
      <c r="C2489" s="169">
        <f t="shared" si="420"/>
        <v>0.43540334440963924</v>
      </c>
      <c r="D2489" s="168">
        <v>26.463173391666601</v>
      </c>
      <c r="E2489" s="168">
        <v>2.2780465999999999E-2</v>
      </c>
      <c r="F2489" s="169">
        <f t="shared" si="421"/>
        <v>0.97861589788951242</v>
      </c>
      <c r="G2489" s="169">
        <f t="shared" si="422"/>
        <v>0.42119424306236852</v>
      </c>
      <c r="H2489" s="169">
        <f t="shared" si="423"/>
        <v>9.1167585078434741E-4</v>
      </c>
      <c r="I2489" s="169">
        <f t="shared" si="424"/>
        <v>37618.848956992828</v>
      </c>
      <c r="J2489" s="169">
        <f t="shared" si="418"/>
        <v>2.3641133458286879E-2</v>
      </c>
      <c r="K2489" s="169">
        <f t="shared" si="419"/>
        <v>1.6980902980090715</v>
      </c>
      <c r="L2489" s="169">
        <f t="shared" si="425"/>
        <v>28.154972333753641</v>
      </c>
      <c r="M2489" s="170">
        <f t="shared" si="426"/>
        <v>32.819012598219231</v>
      </c>
      <c r="N2489" s="170">
        <f t="shared" si="427"/>
        <v>1.2127524675385057</v>
      </c>
      <c r="O2489" s="169">
        <f t="shared" si="428"/>
        <v>0.10937522254135151</v>
      </c>
    </row>
    <row r="2490" spans="1:15" x14ac:dyDescent="0.25">
      <c r="A2490" s="157">
        <v>45695.718055555553</v>
      </c>
      <c r="B2490" s="168">
        <v>0.39418874095637696</v>
      </c>
      <c r="C2490" s="169">
        <f t="shared" si="420"/>
        <v>0.44768203256135014</v>
      </c>
      <c r="D2490" s="168">
        <v>26.463769435</v>
      </c>
      <c r="E2490" s="168">
        <v>2.28408663333333E-2</v>
      </c>
      <c r="F2490" s="169">
        <f t="shared" si="421"/>
        <v>0.978614681726521</v>
      </c>
      <c r="G2490" s="169">
        <f t="shared" si="422"/>
        <v>0.43307082457809604</v>
      </c>
      <c r="H2490" s="169">
        <f t="shared" si="423"/>
        <v>9.3738273718202609E-4</v>
      </c>
      <c r="I2490" s="169">
        <f t="shared" si="424"/>
        <v>38679.727613300653</v>
      </c>
      <c r="J2490" s="169">
        <f t="shared" si="418"/>
        <v>2.3640713560692958E-2</v>
      </c>
      <c r="K2490" s="169">
        <f t="shared" si="419"/>
        <v>1.6981170806658956</v>
      </c>
      <c r="L2490" s="169">
        <f t="shared" si="425"/>
        <v>28.836390307805178</v>
      </c>
      <c r="M2490" s="170">
        <f t="shared" si="426"/>
        <v>33.613786715973596</v>
      </c>
      <c r="N2490" s="170">
        <f t="shared" si="427"/>
        <v>1.2485300876468632</v>
      </c>
      <c r="O2490" s="169">
        <f t="shared" si="428"/>
        <v>0.11260191988157135</v>
      </c>
    </row>
    <row r="2491" spans="1:15" x14ac:dyDescent="0.25">
      <c r="A2491" s="157">
        <v>45695.71875</v>
      </c>
      <c r="B2491" s="168">
        <v>0.36754914419494589</v>
      </c>
      <c r="C2491" s="169">
        <f t="shared" si="420"/>
        <v>0.41742828692706635</v>
      </c>
      <c r="D2491" s="168">
        <v>26.464198589999999</v>
      </c>
      <c r="E2491" s="168">
        <v>2.2929876500000002E-2</v>
      </c>
      <c r="F2491" s="169">
        <f t="shared" si="421"/>
        <v>0.97861380605836423</v>
      </c>
      <c r="G2491" s="169">
        <f t="shared" si="422"/>
        <v>0.40380354487875619</v>
      </c>
      <c r="H2491" s="169">
        <f t="shared" si="423"/>
        <v>8.7403364692371466E-4</v>
      </c>
      <c r="I2491" s="169">
        <f t="shared" si="424"/>
        <v>36065.803990498534</v>
      </c>
      <c r="J2491" s="169">
        <f t="shared" si="418"/>
        <v>2.3640411237400853E-2</v>
      </c>
      <c r="K2491" s="169">
        <f t="shared" si="419"/>
        <v>1.6981363645409764</v>
      </c>
      <c r="L2491" s="169">
        <f t="shared" si="425"/>
        <v>27.152293999393482</v>
      </c>
      <c r="M2491" s="170">
        <f t="shared" si="426"/>
        <v>31.65100413343832</v>
      </c>
      <c r="N2491" s="170">
        <f t="shared" si="427"/>
        <v>1.1728090547142132</v>
      </c>
      <c r="O2491" s="169">
        <f t="shared" si="428"/>
        <v>0.10577282239486049</v>
      </c>
    </row>
    <row r="2492" spans="1:15" x14ac:dyDescent="0.25">
      <c r="A2492" s="157">
        <v>45695.719444444447</v>
      </c>
      <c r="B2492" s="168">
        <v>0.35094765011702672</v>
      </c>
      <c r="C2492" s="169">
        <f t="shared" si="420"/>
        <v>0.39857477462251084</v>
      </c>
      <c r="D2492" s="168">
        <v>26.464627743333299</v>
      </c>
      <c r="E2492" s="168">
        <v>2.29150415E-2</v>
      </c>
      <c r="F2492" s="169">
        <f t="shared" si="421"/>
        <v>0.97861293037431052</v>
      </c>
      <c r="G2492" s="169">
        <f t="shared" si="422"/>
        <v>0.3855645086442116</v>
      </c>
      <c r="H2492" s="169">
        <f t="shared" si="423"/>
        <v>8.3455521351560955E-4</v>
      </c>
      <c r="I2492" s="169">
        <f t="shared" si="424"/>
        <v>34436.860527384939</v>
      </c>
      <c r="J2492" s="169">
        <f t="shared" si="418"/>
        <v>2.3640108920015116E-2</v>
      </c>
      <c r="K2492" s="169">
        <f t="shared" si="419"/>
        <v>1.6981556485014224</v>
      </c>
      <c r="L2492" s="169">
        <f t="shared" si="425"/>
        <v>26.094181640653492</v>
      </c>
      <c r="M2492" s="170">
        <f t="shared" si="426"/>
        <v>30.417888710694342</v>
      </c>
      <c r="N2492" s="170">
        <f t="shared" si="427"/>
        <v>1.121695202449865</v>
      </c>
      <c r="O2492" s="169">
        <f t="shared" si="428"/>
        <v>0.10116298723393444</v>
      </c>
    </row>
    <row r="2493" spans="1:15" x14ac:dyDescent="0.25">
      <c r="A2493" s="157">
        <v>45695.720138888886</v>
      </c>
      <c r="B2493" s="168">
        <v>0.3486311661641584</v>
      </c>
      <c r="C2493" s="169">
        <f t="shared" si="420"/>
        <v>0.39594484194254492</v>
      </c>
      <c r="D2493" s="168">
        <v>26.465056895</v>
      </c>
      <c r="E2493" s="168">
        <v>2.28482845E-2</v>
      </c>
      <c r="F2493" s="169">
        <f t="shared" si="421"/>
        <v>0.97861205467435974</v>
      </c>
      <c r="G2493" s="169">
        <f t="shared" si="422"/>
        <v>0.38301953079132656</v>
      </c>
      <c r="H2493" s="169">
        <f t="shared" si="423"/>
        <v>8.2904660344442979E-4</v>
      </c>
      <c r="I2493" s="169">
        <f t="shared" si="424"/>
        <v>34209.634343835882</v>
      </c>
      <c r="J2493" s="169">
        <f t="shared" si="418"/>
        <v>2.3639806608535516E-2</v>
      </c>
      <c r="K2493" s="169">
        <f t="shared" si="419"/>
        <v>1.6981749325472375</v>
      </c>
      <c r="L2493" s="169">
        <f t="shared" si="425"/>
        <v>25.94598778001831</v>
      </c>
      <c r="M2493" s="170">
        <f t="shared" si="426"/>
        <v>30.245447524816932</v>
      </c>
      <c r="N2493" s="170">
        <f t="shared" si="427"/>
        <v>1.1114226046415263</v>
      </c>
      <c r="O2493" s="169">
        <f t="shared" si="428"/>
        <v>0.10023652639263404</v>
      </c>
    </row>
    <row r="2494" spans="1:15" x14ac:dyDescent="0.25">
      <c r="A2494" s="157">
        <v>45695.720833333333</v>
      </c>
      <c r="B2494" s="168">
        <v>0.35673885998375454</v>
      </c>
      <c r="C2494" s="169">
        <f t="shared" si="420"/>
        <v>0.4051537877747059</v>
      </c>
      <c r="D2494" s="168">
        <v>26.465482471666601</v>
      </c>
      <c r="E2494" s="168">
        <v>2.3013589166666602E-2</v>
      </c>
      <c r="F2494" s="169">
        <f t="shared" si="421"/>
        <v>0.97861118625027188</v>
      </c>
      <c r="G2494" s="169">
        <f t="shared" si="422"/>
        <v>0.39192695325945798</v>
      </c>
      <c r="H2494" s="169">
        <f t="shared" si="423"/>
        <v>8.483267386568354E-4</v>
      </c>
      <c r="I2494" s="169">
        <f t="shared" si="424"/>
        <v>35005.287263734586</v>
      </c>
      <c r="J2494" s="169">
        <f t="shared" si="418"/>
        <v>2.3639506820100947E-2</v>
      </c>
      <c r="K2494" s="169">
        <f t="shared" si="419"/>
        <v>1.6981940561077278</v>
      </c>
      <c r="L2494" s="169">
        <f t="shared" si="425"/>
        <v>26.464069663780649</v>
      </c>
      <c r="M2494" s="170">
        <f t="shared" si="426"/>
        <v>30.849691131885756</v>
      </c>
      <c r="N2494" s="170">
        <f t="shared" si="427"/>
        <v>1.1442092968108548</v>
      </c>
      <c r="O2494" s="169">
        <f t="shared" si="428"/>
        <v>0.10319347914960812</v>
      </c>
    </row>
    <row r="2495" spans="1:15" x14ac:dyDescent="0.25">
      <c r="A2495" s="157">
        <v>45695.72152777778</v>
      </c>
      <c r="B2495" s="168">
        <v>0.35866927249227776</v>
      </c>
      <c r="C2495" s="169">
        <f t="shared" si="420"/>
        <v>0.40734626512356098</v>
      </c>
      <c r="D2495" s="168">
        <v>26.465517915</v>
      </c>
      <c r="E2495" s="168">
        <v>2.28567605E-2</v>
      </c>
      <c r="F2495" s="169">
        <f t="shared" si="421"/>
        <v>0.97861111392438727</v>
      </c>
      <c r="G2495" s="169">
        <f t="shared" si="422"/>
        <v>0.39404777826022719</v>
      </c>
      <c r="H2495" s="169">
        <f t="shared" si="423"/>
        <v>8.5291726896153069E-4</v>
      </c>
      <c r="I2495" s="169">
        <f t="shared" si="424"/>
        <v>35194.717306675666</v>
      </c>
      <c r="J2495" s="169">
        <f t="shared" si="418"/>
        <v>2.3639481853008192E-2</v>
      </c>
      <c r="K2495" s="169">
        <f t="shared" si="419"/>
        <v>1.6981956487837588</v>
      </c>
      <c r="L2495" s="169">
        <f t="shared" si="425"/>
        <v>26.587178885391243</v>
      </c>
      <c r="M2495" s="170">
        <f t="shared" si="426"/>
        <v>30.993228047037668</v>
      </c>
      <c r="N2495" s="170">
        <f t="shared" si="427"/>
        <v>1.1422567655517162</v>
      </c>
      <c r="O2495" s="169">
        <f t="shared" si="428"/>
        <v>0.10301738506058046</v>
      </c>
    </row>
    <row r="2496" spans="1:15" x14ac:dyDescent="0.25">
      <c r="A2496" s="157">
        <v>45695.722222222219</v>
      </c>
      <c r="B2496" s="168">
        <v>0.35944143749568763</v>
      </c>
      <c r="C2496" s="169">
        <f t="shared" si="420"/>
        <v>0.40822274872219727</v>
      </c>
      <c r="D2496" s="168">
        <v>26.465302804999901</v>
      </c>
      <c r="E2496" s="168">
        <v>2.2942592666666602E-2</v>
      </c>
      <c r="F2496" s="169">
        <f t="shared" si="421"/>
        <v>0.97861155287715362</v>
      </c>
      <c r="G2496" s="169">
        <f t="shared" si="422"/>
        <v>0.39489610826053551</v>
      </c>
      <c r="H2496" s="169">
        <f t="shared" si="423"/>
        <v>8.5475348108341018E-4</v>
      </c>
      <c r="I2496" s="169">
        <f t="shared" si="424"/>
        <v>35270.445489597842</v>
      </c>
      <c r="J2496" s="169">
        <f t="shared" si="418"/>
        <v>2.3639633381896782E-2</v>
      </c>
      <c r="K2496" s="169">
        <f t="shared" si="419"/>
        <v>1.6981859826515959</v>
      </c>
      <c r="L2496" s="169">
        <f t="shared" si="425"/>
        <v>26.63639657823267</v>
      </c>
      <c r="M2496" s="170">
        <f t="shared" si="426"/>
        <v>31.050443727160374</v>
      </c>
      <c r="N2496" s="170">
        <f t="shared" si="427"/>
        <v>1.1488847476566824</v>
      </c>
      <c r="O2496" s="169">
        <f t="shared" si="428"/>
        <v>0.10361514679443383</v>
      </c>
    </row>
    <row r="2497" spans="1:15" x14ac:dyDescent="0.25">
      <c r="A2497" s="157">
        <v>45695.722916666666</v>
      </c>
      <c r="B2497" s="168">
        <v>0.35287805341365636</v>
      </c>
      <c r="C2497" s="169">
        <f t="shared" si="420"/>
        <v>0.40076815267264621</v>
      </c>
      <c r="D2497" s="168">
        <v>26.465087704999998</v>
      </c>
      <c r="E2497" s="168">
        <v>2.2966964333333301E-2</v>
      </c>
      <c r="F2497" s="169">
        <f t="shared" si="421"/>
        <v>0.9786119918046654</v>
      </c>
      <c r="G2497" s="169">
        <f t="shared" si="422"/>
        <v>0.38768532352444229</v>
      </c>
      <c r="H2497" s="169">
        <f t="shared" si="423"/>
        <v>8.3914572191437725E-4</v>
      </c>
      <c r="I2497" s="169">
        <f t="shared" si="424"/>
        <v>34626.368390916636</v>
      </c>
      <c r="J2497" s="169">
        <f t="shared" si="418"/>
        <v>2.3639784904929795E-2</v>
      </c>
      <c r="K2497" s="169">
        <f t="shared" si="419"/>
        <v>1.6981763170090602</v>
      </c>
      <c r="L2497" s="169">
        <f t="shared" si="425"/>
        <v>26.217571918075748</v>
      </c>
      <c r="M2497" s="170">
        <f t="shared" si="426"/>
        <v>30.56205768005287</v>
      </c>
      <c r="N2497" s="170">
        <f t="shared" si="427"/>
        <v>1.1301291126720425</v>
      </c>
      <c r="O2497" s="169">
        <f t="shared" si="428"/>
        <v>0.10192362127273111</v>
      </c>
    </row>
    <row r="2498" spans="1:15" x14ac:dyDescent="0.25">
      <c r="A2498" s="157">
        <v>45695.723611111112</v>
      </c>
      <c r="B2498" s="168">
        <v>0.35133373078098495</v>
      </c>
      <c r="C2498" s="169">
        <f t="shared" si="420"/>
        <v>0.39901378013297195</v>
      </c>
      <c r="D2498" s="168">
        <v>26.464872605</v>
      </c>
      <c r="E2498" s="168">
        <v>2.2946687E-2</v>
      </c>
      <c r="F2498" s="169">
        <f t="shared" si="421"/>
        <v>0.97861243072732895</v>
      </c>
      <c r="G2498" s="169">
        <f t="shared" si="422"/>
        <v>0.38598867162534695</v>
      </c>
      <c r="H2498" s="169">
        <f t="shared" si="423"/>
        <v>8.3547331520637867E-4</v>
      </c>
      <c r="I2498" s="169">
        <f t="shared" si="424"/>
        <v>34474.790603488778</v>
      </c>
      <c r="J2498" s="169">
        <f t="shared" si="418"/>
        <v>2.3639936429151642E-2</v>
      </c>
      <c r="K2498" s="169">
        <f t="shared" si="419"/>
        <v>1.6981666514067826</v>
      </c>
      <c r="L2498" s="169">
        <f t="shared" si="425"/>
        <v>26.118867281933888</v>
      </c>
      <c r="M2498" s="170">
        <f t="shared" si="426"/>
        <v>30.446841481703739</v>
      </c>
      <c r="N2498" s="170">
        <f t="shared" si="427"/>
        <v>1.1244267920982618</v>
      </c>
      <c r="O2498" s="169">
        <f t="shared" si="428"/>
        <v>0.10140934272170471</v>
      </c>
    </row>
    <row r="2499" spans="1:15" x14ac:dyDescent="0.25">
      <c r="A2499" s="157">
        <v>45695.724305555559</v>
      </c>
      <c r="B2499" s="168">
        <v>0.35094765011702672</v>
      </c>
      <c r="C2499" s="169">
        <f t="shared" si="420"/>
        <v>0.39857483894110424</v>
      </c>
      <c r="D2499" s="168">
        <v>26.464657501666601</v>
      </c>
      <c r="E2499" s="168">
        <v>2.2819367333333299E-2</v>
      </c>
      <c r="F2499" s="169">
        <f t="shared" si="421"/>
        <v>0.97861286965194627</v>
      </c>
      <c r="G2499" s="169">
        <f t="shared" si="422"/>
        <v>0.3855645086442116</v>
      </c>
      <c r="H2499" s="169">
        <f t="shared" si="423"/>
        <v>8.3455521351560955E-4</v>
      </c>
      <c r="I2499" s="169">
        <f t="shared" si="424"/>
        <v>34436.866084511406</v>
      </c>
      <c r="J2499" s="169">
        <f t="shared" si="418"/>
        <v>2.3640087956910496E-2</v>
      </c>
      <c r="K2499" s="169">
        <f t="shared" si="419"/>
        <v>1.6981569856949772</v>
      </c>
      <c r="L2499" s="169">
        <f t="shared" si="425"/>
        <v>26.094181640653492</v>
      </c>
      <c r="M2499" s="170">
        <f t="shared" si="426"/>
        <v>30.417910178561964</v>
      </c>
      <c r="N2499" s="170">
        <f t="shared" si="427"/>
        <v>1.117012899567088</v>
      </c>
      <c r="O2499" s="169">
        <f t="shared" si="428"/>
        <v>0.10074070162040837</v>
      </c>
    </row>
    <row r="2500" spans="1:15" x14ac:dyDescent="0.25">
      <c r="A2500" s="157">
        <v>45695.724999999999</v>
      </c>
      <c r="B2500" s="168">
        <v>0.3486311661641584</v>
      </c>
      <c r="C2500" s="169">
        <f t="shared" si="420"/>
        <v>0.39594352300926233</v>
      </c>
      <c r="D2500" s="168">
        <v>26.464442609999999</v>
      </c>
      <c r="E2500" s="168">
        <v>2.2910802666666601E-2</v>
      </c>
      <c r="F2500" s="169">
        <f t="shared" si="421"/>
        <v>0.97861330813981051</v>
      </c>
      <c r="G2500" s="169">
        <f t="shared" si="422"/>
        <v>0.38301953079132661</v>
      </c>
      <c r="H2500" s="169">
        <f t="shared" si="423"/>
        <v>8.290466034444299E-4</v>
      </c>
      <c r="I2500" s="169">
        <f t="shared" si="424"/>
        <v>34209.520388000266</v>
      </c>
      <c r="J2500" s="169">
        <f t="shared" si="418"/>
        <v>2.3640239336749497E-2</v>
      </c>
      <c r="K2500" s="169">
        <f t="shared" si="419"/>
        <v>1.698147329534667</v>
      </c>
      <c r="L2500" s="169">
        <f t="shared" si="425"/>
        <v>25.94598778001831</v>
      </c>
      <c r="M2500" s="170">
        <f t="shared" si="426"/>
        <v>30.245006890977113</v>
      </c>
      <c r="N2500" s="170">
        <f t="shared" si="427"/>
        <v>1.114443857993451</v>
      </c>
      <c r="O2500" s="169">
        <f t="shared" si="428"/>
        <v>0.10050900595179031</v>
      </c>
    </row>
    <row r="2501" spans="1:15" x14ac:dyDescent="0.25">
      <c r="A2501" s="157">
        <v>45695.725694444445</v>
      </c>
      <c r="B2501" s="168">
        <v>0.35480845669484434</v>
      </c>
      <c r="C2501" s="169">
        <f t="shared" si="420"/>
        <v>0.40295865763178945</v>
      </c>
      <c r="D2501" s="168">
        <v>26.464227841666599</v>
      </c>
      <c r="E2501" s="168">
        <v>2.2950539499999999E-2</v>
      </c>
      <c r="F2501" s="169">
        <f t="shared" si="421"/>
        <v>0.97861374637117793</v>
      </c>
      <c r="G2501" s="169">
        <f t="shared" si="422"/>
        <v>0.38980613838770822</v>
      </c>
      <c r="H2501" s="169">
        <f t="shared" si="423"/>
        <v>8.4373623027642476E-4</v>
      </c>
      <c r="I2501" s="169">
        <f t="shared" si="424"/>
        <v>34815.628019386611</v>
      </c>
      <c r="J2501" s="169">
        <f t="shared" si="418"/>
        <v>2.3640390630892252E-2</v>
      </c>
      <c r="K2501" s="169">
        <f t="shared" si="419"/>
        <v>1.6981376789564839</v>
      </c>
      <c r="L2501" s="169">
        <f t="shared" si="425"/>
        <v>26.340867730062161</v>
      </c>
      <c r="M2501" s="170">
        <f t="shared" si="426"/>
        <v>30.705158533174707</v>
      </c>
      <c r="N2501" s="170">
        <f t="shared" si="427"/>
        <v>1.1351638160940865</v>
      </c>
      <c r="O2501" s="169">
        <f t="shared" si="428"/>
        <v>0.10237768904167448</v>
      </c>
    </row>
    <row r="2502" spans="1:15" x14ac:dyDescent="0.25">
      <c r="A2502" s="157">
        <v>45695.726388888892</v>
      </c>
      <c r="B2502" s="168">
        <v>0.34631468221129003</v>
      </c>
      <c r="C2502" s="169">
        <f t="shared" si="420"/>
        <v>0.39331175541893382</v>
      </c>
      <c r="D2502" s="168">
        <v>26.464013075</v>
      </c>
      <c r="E2502" s="168">
        <v>2.2877424166666601E-2</v>
      </c>
      <c r="F2502" s="169">
        <f t="shared" si="421"/>
        <v>0.97861418459431126</v>
      </c>
      <c r="G2502" s="169">
        <f t="shared" si="422"/>
        <v>0.38047455293844157</v>
      </c>
      <c r="H2502" s="169">
        <f t="shared" si="423"/>
        <v>8.2353799337325014E-4</v>
      </c>
      <c r="I2502" s="169">
        <f t="shared" si="424"/>
        <v>33982.135668195879</v>
      </c>
      <c r="J2502" s="169">
        <f t="shared" si="418"/>
        <v>2.3640541925045961E-2</v>
      </c>
      <c r="K2502" s="169">
        <f t="shared" si="419"/>
        <v>1.6981280284933356</v>
      </c>
      <c r="L2502" s="169">
        <f t="shared" si="425"/>
        <v>25.797655999535362</v>
      </c>
      <c r="M2502" s="170">
        <f t="shared" si="426"/>
        <v>30.071791510195435</v>
      </c>
      <c r="N2502" s="170">
        <f t="shared" si="427"/>
        <v>1.1057761774810801</v>
      </c>
      <c r="O2502" s="169">
        <f t="shared" si="428"/>
        <v>9.9727288733863648E-2</v>
      </c>
    </row>
    <row r="2503" spans="1:15" x14ac:dyDescent="0.25">
      <c r="A2503" s="157">
        <v>45695.727083333331</v>
      </c>
      <c r="B2503" s="168">
        <v>0.34399819825842176</v>
      </c>
      <c r="C2503" s="169">
        <f t="shared" si="420"/>
        <v>0.39068045507690757</v>
      </c>
      <c r="D2503" s="168">
        <v>26.463798305000001</v>
      </c>
      <c r="E2503" s="168">
        <v>2.2786824000000001E-2</v>
      </c>
      <c r="F2503" s="169">
        <f t="shared" si="421"/>
        <v>0.97861462281941303</v>
      </c>
      <c r="G2503" s="169">
        <f t="shared" si="422"/>
        <v>0.37792957508555669</v>
      </c>
      <c r="H2503" s="169">
        <f t="shared" si="423"/>
        <v>8.1802938330207081E-4</v>
      </c>
      <c r="I2503" s="169">
        <f t="shared" si="424"/>
        <v>33754.791318644813</v>
      </c>
      <c r="J2503" s="169">
        <f t="shared" si="418"/>
        <v>2.3640693222733114E-2</v>
      </c>
      <c r="K2503" s="169">
        <f t="shared" si="419"/>
        <v>1.6981183779205375</v>
      </c>
      <c r="L2503" s="169">
        <f t="shared" si="425"/>
        <v>25.64918524700094</v>
      </c>
      <c r="M2503" s="170">
        <f t="shared" si="426"/>
        <v>29.898569947567555</v>
      </c>
      <c r="N2503" s="170">
        <f t="shared" si="427"/>
        <v>1.0943851516095775</v>
      </c>
      <c r="O2503" s="169">
        <f t="shared" si="428"/>
        <v>9.8699959560748327E-2</v>
      </c>
    </row>
    <row r="2504" spans="1:15" x14ac:dyDescent="0.25">
      <c r="A2504" s="157">
        <v>45695.727777777778</v>
      </c>
      <c r="B2504" s="168">
        <v>0.3540362953823698</v>
      </c>
      <c r="C2504" s="169">
        <f t="shared" si="420"/>
        <v>0.40208031506724651</v>
      </c>
      <c r="D2504" s="168">
        <v>26.463588906666601</v>
      </c>
      <c r="E2504" s="168">
        <v>2.2781260500000001E-2</v>
      </c>
      <c r="F2504" s="169">
        <f t="shared" si="421"/>
        <v>0.97861505007930349</v>
      </c>
      <c r="G2504" s="169">
        <f t="shared" si="422"/>
        <v>0.38895781244240257</v>
      </c>
      <c r="H2504" s="169">
        <f t="shared" si="423"/>
        <v>8.4190002693160725E-4</v>
      </c>
      <c r="I2504" s="169">
        <f t="shared" si="424"/>
        <v>34739.739221810101</v>
      </c>
      <c r="J2504" s="169">
        <f t="shared" si="418"/>
        <v>2.3640840737416822E-2</v>
      </c>
      <c r="K2504" s="169">
        <f t="shared" si="419"/>
        <v>1.6981089687592894</v>
      </c>
      <c r="L2504" s="169">
        <f t="shared" si="425"/>
        <v>26.291560703364297</v>
      </c>
      <c r="M2504" s="170">
        <f t="shared" si="426"/>
        <v>30.647217653439213</v>
      </c>
      <c r="N2504" s="170">
        <f t="shared" si="427"/>
        <v>1.1244393366779231</v>
      </c>
      <c r="O2504" s="169">
        <f t="shared" si="428"/>
        <v>0.10141047408711429</v>
      </c>
    </row>
    <row r="2505" spans="1:15" x14ac:dyDescent="0.25">
      <c r="A2505" s="157">
        <v>45695.728472222225</v>
      </c>
      <c r="B2505" s="168">
        <v>0.35287805341365636</v>
      </c>
      <c r="C2505" s="169">
        <f t="shared" si="420"/>
        <v>0.40076530329904142</v>
      </c>
      <c r="D2505" s="168">
        <v>26.4637765883333</v>
      </c>
      <c r="E2505" s="168">
        <v>2.3006171333333301E-2</v>
      </c>
      <c r="F2505" s="169">
        <f t="shared" si="421"/>
        <v>0.97861466713067968</v>
      </c>
      <c r="G2505" s="169">
        <f t="shared" si="422"/>
        <v>0.38768532352444229</v>
      </c>
      <c r="H2505" s="169">
        <f t="shared" si="423"/>
        <v>8.3914572191437725E-4</v>
      </c>
      <c r="I2505" s="169">
        <f t="shared" si="424"/>
        <v>34626.12220503718</v>
      </c>
      <c r="J2505" s="169">
        <f t="shared" si="418"/>
        <v>2.3640708521404326E-2</v>
      </c>
      <c r="K2505" s="169">
        <f t="shared" si="419"/>
        <v>1.6981174020961993</v>
      </c>
      <c r="L2505" s="169">
        <f t="shared" si="425"/>
        <v>26.217571918075748</v>
      </c>
      <c r="M2505" s="170">
        <f t="shared" si="426"/>
        <v>30.561107363569832</v>
      </c>
      <c r="N2505" s="170">
        <f t="shared" si="427"/>
        <v>1.1320153229946541</v>
      </c>
      <c r="O2505" s="169">
        <f t="shared" si="428"/>
        <v>0.1020937340363144</v>
      </c>
    </row>
    <row r="2506" spans="1:15" x14ac:dyDescent="0.25">
      <c r="A2506" s="157">
        <v>45695.729166666664</v>
      </c>
      <c r="B2506" s="168">
        <v>0.34940332748435532</v>
      </c>
      <c r="C2506" s="169">
        <f t="shared" si="420"/>
        <v>0.39681996380144091</v>
      </c>
      <c r="D2506" s="168">
        <v>26.4642057416666</v>
      </c>
      <c r="E2506" s="168">
        <v>2.2876629999999998E-2</v>
      </c>
      <c r="F2506" s="169">
        <f t="shared" si="421"/>
        <v>0.97861379146560201</v>
      </c>
      <c r="G2506" s="169">
        <f t="shared" si="422"/>
        <v>0.38386785674511625</v>
      </c>
      <c r="H2506" s="169">
        <f t="shared" si="423"/>
        <v>8.3088280680761097E-4</v>
      </c>
      <c r="I2506" s="169">
        <f t="shared" si="424"/>
        <v>34285.244872444491</v>
      </c>
      <c r="J2506" s="169">
        <f t="shared" si="418"/>
        <v>2.3640406199365242E-2</v>
      </c>
      <c r="K2506" s="169">
        <f t="shared" si="419"/>
        <v>1.6981366858990568</v>
      </c>
      <c r="L2506" s="169">
        <f t="shared" si="425"/>
        <v>25.995401006625837</v>
      </c>
      <c r="M2506" s="170">
        <f t="shared" si="426"/>
        <v>30.302437218877881</v>
      </c>
      <c r="N2506" s="170">
        <f t="shared" si="427"/>
        <v>1.115116690564427</v>
      </c>
      <c r="O2506" s="169">
        <f t="shared" si="428"/>
        <v>0.10056968709996636</v>
      </c>
    </row>
    <row r="2507" spans="1:15" x14ac:dyDescent="0.25">
      <c r="A2507" s="157">
        <v>45695.729861111111</v>
      </c>
      <c r="B2507" s="168">
        <v>0.3540362953823698</v>
      </c>
      <c r="C2507" s="169">
        <f t="shared" si="420"/>
        <v>0.40208259569661109</v>
      </c>
      <c r="D2507" s="168">
        <v>26.464634895</v>
      </c>
      <c r="E2507" s="168">
        <v>2.2759008000000001E-2</v>
      </c>
      <c r="F2507" s="169">
        <f t="shared" si="421"/>
        <v>0.97861291578122656</v>
      </c>
      <c r="G2507" s="169">
        <f t="shared" si="422"/>
        <v>0.38895781244240252</v>
      </c>
      <c r="H2507" s="169">
        <f t="shared" si="423"/>
        <v>8.4190002693160714E-4</v>
      </c>
      <c r="I2507" s="169">
        <f t="shared" si="424"/>
        <v>34739.936268187201</v>
      </c>
      <c r="J2507" s="169">
        <f t="shared" si="418"/>
        <v>2.3640103882058248E-2</v>
      </c>
      <c r="K2507" s="169">
        <f t="shared" si="419"/>
        <v>1.6981559698621809</v>
      </c>
      <c r="L2507" s="169">
        <f t="shared" si="425"/>
        <v>26.291560703364297</v>
      </c>
      <c r="M2507" s="170">
        <f t="shared" si="426"/>
        <v>30.647977934838259</v>
      </c>
      <c r="N2507" s="170">
        <f t="shared" si="427"/>
        <v>1.1233750657902819</v>
      </c>
      <c r="O2507" s="169">
        <f t="shared" si="428"/>
        <v>0.10131449006045112</v>
      </c>
    </row>
    <row r="2508" spans="1:15" x14ac:dyDescent="0.25">
      <c r="A2508" s="157">
        <v>45695.730555555558</v>
      </c>
      <c r="B2508" s="168">
        <v>0.35480845669484434</v>
      </c>
      <c r="C2508" s="169">
        <f t="shared" si="420"/>
        <v>0.40296048486179553</v>
      </c>
      <c r="D2508" s="168">
        <v>26.4650640483333</v>
      </c>
      <c r="E2508" s="168">
        <v>2.25134326666666E-2</v>
      </c>
      <c r="F2508" s="169">
        <f t="shared" si="421"/>
        <v>0.97861204007755309</v>
      </c>
      <c r="G2508" s="169">
        <f t="shared" si="422"/>
        <v>0.38980613838770811</v>
      </c>
      <c r="H2508" s="169">
        <f t="shared" si="423"/>
        <v>8.4373623027642443E-4</v>
      </c>
      <c r="I2508" s="169">
        <f t="shared" si="424"/>
        <v>34815.785892059132</v>
      </c>
      <c r="J2508" s="169">
        <f t="shared" si="418"/>
        <v>2.3639801569483459E-2</v>
      </c>
      <c r="K2508" s="169">
        <f t="shared" si="419"/>
        <v>1.698175253985559</v>
      </c>
      <c r="L2508" s="169">
        <f t="shared" si="425"/>
        <v>26.340867730062136</v>
      </c>
      <c r="M2508" s="170">
        <f t="shared" si="426"/>
        <v>30.705767481388989</v>
      </c>
      <c r="N2508" s="170">
        <f t="shared" si="427"/>
        <v>1.1135709364582436</v>
      </c>
      <c r="O2508" s="169">
        <f t="shared" si="428"/>
        <v>0.1004302792621071</v>
      </c>
    </row>
    <row r="2509" spans="1:15" x14ac:dyDescent="0.25">
      <c r="A2509" s="157">
        <v>45695.731249999997</v>
      </c>
      <c r="B2509" s="168">
        <v>0.3540362953823698</v>
      </c>
      <c r="C2509" s="169">
        <f t="shared" si="420"/>
        <v>0.40208447105464279</v>
      </c>
      <c r="D2509" s="168">
        <v>26.46549499</v>
      </c>
      <c r="E2509" s="168">
        <v>2.2501512666666602E-2</v>
      </c>
      <c r="F2509" s="169">
        <f t="shared" si="421"/>
        <v>0.97861116070529841</v>
      </c>
      <c r="G2509" s="169">
        <f t="shared" si="422"/>
        <v>0.38895781244240252</v>
      </c>
      <c r="H2509" s="169">
        <f t="shared" si="423"/>
        <v>8.4190002693160714E-4</v>
      </c>
      <c r="I2509" s="169">
        <f t="shared" si="424"/>
        <v>34740.098299121135</v>
      </c>
      <c r="J2509" s="169">
        <f t="shared" si="418"/>
        <v>2.3639498001897571E-2</v>
      </c>
      <c r="K2509" s="169">
        <f t="shared" si="419"/>
        <v>1.6981946186294559</v>
      </c>
      <c r="L2509" s="169">
        <f t="shared" si="425"/>
        <v>26.291560703364297</v>
      </c>
      <c r="M2509" s="170">
        <f t="shared" si="426"/>
        <v>30.648603112949253</v>
      </c>
      <c r="N2509" s="170">
        <f t="shared" si="427"/>
        <v>1.1106929030720065</v>
      </c>
      <c r="O2509" s="169">
        <f t="shared" si="428"/>
        <v>0.10017071636652296</v>
      </c>
    </row>
    <row r="2510" spans="1:15" x14ac:dyDescent="0.25">
      <c r="A2510" s="157">
        <v>45695.731944444444</v>
      </c>
      <c r="B2510" s="168">
        <v>0.37604291134296031</v>
      </c>
      <c r="C2510" s="169">
        <f t="shared" si="420"/>
        <v>0.42707902838126666</v>
      </c>
      <c r="D2510" s="168">
        <v>26.466058374999999</v>
      </c>
      <c r="E2510" s="168">
        <v>2.2494358833333301E-2</v>
      </c>
      <c r="F2510" s="169">
        <f t="shared" si="421"/>
        <v>0.97861001104207457</v>
      </c>
      <c r="G2510" s="169">
        <f t="shared" si="422"/>
        <v>0.41313512226891819</v>
      </c>
      <c r="H2510" s="169">
        <f t="shared" si="423"/>
        <v>8.9423186638293978E-4</v>
      </c>
      <c r="I2510" s="169">
        <f t="shared" si="424"/>
        <v>36899.628052141437</v>
      </c>
      <c r="J2510" s="169">
        <f t="shared" si="418"/>
        <v>2.3639101144651366E-2</v>
      </c>
      <c r="K2510" s="169">
        <f t="shared" si="419"/>
        <v>1.6982199349443488</v>
      </c>
      <c r="L2510" s="169">
        <f t="shared" si="425"/>
        <v>27.691050985701093</v>
      </c>
      <c r="M2510" s="170">
        <f t="shared" si="426"/>
        <v>32.280448502889023</v>
      </c>
      <c r="N2510" s="170">
        <f t="shared" si="427"/>
        <v>1.1758430887913141</v>
      </c>
      <c r="O2510" s="169">
        <f t="shared" si="428"/>
        <v>0.10604645461682126</v>
      </c>
    </row>
    <row r="2511" spans="1:15" x14ac:dyDescent="0.25">
      <c r="A2511" s="157">
        <v>45695.732638888891</v>
      </c>
      <c r="B2511" s="168">
        <v>0.39727736413016418</v>
      </c>
      <c r="C2511" s="169">
        <f t="shared" si="420"/>
        <v>0.45119697254714125</v>
      </c>
      <c r="D2511" s="168">
        <v>26.466702299999898</v>
      </c>
      <c r="E2511" s="168">
        <v>2.2561118000000002E-2</v>
      </c>
      <c r="F2511" s="169">
        <f t="shared" si="421"/>
        <v>0.9786086969853649</v>
      </c>
      <c r="G2511" s="169">
        <f t="shared" si="422"/>
        <v>0.43646410410565889</v>
      </c>
      <c r="H2511" s="169">
        <f t="shared" si="423"/>
        <v>9.4472749806419668E-4</v>
      </c>
      <c r="I2511" s="169">
        <f t="shared" si="424"/>
        <v>38983.418428073004</v>
      </c>
      <c r="J2511" s="169">
        <f t="shared" si="418"/>
        <v>2.3638647563750542E-2</v>
      </c>
      <c r="K2511" s="169">
        <f t="shared" si="419"/>
        <v>1.698248870749576</v>
      </c>
      <c r="L2511" s="169">
        <f t="shared" si="425"/>
        <v>29.030596242407583</v>
      </c>
      <c r="M2511" s="170">
        <f t="shared" si="426"/>
        <v>33.842521145070343</v>
      </c>
      <c r="N2511" s="170">
        <f t="shared" si="427"/>
        <v>1.2425178394883938</v>
      </c>
      <c r="O2511" s="169">
        <f t="shared" si="428"/>
        <v>0.11205968970854922</v>
      </c>
    </row>
    <row r="2512" spans="1:15" x14ac:dyDescent="0.25">
      <c r="A2512" s="157">
        <v>45695.73333333333</v>
      </c>
      <c r="B2512" s="168">
        <v>0.39110006992398472</v>
      </c>
      <c r="C2512" s="169">
        <f t="shared" si="420"/>
        <v>0.4441828295509892</v>
      </c>
      <c r="D2512" s="168">
        <v>26.46734622</v>
      </c>
      <c r="E2512" s="168">
        <v>2.2715297333333301E-2</v>
      </c>
      <c r="F2512" s="169">
        <f t="shared" si="421"/>
        <v>0.97860738289540794</v>
      </c>
      <c r="G2512" s="169">
        <f t="shared" si="422"/>
        <v>0.42967749247123965</v>
      </c>
      <c r="H2512" s="169">
        <f t="shared" si="423"/>
        <v>9.3003786249186069E-4</v>
      </c>
      <c r="I2512" s="169">
        <f t="shared" si="424"/>
        <v>38377.396473205466</v>
      </c>
      <c r="J2512" s="169">
        <f t="shared" ref="J2512:J2575" si="429">KHprocess*EXP(delta*(1/(D2512+273.15)-1/(Tnul+273.15)))</f>
        <v>2.3638193997024205E-2</v>
      </c>
      <c r="K2512" s="169">
        <f t="shared" ref="K2512:K2575" si="430">1/(J2512*constR*(D2512+273.15)*10^3)</f>
        <v>1.6982778066909383</v>
      </c>
      <c r="L2512" s="169">
        <f t="shared" si="425"/>
        <v>28.641968204631976</v>
      </c>
      <c r="M2512" s="170">
        <f t="shared" si="426"/>
        <v>33.389986536300462</v>
      </c>
      <c r="N2512" s="170">
        <f t="shared" si="427"/>
        <v>1.232552805871288</v>
      </c>
      <c r="O2512" s="169">
        <f t="shared" si="428"/>
        <v>0.11116096734048413</v>
      </c>
    </row>
    <row r="2513" spans="1:15" x14ac:dyDescent="0.25">
      <c r="A2513" s="157">
        <v>45695.734027777777</v>
      </c>
      <c r="B2513" s="168">
        <v>0.39959386649909473</v>
      </c>
      <c r="C2513" s="169">
        <f t="shared" ref="C2513:C2576" si="431">IF($C$13="Normalised Q_A (Nm3/s)", B2513*$C$8/F2513*(D2513+273.15)/($C$6+273.15), B2513)</f>
        <v>0.45383104670141389</v>
      </c>
      <c r="D2513" s="168">
        <v>26.467990140000001</v>
      </c>
      <c r="E2513" s="168">
        <v>2.2691455999999999E-2</v>
      </c>
      <c r="F2513" s="169">
        <f t="shared" ref="F2513:F2576" si="432">$C$5-EXP(52.57-(6690.9/(D2513+273.15))-4.681*LN(D2513+273.15))/1000</f>
        <v>0.97860606876200007</v>
      </c>
      <c r="G2513" s="169">
        <f t="shared" ref="G2513:G2576" si="433">C2513*((20+273.15)/(D2513+273.15))*(F2513/$C$9)</f>
        <v>0.43900910219113404</v>
      </c>
      <c r="H2513" s="169">
        <f t="shared" ref="H2513:H2576" si="434">G2513/$C$2</f>
        <v>9.5023615192886155E-4</v>
      </c>
      <c r="I2513" s="169">
        <f t="shared" ref="I2513:I2576" si="435">C2513*(24*60*60)</f>
        <v>39211.002435002163</v>
      </c>
      <c r="J2513" s="169">
        <f t="shared" si="429"/>
        <v>2.3637740440950308E-2</v>
      </c>
      <c r="K2513" s="169">
        <f t="shared" si="430"/>
        <v>1.6983067429931009</v>
      </c>
      <c r="L2513" s="169">
        <f t="shared" ref="L2513:L2576" si="436">(($C$3/0.815)^(-0.49))*34500*(H2513)^0.86</f>
        <v>29.176114144862236</v>
      </c>
      <c r="M2513" s="170">
        <f t="shared" ref="M2513:M2576" si="437">L2513*(1.024)^(D2513-20)</f>
        <v>34.013198011395154</v>
      </c>
      <c r="N2513" s="170">
        <f t="shared" ref="N2513:N2576" si="438">K2513*E2513*(1-EXP((-(M2513/K2513)*($C$4/I2513))))*I2513/1000</f>
        <v>1.2566609303342342</v>
      </c>
      <c r="O2513" s="169">
        <f t="shared" ref="O2513:O2576" si="439">N2513*1000/24/$C$2</f>
        <v>0.11333522098973975</v>
      </c>
    </row>
    <row r="2514" spans="1:15" x14ac:dyDescent="0.25">
      <c r="A2514" s="157">
        <v>45695.734722222223</v>
      </c>
      <c r="B2514" s="168">
        <v>0.41349279230786057</v>
      </c>
      <c r="C2514" s="169">
        <f t="shared" si="431"/>
        <v>0.46961811970291378</v>
      </c>
      <c r="D2514" s="168">
        <v>26.468632281666601</v>
      </c>
      <c r="E2514" s="168">
        <v>2.2669203999999998E-2</v>
      </c>
      <c r="F2514" s="169">
        <f t="shared" si="432"/>
        <v>0.97860475821460158</v>
      </c>
      <c r="G2514" s="169">
        <f t="shared" si="433"/>
        <v>0.45427899357907237</v>
      </c>
      <c r="H2514" s="169">
        <f t="shared" si="434"/>
        <v>9.8328786488976702E-4</v>
      </c>
      <c r="I2514" s="169">
        <f t="shared" si="435"/>
        <v>40575.005542331754</v>
      </c>
      <c r="J2514" s="169">
        <f t="shared" si="429"/>
        <v>2.3637288148083864E-2</v>
      </c>
      <c r="K2514" s="169">
        <f t="shared" si="430"/>
        <v>1.6983355997403211</v>
      </c>
      <c r="L2514" s="169">
        <f t="shared" si="436"/>
        <v>30.046763687390651</v>
      </c>
      <c r="M2514" s="170">
        <f t="shared" si="437"/>
        <v>35.028725283833623</v>
      </c>
      <c r="N2514" s="170">
        <f t="shared" si="438"/>
        <v>1.2968726437716511</v>
      </c>
      <c r="O2514" s="169">
        <f t="shared" si="439"/>
        <v>0.11696181852197431</v>
      </c>
    </row>
    <row r="2515" spans="1:15" x14ac:dyDescent="0.25">
      <c r="A2515" s="157">
        <v>45695.73541666667</v>
      </c>
      <c r="B2515" s="168">
        <v>0.42353089310729924</v>
      </c>
      <c r="C2515" s="169">
        <f t="shared" si="431"/>
        <v>0.48102007122273177</v>
      </c>
      <c r="D2515" s="168">
        <v>26.469142869999999</v>
      </c>
      <c r="E2515" s="168">
        <v>2.2673972166666601E-2</v>
      </c>
      <c r="F2515" s="169">
        <f t="shared" si="432"/>
        <v>0.97860371612365626</v>
      </c>
      <c r="G2515" s="169">
        <f t="shared" si="433"/>
        <v>0.46530723497395293</v>
      </c>
      <c r="H2515" s="169">
        <f t="shared" si="434"/>
        <v>1.0071585172596383E-3</v>
      </c>
      <c r="I2515" s="169">
        <f t="shared" si="435"/>
        <v>41560.134153644023</v>
      </c>
      <c r="J2515" s="169">
        <f t="shared" si="429"/>
        <v>2.3636928522446352E-2</v>
      </c>
      <c r="K2515" s="169">
        <f t="shared" si="430"/>
        <v>1.6983585449620362</v>
      </c>
      <c r="L2515" s="169">
        <f t="shared" si="436"/>
        <v>30.673013847281009</v>
      </c>
      <c r="M2515" s="170">
        <f t="shared" si="437"/>
        <v>35.759245078897557</v>
      </c>
      <c r="N2515" s="170">
        <f t="shared" si="438"/>
        <v>1.3270347822543116</v>
      </c>
      <c r="O2515" s="169">
        <f t="shared" si="439"/>
        <v>0.11968206910662983</v>
      </c>
    </row>
    <row r="2516" spans="1:15" x14ac:dyDescent="0.25">
      <c r="A2516" s="157">
        <v>45695.736111111109</v>
      </c>
      <c r="B2516" s="168">
        <v>0.42237263825120153</v>
      </c>
      <c r="C2516" s="169">
        <f t="shared" si="431"/>
        <v>0.47970571752499419</v>
      </c>
      <c r="D2516" s="168">
        <v>26.469573459999999</v>
      </c>
      <c r="E2516" s="168">
        <v>2.2742318666666601E-2</v>
      </c>
      <c r="F2516" s="169">
        <f t="shared" si="432"/>
        <v>0.978602837284964</v>
      </c>
      <c r="G2516" s="169">
        <f t="shared" si="433"/>
        <v>0.46403473189741951</v>
      </c>
      <c r="H2516" s="169">
        <f t="shared" si="434"/>
        <v>1.0044041815961461E-3</v>
      </c>
      <c r="I2516" s="169">
        <f t="shared" si="435"/>
        <v>41446.573994159495</v>
      </c>
      <c r="J2516" s="169">
        <f t="shared" si="429"/>
        <v>2.3636625247703602E-2</v>
      </c>
      <c r="K2516" s="169">
        <f t="shared" si="430"/>
        <v>1.6983778953318069</v>
      </c>
      <c r="L2516" s="169">
        <f t="shared" si="436"/>
        <v>30.600860388498134</v>
      </c>
      <c r="M2516" s="170">
        <f t="shared" si="437"/>
        <v>35.675491377923393</v>
      </c>
      <c r="N2516" s="170">
        <f t="shared" si="438"/>
        <v>1.3275965939516257</v>
      </c>
      <c r="O2516" s="169">
        <f t="shared" si="439"/>
        <v>0.11973273754974979</v>
      </c>
    </row>
    <row r="2517" spans="1:15" x14ac:dyDescent="0.25">
      <c r="A2517" s="157">
        <v>45695.736805555556</v>
      </c>
      <c r="B2517" s="168">
        <v>0.41117628993892724</v>
      </c>
      <c r="C2517" s="169">
        <f t="shared" si="431"/>
        <v>0.46699066163190089</v>
      </c>
      <c r="D2517" s="168">
        <v>26.470004045</v>
      </c>
      <c r="E2517" s="168">
        <v>2.2764571000000001E-2</v>
      </c>
      <c r="F2517" s="169">
        <f t="shared" si="432"/>
        <v>0.97860195843704567</v>
      </c>
      <c r="G2517" s="169">
        <f t="shared" si="433"/>
        <v>0.45173399549359411</v>
      </c>
      <c r="H2517" s="169">
        <f t="shared" si="434"/>
        <v>9.7777921102509542E-4</v>
      </c>
      <c r="I2517" s="169">
        <f t="shared" si="435"/>
        <v>40347.993164996238</v>
      </c>
      <c r="J2517" s="169">
        <f t="shared" si="429"/>
        <v>2.363632198124525E-2</v>
      </c>
      <c r="K2517" s="169">
        <f t="shared" si="430"/>
        <v>1.6983972456382217</v>
      </c>
      <c r="L2517" s="169">
        <f t="shared" si="436"/>
        <v>29.90194266788777</v>
      </c>
      <c r="M2517" s="170">
        <f t="shared" si="437"/>
        <v>34.861026067318534</v>
      </c>
      <c r="N2517" s="170">
        <f t="shared" si="438"/>
        <v>1.2954531346549421</v>
      </c>
      <c r="O2517" s="169">
        <f t="shared" si="439"/>
        <v>0.11683379641548899</v>
      </c>
    </row>
    <row r="2518" spans="1:15" x14ac:dyDescent="0.25">
      <c r="A2518" s="157">
        <v>45695.737500000003</v>
      </c>
      <c r="B2518" s="168">
        <v>0.40499899571730597</v>
      </c>
      <c r="C2518" s="169">
        <f t="shared" si="431"/>
        <v>0.45997591607191024</v>
      </c>
      <c r="D2518" s="168">
        <v>26.470434635</v>
      </c>
      <c r="E2518" s="168">
        <v>2.2764571000000001E-2</v>
      </c>
      <c r="F2518" s="169">
        <f t="shared" si="432"/>
        <v>0.97860107955949038</v>
      </c>
      <c r="G2518" s="169">
        <f t="shared" si="433"/>
        <v>0.44494738384220994</v>
      </c>
      <c r="H2518" s="169">
        <f t="shared" si="434"/>
        <v>9.630895754160388E-4</v>
      </c>
      <c r="I2518" s="169">
        <f t="shared" si="435"/>
        <v>39741.919148613044</v>
      </c>
      <c r="J2518" s="169">
        <f t="shared" si="429"/>
        <v>2.3636018716028044E-2</v>
      </c>
      <c r="K2518" s="169">
        <f t="shared" si="430"/>
        <v>1.6984165963306792</v>
      </c>
      <c r="L2518" s="169">
        <f t="shared" si="436"/>
        <v>29.515195459391496</v>
      </c>
      <c r="M2518" s="170">
        <f t="shared" si="437"/>
        <v>34.410490224961428</v>
      </c>
      <c r="N2518" s="170">
        <f t="shared" si="438"/>
        <v>1.2769858761735946</v>
      </c>
      <c r="O2518" s="169">
        <f t="shared" si="439"/>
        <v>0.11516827887568494</v>
      </c>
    </row>
    <row r="2519" spans="1:15" x14ac:dyDescent="0.25">
      <c r="A2519" s="157">
        <v>45695.738194444442</v>
      </c>
      <c r="B2519" s="168">
        <v>0.39225832845557318</v>
      </c>
      <c r="C2519" s="169">
        <f t="shared" si="431"/>
        <v>0.4455067811788912</v>
      </c>
      <c r="D2519" s="168">
        <v>26.470858734999901</v>
      </c>
      <c r="E2519" s="168">
        <v>2.2764571000000001E-2</v>
      </c>
      <c r="F2519" s="169">
        <f t="shared" si="432"/>
        <v>0.97860021390968344</v>
      </c>
      <c r="G2519" s="169">
        <f t="shared" si="433"/>
        <v>0.43094999958580771</v>
      </c>
      <c r="H2519" s="169">
        <f t="shared" si="434"/>
        <v>9.3279220689568764E-4</v>
      </c>
      <c r="I2519" s="169">
        <f t="shared" si="435"/>
        <v>38491.785893856199</v>
      </c>
      <c r="J2519" s="169">
        <f t="shared" si="429"/>
        <v>2.3635720026383721E-2</v>
      </c>
      <c r="K2519" s="169">
        <f t="shared" si="430"/>
        <v>1.6984356555205795</v>
      </c>
      <c r="L2519" s="169">
        <f t="shared" si="436"/>
        <v>28.714902028347343</v>
      </c>
      <c r="M2519" s="170">
        <f t="shared" si="437"/>
        <v>33.477799440340519</v>
      </c>
      <c r="N2519" s="170">
        <f t="shared" si="438"/>
        <v>1.2388261701550707</v>
      </c>
      <c r="O2519" s="169">
        <f t="shared" si="439"/>
        <v>0.1117267469476074</v>
      </c>
    </row>
    <row r="2520" spans="1:15" x14ac:dyDescent="0.25">
      <c r="A2520" s="157">
        <v>45695.738888888889</v>
      </c>
      <c r="B2520" s="168">
        <v>0.37063778580023976</v>
      </c>
      <c r="C2520" s="169">
        <f t="shared" si="431"/>
        <v>0.42095141500854449</v>
      </c>
      <c r="D2520" s="168">
        <v>26.470916218333301</v>
      </c>
      <c r="E2520" s="168">
        <v>2.2756623666666601E-2</v>
      </c>
      <c r="F2520" s="169">
        <f t="shared" si="432"/>
        <v>0.97860009657638536</v>
      </c>
      <c r="G2520" s="169">
        <f t="shared" si="433"/>
        <v>0.40719684465587697</v>
      </c>
      <c r="H2520" s="169">
        <f t="shared" si="434"/>
        <v>8.8137845163609738E-4</v>
      </c>
      <c r="I2520" s="169">
        <f t="shared" si="435"/>
        <v>36370.202256738245</v>
      </c>
      <c r="J2520" s="169">
        <f t="shared" si="429"/>
        <v>2.3635679541767794E-2</v>
      </c>
      <c r="K2520" s="169">
        <f t="shared" si="430"/>
        <v>1.6984382388520476</v>
      </c>
      <c r="L2520" s="169">
        <f t="shared" si="436"/>
        <v>27.34840517844691</v>
      </c>
      <c r="M2520" s="170">
        <f t="shared" si="437"/>
        <v>31.884687291211474</v>
      </c>
      <c r="N2520" s="170">
        <f t="shared" si="438"/>
        <v>1.1734674402127812</v>
      </c>
      <c r="O2520" s="169">
        <f t="shared" si="439"/>
        <v>0.1058322005963908</v>
      </c>
    </row>
    <row r="2521" spans="1:15" x14ac:dyDescent="0.25">
      <c r="A2521" s="157">
        <v>45695.739583333336</v>
      </c>
      <c r="B2521" s="168">
        <v>0.37256819829331855</v>
      </c>
      <c r="C2521" s="169">
        <f t="shared" si="431"/>
        <v>0.42314352660622634</v>
      </c>
      <c r="D2521" s="168">
        <v>26.470762811666599</v>
      </c>
      <c r="E2521" s="168">
        <v>2.264536E-2</v>
      </c>
      <c r="F2521" s="169">
        <f t="shared" si="432"/>
        <v>0.97860040970481332</v>
      </c>
      <c r="G2521" s="169">
        <f t="shared" si="433"/>
        <v>0.40931766963967836</v>
      </c>
      <c r="H2521" s="169">
        <f t="shared" si="434"/>
        <v>8.8596898190406576E-4</v>
      </c>
      <c r="I2521" s="169">
        <f t="shared" si="435"/>
        <v>36559.600698777955</v>
      </c>
      <c r="J2521" s="169">
        <f t="shared" si="429"/>
        <v>2.3635787583881601E-2</v>
      </c>
      <c r="K2521" s="169">
        <f t="shared" si="430"/>
        <v>1.6984313446815436</v>
      </c>
      <c r="L2521" s="169">
        <f t="shared" si="436"/>
        <v>27.470859137324499</v>
      </c>
      <c r="M2521" s="170">
        <f t="shared" si="437"/>
        <v>32.027336173442237</v>
      </c>
      <c r="N2521" s="170">
        <f t="shared" si="438"/>
        <v>1.1735024454493161</v>
      </c>
      <c r="O2521" s="169">
        <f t="shared" si="439"/>
        <v>0.10583535763431784</v>
      </c>
    </row>
    <row r="2522" spans="1:15" x14ac:dyDescent="0.25">
      <c r="A2522" s="157">
        <v>45695.740277777775</v>
      </c>
      <c r="B2522" s="168">
        <v>0.37527077577436552</v>
      </c>
      <c r="C2522" s="169">
        <f t="shared" si="431"/>
        <v>0.42621261854491593</v>
      </c>
      <c r="D2522" s="168">
        <v>26.470609405000001</v>
      </c>
      <c r="E2522" s="168">
        <v>2.2526147833333302E-2</v>
      </c>
      <c r="F2522" s="169">
        <f t="shared" si="432"/>
        <v>0.97860072283077448</v>
      </c>
      <c r="G2522" s="169">
        <f t="shared" si="433"/>
        <v>0.41228682460682331</v>
      </c>
      <c r="H2522" s="169">
        <f t="shared" si="434"/>
        <v>8.9239572425719332E-4</v>
      </c>
      <c r="I2522" s="169">
        <f t="shared" si="435"/>
        <v>36824.770242280734</v>
      </c>
      <c r="J2522" s="169">
        <f t="shared" si="429"/>
        <v>2.3635895626599842E-2</v>
      </c>
      <c r="K2522" s="169">
        <f t="shared" si="430"/>
        <v>1.6984244505315245</v>
      </c>
      <c r="L2522" s="169">
        <f t="shared" si="436"/>
        <v>27.642145620165039</v>
      </c>
      <c r="M2522" s="170">
        <f t="shared" si="437"/>
        <v>32.226915981536266</v>
      </c>
      <c r="N2522" s="170">
        <f t="shared" si="438"/>
        <v>1.1753627012601389</v>
      </c>
      <c r="O2522" s="169">
        <f t="shared" si="439"/>
        <v>0.10600312962302839</v>
      </c>
    </row>
    <row r="2523" spans="1:15" x14ac:dyDescent="0.25">
      <c r="A2523" s="157">
        <v>45695.740972222222</v>
      </c>
      <c r="B2523" s="168">
        <v>0.37140995998465431</v>
      </c>
      <c r="C2523" s="169">
        <f t="shared" si="431"/>
        <v>0.42182735805215499</v>
      </c>
      <c r="D2523" s="168">
        <v>26.470455999999999</v>
      </c>
      <c r="E2523" s="168">
        <v>2.27009915E-2</v>
      </c>
      <c r="F2523" s="169">
        <f t="shared" si="432"/>
        <v>0.97860103595086756</v>
      </c>
      <c r="G2523" s="169">
        <f t="shared" si="433"/>
        <v>0.40804518474278817</v>
      </c>
      <c r="H2523" s="169">
        <f t="shared" si="434"/>
        <v>8.8321468559045063E-4</v>
      </c>
      <c r="I2523" s="169">
        <f t="shared" si="435"/>
        <v>36445.883735706193</v>
      </c>
      <c r="J2523" s="169">
        <f t="shared" si="429"/>
        <v>2.3636003668748806E-2</v>
      </c>
      <c r="K2523" s="169">
        <f t="shared" si="430"/>
        <v>1.6984175564768822</v>
      </c>
      <c r="L2523" s="169">
        <f t="shared" si="436"/>
        <v>27.397398033875362</v>
      </c>
      <c r="M2523" s="170">
        <f t="shared" si="437"/>
        <v>31.941457959513556</v>
      </c>
      <c r="N2523" s="170">
        <f t="shared" si="438"/>
        <v>1.1729000463865142</v>
      </c>
      <c r="O2523" s="169">
        <f t="shared" si="439"/>
        <v>0.10578102871451248</v>
      </c>
    </row>
    <row r="2524" spans="1:15" x14ac:dyDescent="0.25">
      <c r="A2524" s="157">
        <v>45695.741666666669</v>
      </c>
      <c r="B2524" s="168">
        <v>0.36407441460559292</v>
      </c>
      <c r="C2524" s="169">
        <f t="shared" si="431"/>
        <v>0.4134956980796955</v>
      </c>
      <c r="D2524" s="168">
        <v>26.470302595</v>
      </c>
      <c r="E2524" s="168">
        <v>2.2761921833333299E-2</v>
      </c>
      <c r="F2524" s="169">
        <f t="shared" si="432"/>
        <v>0.97860134906849394</v>
      </c>
      <c r="G2524" s="169">
        <f t="shared" si="433"/>
        <v>0.39998607407835723</v>
      </c>
      <c r="H2524" s="169">
        <f t="shared" si="434"/>
        <v>8.6577072311332733E-4</v>
      </c>
      <c r="I2524" s="169">
        <f t="shared" si="435"/>
        <v>35726.028314085692</v>
      </c>
      <c r="J2524" s="169">
        <f t="shared" si="429"/>
        <v>2.3636111711502306E-2</v>
      </c>
      <c r="K2524" s="169">
        <f t="shared" si="430"/>
        <v>1.6984106624427173</v>
      </c>
      <c r="L2524" s="169">
        <f t="shared" si="436"/>
        <v>26.931392370586135</v>
      </c>
      <c r="M2524" s="170">
        <f t="shared" si="437"/>
        <v>31.398047596636253</v>
      </c>
      <c r="N2524" s="170">
        <f t="shared" si="438"/>
        <v>1.1539618645958449</v>
      </c>
      <c r="O2524" s="169">
        <f t="shared" si="439"/>
        <v>0.10407303973627749</v>
      </c>
    </row>
    <row r="2525" spans="1:15" x14ac:dyDescent="0.25">
      <c r="A2525" s="157">
        <v>45695.742361111108</v>
      </c>
      <c r="B2525" s="168">
        <v>0.35944143749568763</v>
      </c>
      <c r="C2525" s="169">
        <f t="shared" si="431"/>
        <v>0.40823347783167924</v>
      </c>
      <c r="D2525" s="168">
        <v>26.470149190000001</v>
      </c>
      <c r="E2525" s="168">
        <v>2.27248346666666E-2</v>
      </c>
      <c r="F2525" s="169">
        <f t="shared" si="432"/>
        <v>0.97860166218365385</v>
      </c>
      <c r="G2525" s="169">
        <f t="shared" si="433"/>
        <v>0.39489610826053551</v>
      </c>
      <c r="H2525" s="169">
        <f t="shared" si="434"/>
        <v>8.5475348108341018E-4</v>
      </c>
      <c r="I2525" s="169">
        <f t="shared" si="435"/>
        <v>35271.372484657084</v>
      </c>
      <c r="J2525" s="169">
        <f t="shared" si="429"/>
        <v>2.3636219754860299E-2</v>
      </c>
      <c r="K2525" s="169">
        <f t="shared" si="430"/>
        <v>1.6984037684290327</v>
      </c>
      <c r="L2525" s="169">
        <f t="shared" si="436"/>
        <v>26.63639657823267</v>
      </c>
      <c r="M2525" s="170">
        <f t="shared" si="437"/>
        <v>31.054012852230141</v>
      </c>
      <c r="N2525" s="170">
        <f t="shared" si="438"/>
        <v>1.1381400700483197</v>
      </c>
      <c r="O2525" s="169">
        <f t="shared" si="439"/>
        <v>0.10264611021359304</v>
      </c>
    </row>
    <row r="2526" spans="1:15" x14ac:dyDescent="0.25">
      <c r="A2526" s="157">
        <v>45695.743055555555</v>
      </c>
      <c r="B2526" s="168">
        <v>0.36253007907781765</v>
      </c>
      <c r="C2526" s="169">
        <f t="shared" si="431"/>
        <v>0.41174105074608847</v>
      </c>
      <c r="D2526" s="168">
        <v>26.469999874999999</v>
      </c>
      <c r="E2526" s="168">
        <v>2.2677150833333298E-2</v>
      </c>
      <c r="F2526" s="169">
        <f t="shared" si="432"/>
        <v>0.97860196694834067</v>
      </c>
      <c r="G2526" s="169">
        <f t="shared" si="433"/>
        <v>0.39828940801220758</v>
      </c>
      <c r="H2526" s="169">
        <f t="shared" si="434"/>
        <v>8.6209828574070903E-4</v>
      </c>
      <c r="I2526" s="169">
        <f t="shared" si="435"/>
        <v>35574.426784462041</v>
      </c>
      <c r="J2526" s="169">
        <f t="shared" si="429"/>
        <v>2.3636324918206119E-2</v>
      </c>
      <c r="K2526" s="169">
        <f t="shared" si="430"/>
        <v>1.698397058239425</v>
      </c>
      <c r="L2526" s="169">
        <f t="shared" si="436"/>
        <v>26.833118535590522</v>
      </c>
      <c r="M2526" s="170">
        <f t="shared" si="437"/>
        <v>31.283250142445326</v>
      </c>
      <c r="N2526" s="170">
        <f t="shared" si="438"/>
        <v>1.1450195414260445</v>
      </c>
      <c r="O2526" s="169">
        <f t="shared" si="439"/>
        <v>0.10326655315891455</v>
      </c>
    </row>
    <row r="2527" spans="1:15" x14ac:dyDescent="0.25">
      <c r="A2527" s="157">
        <v>45695.743750000001</v>
      </c>
      <c r="B2527" s="168">
        <v>0.3648465667138962</v>
      </c>
      <c r="C2527" s="169">
        <f t="shared" si="431"/>
        <v>0.41437216955288386</v>
      </c>
      <c r="D2527" s="168">
        <v>26.4700816916666</v>
      </c>
      <c r="E2527" s="168">
        <v>2.2629465666666598E-2</v>
      </c>
      <c r="F2527" s="169">
        <f t="shared" si="432"/>
        <v>0.97860179995381535</v>
      </c>
      <c r="G2527" s="169">
        <f t="shared" si="433"/>
        <v>0.4008343899116083</v>
      </c>
      <c r="H2527" s="169">
        <f t="shared" si="434"/>
        <v>8.676069045705807E-4</v>
      </c>
      <c r="I2527" s="169">
        <f t="shared" si="435"/>
        <v>35801.755449369164</v>
      </c>
      <c r="J2527" s="169">
        <f t="shared" si="429"/>
        <v>2.3636267294223301E-2</v>
      </c>
      <c r="K2527" s="169">
        <f t="shared" si="430"/>
        <v>1.6984007350635024</v>
      </c>
      <c r="L2527" s="169">
        <f t="shared" si="436"/>
        <v>26.980506396136875</v>
      </c>
      <c r="M2527" s="170">
        <f t="shared" si="437"/>
        <v>31.455142540346781</v>
      </c>
      <c r="N2527" s="170">
        <f t="shared" si="438"/>
        <v>1.1495513418170931</v>
      </c>
      <c r="O2527" s="169">
        <f t="shared" si="439"/>
        <v>0.10367526531539439</v>
      </c>
    </row>
    <row r="2528" spans="1:15" x14ac:dyDescent="0.25">
      <c r="A2528" s="157">
        <v>45695.744444444441</v>
      </c>
      <c r="B2528" s="168">
        <v>0.36253007907781765</v>
      </c>
      <c r="C2528" s="169">
        <f t="shared" si="431"/>
        <v>0.41174171301750456</v>
      </c>
      <c r="D2528" s="168">
        <v>26.47029646</v>
      </c>
      <c r="E2528" s="168">
        <v>2.25764833333333E-2</v>
      </c>
      <c r="F2528" s="169">
        <f t="shared" si="432"/>
        <v>0.97860136159069855</v>
      </c>
      <c r="G2528" s="169">
        <f t="shared" si="433"/>
        <v>0.39828940801220769</v>
      </c>
      <c r="H2528" s="169">
        <f t="shared" si="434"/>
        <v>8.6209828574070925E-4</v>
      </c>
      <c r="I2528" s="169">
        <f t="shared" si="435"/>
        <v>35574.484004712394</v>
      </c>
      <c r="J2528" s="169">
        <f t="shared" si="429"/>
        <v>2.3636116032379886E-2</v>
      </c>
      <c r="K2528" s="169">
        <f t="shared" si="430"/>
        <v>1.6984103867357032</v>
      </c>
      <c r="L2528" s="169">
        <f t="shared" si="436"/>
        <v>26.833118535590522</v>
      </c>
      <c r="M2528" s="170">
        <f t="shared" si="437"/>
        <v>31.283470188538555</v>
      </c>
      <c r="N2528" s="170">
        <f t="shared" si="438"/>
        <v>1.1399464155253525</v>
      </c>
      <c r="O2528" s="169">
        <f t="shared" si="439"/>
        <v>0.10280902015921288</v>
      </c>
    </row>
    <row r="2529" spans="1:15" x14ac:dyDescent="0.25">
      <c r="A2529" s="157">
        <v>45695.745138888888</v>
      </c>
      <c r="B2529" s="168">
        <v>0.38415061806538253</v>
      </c>
      <c r="C2529" s="169">
        <f t="shared" si="431"/>
        <v>0.43629763954717571</v>
      </c>
      <c r="D2529" s="168">
        <v>26.470511224999999</v>
      </c>
      <c r="E2529" s="168">
        <v>2.2465218499999998E-2</v>
      </c>
      <c r="F2529" s="169">
        <f t="shared" si="432"/>
        <v>0.97860092322955128</v>
      </c>
      <c r="G2529" s="169">
        <f t="shared" si="433"/>
        <v>0.42204255891258763</v>
      </c>
      <c r="H2529" s="169">
        <f t="shared" si="434"/>
        <v>9.1351203227832824E-4</v>
      </c>
      <c r="I2529" s="169">
        <f t="shared" si="435"/>
        <v>37696.116056875981</v>
      </c>
      <c r="J2529" s="169">
        <f t="shared" si="429"/>
        <v>2.3635964774068992E-2</v>
      </c>
      <c r="K2529" s="169">
        <f t="shared" si="430"/>
        <v>1.6984200382982408</v>
      </c>
      <c r="L2529" s="169">
        <f t="shared" si="436"/>
        <v>28.203732763506146</v>
      </c>
      <c r="M2529" s="170">
        <f t="shared" si="437"/>
        <v>32.881572299740228</v>
      </c>
      <c r="N2529" s="170">
        <f t="shared" si="438"/>
        <v>1.1985122318833781</v>
      </c>
      <c r="O2529" s="169">
        <f t="shared" si="439"/>
        <v>0.10809093000391216</v>
      </c>
    </row>
    <row r="2530" spans="1:15" x14ac:dyDescent="0.25">
      <c r="A2530" s="157">
        <v>45695.745833333334</v>
      </c>
      <c r="B2530" s="168">
        <v>0.39148616345988557</v>
      </c>
      <c r="C2530" s="169">
        <f t="shared" si="431"/>
        <v>0.4446294759096352</v>
      </c>
      <c r="D2530" s="168">
        <v>26.470725994999999</v>
      </c>
      <c r="E2530" s="168">
        <v>2.2481112500000001E-2</v>
      </c>
      <c r="F2530" s="169">
        <f t="shared" si="432"/>
        <v>0.97860048485336359</v>
      </c>
      <c r="G2530" s="169">
        <f t="shared" si="433"/>
        <v>0.43010166959398333</v>
      </c>
      <c r="H2530" s="169">
        <f t="shared" si="434"/>
        <v>9.3095599479217173E-4</v>
      </c>
      <c r="I2530" s="169">
        <f t="shared" si="435"/>
        <v>38415.986718592481</v>
      </c>
      <c r="J2530" s="169">
        <f t="shared" si="429"/>
        <v>2.3635813513421457E-2</v>
      </c>
      <c r="K2530" s="169">
        <f t="shared" si="430"/>
        <v>1.6984296901256191</v>
      </c>
      <c r="L2530" s="169">
        <f t="shared" si="436"/>
        <v>28.666283298208956</v>
      </c>
      <c r="M2530" s="170">
        <f t="shared" si="437"/>
        <v>33.421011180983953</v>
      </c>
      <c r="N2530" s="170">
        <f t="shared" si="438"/>
        <v>1.2211087809021077</v>
      </c>
      <c r="O2530" s="169">
        <f t="shared" si="439"/>
        <v>0.11012885830646715</v>
      </c>
    </row>
    <row r="2531" spans="1:15" x14ac:dyDescent="0.25">
      <c r="A2531" s="157">
        <v>45695.746527777781</v>
      </c>
      <c r="B2531" s="168">
        <v>0.36754914419494589</v>
      </c>
      <c r="C2531" s="169">
        <f t="shared" si="431"/>
        <v>0.41744353338564183</v>
      </c>
      <c r="D2531" s="168">
        <v>26.470933590000001</v>
      </c>
      <c r="E2531" s="168">
        <v>2.26427111666666E-2</v>
      </c>
      <c r="F2531" s="169">
        <f t="shared" si="432"/>
        <v>0.97860006111777942</v>
      </c>
      <c r="G2531" s="169">
        <f t="shared" si="433"/>
        <v>0.40380354487875614</v>
      </c>
      <c r="H2531" s="169">
        <f t="shared" si="434"/>
        <v>8.7403364692371455E-4</v>
      </c>
      <c r="I2531" s="169">
        <f t="shared" si="435"/>
        <v>36067.121284519453</v>
      </c>
      <c r="J2531" s="169">
        <f t="shared" si="429"/>
        <v>2.3635667307190324E-2</v>
      </c>
      <c r="K2531" s="169">
        <f t="shared" si="430"/>
        <v>1.6984390195445229</v>
      </c>
      <c r="L2531" s="169">
        <f t="shared" si="436"/>
        <v>27.152293999393482</v>
      </c>
      <c r="M2531" s="170">
        <f t="shared" si="437"/>
        <v>31.656060177655824</v>
      </c>
      <c r="N2531" s="170">
        <f t="shared" si="438"/>
        <v>1.1583472683472102</v>
      </c>
      <c r="O2531" s="169">
        <f t="shared" si="439"/>
        <v>0.10446854873261276</v>
      </c>
    </row>
    <row r="2532" spans="1:15" x14ac:dyDescent="0.25">
      <c r="A2532" s="157">
        <v>45695.74722222222</v>
      </c>
      <c r="B2532" s="168">
        <v>0.35480845669484434</v>
      </c>
      <c r="C2532" s="169">
        <f t="shared" si="431"/>
        <v>0.40297287994982534</v>
      </c>
      <c r="D2532" s="168">
        <v>26.470736048333301</v>
      </c>
      <c r="E2532" s="168">
        <v>2.2430781E-2</v>
      </c>
      <c r="F2532" s="169">
        <f t="shared" si="432"/>
        <v>0.97860046433295889</v>
      </c>
      <c r="G2532" s="169">
        <f t="shared" si="433"/>
        <v>0.38980613838770817</v>
      </c>
      <c r="H2532" s="169">
        <f t="shared" si="434"/>
        <v>8.4373623027642465E-4</v>
      </c>
      <c r="I2532" s="169">
        <f t="shared" si="435"/>
        <v>34816.856827664909</v>
      </c>
      <c r="J2532" s="169">
        <f t="shared" si="429"/>
        <v>2.3635806432975075E-2</v>
      </c>
      <c r="K2532" s="169">
        <f t="shared" si="430"/>
        <v>1.6984301419263765</v>
      </c>
      <c r="L2532" s="169">
        <f t="shared" si="436"/>
        <v>26.340867730062136</v>
      </c>
      <c r="M2532" s="170">
        <f t="shared" si="437"/>
        <v>30.709898303331013</v>
      </c>
      <c r="N2532" s="170">
        <f t="shared" si="438"/>
        <v>1.1096652499096522</v>
      </c>
      <c r="O2532" s="169">
        <f t="shared" si="439"/>
        <v>0.10007803480426157</v>
      </c>
    </row>
    <row r="2533" spans="1:15" x14ac:dyDescent="0.25">
      <c r="A2533" s="157">
        <v>45695.747916666667</v>
      </c>
      <c r="B2533" s="168">
        <v>0.36175792696951437</v>
      </c>
      <c r="C2533" s="169">
        <f t="shared" si="431"/>
        <v>0.41086476520024312</v>
      </c>
      <c r="D2533" s="168">
        <v>26.470305459999999</v>
      </c>
      <c r="E2533" s="168">
        <v>2.2470518499999901E-2</v>
      </c>
      <c r="F2533" s="169">
        <f t="shared" si="432"/>
        <v>0.9786013432207149</v>
      </c>
      <c r="G2533" s="169">
        <f t="shared" si="433"/>
        <v>0.39744109217895657</v>
      </c>
      <c r="H2533" s="169">
        <f t="shared" si="434"/>
        <v>8.6026210428345577E-4</v>
      </c>
      <c r="I2533" s="169">
        <f t="shared" si="435"/>
        <v>35498.715713301004</v>
      </c>
      <c r="J2533" s="169">
        <f t="shared" si="429"/>
        <v>2.3636109693684518E-2</v>
      </c>
      <c r="K2533" s="169">
        <f t="shared" si="430"/>
        <v>1.6984107911958808</v>
      </c>
      <c r="L2533" s="169">
        <f t="shared" si="436"/>
        <v>26.783960647781932</v>
      </c>
      <c r="M2533" s="170">
        <f t="shared" si="437"/>
        <v>31.226165985598023</v>
      </c>
      <c r="N2533" s="170">
        <f t="shared" si="438"/>
        <v>1.1322996818409221</v>
      </c>
      <c r="O2533" s="169">
        <f t="shared" si="439"/>
        <v>0.10211937967540785</v>
      </c>
    </row>
    <row r="2534" spans="1:15" x14ac:dyDescent="0.25">
      <c r="A2534" s="157">
        <v>45695.748611111114</v>
      </c>
      <c r="B2534" s="168">
        <v>0.38106197646780804</v>
      </c>
      <c r="C2534" s="169">
        <f t="shared" si="431"/>
        <v>0.43278823269552608</v>
      </c>
      <c r="D2534" s="168">
        <v>26.469874869999899</v>
      </c>
      <c r="E2534" s="168">
        <v>2.2346097666666599E-2</v>
      </c>
      <c r="F2534" s="169">
        <f t="shared" si="432"/>
        <v>0.97860222209244119</v>
      </c>
      <c r="G2534" s="169">
        <f t="shared" si="433"/>
        <v>0.41864925914394752</v>
      </c>
      <c r="H2534" s="169">
        <f t="shared" si="434"/>
        <v>9.0616722758430203E-4</v>
      </c>
      <c r="I2534" s="169">
        <f t="shared" si="435"/>
        <v>37392.903304893451</v>
      </c>
      <c r="J2534" s="169">
        <f t="shared" si="429"/>
        <v>2.3636412960330564E-2</v>
      </c>
      <c r="K2534" s="169">
        <f t="shared" si="430"/>
        <v>1.6983914405518235</v>
      </c>
      <c r="L2534" s="169">
        <f t="shared" si="436"/>
        <v>28.008606319724045</v>
      </c>
      <c r="M2534" s="170">
        <f t="shared" si="437"/>
        <v>32.65358958652935</v>
      </c>
      <c r="N2534" s="170">
        <f t="shared" si="438"/>
        <v>1.1830290377865809</v>
      </c>
      <c r="O2534" s="169">
        <f t="shared" si="439"/>
        <v>0.1066945380399153</v>
      </c>
    </row>
    <row r="2535" spans="1:15" x14ac:dyDescent="0.25">
      <c r="A2535" s="157">
        <v>45695.749305555553</v>
      </c>
      <c r="B2535" s="168">
        <v>0.38723926333072545</v>
      </c>
      <c r="C2535" s="169">
        <f t="shared" si="431"/>
        <v>0.43980301209923733</v>
      </c>
      <c r="D2535" s="168">
        <v>26.469444280000001</v>
      </c>
      <c r="E2535" s="168">
        <v>2.2362620999999999E-2</v>
      </c>
      <c r="F2535" s="169">
        <f t="shared" si="432"/>
        <v>0.97860310094473502</v>
      </c>
      <c r="G2535" s="169">
        <f t="shared" si="433"/>
        <v>0.42543586271077827</v>
      </c>
      <c r="H2535" s="169">
        <f t="shared" si="434"/>
        <v>9.2085684569432529E-4</v>
      </c>
      <c r="I2535" s="169">
        <f t="shared" si="435"/>
        <v>37998.980245374107</v>
      </c>
      <c r="J2535" s="169">
        <f t="shared" si="429"/>
        <v>2.3636716231739262E-2</v>
      </c>
      <c r="K2535" s="169">
        <f t="shared" si="430"/>
        <v>1.6983720900691186</v>
      </c>
      <c r="L2535" s="169">
        <f t="shared" si="436"/>
        <v>28.398639920303633</v>
      </c>
      <c r="M2535" s="170">
        <f t="shared" si="437"/>
        <v>33.107968757086105</v>
      </c>
      <c r="N2535" s="170">
        <f t="shared" si="438"/>
        <v>1.2021103326091365</v>
      </c>
      <c r="O2535" s="169">
        <f t="shared" si="439"/>
        <v>0.10841543403762055</v>
      </c>
    </row>
    <row r="2536" spans="1:15" x14ac:dyDescent="0.25">
      <c r="A2536" s="157">
        <v>45695.75</v>
      </c>
      <c r="B2536" s="168">
        <v>0.38067590502346571</v>
      </c>
      <c r="C2536" s="169">
        <f t="shared" si="431"/>
        <v>0.43234778472978208</v>
      </c>
      <c r="D2536" s="168">
        <v>26.469034570000002</v>
      </c>
      <c r="E2536" s="168">
        <v>2.23889238333333E-2</v>
      </c>
      <c r="F2536" s="169">
        <f t="shared" si="432"/>
        <v>0.9786039371620302</v>
      </c>
      <c r="G2536" s="169">
        <f t="shared" si="433"/>
        <v>0.41822510629183479</v>
      </c>
      <c r="H2536" s="169">
        <f t="shared" si="434"/>
        <v>9.0524914781782418E-4</v>
      </c>
      <c r="I2536" s="169">
        <f t="shared" si="435"/>
        <v>37354.848600653175</v>
      </c>
      <c r="J2536" s="169">
        <f t="shared" si="429"/>
        <v>2.3637004801452848E-2</v>
      </c>
      <c r="K2536" s="169">
        <f t="shared" si="430"/>
        <v>1.6983536780721615</v>
      </c>
      <c r="L2536" s="169">
        <f t="shared" si="436"/>
        <v>27.984200532186954</v>
      </c>
      <c r="M2536" s="170">
        <f t="shared" si="437"/>
        <v>32.624486132047267</v>
      </c>
      <c r="N2536" s="170">
        <f t="shared" si="438"/>
        <v>1.1841267584963533</v>
      </c>
      <c r="O2536" s="169">
        <f t="shared" si="439"/>
        <v>0.10679353882542868</v>
      </c>
    </row>
    <row r="2537" spans="1:15" x14ac:dyDescent="0.25">
      <c r="A2537" s="157">
        <v>45695.750694444447</v>
      </c>
      <c r="B2537" s="168">
        <v>0.36754914419494589</v>
      </c>
      <c r="C2537" s="169">
        <f t="shared" si="431"/>
        <v>0.4174404809581781</v>
      </c>
      <c r="D2537" s="168">
        <v>26.469585291666601</v>
      </c>
      <c r="E2537" s="168">
        <v>2.2449587999999999E-2</v>
      </c>
      <c r="F2537" s="169">
        <f t="shared" si="432"/>
        <v>0.97860281313613451</v>
      </c>
      <c r="G2537" s="169">
        <f t="shared" si="433"/>
        <v>0.40380354487875608</v>
      </c>
      <c r="H2537" s="169">
        <f t="shared" si="434"/>
        <v>8.7403364692371444E-4</v>
      </c>
      <c r="I2537" s="169">
        <f t="shared" si="435"/>
        <v>36066.857554786584</v>
      </c>
      <c r="J2537" s="169">
        <f t="shared" si="429"/>
        <v>2.3636616914447621E-2</v>
      </c>
      <c r="K2537" s="169">
        <f t="shared" si="430"/>
        <v>1.6983784270397064</v>
      </c>
      <c r="L2537" s="169">
        <f t="shared" si="436"/>
        <v>27.152293999393482</v>
      </c>
      <c r="M2537" s="170">
        <f t="shared" si="437"/>
        <v>31.655047929481871</v>
      </c>
      <c r="N2537" s="170">
        <f t="shared" si="438"/>
        <v>1.1484226770317241</v>
      </c>
      <c r="O2537" s="169">
        <f t="shared" si="439"/>
        <v>0.10357347375827237</v>
      </c>
    </row>
    <row r="2538" spans="1:15" x14ac:dyDescent="0.25">
      <c r="A2538" s="157">
        <v>45695.751388888886</v>
      </c>
      <c r="B2538" s="168">
        <v>0.35094765011702672</v>
      </c>
      <c r="C2538" s="169">
        <f t="shared" si="431"/>
        <v>0.39858780910567454</v>
      </c>
      <c r="D2538" s="168">
        <v>26.470657984999999</v>
      </c>
      <c r="E2538" s="168">
        <v>2.2377267999999999E-2</v>
      </c>
      <c r="F2538" s="169">
        <f t="shared" si="432"/>
        <v>0.9786006236719923</v>
      </c>
      <c r="G2538" s="169">
        <f t="shared" si="433"/>
        <v>0.3855645086442116</v>
      </c>
      <c r="H2538" s="169">
        <f t="shared" si="434"/>
        <v>8.3455521351560955E-4</v>
      </c>
      <c r="I2538" s="169">
        <f t="shared" si="435"/>
        <v>34437.986706730277</v>
      </c>
      <c r="J2538" s="169">
        <f t="shared" si="429"/>
        <v>2.3635861412146159E-2</v>
      </c>
      <c r="K2538" s="169">
        <f t="shared" si="430"/>
        <v>1.698426633731744</v>
      </c>
      <c r="L2538" s="169">
        <f t="shared" si="436"/>
        <v>26.094181640653492</v>
      </c>
      <c r="M2538" s="170">
        <f t="shared" si="437"/>
        <v>30.422239278331645</v>
      </c>
      <c r="N2538" s="170">
        <f t="shared" si="438"/>
        <v>1.0955626627608228</v>
      </c>
      <c r="O2538" s="169">
        <f t="shared" si="439"/>
        <v>9.8806156453898161E-2</v>
      </c>
    </row>
    <row r="2539" spans="1:15" x14ac:dyDescent="0.25">
      <c r="A2539" s="157">
        <v>45695.752083333333</v>
      </c>
      <c r="B2539" s="168">
        <v>0.3486311661641584</v>
      </c>
      <c r="C2539" s="169">
        <f t="shared" si="431"/>
        <v>0.39595917248938395</v>
      </c>
      <c r="D2539" s="168">
        <v>26.471730676666599</v>
      </c>
      <c r="E2539" s="168">
        <v>2.24829693333333E-2</v>
      </c>
      <c r="F2539" s="169">
        <f t="shared" si="432"/>
        <v>0.97859843409065117</v>
      </c>
      <c r="G2539" s="169">
        <f t="shared" si="433"/>
        <v>0.38301953079132661</v>
      </c>
      <c r="H2539" s="169">
        <f t="shared" si="434"/>
        <v>8.290466034444299E-4</v>
      </c>
      <c r="I2539" s="169">
        <f t="shared" si="435"/>
        <v>34210.87250308277</v>
      </c>
      <c r="J2539" s="169">
        <f t="shared" si="429"/>
        <v>2.3635105940576259E-2</v>
      </c>
      <c r="K2539" s="169">
        <f t="shared" si="430"/>
        <v>1.6984748413502069</v>
      </c>
      <c r="L2539" s="169">
        <f t="shared" si="436"/>
        <v>25.94598778001831</v>
      </c>
      <c r="M2539" s="170">
        <f t="shared" si="437"/>
        <v>30.250235120479964</v>
      </c>
      <c r="N2539" s="170">
        <f t="shared" si="438"/>
        <v>1.0938640635160994</v>
      </c>
      <c r="O2539" s="169">
        <f t="shared" si="439"/>
        <v>9.8652963881322095E-2</v>
      </c>
    </row>
    <row r="2540" spans="1:15" x14ac:dyDescent="0.25">
      <c r="A2540" s="157">
        <v>45695.75277777778</v>
      </c>
      <c r="B2540" s="168">
        <v>0.34901724682039714</v>
      </c>
      <c r="C2540" s="169">
        <f t="shared" si="431"/>
        <v>0.39639997121108378</v>
      </c>
      <c r="D2540" s="168">
        <v>26.472803369999902</v>
      </c>
      <c r="E2540" s="168">
        <v>2.2488530333333302E-2</v>
      </c>
      <c r="F2540" s="169">
        <f t="shared" si="432"/>
        <v>0.97859624438530113</v>
      </c>
      <c r="G2540" s="169">
        <f t="shared" si="433"/>
        <v>0.38344369376398096</v>
      </c>
      <c r="H2540" s="169">
        <f t="shared" si="434"/>
        <v>8.2996470511684196E-4</v>
      </c>
      <c r="I2540" s="169">
        <f t="shared" si="435"/>
        <v>34248.957512637637</v>
      </c>
      <c r="J2540" s="169">
        <f t="shared" si="429"/>
        <v>2.3634350497388806E-2</v>
      </c>
      <c r="K2540" s="169">
        <f t="shared" si="430"/>
        <v>1.6985230500449215</v>
      </c>
      <c r="L2540" s="169">
        <f t="shared" si="436"/>
        <v>25.970696306196391</v>
      </c>
      <c r="M2540" s="170">
        <f t="shared" si="437"/>
        <v>30.279812933876162</v>
      </c>
      <c r="N2540" s="170">
        <f t="shared" si="438"/>
        <v>1.0953204732529802</v>
      </c>
      <c r="O2540" s="169">
        <f t="shared" si="439"/>
        <v>9.8784313965817133E-2</v>
      </c>
    </row>
    <row r="2541" spans="1:15" x14ac:dyDescent="0.25">
      <c r="A2541" s="157">
        <v>45695.753472222219</v>
      </c>
      <c r="B2541" s="168">
        <v>0.32662455021129005</v>
      </c>
      <c r="C2541" s="169">
        <f t="shared" si="431"/>
        <v>0.370969373196959</v>
      </c>
      <c r="D2541" s="168">
        <v>26.473867124999899</v>
      </c>
      <c r="E2541" s="168">
        <v>2.2475549000000001E-2</v>
      </c>
      <c r="F2541" s="169">
        <f t="shared" si="432"/>
        <v>0.978594072806799</v>
      </c>
      <c r="G2541" s="169">
        <f t="shared" si="433"/>
        <v>0.35884222097329493</v>
      </c>
      <c r="H2541" s="169">
        <f t="shared" si="434"/>
        <v>7.7671476401146094E-4</v>
      </c>
      <c r="I2541" s="169">
        <f t="shared" si="435"/>
        <v>32051.753844217259</v>
      </c>
      <c r="J2541" s="169">
        <f t="shared" si="429"/>
        <v>2.363360137820008E-2</v>
      </c>
      <c r="K2541" s="169">
        <f t="shared" si="430"/>
        <v>1.6985708580243473</v>
      </c>
      <c r="L2541" s="169">
        <f t="shared" si="436"/>
        <v>24.531113339689337</v>
      </c>
      <c r="M2541" s="170">
        <f t="shared" si="437"/>
        <v>28.602092688857706</v>
      </c>
      <c r="N2541" s="170">
        <f t="shared" si="438"/>
        <v>1.0278289988022222</v>
      </c>
      <c r="O2541" s="169">
        <f t="shared" si="439"/>
        <v>9.2697420526895946E-2</v>
      </c>
    </row>
    <row r="2542" spans="1:15" x14ac:dyDescent="0.25">
      <c r="A2542" s="157">
        <v>45695.754166666666</v>
      </c>
      <c r="B2542" s="168">
        <v>0.32392197823575986</v>
      </c>
      <c r="C2542" s="169">
        <f t="shared" si="431"/>
        <v>0.36790118342778239</v>
      </c>
      <c r="D2542" s="168">
        <v>26.474519729999901</v>
      </c>
      <c r="E2542" s="168">
        <v>2.24291898333333E-2</v>
      </c>
      <c r="F2542" s="169">
        <f t="shared" si="432"/>
        <v>0.97859274050242639</v>
      </c>
      <c r="G2542" s="169">
        <f t="shared" si="433"/>
        <v>0.35587307205472124</v>
      </c>
      <c r="H2542" s="169">
        <f t="shared" si="434"/>
        <v>7.7028803475047891E-4</v>
      </c>
      <c r="I2542" s="169">
        <f t="shared" si="435"/>
        <v>31786.662248160399</v>
      </c>
      <c r="J2542" s="169">
        <f t="shared" si="429"/>
        <v>2.3633141814083627E-2</v>
      </c>
      <c r="K2542" s="169">
        <f t="shared" si="430"/>
        <v>1.6986001883164443</v>
      </c>
      <c r="L2542" s="169">
        <f t="shared" si="436"/>
        <v>24.356452148424243</v>
      </c>
      <c r="M2542" s="170">
        <f t="shared" si="437"/>
        <v>28.398885721368394</v>
      </c>
      <c r="N2542" s="170">
        <f t="shared" si="438"/>
        <v>1.0176541045707976</v>
      </c>
      <c r="O2542" s="169">
        <f t="shared" si="439"/>
        <v>9.1779771335750146E-2</v>
      </c>
    </row>
    <row r="2543" spans="1:15" x14ac:dyDescent="0.25">
      <c r="A2543" s="157">
        <v>45695.754861111112</v>
      </c>
      <c r="B2543" s="168">
        <v>0.34090955299307879</v>
      </c>
      <c r="C2543" s="169">
        <f t="shared" si="431"/>
        <v>0.38719607914114451</v>
      </c>
      <c r="D2543" s="168">
        <v>26.474948883333301</v>
      </c>
      <c r="E2543" s="168">
        <v>2.2289051333333299E-2</v>
      </c>
      <c r="F2543" s="169">
        <f t="shared" si="432"/>
        <v>0.9785918643541559</v>
      </c>
      <c r="G2543" s="169">
        <f t="shared" si="433"/>
        <v>0.37453627128736577</v>
      </c>
      <c r="H2543" s="169">
        <f t="shared" si="434"/>
        <v>8.1068456988607311E-4</v>
      </c>
      <c r="I2543" s="169">
        <f t="shared" si="435"/>
        <v>33453.741237794886</v>
      </c>
      <c r="J2543" s="169">
        <f t="shared" si="429"/>
        <v>2.3632839610481238E-2</v>
      </c>
      <c r="K2543" s="169">
        <f t="shared" si="430"/>
        <v>1.6986194761313593</v>
      </c>
      <c r="L2543" s="169">
        <f t="shared" si="436"/>
        <v>25.451006218135795</v>
      </c>
      <c r="M2543" s="170">
        <f t="shared" si="437"/>
        <v>29.675404660405093</v>
      </c>
      <c r="N2543" s="170">
        <f t="shared" si="438"/>
        <v>1.061681827469465</v>
      </c>
      <c r="O2543" s="169">
        <f t="shared" si="439"/>
        <v>9.5750525565427957E-2</v>
      </c>
    </row>
    <row r="2544" spans="1:15" x14ac:dyDescent="0.25">
      <c r="A2544" s="157">
        <v>45695.755555555559</v>
      </c>
      <c r="B2544" s="168">
        <v>0.34592860155505417</v>
      </c>
      <c r="C2544" s="169">
        <f t="shared" si="431"/>
        <v>0.39289749664324747</v>
      </c>
      <c r="D2544" s="168">
        <v>26.475378034999999</v>
      </c>
      <c r="E2544" s="168">
        <v>2.23441533333333E-2</v>
      </c>
      <c r="F2544" s="169">
        <f t="shared" si="432"/>
        <v>0.97859098818998169</v>
      </c>
      <c r="G2544" s="169">
        <f t="shared" si="433"/>
        <v>0.38005038996579027</v>
      </c>
      <c r="H2544" s="169">
        <f t="shared" si="434"/>
        <v>8.2261989170084469E-4</v>
      </c>
      <c r="I2544" s="169">
        <f t="shared" si="435"/>
        <v>33946.34370997658</v>
      </c>
      <c r="J2544" s="169">
        <f t="shared" si="429"/>
        <v>2.3632537412782522E-2</v>
      </c>
      <c r="K2544" s="169">
        <f t="shared" si="430"/>
        <v>1.6986387640316432</v>
      </c>
      <c r="L2544" s="169">
        <f t="shared" si="436"/>
        <v>25.772920553751089</v>
      </c>
      <c r="M2544" s="170">
        <f t="shared" si="437"/>
        <v>30.051056706528431</v>
      </c>
      <c r="N2544" s="170">
        <f t="shared" si="438"/>
        <v>1.0792116833404723</v>
      </c>
      <c r="O2544" s="169">
        <f t="shared" si="439"/>
        <v>9.7331501022769856E-2</v>
      </c>
    </row>
    <row r="2545" spans="1:15" x14ac:dyDescent="0.25">
      <c r="A2545" s="157">
        <v>45695.756249999999</v>
      </c>
      <c r="B2545" s="168">
        <v>0.34708683432731552</v>
      </c>
      <c r="C2545" s="169">
        <f t="shared" si="431"/>
        <v>0.39421390753704344</v>
      </c>
      <c r="D2545" s="168">
        <v>26.475807190000001</v>
      </c>
      <c r="E2545" s="168">
        <v>2.2270242999999999E-2</v>
      </c>
      <c r="F2545" s="169">
        <f t="shared" si="432"/>
        <v>0.97859011199969492</v>
      </c>
      <c r="G2545" s="169">
        <f t="shared" si="433"/>
        <v>0.38132286878017652</v>
      </c>
      <c r="H2545" s="169">
        <f t="shared" si="434"/>
        <v>8.2537417484886697E-4</v>
      </c>
      <c r="I2545" s="169">
        <f t="shared" si="435"/>
        <v>34060.081611200556</v>
      </c>
      <c r="J2545" s="169">
        <f t="shared" si="429"/>
        <v>2.363223521746655E-2</v>
      </c>
      <c r="K2545" s="169">
        <f t="shared" si="430"/>
        <v>1.6986580522420192</v>
      </c>
      <c r="L2545" s="169">
        <f t="shared" si="436"/>
        <v>25.847114726133391</v>
      </c>
      <c r="M2545" s="170">
        <f t="shared" si="437"/>
        <v>30.137873369698852</v>
      </c>
      <c r="N2545" s="170">
        <f t="shared" si="438"/>
        <v>1.0790787192032374</v>
      </c>
      <c r="O2545" s="169">
        <f t="shared" si="439"/>
        <v>9.7319509307651278E-2</v>
      </c>
    </row>
    <row r="2546" spans="1:15" x14ac:dyDescent="0.25">
      <c r="A2546" s="157">
        <v>45695.756944444445</v>
      </c>
      <c r="B2546" s="168">
        <v>0.33550441087976091</v>
      </c>
      <c r="C2546" s="169">
        <f t="shared" si="431"/>
        <v>0.38105969752311036</v>
      </c>
      <c r="D2546" s="168">
        <v>26.476224403333301</v>
      </c>
      <c r="E2546" s="168">
        <v>2.2248785E-2</v>
      </c>
      <c r="F2546" s="169">
        <f t="shared" si="432"/>
        <v>0.97858926017176939</v>
      </c>
      <c r="G2546" s="169">
        <f t="shared" si="433"/>
        <v>0.36859797546923284</v>
      </c>
      <c r="H2546" s="169">
        <f t="shared" si="434"/>
        <v>7.9783111573427019E-4</v>
      </c>
      <c r="I2546" s="169">
        <f t="shared" si="435"/>
        <v>32923.557865996736</v>
      </c>
      <c r="J2546" s="169">
        <f t="shared" si="429"/>
        <v>2.3631941435571555E-2</v>
      </c>
      <c r="K2546" s="169">
        <f t="shared" si="430"/>
        <v>1.6986768038923188</v>
      </c>
      <c r="L2546" s="169">
        <f t="shared" si="436"/>
        <v>25.103585258071803</v>
      </c>
      <c r="M2546" s="170">
        <f t="shared" si="437"/>
        <v>29.27120368447466</v>
      </c>
      <c r="N2546" s="170">
        <f t="shared" si="438"/>
        <v>1.0438194873571904</v>
      </c>
      <c r="O2546" s="169">
        <f t="shared" si="439"/>
        <v>9.4139564155590758E-2</v>
      </c>
    </row>
    <row r="2547" spans="1:15" x14ac:dyDescent="0.25">
      <c r="A2547" s="157">
        <v>45695.757638888892</v>
      </c>
      <c r="B2547" s="168">
        <v>0.34206779496179218</v>
      </c>
      <c r="C2547" s="169">
        <f t="shared" si="431"/>
        <v>0.38851398933098069</v>
      </c>
      <c r="D2547" s="168">
        <v>26.476092335000001</v>
      </c>
      <c r="E2547" s="168">
        <v>2.2347067500000001E-2</v>
      </c>
      <c r="F2547" s="169">
        <f t="shared" si="432"/>
        <v>0.97858952981875569</v>
      </c>
      <c r="G2547" s="169">
        <f t="shared" si="433"/>
        <v>0.37580876020532605</v>
      </c>
      <c r="H2547" s="169">
        <f t="shared" si="434"/>
        <v>8.1343887490330311E-4</v>
      </c>
      <c r="I2547" s="169">
        <f t="shared" si="435"/>
        <v>33567.608678196731</v>
      </c>
      <c r="J2547" s="169">
        <f t="shared" si="429"/>
        <v>2.363203443136145E-2</v>
      </c>
      <c r="K2547" s="169">
        <f t="shared" si="430"/>
        <v>1.6986708680656293</v>
      </c>
      <c r="L2547" s="169">
        <f t="shared" si="436"/>
        <v>25.525352690923441</v>
      </c>
      <c r="M2547" s="170">
        <f t="shared" si="437"/>
        <v>29.762898399074039</v>
      </c>
      <c r="N2547" s="170">
        <f t="shared" si="438"/>
        <v>1.0679188336303707</v>
      </c>
      <c r="O2547" s="169">
        <f t="shared" si="439"/>
        <v>9.6313026121065182E-2</v>
      </c>
    </row>
    <row r="2548" spans="1:15" x14ac:dyDescent="0.25">
      <c r="A2548" s="157">
        <v>45695.758333333331</v>
      </c>
      <c r="B2548" s="168">
        <v>0.34554252089109327</v>
      </c>
      <c r="C2548" s="169">
        <f t="shared" si="431"/>
        <v>0.39245959930043539</v>
      </c>
      <c r="D2548" s="168">
        <v>26.475661745</v>
      </c>
      <c r="E2548" s="168">
        <v>2.2322430166666601E-2</v>
      </c>
      <c r="F2548" s="169">
        <f t="shared" si="432"/>
        <v>0.97859040895166904</v>
      </c>
      <c r="G2548" s="169">
        <f t="shared" si="433"/>
        <v>0.37962622698465204</v>
      </c>
      <c r="H2548" s="169">
        <f t="shared" si="434"/>
        <v>8.2170179001006939E-4</v>
      </c>
      <c r="I2548" s="169">
        <f t="shared" si="435"/>
        <v>33908.509379557618</v>
      </c>
      <c r="J2548" s="169">
        <f t="shared" si="429"/>
        <v>2.3632337634006795E-2</v>
      </c>
      <c r="K2548" s="169">
        <f t="shared" si="430"/>
        <v>1.6986515152531376</v>
      </c>
      <c r="L2548" s="169">
        <f t="shared" si="436"/>
        <v>25.74818124225925</v>
      </c>
      <c r="M2548" s="170">
        <f t="shared" si="437"/>
        <v>30.022412839824874</v>
      </c>
      <c r="N2548" s="170">
        <f t="shared" si="438"/>
        <v>1.0770273513561641</v>
      </c>
      <c r="O2548" s="169">
        <f t="shared" si="439"/>
        <v>9.7134501384935443E-2</v>
      </c>
    </row>
    <row r="2549" spans="1:15" x14ac:dyDescent="0.25">
      <c r="A2549" s="157">
        <v>45695.759027777778</v>
      </c>
      <c r="B2549" s="168">
        <v>0.34670076286752882</v>
      </c>
      <c r="C2549" s="169">
        <f t="shared" si="431"/>
        <v>0.39377418544949455</v>
      </c>
      <c r="D2549" s="168">
        <v>26.47523116</v>
      </c>
      <c r="E2549" s="168">
        <v>2.2472853000000001E-2</v>
      </c>
      <c r="F2549" s="169">
        <f t="shared" si="432"/>
        <v>0.97859128805493767</v>
      </c>
      <c r="G2549" s="169">
        <f t="shared" si="433"/>
        <v>0.38089871591109603</v>
      </c>
      <c r="H2549" s="169">
        <f t="shared" si="434"/>
        <v>8.2445609504566242E-4</v>
      </c>
      <c r="I2549" s="169">
        <f t="shared" si="435"/>
        <v>34022.089622836327</v>
      </c>
      <c r="J2549" s="169">
        <f t="shared" si="429"/>
        <v>2.3632640837892946E-2</v>
      </c>
      <c r="K2549" s="169">
        <f t="shared" si="430"/>
        <v>1.6986321628267183</v>
      </c>
      <c r="L2549" s="169">
        <f t="shared" si="436"/>
        <v>25.822387585019214</v>
      </c>
      <c r="M2549" s="170">
        <f t="shared" si="437"/>
        <v>30.108630061746389</v>
      </c>
      <c r="N2549" s="170">
        <f t="shared" si="438"/>
        <v>1.0877263286894592</v>
      </c>
      <c r="O2549" s="169">
        <f t="shared" si="439"/>
        <v>9.8099416368096978E-2</v>
      </c>
    </row>
    <row r="2550" spans="1:15" x14ac:dyDescent="0.25">
      <c r="A2550" s="157">
        <v>45695.759722222225</v>
      </c>
      <c r="B2550" s="168">
        <v>0.35982751446871064</v>
      </c>
      <c r="C2550" s="169">
        <f t="shared" si="431"/>
        <v>0.40868227209233804</v>
      </c>
      <c r="D2550" s="168">
        <v>26.474800569999999</v>
      </c>
      <c r="E2550" s="168">
        <v>2.25008783333333E-2</v>
      </c>
      <c r="F2550" s="169">
        <f t="shared" si="432"/>
        <v>0.97859216714897823</v>
      </c>
      <c r="G2550" s="169">
        <f t="shared" si="433"/>
        <v>0.39532026718666829</v>
      </c>
      <c r="H2550" s="169">
        <f t="shared" si="434"/>
        <v>8.5567157399711754E-4</v>
      </c>
      <c r="I2550" s="169">
        <f t="shared" si="435"/>
        <v>35310.148308778007</v>
      </c>
      <c r="J2550" s="169">
        <f t="shared" si="429"/>
        <v>2.3632944050061614E-2</v>
      </c>
      <c r="K2550" s="169">
        <f t="shared" si="430"/>
        <v>1.698612810336928</v>
      </c>
      <c r="L2550" s="169">
        <f t="shared" si="436"/>
        <v>26.660999520039148</v>
      </c>
      <c r="M2550" s="170">
        <f t="shared" si="437"/>
        <v>31.086125227766161</v>
      </c>
      <c r="N2550" s="170">
        <f t="shared" si="438"/>
        <v>1.1282259584858818</v>
      </c>
      <c r="O2550" s="169">
        <f t="shared" si="439"/>
        <v>0.10175198038292586</v>
      </c>
    </row>
    <row r="2551" spans="1:15" x14ac:dyDescent="0.25">
      <c r="A2551" s="157">
        <v>45695.760416666664</v>
      </c>
      <c r="B2551" s="168">
        <v>0.3571249535350971</v>
      </c>
      <c r="C2551" s="169">
        <f t="shared" si="431"/>
        <v>0.4056118512746606</v>
      </c>
      <c r="D2551" s="168">
        <v>26.474379713333299</v>
      </c>
      <c r="E2551" s="168">
        <v>2.2615160333333301E-2</v>
      </c>
      <c r="F2551" s="169">
        <f t="shared" si="432"/>
        <v>0.9785930263526299</v>
      </c>
      <c r="G2551" s="169">
        <f t="shared" si="433"/>
        <v>0.39235113039916653</v>
      </c>
      <c r="H2551" s="169">
        <f t="shared" si="434"/>
        <v>8.4924487099386696E-4</v>
      </c>
      <c r="I2551" s="169">
        <f t="shared" si="435"/>
        <v>35044.863950130675</v>
      </c>
      <c r="J2551" s="169">
        <f t="shared" si="429"/>
        <v>2.3633240412828951E-2</v>
      </c>
      <c r="K2551" s="169">
        <f t="shared" si="430"/>
        <v>1.6985938954591875</v>
      </c>
      <c r="L2551" s="169">
        <f t="shared" si="436"/>
        <v>26.488699658589173</v>
      </c>
      <c r="M2551" s="170">
        <f t="shared" si="437"/>
        <v>30.884919196364663</v>
      </c>
      <c r="N2551" s="170">
        <f t="shared" si="438"/>
        <v>1.125846782318761</v>
      </c>
      <c r="O2551" s="169">
        <f t="shared" si="439"/>
        <v>0.10153740821778147</v>
      </c>
    </row>
    <row r="2552" spans="1:15" x14ac:dyDescent="0.25">
      <c r="A2552" s="157">
        <v>45695.761111111111</v>
      </c>
      <c r="B2552" s="168">
        <v>0.34399819825842176</v>
      </c>
      <c r="C2552" s="169">
        <f t="shared" si="431"/>
        <v>0.39070278743217973</v>
      </c>
      <c r="D2552" s="168">
        <v>26.474338454999899</v>
      </c>
      <c r="E2552" s="168">
        <v>2.24752853333333E-2</v>
      </c>
      <c r="F2552" s="169">
        <f t="shared" si="432"/>
        <v>0.97859311058294618</v>
      </c>
      <c r="G2552" s="169">
        <f t="shared" si="433"/>
        <v>0.37792957508555658</v>
      </c>
      <c r="H2552" s="169">
        <f t="shared" si="434"/>
        <v>8.1802938330207049E-4</v>
      </c>
      <c r="I2552" s="169">
        <f t="shared" si="435"/>
        <v>33756.720834140331</v>
      </c>
      <c r="J2552" s="169">
        <f t="shared" si="429"/>
        <v>2.3633269466751285E-2</v>
      </c>
      <c r="K2552" s="169">
        <f t="shared" si="430"/>
        <v>1.6985920411631701</v>
      </c>
      <c r="L2552" s="169">
        <f t="shared" si="436"/>
        <v>25.649185247000919</v>
      </c>
      <c r="M2552" s="170">
        <f t="shared" si="437"/>
        <v>29.906044799181878</v>
      </c>
      <c r="N2552" s="170">
        <f t="shared" si="438"/>
        <v>1.0797529375971844</v>
      </c>
      <c r="O2552" s="169">
        <f t="shared" si="439"/>
        <v>9.7380315439861517E-2</v>
      </c>
    </row>
    <row r="2553" spans="1:15" x14ac:dyDescent="0.25">
      <c r="A2553" s="157">
        <v>45695.761805555558</v>
      </c>
      <c r="B2553" s="168">
        <v>0.35017548880455218</v>
      </c>
      <c r="C2553" s="169">
        <f t="shared" si="431"/>
        <v>0.3977190987979502</v>
      </c>
      <c r="D2553" s="168">
        <v>26.474491860000001</v>
      </c>
      <c r="E2553" s="168">
        <v>2.2408527333333299E-2</v>
      </c>
      <c r="F2553" s="169">
        <f t="shared" si="432"/>
        <v>0.97859279740042482</v>
      </c>
      <c r="G2553" s="169">
        <f t="shared" si="433"/>
        <v>0.38471618269890601</v>
      </c>
      <c r="H2553" s="169">
        <f t="shared" si="434"/>
        <v>8.3271901017079226E-4</v>
      </c>
      <c r="I2553" s="169">
        <f t="shared" si="435"/>
        <v>34362.930136142895</v>
      </c>
      <c r="J2553" s="169">
        <f t="shared" si="429"/>
        <v>2.3633161439900085E-2</v>
      </c>
      <c r="K2553" s="169">
        <f t="shared" si="430"/>
        <v>1.6985989357361222</v>
      </c>
      <c r="L2553" s="169">
        <f t="shared" si="436"/>
        <v>26.04479894752917</v>
      </c>
      <c r="M2553" s="170">
        <f t="shared" si="437"/>
        <v>30.367426895784654</v>
      </c>
      <c r="N2553" s="170">
        <f t="shared" si="438"/>
        <v>1.094920180596469</v>
      </c>
      <c r="O2553" s="169">
        <f t="shared" si="439"/>
        <v>9.874821253575658E-2</v>
      </c>
    </row>
    <row r="2554" spans="1:15" x14ac:dyDescent="0.25">
      <c r="A2554" s="157">
        <v>45695.762499999997</v>
      </c>
      <c r="B2554" s="168">
        <v>0.34361211759446358</v>
      </c>
      <c r="C2554" s="169">
        <f t="shared" si="431"/>
        <v>0.39026493806867751</v>
      </c>
      <c r="D2554" s="168">
        <v>26.474645264999999</v>
      </c>
      <c r="E2554" s="168">
        <v>2.2567475833333302E-2</v>
      </c>
      <c r="F2554" s="169">
        <f t="shared" si="432"/>
        <v>0.97859248421543665</v>
      </c>
      <c r="G2554" s="169">
        <f t="shared" si="433"/>
        <v>0.37750541210442129</v>
      </c>
      <c r="H2554" s="169">
        <f t="shared" si="434"/>
        <v>8.1711128161130147E-4</v>
      </c>
      <c r="I2554" s="169">
        <f t="shared" si="435"/>
        <v>33718.89064913374</v>
      </c>
      <c r="J2554" s="169">
        <f t="shared" si="429"/>
        <v>2.3633053413653408E-2</v>
      </c>
      <c r="K2554" s="169">
        <f t="shared" si="430"/>
        <v>1.6986058303295459</v>
      </c>
      <c r="L2554" s="169">
        <f t="shared" si="436"/>
        <v>25.624426535354861</v>
      </c>
      <c r="M2554" s="170">
        <f t="shared" si="437"/>
        <v>29.877394416274736</v>
      </c>
      <c r="N2554" s="170">
        <f t="shared" si="438"/>
        <v>1.083034698394945</v>
      </c>
      <c r="O2554" s="169">
        <f t="shared" si="439"/>
        <v>9.767628953778365E-2</v>
      </c>
    </row>
    <row r="2555" spans="1:15" x14ac:dyDescent="0.25">
      <c r="A2555" s="157">
        <v>45695.763194444444</v>
      </c>
      <c r="B2555" s="168">
        <v>0.33627657588317078</v>
      </c>
      <c r="C2555" s="169">
        <f t="shared" si="431"/>
        <v>0.38193375476037972</v>
      </c>
      <c r="D2555" s="168">
        <v>26.474798669999998</v>
      </c>
      <c r="E2555" s="168">
        <v>2.2538866166666598E-2</v>
      </c>
      <c r="F2555" s="169">
        <f t="shared" si="432"/>
        <v>0.97859217102798179</v>
      </c>
      <c r="G2555" s="169">
        <f t="shared" si="433"/>
        <v>0.36944630546954105</v>
      </c>
      <c r="H2555" s="169">
        <f t="shared" si="434"/>
        <v>7.9966732785614945E-4</v>
      </c>
      <c r="I2555" s="169">
        <f t="shared" si="435"/>
        <v>32999.07641129681</v>
      </c>
      <c r="J2555" s="169">
        <f t="shared" si="429"/>
        <v>2.3632945388011112E-2</v>
      </c>
      <c r="K2555" s="169">
        <f t="shared" si="430"/>
        <v>1.6986127249434511</v>
      </c>
      <c r="L2555" s="169">
        <f t="shared" si="436"/>
        <v>25.153264638498726</v>
      </c>
      <c r="M2555" s="170">
        <f t="shared" si="437"/>
        <v>29.328138977591756</v>
      </c>
      <c r="N2555" s="170">
        <f t="shared" si="438"/>
        <v>1.0596990922316316</v>
      </c>
      <c r="O2555" s="169">
        <f t="shared" si="439"/>
        <v>9.5571707452347721E-2</v>
      </c>
    </row>
    <row r="2556" spans="1:15" x14ac:dyDescent="0.25">
      <c r="A2556" s="157">
        <v>45695.763888888891</v>
      </c>
      <c r="B2556" s="168">
        <v>0.34901724314490362</v>
      </c>
      <c r="C2556" s="169">
        <f t="shared" si="431"/>
        <v>0.39640458664547151</v>
      </c>
      <c r="D2556" s="168">
        <v>26.474952075000001</v>
      </c>
      <c r="E2556" s="168">
        <v>2.2449853499999999E-2</v>
      </c>
      <c r="F2556" s="169">
        <f t="shared" si="432"/>
        <v>0.97859185783805991</v>
      </c>
      <c r="G2556" s="169">
        <f t="shared" si="433"/>
        <v>0.38344368972594328</v>
      </c>
      <c r="H2556" s="169">
        <f t="shared" si="434"/>
        <v>8.2996469637650061E-4</v>
      </c>
      <c r="I2556" s="169">
        <f t="shared" si="435"/>
        <v>34249.356286168739</v>
      </c>
      <c r="J2556" s="169">
        <f t="shared" si="429"/>
        <v>2.3632837362973197E-2</v>
      </c>
      <c r="K2556" s="169">
        <f t="shared" si="430"/>
        <v>1.6986196195778367</v>
      </c>
      <c r="L2556" s="169">
        <f t="shared" si="436"/>
        <v>25.970696070989078</v>
      </c>
      <c r="M2556" s="170">
        <f t="shared" si="437"/>
        <v>30.281355752742673</v>
      </c>
      <c r="N2556" s="170">
        <f t="shared" si="438"/>
        <v>1.0935048178744491</v>
      </c>
      <c r="O2556" s="169">
        <f t="shared" si="439"/>
        <v>9.8620564382616266E-2</v>
      </c>
    </row>
    <row r="2557" spans="1:15" x14ac:dyDescent="0.25">
      <c r="A2557" s="157">
        <v>45695.76458333333</v>
      </c>
      <c r="B2557" s="168">
        <v>0.3648465667138962</v>
      </c>
      <c r="C2557" s="169">
        <f t="shared" si="431"/>
        <v>0.41438345996473752</v>
      </c>
      <c r="D2557" s="168">
        <v>26.47510548</v>
      </c>
      <c r="E2557" s="168">
        <v>2.2414884499999999E-2</v>
      </c>
      <c r="F2557" s="169">
        <f t="shared" si="432"/>
        <v>0.978591544645671</v>
      </c>
      <c r="G2557" s="169">
        <f t="shared" si="433"/>
        <v>0.40083438991160836</v>
      </c>
      <c r="H2557" s="169">
        <f t="shared" si="434"/>
        <v>8.6760690457058081E-4</v>
      </c>
      <c r="I2557" s="169">
        <f t="shared" si="435"/>
        <v>35802.730940953319</v>
      </c>
      <c r="J2557" s="169">
        <f t="shared" si="429"/>
        <v>2.3632729338539653E-2</v>
      </c>
      <c r="K2557" s="169">
        <f t="shared" si="430"/>
        <v>1.6986265142327039</v>
      </c>
      <c r="L2557" s="169">
        <f t="shared" si="436"/>
        <v>26.980506396136896</v>
      </c>
      <c r="M2557" s="170">
        <f t="shared" si="437"/>
        <v>31.458890543506929</v>
      </c>
      <c r="N2557" s="170">
        <f t="shared" si="438"/>
        <v>1.1388166494195664</v>
      </c>
      <c r="O2557" s="169">
        <f t="shared" si="439"/>
        <v>0.10270712927665641</v>
      </c>
    </row>
    <row r="2558" spans="1:15" x14ac:dyDescent="0.25">
      <c r="A2558" s="157">
        <v>45695.765277777777</v>
      </c>
      <c r="B2558" s="168">
        <v>0.34708683432731552</v>
      </c>
      <c r="C2558" s="169">
        <f t="shared" si="431"/>
        <v>0.39421270677005138</v>
      </c>
      <c r="D2558" s="168">
        <v>26.4752455966666</v>
      </c>
      <c r="E2558" s="168">
        <v>2.2240043000000001E-2</v>
      </c>
      <c r="F2558" s="169">
        <f t="shared" si="432"/>
        <v>0.9785912585806521</v>
      </c>
      <c r="G2558" s="169">
        <f t="shared" si="433"/>
        <v>0.38132286878017652</v>
      </c>
      <c r="H2558" s="169">
        <f t="shared" si="434"/>
        <v>8.2537417484886697E-4</v>
      </c>
      <c r="I2558" s="169">
        <f t="shared" si="435"/>
        <v>34059.977864932436</v>
      </c>
      <c r="J2558" s="169">
        <f t="shared" si="429"/>
        <v>2.3632630671986968E-2</v>
      </c>
      <c r="K2558" s="169">
        <f t="shared" si="430"/>
        <v>1.6986328116728273</v>
      </c>
      <c r="L2558" s="169">
        <f t="shared" si="436"/>
        <v>25.847114726133391</v>
      </c>
      <c r="M2558" s="170">
        <f t="shared" si="437"/>
        <v>30.137471964733457</v>
      </c>
      <c r="N2558" s="170">
        <f t="shared" si="438"/>
        <v>1.0775978610775307</v>
      </c>
      <c r="O2558" s="169">
        <f t="shared" si="439"/>
        <v>9.718595428188409E-2</v>
      </c>
    </row>
    <row r="2559" spans="1:15" x14ac:dyDescent="0.25">
      <c r="A2559" s="157">
        <v>45695.765972222223</v>
      </c>
      <c r="B2559" s="168">
        <v>0.32392197271479867</v>
      </c>
      <c r="C2559" s="169">
        <f t="shared" si="431"/>
        <v>0.36790187099843452</v>
      </c>
      <c r="D2559" s="168">
        <v>26.474867450000001</v>
      </c>
      <c r="E2559" s="168">
        <v>2.2195537833333299E-2</v>
      </c>
      <c r="F2559" s="169">
        <f t="shared" si="432"/>
        <v>0.97859203060781264</v>
      </c>
      <c r="G2559" s="169">
        <f t="shared" si="433"/>
        <v>0.35587306598918222</v>
      </c>
      <c r="H2559" s="169">
        <f t="shared" si="434"/>
        <v>7.7028802162160657E-4</v>
      </c>
      <c r="I2559" s="169">
        <f t="shared" si="435"/>
        <v>31786.721654264744</v>
      </c>
      <c r="J2559" s="169">
        <f t="shared" si="429"/>
        <v>2.3632896954299227E-2</v>
      </c>
      <c r="K2559" s="169">
        <f t="shared" si="430"/>
        <v>1.698615816189267</v>
      </c>
      <c r="L2559" s="169">
        <f t="shared" si="436"/>
        <v>24.35645179140899</v>
      </c>
      <c r="M2559" s="170">
        <f t="shared" si="437"/>
        <v>28.399119503454642</v>
      </c>
      <c r="N2559" s="170">
        <f t="shared" si="438"/>
        <v>1.0070630296719651</v>
      </c>
      <c r="O2559" s="169">
        <f t="shared" si="439"/>
        <v>9.0824587813128174E-2</v>
      </c>
    </row>
    <row r="2560" spans="1:15" x14ac:dyDescent="0.25">
      <c r="A2560" s="157">
        <v>45695.76666666667</v>
      </c>
      <c r="B2560" s="168">
        <v>0.31040913675872356</v>
      </c>
      <c r="C2560" s="169">
        <f t="shared" si="431"/>
        <v>0.35255312381119402</v>
      </c>
      <c r="D2560" s="168">
        <v>26.47422353</v>
      </c>
      <c r="E2560" s="168">
        <v>2.2227327166666599E-2</v>
      </c>
      <c r="F2560" s="169">
        <f t="shared" si="432"/>
        <v>0.97859334520537211</v>
      </c>
      <c r="G2560" s="169">
        <f t="shared" si="433"/>
        <v>0.34102734767747223</v>
      </c>
      <c r="H2560" s="169">
        <f t="shared" si="434"/>
        <v>7.3815443220232079E-4</v>
      </c>
      <c r="I2560" s="169">
        <f t="shared" si="435"/>
        <v>30460.589897287166</v>
      </c>
      <c r="J2560" s="169">
        <f t="shared" si="429"/>
        <v>2.3633350396620564E-2</v>
      </c>
      <c r="K2560" s="169">
        <f t="shared" si="430"/>
        <v>1.6985868760333749</v>
      </c>
      <c r="L2560" s="169">
        <f t="shared" si="436"/>
        <v>23.480045621074524</v>
      </c>
      <c r="M2560" s="170">
        <f t="shared" si="437"/>
        <v>27.376829928606877</v>
      </c>
      <c r="N2560" s="170">
        <f t="shared" si="438"/>
        <v>0.96842089970828404</v>
      </c>
      <c r="O2560" s="169">
        <f t="shared" si="439"/>
        <v>8.7339547231988099E-2</v>
      </c>
    </row>
    <row r="2561" spans="1:15" x14ac:dyDescent="0.25">
      <c r="A2561" s="157">
        <v>45695.767361111109</v>
      </c>
      <c r="B2561" s="168">
        <v>0.32971318811792927</v>
      </c>
      <c r="C2561" s="169">
        <f t="shared" si="431"/>
        <v>0.37447676213827868</v>
      </c>
      <c r="D2561" s="168">
        <v>26.473579610000002</v>
      </c>
      <c r="E2561" s="168">
        <v>2.2205074500000001E-2</v>
      </c>
      <c r="F2561" s="169">
        <f t="shared" si="432"/>
        <v>0.97859465975946736</v>
      </c>
      <c r="G2561" s="169">
        <f t="shared" si="433"/>
        <v>0.36223551668693227</v>
      </c>
      <c r="H2561" s="169">
        <f t="shared" si="434"/>
        <v>7.8405955992842484E-4</v>
      </c>
      <c r="I2561" s="169">
        <f t="shared" si="435"/>
        <v>32354.792248747279</v>
      </c>
      <c r="J2561" s="169">
        <f t="shared" si="429"/>
        <v>2.3633803849591167E-2</v>
      </c>
      <c r="K2561" s="169">
        <f t="shared" si="430"/>
        <v>1.6985579362383134</v>
      </c>
      <c r="L2561" s="169">
        <f t="shared" si="436"/>
        <v>24.730477616104352</v>
      </c>
      <c r="M2561" s="170">
        <f t="shared" si="437"/>
        <v>28.834345182934609</v>
      </c>
      <c r="N2561" s="170">
        <f t="shared" si="438"/>
        <v>1.0245820631737781</v>
      </c>
      <c r="O2561" s="169">
        <f t="shared" si="439"/>
        <v>9.2404587227072343E-2</v>
      </c>
    </row>
    <row r="2562" spans="1:15" x14ac:dyDescent="0.25">
      <c r="A2562" s="157">
        <v>45695.768055555556</v>
      </c>
      <c r="B2562" s="168">
        <v>0.36446049156317417</v>
      </c>
      <c r="C2562" s="169">
        <f t="shared" si="431"/>
        <v>0.41394009424784262</v>
      </c>
      <c r="D2562" s="168">
        <v>26.47293569</v>
      </c>
      <c r="E2562" s="168">
        <v>2.2227327166666599E-2</v>
      </c>
      <c r="F2562" s="169">
        <f t="shared" si="432"/>
        <v>0.97859597427009948</v>
      </c>
      <c r="G2562" s="169">
        <f t="shared" si="433"/>
        <v>0.40041023298752504</v>
      </c>
      <c r="H2562" s="169">
        <f t="shared" si="434"/>
        <v>8.6668881599031395E-4</v>
      </c>
      <c r="I2562" s="169">
        <f t="shared" si="435"/>
        <v>35764.424143013603</v>
      </c>
      <c r="J2562" s="169">
        <f t="shared" si="429"/>
        <v>2.3634257313211261E-2</v>
      </c>
      <c r="K2562" s="169">
        <f t="shared" si="430"/>
        <v>1.6985289968040846</v>
      </c>
      <c r="L2562" s="169">
        <f t="shared" si="436"/>
        <v>26.955951261767478</v>
      </c>
      <c r="M2562" s="170">
        <f t="shared" si="437"/>
        <v>31.428642246750108</v>
      </c>
      <c r="N2562" s="170">
        <f t="shared" si="438"/>
        <v>1.1280810624264008</v>
      </c>
      <c r="O2562" s="169">
        <f t="shared" si="439"/>
        <v>0.10173891255649357</v>
      </c>
    </row>
    <row r="2563" spans="1:15" x14ac:dyDescent="0.25">
      <c r="A2563" s="157">
        <v>45695.768750000003</v>
      </c>
      <c r="B2563" s="168">
        <v>0.36947955671119137</v>
      </c>
      <c r="C2563" s="169">
        <f t="shared" si="431"/>
        <v>0.4196391290152926</v>
      </c>
      <c r="D2563" s="168">
        <v>26.472309655</v>
      </c>
      <c r="E2563" s="168">
        <v>2.2198716666666601E-2</v>
      </c>
      <c r="F2563" s="169">
        <f t="shared" si="432"/>
        <v>0.97859725222828209</v>
      </c>
      <c r="G2563" s="169">
        <f t="shared" si="433"/>
        <v>0.40592436988800928</v>
      </c>
      <c r="H2563" s="169">
        <f t="shared" si="434"/>
        <v>8.786241772467733E-4</v>
      </c>
      <c r="I2563" s="169">
        <f t="shared" si="435"/>
        <v>36256.820746921279</v>
      </c>
      <c r="J2563" s="169">
        <f t="shared" si="429"/>
        <v>2.3634698192003541E-2</v>
      </c>
      <c r="K2563" s="169">
        <f t="shared" si="430"/>
        <v>1.6985008615140638</v>
      </c>
      <c r="L2563" s="169">
        <f t="shared" si="436"/>
        <v>27.274891130789523</v>
      </c>
      <c r="M2563" s="170">
        <f t="shared" si="437"/>
        <v>31.800030356133387</v>
      </c>
      <c r="N2563" s="170">
        <f t="shared" si="438"/>
        <v>1.1413455191436248</v>
      </c>
      <c r="O2563" s="169">
        <f t="shared" si="439"/>
        <v>0.10293520194296761</v>
      </c>
    </row>
    <row r="2564" spans="1:15" x14ac:dyDescent="0.25">
      <c r="A2564" s="157">
        <v>45695.769444444442</v>
      </c>
      <c r="B2564" s="168">
        <v>0.35944143749568763</v>
      </c>
      <c r="C2564" s="169">
        <f t="shared" si="431"/>
        <v>0.40823841936952376</v>
      </c>
      <c r="D2564" s="168">
        <v>26.472381115000001</v>
      </c>
      <c r="E2564" s="168">
        <v>2.2166926333333298E-2</v>
      </c>
      <c r="F2564" s="169">
        <f t="shared" si="432"/>
        <v>0.97859710635530128</v>
      </c>
      <c r="G2564" s="169">
        <f t="shared" si="433"/>
        <v>0.39489610826053551</v>
      </c>
      <c r="H2564" s="169">
        <f t="shared" si="434"/>
        <v>8.5475348108341018E-4</v>
      </c>
      <c r="I2564" s="169">
        <f t="shared" si="435"/>
        <v>35271.799433526852</v>
      </c>
      <c r="J2564" s="169">
        <f t="shared" si="429"/>
        <v>2.3634647866515143E-2</v>
      </c>
      <c r="K2564" s="169">
        <f t="shared" si="430"/>
        <v>1.6985040730550012</v>
      </c>
      <c r="L2564" s="169">
        <f t="shared" si="436"/>
        <v>26.63639657823267</v>
      </c>
      <c r="M2564" s="170">
        <f t="shared" si="437"/>
        <v>31.055656693595466</v>
      </c>
      <c r="N2564" s="170">
        <f t="shared" si="438"/>
        <v>1.1102698776371116</v>
      </c>
      <c r="O2564" s="169">
        <f t="shared" si="439"/>
        <v>0.10013256472196173</v>
      </c>
    </row>
    <row r="2565" spans="1:15" x14ac:dyDescent="0.25">
      <c r="A2565" s="157">
        <v>45695.770138888889</v>
      </c>
      <c r="B2565" s="168">
        <v>0.36253007907781765</v>
      </c>
      <c r="C2565" s="169">
        <f t="shared" si="431"/>
        <v>0.41174732651570795</v>
      </c>
      <c r="D2565" s="168">
        <v>26.472810268333301</v>
      </c>
      <c r="E2565" s="168">
        <v>2.2287727333333299E-2</v>
      </c>
      <c r="F2565" s="169">
        <f t="shared" si="432"/>
        <v>0.97859623030323717</v>
      </c>
      <c r="G2565" s="169">
        <f t="shared" si="433"/>
        <v>0.39828940801220769</v>
      </c>
      <c r="H2565" s="169">
        <f t="shared" si="434"/>
        <v>8.6209828574070925E-4</v>
      </c>
      <c r="I2565" s="169">
        <f t="shared" si="435"/>
        <v>35574.969010957167</v>
      </c>
      <c r="J2565" s="169">
        <f t="shared" si="429"/>
        <v>2.3634345639340169E-2</v>
      </c>
      <c r="K2565" s="169">
        <f t="shared" si="430"/>
        <v>1.6985233600712035</v>
      </c>
      <c r="L2565" s="169">
        <f t="shared" si="436"/>
        <v>26.833118535590522</v>
      </c>
      <c r="M2565" s="170">
        <f t="shared" si="437"/>
        <v>31.285335327159455</v>
      </c>
      <c r="N2565" s="170">
        <f t="shared" si="438"/>
        <v>1.1254483561329829</v>
      </c>
      <c r="O2565" s="169">
        <f t="shared" si="439"/>
        <v>0.1015014751202185</v>
      </c>
    </row>
    <row r="2566" spans="1:15" x14ac:dyDescent="0.25">
      <c r="A2566" s="157">
        <v>45695.770833333336</v>
      </c>
      <c r="B2566" s="168">
        <v>0.3571249535350971</v>
      </c>
      <c r="C2566" s="169">
        <f t="shared" si="431"/>
        <v>0.4056093427581296</v>
      </c>
      <c r="D2566" s="168">
        <v>26.473239421666602</v>
      </c>
      <c r="E2566" s="168">
        <v>2.22305065E-2</v>
      </c>
      <c r="F2566" s="169">
        <f t="shared" si="432"/>
        <v>0.97859535423186805</v>
      </c>
      <c r="G2566" s="169">
        <f t="shared" si="433"/>
        <v>0.39235113039916653</v>
      </c>
      <c r="H2566" s="169">
        <f t="shared" si="434"/>
        <v>8.4924487099386696E-4</v>
      </c>
      <c r="I2566" s="169">
        <f t="shared" si="435"/>
        <v>35044.6472143024</v>
      </c>
      <c r="J2566" s="169">
        <f t="shared" si="429"/>
        <v>2.3634043416895682E-2</v>
      </c>
      <c r="K2566" s="169">
        <f t="shared" si="430"/>
        <v>1.6985426472476792</v>
      </c>
      <c r="L2566" s="169">
        <f t="shared" si="436"/>
        <v>26.488699658589173</v>
      </c>
      <c r="M2566" s="170">
        <f t="shared" si="437"/>
        <v>30.884083963388395</v>
      </c>
      <c r="N2566" s="170">
        <f t="shared" si="438"/>
        <v>1.1066610403810864</v>
      </c>
      <c r="O2566" s="169">
        <f t="shared" si="439"/>
        <v>9.9807092386461613E-2</v>
      </c>
    </row>
    <row r="2567" spans="1:15" x14ac:dyDescent="0.25">
      <c r="A2567" s="157">
        <v>45695.771527777775</v>
      </c>
      <c r="B2567" s="168">
        <v>0.33241576929763089</v>
      </c>
      <c r="C2567" s="169">
        <f t="shared" si="431"/>
        <v>0.37754644193971926</v>
      </c>
      <c r="D2567" s="168">
        <v>26.473668575000001</v>
      </c>
      <c r="E2567" s="168">
        <v>2.2300443499999999E-2</v>
      </c>
      <c r="F2567" s="169">
        <f t="shared" si="432"/>
        <v>0.97859447814119349</v>
      </c>
      <c r="G2567" s="169">
        <f t="shared" si="433"/>
        <v>0.3652046757175606</v>
      </c>
      <c r="H2567" s="169">
        <f t="shared" si="434"/>
        <v>7.9048631107697101E-4</v>
      </c>
      <c r="I2567" s="169">
        <f t="shared" si="435"/>
        <v>32620.012583591742</v>
      </c>
      <c r="J2567" s="169">
        <f t="shared" si="429"/>
        <v>2.3633741199181522E-2</v>
      </c>
      <c r="K2567" s="169">
        <f t="shared" si="430"/>
        <v>1.6985619345844334</v>
      </c>
      <c r="L2567" s="169">
        <f t="shared" si="436"/>
        <v>24.904708403594444</v>
      </c>
      <c r="M2567" s="170">
        <f t="shared" si="437"/>
        <v>29.037549743687361</v>
      </c>
      <c r="N2567" s="170">
        <f t="shared" si="438"/>
        <v>1.0370048514374275</v>
      </c>
      <c r="O2567" s="169">
        <f t="shared" si="439"/>
        <v>9.352496856398157E-2</v>
      </c>
    </row>
    <row r="2568" spans="1:15" x14ac:dyDescent="0.25">
      <c r="A2568" s="157">
        <v>45695.772222222222</v>
      </c>
      <c r="B2568" s="168">
        <v>0.33396008824708939</v>
      </c>
      <c r="C2568" s="169">
        <f t="shared" si="431"/>
        <v>0.37930130202275336</v>
      </c>
      <c r="D2568" s="168">
        <v>26.474094168333298</v>
      </c>
      <c r="E2568" s="168">
        <v>2.2275280666666598E-2</v>
      </c>
      <c r="F2568" s="169">
        <f t="shared" si="432"/>
        <v>0.97859360929897876</v>
      </c>
      <c r="G2568" s="169">
        <f t="shared" si="433"/>
        <v>0.36690132357013738</v>
      </c>
      <c r="H2568" s="169">
        <f t="shared" si="434"/>
        <v>7.9415870902627139E-4</v>
      </c>
      <c r="I2568" s="169">
        <f t="shared" si="435"/>
        <v>32771.632494765887</v>
      </c>
      <c r="J2568" s="169">
        <f t="shared" si="429"/>
        <v>2.363344149315684E-2</v>
      </c>
      <c r="K2568" s="169">
        <f t="shared" si="430"/>
        <v>1.6985810620832336</v>
      </c>
      <c r="L2568" s="169">
        <f t="shared" si="436"/>
        <v>25.004178900466364</v>
      </c>
      <c r="M2568" s="170">
        <f t="shared" si="437"/>
        <v>29.153821255400544</v>
      </c>
      <c r="N2568" s="170">
        <f t="shared" si="438"/>
        <v>1.0404233467139035</v>
      </c>
      <c r="O2568" s="169">
        <f t="shared" si="439"/>
        <v>9.383327441503457E-2</v>
      </c>
    </row>
    <row r="2569" spans="1:15" x14ac:dyDescent="0.25">
      <c r="A2569" s="157">
        <v>45695.772916666669</v>
      </c>
      <c r="B2569" s="168">
        <v>0.34940332748435532</v>
      </c>
      <c r="C2569" s="169">
        <f t="shared" si="431"/>
        <v>0.39684186162996288</v>
      </c>
      <c r="D2569" s="168">
        <v>26.474380874999898</v>
      </c>
      <c r="E2569" s="168">
        <v>2.2412001833333299E-2</v>
      </c>
      <c r="F2569" s="169">
        <f t="shared" si="432"/>
        <v>0.97859302398104464</v>
      </c>
      <c r="G2569" s="169">
        <f t="shared" si="433"/>
        <v>0.38386785674511636</v>
      </c>
      <c r="H2569" s="169">
        <f t="shared" si="434"/>
        <v>8.3088280680761119E-4</v>
      </c>
      <c r="I2569" s="169">
        <f t="shared" si="435"/>
        <v>34287.13684482879</v>
      </c>
      <c r="J2569" s="169">
        <f t="shared" si="429"/>
        <v>2.3633239594789475E-2</v>
      </c>
      <c r="K2569" s="169">
        <f t="shared" si="430"/>
        <v>1.6985939476686314</v>
      </c>
      <c r="L2569" s="169">
        <f t="shared" si="436"/>
        <v>25.995401006625837</v>
      </c>
      <c r="M2569" s="170">
        <f t="shared" si="437"/>
        <v>30.309750649685597</v>
      </c>
      <c r="N2569" s="170">
        <f t="shared" si="438"/>
        <v>1.0927909068294264</v>
      </c>
      <c r="O2569" s="169">
        <f t="shared" si="439"/>
        <v>9.8556178465857347E-2</v>
      </c>
    </row>
    <row r="2570" spans="1:15" x14ac:dyDescent="0.25">
      <c r="A2570" s="157">
        <v>45695.773611111108</v>
      </c>
      <c r="B2570" s="168">
        <v>0.36175792696951437</v>
      </c>
      <c r="C2570" s="169">
        <f t="shared" si="431"/>
        <v>0.41087432686083536</v>
      </c>
      <c r="D2570" s="168">
        <v>26.474596361666599</v>
      </c>
      <c r="E2570" s="168">
        <v>2.2246400999999999E-2</v>
      </c>
      <c r="F2570" s="169">
        <f t="shared" si="432"/>
        <v>0.97859258405462679</v>
      </c>
      <c r="G2570" s="169">
        <f t="shared" si="433"/>
        <v>0.39744109217895651</v>
      </c>
      <c r="H2570" s="169">
        <f t="shared" si="434"/>
        <v>8.6026210428345566E-4</v>
      </c>
      <c r="I2570" s="169">
        <f t="shared" si="435"/>
        <v>35499.541840776175</v>
      </c>
      <c r="J2570" s="169">
        <f t="shared" si="429"/>
        <v>2.3633087850819655E-2</v>
      </c>
      <c r="K2570" s="169">
        <f t="shared" si="430"/>
        <v>1.698603632428944</v>
      </c>
      <c r="L2570" s="169">
        <f t="shared" si="436"/>
        <v>26.783960647781932</v>
      </c>
      <c r="M2570" s="170">
        <f t="shared" si="437"/>
        <v>31.229343886932192</v>
      </c>
      <c r="N2570" s="170">
        <f t="shared" si="438"/>
        <v>1.1211457254118968</v>
      </c>
      <c r="O2570" s="169">
        <f t="shared" si="439"/>
        <v>0.10111343122401667</v>
      </c>
    </row>
    <row r="2571" spans="1:15" x14ac:dyDescent="0.25">
      <c r="A2571" s="157">
        <v>45695.774305555555</v>
      </c>
      <c r="B2571" s="168">
        <v>0.35982753103158849</v>
      </c>
      <c r="C2571" s="169">
        <f t="shared" si="431"/>
        <v>0.4086823158997604</v>
      </c>
      <c r="D2571" s="168">
        <v>26.474811846666601</v>
      </c>
      <c r="E2571" s="168">
        <v>2.2206134499999999E-2</v>
      </c>
      <c r="F2571" s="169">
        <f t="shared" si="432"/>
        <v>0.97859214412674422</v>
      </c>
      <c r="G2571" s="169">
        <f t="shared" si="433"/>
        <v>0.39532028538327924</v>
      </c>
      <c r="H2571" s="169">
        <f t="shared" si="434"/>
        <v>8.5567161338372132E-4</v>
      </c>
      <c r="I2571" s="169">
        <f t="shared" si="435"/>
        <v>35310.1520937393</v>
      </c>
      <c r="J2571" s="169">
        <f t="shared" si="429"/>
        <v>2.363293610921606E-2</v>
      </c>
      <c r="K2571" s="169">
        <f t="shared" si="430"/>
        <v>1.6986133171547591</v>
      </c>
      <c r="L2571" s="169">
        <f t="shared" si="436"/>
        <v>26.661000575437242</v>
      </c>
      <c r="M2571" s="170">
        <f t="shared" si="437"/>
        <v>31.086134772115912</v>
      </c>
      <c r="N2571" s="170">
        <f t="shared" si="438"/>
        <v>1.1134474972326673</v>
      </c>
      <c r="O2571" s="169">
        <f t="shared" si="439"/>
        <v>0.10041914657581776</v>
      </c>
    </row>
    <row r="2572" spans="1:15" x14ac:dyDescent="0.25">
      <c r="A2572" s="157">
        <v>45695.775000000001</v>
      </c>
      <c r="B2572" s="168">
        <v>0.33241576929763089</v>
      </c>
      <c r="C2572" s="169">
        <f t="shared" si="431"/>
        <v>0.37754922428005644</v>
      </c>
      <c r="D2572" s="168">
        <v>26.475027333333301</v>
      </c>
      <c r="E2572" s="168">
        <v>2.23264043333333E-2</v>
      </c>
      <c r="F2572" s="169">
        <f t="shared" si="432"/>
        <v>0.97859170419059149</v>
      </c>
      <c r="G2572" s="169">
        <f t="shared" si="433"/>
        <v>0.3652046757175606</v>
      </c>
      <c r="H2572" s="169">
        <f t="shared" si="434"/>
        <v>7.9048631107697101E-4</v>
      </c>
      <c r="I2572" s="169">
        <f t="shared" si="435"/>
        <v>32620.252977796878</v>
      </c>
      <c r="J2572" s="169">
        <f t="shared" si="429"/>
        <v>2.3632784367631401E-2</v>
      </c>
      <c r="K2572" s="169">
        <f t="shared" si="430"/>
        <v>1.6986230019958892</v>
      </c>
      <c r="L2572" s="169">
        <f t="shared" si="436"/>
        <v>24.904708403594444</v>
      </c>
      <c r="M2572" s="170">
        <f t="shared" si="437"/>
        <v>29.038485494623298</v>
      </c>
      <c r="N2572" s="170">
        <f t="shared" si="438"/>
        <v>1.0382530143752697</v>
      </c>
      <c r="O2572" s="169">
        <f t="shared" si="439"/>
        <v>9.3637537371507013E-2</v>
      </c>
    </row>
    <row r="2573" spans="1:15" x14ac:dyDescent="0.25">
      <c r="A2573" s="157">
        <v>45695.775694444441</v>
      </c>
      <c r="B2573" s="168">
        <v>0.34361211391897278</v>
      </c>
      <c r="C2573" s="169">
        <f t="shared" si="431"/>
        <v>0.39026613940516014</v>
      </c>
      <c r="D2573" s="168">
        <v>26.475214786666601</v>
      </c>
      <c r="E2573" s="168">
        <v>2.21958025E-2</v>
      </c>
      <c r="F2573" s="169">
        <f t="shared" si="432"/>
        <v>0.97859132148314754</v>
      </c>
      <c r="G2573" s="169">
        <f t="shared" si="433"/>
        <v>0.37750540806638655</v>
      </c>
      <c r="H2573" s="169">
        <f t="shared" si="434"/>
        <v>8.1711127287096652E-4</v>
      </c>
      <c r="I2573" s="169">
        <f t="shared" si="435"/>
        <v>33718.994444605836</v>
      </c>
      <c r="J2573" s="169">
        <f t="shared" si="429"/>
        <v>2.3632652367553287E-2</v>
      </c>
      <c r="K2573" s="169">
        <f t="shared" si="430"/>
        <v>1.6986314269386591</v>
      </c>
      <c r="L2573" s="169">
        <f t="shared" si="436"/>
        <v>25.6244262996332</v>
      </c>
      <c r="M2573" s="170">
        <f t="shared" si="437"/>
        <v>29.877797700381375</v>
      </c>
      <c r="N2573" s="170">
        <f t="shared" si="438"/>
        <v>1.0652153277891536</v>
      </c>
      <c r="O2573" s="169">
        <f t="shared" si="439"/>
        <v>9.6069203444187734E-2</v>
      </c>
    </row>
    <row r="2574" spans="1:15" x14ac:dyDescent="0.25">
      <c r="A2574" s="157">
        <v>45695.776388888888</v>
      </c>
      <c r="B2574" s="168">
        <v>0.36870738250360735</v>
      </c>
      <c r="C2574" s="169">
        <f t="shared" si="431"/>
        <v>0.41876698574068</v>
      </c>
      <c r="D2574" s="168">
        <v>26.4744491583333</v>
      </c>
      <c r="E2574" s="168">
        <v>2.25550251666666E-2</v>
      </c>
      <c r="F2574" s="169">
        <f t="shared" si="432"/>
        <v>0.97859288457785465</v>
      </c>
      <c r="G2574" s="169">
        <f t="shared" si="433"/>
        <v>0.40507602977564333</v>
      </c>
      <c r="H2574" s="169">
        <f t="shared" si="434"/>
        <v>8.7678794323732317E-4</v>
      </c>
      <c r="I2574" s="169">
        <f t="shared" si="435"/>
        <v>36181.467567994754</v>
      </c>
      <c r="J2574" s="169">
        <f t="shared" si="429"/>
        <v>2.3633191510088681E-2</v>
      </c>
      <c r="K2574" s="169">
        <f t="shared" si="430"/>
        <v>1.69859701656744</v>
      </c>
      <c r="L2574" s="169">
        <f t="shared" si="436"/>
        <v>27.22586248089744</v>
      </c>
      <c r="M2574" s="170">
        <f t="shared" si="437"/>
        <v>31.744478155535795</v>
      </c>
      <c r="N2574" s="170">
        <f t="shared" si="438"/>
        <v>1.1574339801935309</v>
      </c>
      <c r="O2574" s="169">
        <f t="shared" si="439"/>
        <v>0.10438618147488554</v>
      </c>
    </row>
    <row r="2575" spans="1:15" x14ac:dyDescent="0.25">
      <c r="A2575" s="157">
        <v>45695.777083333334</v>
      </c>
      <c r="B2575" s="168">
        <v>0.36214400208935021</v>
      </c>
      <c r="C2575" s="169">
        <f t="shared" si="431"/>
        <v>0.41130975625936878</v>
      </c>
      <c r="D2575" s="168">
        <v>26.473223004999902</v>
      </c>
      <c r="E2575" s="168">
        <v>2.22140815E-2</v>
      </c>
      <c r="F2575" s="169">
        <f t="shared" si="432"/>
        <v>0.97859538774512067</v>
      </c>
      <c r="G2575" s="169">
        <f t="shared" si="433"/>
        <v>0.39786524906910703</v>
      </c>
      <c r="H2575" s="169">
        <f t="shared" si="434"/>
        <v>8.6118019279027497E-4</v>
      </c>
      <c r="I2575" s="169">
        <f t="shared" si="435"/>
        <v>35537.16294080946</v>
      </c>
      <c r="J2575" s="169">
        <f t="shared" si="429"/>
        <v>2.3634054977909935E-2</v>
      </c>
      <c r="K2575" s="169">
        <f t="shared" si="430"/>
        <v>1.6985419094404923</v>
      </c>
      <c r="L2575" s="169">
        <f t="shared" si="436"/>
        <v>26.808541366430759</v>
      </c>
      <c r="M2575" s="170">
        <f t="shared" si="437"/>
        <v>31.256986217000282</v>
      </c>
      <c r="N2575" s="170">
        <f t="shared" si="438"/>
        <v>1.1206076810620258</v>
      </c>
      <c r="O2575" s="169">
        <f t="shared" si="439"/>
        <v>0.10106490630068776</v>
      </c>
    </row>
    <row r="2576" spans="1:15" x14ac:dyDescent="0.25">
      <c r="A2576" s="157">
        <v>45695.777777777781</v>
      </c>
      <c r="B2576" s="168">
        <v>0.35480845669484434</v>
      </c>
      <c r="C2576" s="169">
        <f t="shared" si="431"/>
        <v>0.40297563542656673</v>
      </c>
      <c r="D2576" s="168">
        <v>26.471996851666599</v>
      </c>
      <c r="E2576" s="168">
        <v>2.2103877666666601E-2</v>
      </c>
      <c r="F2576" s="169">
        <f t="shared" si="432"/>
        <v>0.97859789075479287</v>
      </c>
      <c r="G2576" s="169">
        <f t="shared" si="433"/>
        <v>0.38980613838770817</v>
      </c>
      <c r="H2576" s="169">
        <f t="shared" si="434"/>
        <v>8.4373623027642465E-4</v>
      </c>
      <c r="I2576" s="169">
        <f t="shared" si="435"/>
        <v>34817.094900855365</v>
      </c>
      <c r="J2576" s="169">
        <f t="shared" ref="J2576:J2639" si="440">KHprocess*EXP(delta*(1/(D2576+273.15)-1/(Tnul+273.15)))</f>
        <v>2.3634918484346599E-2</v>
      </c>
      <c r="K2576" s="169">
        <f t="shared" ref="K2576:K2639" si="441">1/(J2576*constR*(D2576+273.15)*10^3)</f>
        <v>1.6984868036219172</v>
      </c>
      <c r="L2576" s="169">
        <f t="shared" si="436"/>
        <v>26.340867730062136</v>
      </c>
      <c r="M2576" s="170">
        <f t="shared" si="437"/>
        <v>30.710816600625662</v>
      </c>
      <c r="N2576" s="170">
        <f t="shared" si="438"/>
        <v>1.0935331039657408</v>
      </c>
      <c r="O2576" s="169">
        <f t="shared" si="439"/>
        <v>9.8623115437025691E-2</v>
      </c>
    </row>
    <row r="2577" spans="1:15" x14ac:dyDescent="0.25">
      <c r="A2577" s="157">
        <v>45695.77847222222</v>
      </c>
      <c r="B2577" s="168">
        <v>0.3385930598360391</v>
      </c>
      <c r="C2577" s="169">
        <f t="shared" ref="C2577:C2640" si="442">IF($C$13="Normalised Q_A (Nm3/s)", B2577*$C$8/F2577*(D2577+273.15)/($C$6+273.15), B2577)</f>
        <v>0.38455635292849621</v>
      </c>
      <c r="D2577" s="168">
        <v>26.470770699999999</v>
      </c>
      <c r="E2577" s="168">
        <v>2.21674568333333E-2</v>
      </c>
      <c r="F2577" s="169">
        <f t="shared" ref="F2577:F2640" si="443">$C$5-EXP(52.57-(6690.9/(D2577+273.15))-4.681*LN(D2577+273.15))/1000</f>
        <v>0.97860039360347773</v>
      </c>
      <c r="G2577" s="169">
        <f t="shared" ref="G2577:G2640" si="444">C2577*((20+273.15)/(D2577+273.15))*(F2577/$C$9)</f>
        <v>0.37199128332242609</v>
      </c>
      <c r="H2577" s="169">
        <f t="shared" ref="H2577:H2640" si="445">G2577/$C$2</f>
        <v>8.0517593792732922E-4</v>
      </c>
      <c r="I2577" s="169">
        <f t="shared" ref="I2577:I2640" si="446">C2577*(24*60*60)</f>
        <v>33225.66889302207</v>
      </c>
      <c r="J2577" s="169">
        <f t="shared" si="440"/>
        <v>2.3635782028226845E-2</v>
      </c>
      <c r="K2577" s="169">
        <f t="shared" si="441"/>
        <v>1.6984316991865991</v>
      </c>
      <c r="L2577" s="169">
        <f t="shared" ref="L2577:L2640" si="447">(($C$3/0.815)^(-0.49))*34500*(H2577)^0.86</f>
        <v>25.302206428242897</v>
      </c>
      <c r="M2577" s="170">
        <f t="shared" ref="M2577:M2640" si="448">L2577*(1.024)^(D2577-20)</f>
        <v>29.49898358700602</v>
      </c>
      <c r="N2577" s="170">
        <f t="shared" ref="N2577:N2640" si="449">K2577*E2577*(1-EXP((-(M2577/K2577)*($C$4/I2577))))*I2577/1000</f>
        <v>1.0489397827504432</v>
      </c>
      <c r="O2577" s="169">
        <f t="shared" ref="O2577:O2640" si="450">N2577*1000/24/$C$2</f>
        <v>9.4601351258156843E-2</v>
      </c>
    </row>
    <row r="2578" spans="1:15" x14ac:dyDescent="0.25">
      <c r="A2578" s="157">
        <v>45695.779166666667</v>
      </c>
      <c r="B2578" s="168">
        <v>0.30423184991125057</v>
      </c>
      <c r="C2578" s="169">
        <f t="shared" si="442"/>
        <v>0.34552838360229809</v>
      </c>
      <c r="D2578" s="168">
        <v>26.4695445483333</v>
      </c>
      <c r="E2578" s="168">
        <v>2.21150039999999E-2</v>
      </c>
      <c r="F2578" s="169">
        <f t="shared" si="443"/>
        <v>0.97860289629458663</v>
      </c>
      <c r="G2578" s="169">
        <f t="shared" si="444"/>
        <v>0.33424074412760929</v>
      </c>
      <c r="H2578" s="169">
        <f t="shared" si="445"/>
        <v>7.2346481412902445E-4</v>
      </c>
      <c r="I2578" s="169">
        <f t="shared" si="446"/>
        <v>29853.652343238555</v>
      </c>
      <c r="J2578" s="169">
        <f t="shared" si="440"/>
        <v>2.363664561072654E-2</v>
      </c>
      <c r="K2578" s="169">
        <f t="shared" si="441"/>
        <v>1.6983765960596067</v>
      </c>
      <c r="L2578" s="169">
        <f t="shared" si="447"/>
        <v>23.077634621272917</v>
      </c>
      <c r="M2578" s="170">
        <f t="shared" si="448"/>
        <v>26.904648430596335</v>
      </c>
      <c r="N2578" s="170">
        <f t="shared" si="449"/>
        <v>0.94514269145713958</v>
      </c>
      <c r="O2578" s="169">
        <f t="shared" si="450"/>
        <v>8.52401417259325E-2</v>
      </c>
    </row>
    <row r="2579" spans="1:15" x14ac:dyDescent="0.25">
      <c r="A2579" s="157">
        <v>45695.779861111114</v>
      </c>
      <c r="B2579" s="168">
        <v>0.29998495530304609</v>
      </c>
      <c r="C2579" s="169">
        <f t="shared" si="442"/>
        <v>0.34070274853376065</v>
      </c>
      <c r="D2579" s="168">
        <v>26.468318393333298</v>
      </c>
      <c r="E2579" s="168">
        <v>2.2103877666666601E-2</v>
      </c>
      <c r="F2579" s="169">
        <f t="shared" si="443"/>
        <v>0.97860539883493036</v>
      </c>
      <c r="G2579" s="169">
        <f t="shared" si="444"/>
        <v>0.32957494330993725</v>
      </c>
      <c r="H2579" s="169">
        <f t="shared" si="445"/>
        <v>7.1336567816003733E-4</v>
      </c>
      <c r="I2579" s="169">
        <f t="shared" si="446"/>
        <v>29436.717473316919</v>
      </c>
      <c r="J2579" s="169">
        <f t="shared" si="440"/>
        <v>2.3637509234195473E-2</v>
      </c>
      <c r="K2579" s="169">
        <f t="shared" si="441"/>
        <v>1.6983214940911326</v>
      </c>
      <c r="L2579" s="169">
        <f t="shared" si="447"/>
        <v>22.800313477500083</v>
      </c>
      <c r="M2579" s="170">
        <f t="shared" si="448"/>
        <v>26.580565547047307</v>
      </c>
      <c r="N2579" s="170">
        <f t="shared" si="449"/>
        <v>0.93207882168991407</v>
      </c>
      <c r="O2579" s="169">
        <f t="shared" si="450"/>
        <v>8.4061942793101932E-2</v>
      </c>
    </row>
    <row r="2580" spans="1:15" x14ac:dyDescent="0.25">
      <c r="A2580" s="157">
        <v>45695.780555555553</v>
      </c>
      <c r="B2580" s="168">
        <v>0.33782089484035144</v>
      </c>
      <c r="C2580" s="169">
        <f t="shared" si="442"/>
        <v>0.38367180727114591</v>
      </c>
      <c r="D2580" s="168">
        <v>26.46713694</v>
      </c>
      <c r="E2580" s="168">
        <v>2.21777885E-2</v>
      </c>
      <c r="F2580" s="169">
        <f t="shared" si="443"/>
        <v>0.97860780999165453</v>
      </c>
      <c r="G2580" s="169">
        <f t="shared" si="444"/>
        <v>0.37114295333060177</v>
      </c>
      <c r="H2580" s="169">
        <f t="shared" si="445"/>
        <v>8.033397258238133E-4</v>
      </c>
      <c r="I2580" s="169">
        <f t="shared" si="446"/>
        <v>33149.244148227008</v>
      </c>
      <c r="J2580" s="169">
        <f t="shared" si="440"/>
        <v>2.3638341409268109E-2</v>
      </c>
      <c r="K2580" s="169">
        <f t="shared" si="441"/>
        <v>1.6982684022007957</v>
      </c>
      <c r="L2580" s="169">
        <f t="shared" si="447"/>
        <v>25.252574826954639</v>
      </c>
      <c r="M2580" s="170">
        <f t="shared" si="448"/>
        <v>29.438582656560413</v>
      </c>
      <c r="N2580" s="170">
        <f t="shared" si="449"/>
        <v>1.0470425280814633</v>
      </c>
      <c r="O2580" s="169">
        <f t="shared" si="450"/>
        <v>9.4430242431589401E-2</v>
      </c>
    </row>
    <row r="2581" spans="1:15" x14ac:dyDescent="0.25">
      <c r="A2581" s="157">
        <v>45695.78125</v>
      </c>
      <c r="B2581" s="168">
        <v>0.34901724682039714</v>
      </c>
      <c r="C2581" s="169">
        <f t="shared" si="442"/>
        <v>0.39638851711040063</v>
      </c>
      <c r="D2581" s="168">
        <v>26.467475281666601</v>
      </c>
      <c r="E2581" s="168">
        <v>2.2248254999999901E-2</v>
      </c>
      <c r="F2581" s="169">
        <f t="shared" si="443"/>
        <v>0.9786071195055368</v>
      </c>
      <c r="G2581" s="169">
        <f t="shared" si="444"/>
        <v>0.38344369376398102</v>
      </c>
      <c r="H2581" s="169">
        <f t="shared" si="445"/>
        <v>8.2996470511684207E-4</v>
      </c>
      <c r="I2581" s="169">
        <f t="shared" si="446"/>
        <v>34247.967878338612</v>
      </c>
      <c r="J2581" s="169">
        <f t="shared" si="440"/>
        <v>2.3638103089376666E-2</v>
      </c>
      <c r="K2581" s="169">
        <f t="shared" si="441"/>
        <v>1.6982836064001641</v>
      </c>
      <c r="L2581" s="169">
        <f t="shared" si="447"/>
        <v>25.970696306196391</v>
      </c>
      <c r="M2581" s="170">
        <f t="shared" si="448"/>
        <v>30.275986904942371</v>
      </c>
      <c r="N2581" s="170">
        <f t="shared" si="449"/>
        <v>1.0834502561248882</v>
      </c>
      <c r="O2581" s="169">
        <f t="shared" si="450"/>
        <v>9.7713767688031056E-2</v>
      </c>
    </row>
    <row r="2582" spans="1:15" x14ac:dyDescent="0.25">
      <c r="A2582" s="157">
        <v>45695.781944444447</v>
      </c>
      <c r="B2582" s="168">
        <v>0.34013739168060414</v>
      </c>
      <c r="C2582" s="169">
        <f t="shared" si="442"/>
        <v>0.38630566786209708</v>
      </c>
      <c r="D2582" s="168">
        <v>26.468547973333301</v>
      </c>
      <c r="E2582" s="168">
        <v>2.2412765166666598E-2</v>
      </c>
      <c r="F2582" s="169">
        <f t="shared" si="443"/>
        <v>0.97860493028200501</v>
      </c>
      <c r="G2582" s="169">
        <f t="shared" si="444"/>
        <v>0.37368794534206007</v>
      </c>
      <c r="H2582" s="169">
        <f t="shared" si="445"/>
        <v>8.088483665412556E-4</v>
      </c>
      <c r="I2582" s="169">
        <f t="shared" si="446"/>
        <v>33376.809703285187</v>
      </c>
      <c r="J2582" s="169">
        <f t="shared" si="440"/>
        <v>2.3637347530104665E-2</v>
      </c>
      <c r="K2582" s="169">
        <f t="shared" si="441"/>
        <v>1.6983318110476882</v>
      </c>
      <c r="L2582" s="169">
        <f t="shared" si="447"/>
        <v>25.401422260612264</v>
      </c>
      <c r="M2582" s="170">
        <f t="shared" si="448"/>
        <v>29.613094852078518</v>
      </c>
      <c r="N2582" s="170">
        <f t="shared" si="449"/>
        <v>1.0650776017964441</v>
      </c>
      <c r="O2582" s="169">
        <f t="shared" si="450"/>
        <v>9.605678226879906E-2</v>
      </c>
    </row>
    <row r="2583" spans="1:15" x14ac:dyDescent="0.25">
      <c r="A2583" s="157">
        <v>45695.782638888886</v>
      </c>
      <c r="B2583" s="168">
        <v>0.33318793061010554</v>
      </c>
      <c r="C2583" s="169">
        <f t="shared" si="442"/>
        <v>0.37841512865227234</v>
      </c>
      <c r="D2583" s="168">
        <v>26.4696206666666</v>
      </c>
      <c r="E2583" s="168">
        <v>2.22429569999999E-2</v>
      </c>
      <c r="F2583" s="169">
        <f t="shared" si="443"/>
        <v>0.97860274093448196</v>
      </c>
      <c r="G2583" s="169">
        <f t="shared" si="444"/>
        <v>0.36605300166286642</v>
      </c>
      <c r="H2583" s="169">
        <f t="shared" si="445"/>
        <v>7.9232251442178873E-4</v>
      </c>
      <c r="I2583" s="169">
        <f t="shared" si="446"/>
        <v>32695.067115556329</v>
      </c>
      <c r="J2583" s="169">
        <f t="shared" si="440"/>
        <v>2.3636591999219109E-2</v>
      </c>
      <c r="K2583" s="169">
        <f t="shared" si="441"/>
        <v>1.6983800167714154</v>
      </c>
      <c r="L2583" s="169">
        <f t="shared" si="447"/>
        <v>24.954451838671911</v>
      </c>
      <c r="M2583" s="170">
        <f t="shared" si="448"/>
        <v>29.092754805835156</v>
      </c>
      <c r="N2583" s="170">
        <f t="shared" si="449"/>
        <v>1.0364945786546405</v>
      </c>
      <c r="O2583" s="169">
        <f t="shared" si="450"/>
        <v>9.3478948291363675E-2</v>
      </c>
    </row>
    <row r="2584" spans="1:15" x14ac:dyDescent="0.25">
      <c r="A2584" s="157">
        <v>45695.783333333333</v>
      </c>
      <c r="B2584" s="168">
        <v>0.31581427886431918</v>
      </c>
      <c r="C2584" s="169">
        <f t="shared" si="442"/>
        <v>0.35868525007589352</v>
      </c>
      <c r="D2584" s="168">
        <v>26.4706933583333</v>
      </c>
      <c r="E2584" s="168">
        <v>2.2157124666666601E-2</v>
      </c>
      <c r="F2584" s="169">
        <f t="shared" si="443"/>
        <v>0.97860055146976477</v>
      </c>
      <c r="G2584" s="169">
        <f t="shared" si="444"/>
        <v>0.34696564348712128</v>
      </c>
      <c r="H2584" s="169">
        <f t="shared" si="445"/>
        <v>7.5100788633576036E-4</v>
      </c>
      <c r="I2584" s="169">
        <f t="shared" si="446"/>
        <v>30990.4056065572</v>
      </c>
      <c r="J2584" s="169">
        <f t="shared" si="440"/>
        <v>2.3635836499066309E-2</v>
      </c>
      <c r="K2584" s="169">
        <f t="shared" si="441"/>
        <v>1.6984282234215686</v>
      </c>
      <c r="L2584" s="169">
        <f t="shared" si="447"/>
        <v>23.831236958641739</v>
      </c>
      <c r="M2584" s="170">
        <f t="shared" si="448"/>
        <v>27.783979251181147</v>
      </c>
      <c r="N2584" s="170">
        <f t="shared" si="449"/>
        <v>0.98124896332833489</v>
      </c>
      <c r="O2584" s="169">
        <f t="shared" si="450"/>
        <v>8.8496479376653572E-2</v>
      </c>
    </row>
    <row r="2585" spans="1:15" x14ac:dyDescent="0.25">
      <c r="A2585" s="157">
        <v>45695.78402777778</v>
      </c>
      <c r="B2585" s="168">
        <v>0.31426995254843471</v>
      </c>
      <c r="C2585" s="169">
        <f t="shared" si="442"/>
        <v>0.3569333100199969</v>
      </c>
      <c r="D2585" s="168">
        <v>26.47173922</v>
      </c>
      <c r="E2585" s="168">
        <v>2.2179907666666599E-2</v>
      </c>
      <c r="F2585" s="169">
        <f t="shared" si="443"/>
        <v>0.97859841665149017</v>
      </c>
      <c r="G2585" s="169">
        <f t="shared" si="444"/>
        <v>0.34526898754150714</v>
      </c>
      <c r="H2585" s="169">
        <f t="shared" si="445"/>
        <v>7.4733547086906305E-4</v>
      </c>
      <c r="I2585" s="169">
        <f t="shared" si="446"/>
        <v>30839.037985727733</v>
      </c>
      <c r="J2585" s="169">
        <f t="shared" si="440"/>
        <v>2.3635099923825634E-2</v>
      </c>
      <c r="K2585" s="169">
        <f t="shared" si="441"/>
        <v>1.6984752252984401</v>
      </c>
      <c r="L2585" s="169">
        <f t="shared" si="447"/>
        <v>23.730983063229552</v>
      </c>
      <c r="M2585" s="170">
        <f t="shared" si="448"/>
        <v>27.667783120932718</v>
      </c>
      <c r="N2585" s="170">
        <f t="shared" si="449"/>
        <v>0.97771719378323618</v>
      </c>
      <c r="O2585" s="169">
        <f t="shared" si="450"/>
        <v>8.817795759228321E-2</v>
      </c>
    </row>
    <row r="2586" spans="1:15" x14ac:dyDescent="0.25">
      <c r="A2586" s="157">
        <v>45695.784722222219</v>
      </c>
      <c r="B2586" s="168">
        <v>0.31581427886431918</v>
      </c>
      <c r="C2586" s="169">
        <f t="shared" si="442"/>
        <v>0.35868754438731704</v>
      </c>
      <c r="D2586" s="168">
        <v>26.4718727716666</v>
      </c>
      <c r="E2586" s="168">
        <v>2.2157124666666601E-2</v>
      </c>
      <c r="F2586" s="169">
        <f t="shared" si="443"/>
        <v>0.97859814403687884</v>
      </c>
      <c r="G2586" s="169">
        <f t="shared" si="444"/>
        <v>0.34696564348712122</v>
      </c>
      <c r="H2586" s="169">
        <f t="shared" si="445"/>
        <v>7.5100788633576025E-4</v>
      </c>
      <c r="I2586" s="169">
        <f t="shared" si="446"/>
        <v>30990.60383506419</v>
      </c>
      <c r="J2586" s="169">
        <f t="shared" si="440"/>
        <v>2.3635005868618993E-2</v>
      </c>
      <c r="K2586" s="169">
        <f t="shared" si="441"/>
        <v>1.6984812272878671</v>
      </c>
      <c r="L2586" s="169">
        <f t="shared" si="447"/>
        <v>23.831236958641739</v>
      </c>
      <c r="M2586" s="170">
        <f t="shared" si="448"/>
        <v>27.784756424063097</v>
      </c>
      <c r="N2586" s="170">
        <f t="shared" si="449"/>
        <v>0.98128258156690529</v>
      </c>
      <c r="O2586" s="169">
        <f t="shared" si="450"/>
        <v>8.8499511324576591E-2</v>
      </c>
    </row>
    <row r="2587" spans="1:15" x14ac:dyDescent="0.25">
      <c r="A2587" s="157">
        <v>45695.785416666666</v>
      </c>
      <c r="B2587" s="168">
        <v>0.31620035585278655</v>
      </c>
      <c r="C2587" s="169">
        <f t="shared" si="442"/>
        <v>0.35912543466383562</v>
      </c>
      <c r="D2587" s="168">
        <v>26.4715655016666</v>
      </c>
      <c r="E2587" s="168">
        <v>2.2183351666666601E-2</v>
      </c>
      <c r="F2587" s="169">
        <f t="shared" si="443"/>
        <v>0.97859877125419592</v>
      </c>
      <c r="G2587" s="169">
        <f t="shared" si="444"/>
        <v>0.34738980243022177</v>
      </c>
      <c r="H2587" s="169">
        <f t="shared" si="445"/>
        <v>7.5192597928619431E-4</v>
      </c>
      <c r="I2587" s="169">
        <f t="shared" si="446"/>
        <v>31028.437554955399</v>
      </c>
      <c r="J2587" s="169">
        <f t="shared" si="440"/>
        <v>2.3635222267527716E-2</v>
      </c>
      <c r="K2587" s="169">
        <f t="shared" si="441"/>
        <v>1.698467418188834</v>
      </c>
      <c r="L2587" s="169">
        <f t="shared" si="447"/>
        <v>23.856289399341577</v>
      </c>
      <c r="M2587" s="170">
        <f t="shared" si="448"/>
        <v>27.813762287574956</v>
      </c>
      <c r="N2587" s="170">
        <f t="shared" si="449"/>
        <v>0.98357794266755683</v>
      </c>
      <c r="O2587" s="169">
        <f t="shared" si="450"/>
        <v>8.8706524410854692E-2</v>
      </c>
    </row>
    <row r="2588" spans="1:15" x14ac:dyDescent="0.25">
      <c r="A2588" s="157">
        <v>45695.786111111112</v>
      </c>
      <c r="B2588" s="168">
        <v>0.32237765927857909</v>
      </c>
      <c r="C2588" s="169">
        <f t="shared" si="442"/>
        <v>0.36614071407507148</v>
      </c>
      <c r="D2588" s="168">
        <v>26.471258231666599</v>
      </c>
      <c r="E2588" s="168">
        <v>2.2207194E-2</v>
      </c>
      <c r="F2588" s="169">
        <f t="shared" si="443"/>
        <v>0.97859939846161692</v>
      </c>
      <c r="G2588" s="169">
        <f t="shared" si="444"/>
        <v>0.35417642419366052</v>
      </c>
      <c r="H2588" s="169">
        <f t="shared" si="445"/>
        <v>7.6661563678281496E-4</v>
      </c>
      <c r="I2588" s="169">
        <f t="shared" si="446"/>
        <v>31634.557696086176</v>
      </c>
      <c r="J2588" s="169">
        <f t="shared" si="440"/>
        <v>2.3635438668861627E-2</v>
      </c>
      <c r="K2588" s="169">
        <f t="shared" si="441"/>
        <v>1.6984536091719618</v>
      </c>
      <c r="L2588" s="169">
        <f t="shared" si="447"/>
        <v>24.256554735501943</v>
      </c>
      <c r="M2588" s="170">
        <f t="shared" si="448"/>
        <v>28.280220763058409</v>
      </c>
      <c r="N2588" s="170">
        <f t="shared" si="449"/>
        <v>1.0029168524460219</v>
      </c>
      <c r="O2588" s="169">
        <f t="shared" si="450"/>
        <v>9.0450654080629689E-2</v>
      </c>
    </row>
    <row r="2589" spans="1:15" x14ac:dyDescent="0.25">
      <c r="A2589" s="157">
        <v>45695.786805555559</v>
      </c>
      <c r="B2589" s="168">
        <v>0.30616225320788026</v>
      </c>
      <c r="C2589" s="169">
        <f t="shared" si="442"/>
        <v>0.34772347270529153</v>
      </c>
      <c r="D2589" s="168">
        <v>26.470950961666599</v>
      </c>
      <c r="E2589" s="168">
        <v>2.23343518333333E-2</v>
      </c>
      <c r="F2589" s="169">
        <f t="shared" si="443"/>
        <v>0.97860002565914217</v>
      </c>
      <c r="G2589" s="169">
        <f t="shared" si="444"/>
        <v>0.33636155900784004</v>
      </c>
      <c r="H2589" s="169">
        <f t="shared" si="445"/>
        <v>7.2805532252779226E-4</v>
      </c>
      <c r="I2589" s="169">
        <f t="shared" si="446"/>
        <v>30043.308041737189</v>
      </c>
      <c r="J2589" s="169">
        <f t="shared" si="440"/>
        <v>2.363565507262072E-2</v>
      </c>
      <c r="K2589" s="169">
        <f t="shared" si="441"/>
        <v>1.6984398002372538</v>
      </c>
      <c r="L2589" s="169">
        <f t="shared" si="447"/>
        <v>23.203509956579143</v>
      </c>
      <c r="M2589" s="170">
        <f t="shared" si="448"/>
        <v>27.052300264522849</v>
      </c>
      <c r="N2589" s="170">
        <f t="shared" si="449"/>
        <v>0.96031938926455007</v>
      </c>
      <c r="O2589" s="169">
        <f t="shared" si="450"/>
        <v>8.6608891528188139E-2</v>
      </c>
    </row>
    <row r="2590" spans="1:15" x14ac:dyDescent="0.25">
      <c r="A2590" s="157">
        <v>45695.787499999999</v>
      </c>
      <c r="B2590" s="168">
        <v>0.28724427514620943</v>
      </c>
      <c r="C2590" s="169">
        <f t="shared" si="442"/>
        <v>0.32623685440080874</v>
      </c>
      <c r="D2590" s="168">
        <v>26.470643691666599</v>
      </c>
      <c r="E2590" s="168">
        <v>2.2200306E-2</v>
      </c>
      <c r="F2590" s="169">
        <f t="shared" si="443"/>
        <v>0.97860065284677167</v>
      </c>
      <c r="G2590" s="169">
        <f t="shared" si="444"/>
        <v>0.31557754488648077</v>
      </c>
      <c r="H2590" s="169">
        <f t="shared" si="445"/>
        <v>6.8306827897506657E-4</v>
      </c>
      <c r="I2590" s="169">
        <f t="shared" si="446"/>
        <v>28186.864220229876</v>
      </c>
      <c r="J2590" s="169">
        <f t="shared" si="440"/>
        <v>2.3635871478805005E-2</v>
      </c>
      <c r="K2590" s="169">
        <f t="shared" si="441"/>
        <v>1.6984259913847102</v>
      </c>
      <c r="L2590" s="169">
        <f t="shared" si="447"/>
        <v>21.96501267362417</v>
      </c>
      <c r="M2590" s="170">
        <f t="shared" si="448"/>
        <v>25.608185533099714</v>
      </c>
      <c r="N2590" s="170">
        <f t="shared" si="449"/>
        <v>0.89831616139150172</v>
      </c>
      <c r="O2590" s="169">
        <f t="shared" si="450"/>
        <v>8.1016969822465895E-2</v>
      </c>
    </row>
    <row r="2591" spans="1:15" x14ac:dyDescent="0.25">
      <c r="A2591" s="157">
        <v>45695.788194444445</v>
      </c>
      <c r="B2591" s="168">
        <v>0.29303549424027248</v>
      </c>
      <c r="C2591" s="169">
        <f t="shared" si="442"/>
        <v>0.33281366012214469</v>
      </c>
      <c r="D2591" s="168">
        <v>26.470336421666602</v>
      </c>
      <c r="E2591" s="168">
        <v>2.1929032833333299E-2</v>
      </c>
      <c r="F2591" s="169">
        <f t="shared" si="443"/>
        <v>0.97860128002450553</v>
      </c>
      <c r="G2591" s="169">
        <f t="shared" si="444"/>
        <v>0.32193999963923048</v>
      </c>
      <c r="H2591" s="169">
        <f t="shared" si="445"/>
        <v>6.9683982605894042E-4</v>
      </c>
      <c r="I2591" s="169">
        <f t="shared" si="446"/>
        <v>28755.100234553302</v>
      </c>
      <c r="J2591" s="169">
        <f t="shared" si="440"/>
        <v>2.3636087887414621E-2</v>
      </c>
      <c r="K2591" s="169">
        <f t="shared" si="441"/>
        <v>1.6984121826143237</v>
      </c>
      <c r="L2591" s="169">
        <f t="shared" si="447"/>
        <v>22.345324496299742</v>
      </c>
      <c r="M2591" s="170">
        <f t="shared" si="448"/>
        <v>26.051386994850539</v>
      </c>
      <c r="N2591" s="170">
        <f t="shared" si="449"/>
        <v>0.90435587356713854</v>
      </c>
      <c r="O2591" s="169">
        <f t="shared" si="450"/>
        <v>8.1561676909013225E-2</v>
      </c>
    </row>
    <row r="2592" spans="1:15" x14ac:dyDescent="0.25">
      <c r="A2592" s="157">
        <v>45695.788888888892</v>
      </c>
      <c r="B2592" s="168">
        <v>0.2934215785797214</v>
      </c>
      <c r="C2592" s="169">
        <f t="shared" si="442"/>
        <v>0.33325161057144626</v>
      </c>
      <c r="D2592" s="168">
        <v>26.470035981666602</v>
      </c>
      <c r="E2592" s="168">
        <v>2.19836045E-2</v>
      </c>
      <c r="F2592" s="169">
        <f t="shared" si="443"/>
        <v>0.97860189325175995</v>
      </c>
      <c r="G2592" s="169">
        <f t="shared" si="444"/>
        <v>0.32236416665840045</v>
      </c>
      <c r="H2592" s="169">
        <f t="shared" si="445"/>
        <v>6.9775793649004428E-4</v>
      </c>
      <c r="I2592" s="169">
        <f t="shared" si="446"/>
        <v>28792.939153372958</v>
      </c>
      <c r="J2592" s="169">
        <f t="shared" si="440"/>
        <v>2.3636299488036958E-2</v>
      </c>
      <c r="K2592" s="169">
        <f t="shared" si="441"/>
        <v>1.6983986808648386</v>
      </c>
      <c r="L2592" s="169">
        <f t="shared" si="447"/>
        <v>22.370641193040225</v>
      </c>
      <c r="M2592" s="170">
        <f t="shared" si="448"/>
        <v>26.080716732176104</v>
      </c>
      <c r="N2592" s="170">
        <f t="shared" si="449"/>
        <v>0.90773560170008982</v>
      </c>
      <c r="O2592" s="169">
        <f t="shared" si="450"/>
        <v>8.1866486444813286E-2</v>
      </c>
    </row>
    <row r="2593" spans="1:15" x14ac:dyDescent="0.25">
      <c r="A2593" s="157">
        <v>45695.789583333331</v>
      </c>
      <c r="B2593" s="171">
        <v>0.27682009737374635</v>
      </c>
      <c r="C2593" s="169">
        <f t="shared" si="442"/>
        <v>0.31439642837736603</v>
      </c>
      <c r="D2593" s="168">
        <v>26.46994209</v>
      </c>
      <c r="E2593" s="168">
        <v>2.2065199666666601E-2</v>
      </c>
      <c r="F2593" s="169">
        <f t="shared" si="443"/>
        <v>0.97860208489184108</v>
      </c>
      <c r="G2593" s="169">
        <f t="shared" si="444"/>
        <v>0.30412514456546602</v>
      </c>
      <c r="H2593" s="169">
        <f t="shared" si="445"/>
        <v>6.5827953369148489E-4</v>
      </c>
      <c r="I2593" s="169">
        <f t="shared" si="446"/>
        <v>27163.851411804426</v>
      </c>
      <c r="J2593" s="169">
        <f t="shared" si="440"/>
        <v>2.3636365616641539E-2</v>
      </c>
      <c r="K2593" s="169">
        <f t="shared" si="441"/>
        <v>1.6983944613969866</v>
      </c>
      <c r="L2593" s="169">
        <f t="shared" si="447"/>
        <v>21.277726413667882</v>
      </c>
      <c r="M2593" s="170">
        <f t="shared" si="448"/>
        <v>24.806491453882408</v>
      </c>
      <c r="N2593" s="170">
        <f t="shared" si="449"/>
        <v>0.86194773729147789</v>
      </c>
      <c r="O2593" s="169">
        <f t="shared" si="450"/>
        <v>7.7736989293964456E-2</v>
      </c>
    </row>
    <row r="2594" spans="1:15" x14ac:dyDescent="0.25">
      <c r="A2594" s="157">
        <v>45695.790277777778</v>
      </c>
      <c r="B2594" s="171">
        <v>0.27643401671750906</v>
      </c>
      <c r="C2594" s="169">
        <f t="shared" si="442"/>
        <v>0.31395794005755767</v>
      </c>
      <c r="D2594" s="168">
        <v>26.46994209</v>
      </c>
      <c r="E2594" s="168">
        <v>2.1958703999999999E-2</v>
      </c>
      <c r="F2594" s="169">
        <f t="shared" si="443"/>
        <v>0.97860208489184108</v>
      </c>
      <c r="G2594" s="169">
        <f t="shared" si="444"/>
        <v>0.30370098159281317</v>
      </c>
      <c r="H2594" s="169">
        <f t="shared" si="445"/>
        <v>6.5736143201907608E-4</v>
      </c>
      <c r="I2594" s="169">
        <f t="shared" si="446"/>
        <v>27125.966020972985</v>
      </c>
      <c r="J2594" s="169">
        <f t="shared" si="440"/>
        <v>2.3636365616641539E-2</v>
      </c>
      <c r="K2594" s="169">
        <f t="shared" si="441"/>
        <v>1.6983944613969866</v>
      </c>
      <c r="L2594" s="169">
        <f t="shared" si="447"/>
        <v>21.252202544047186</v>
      </c>
      <c r="M2594" s="170">
        <f t="shared" si="448"/>
        <v>24.77673462548325</v>
      </c>
      <c r="N2594" s="170">
        <f t="shared" si="449"/>
        <v>0.85664808940281123</v>
      </c>
      <c r="O2594" s="169">
        <f t="shared" si="450"/>
        <v>7.7259026822042873E-2</v>
      </c>
    </row>
    <row r="2595" spans="1:15" x14ac:dyDescent="0.25">
      <c r="A2595" s="157">
        <v>45695.790972222225</v>
      </c>
      <c r="B2595" s="168">
        <v>0.28145306527948166</v>
      </c>
      <c r="C2595" s="169">
        <f t="shared" si="442"/>
        <v>0.31965828825014664</v>
      </c>
      <c r="D2595" s="168">
        <v>26.46994209</v>
      </c>
      <c r="E2595" s="168">
        <v>2.2098578833333299E-2</v>
      </c>
      <c r="F2595" s="169">
        <f t="shared" si="443"/>
        <v>0.97860208489184108</v>
      </c>
      <c r="G2595" s="169">
        <f t="shared" si="444"/>
        <v>0.30921510027123456</v>
      </c>
      <c r="H2595" s="169">
        <f t="shared" si="445"/>
        <v>6.6929675383384105E-4</v>
      </c>
      <c r="I2595" s="169">
        <f t="shared" si="446"/>
        <v>27618.476104812671</v>
      </c>
      <c r="J2595" s="169">
        <f t="shared" si="440"/>
        <v>2.3636365616641539E-2</v>
      </c>
      <c r="K2595" s="169">
        <f t="shared" si="441"/>
        <v>1.6983944613969866</v>
      </c>
      <c r="L2595" s="169">
        <f t="shared" si="447"/>
        <v>21.58362640354698</v>
      </c>
      <c r="M2595" s="170">
        <f t="shared" si="448"/>
        <v>25.163122859754992</v>
      </c>
      <c r="N2595" s="170">
        <f t="shared" si="449"/>
        <v>0.8770062311079988</v>
      </c>
      <c r="O2595" s="169">
        <f t="shared" si="450"/>
        <v>7.9095078563131208E-2</v>
      </c>
    </row>
    <row r="2596" spans="1:15" x14ac:dyDescent="0.25">
      <c r="A2596" s="157">
        <v>45695.791666666664</v>
      </c>
      <c r="B2596" s="168">
        <v>0.28106699381969485</v>
      </c>
      <c r="C2596" s="169">
        <f t="shared" si="442"/>
        <v>0.31921981037514063</v>
      </c>
      <c r="D2596" s="168">
        <v>26.46994209</v>
      </c>
      <c r="E2596" s="168">
        <v>2.2105466833333299E-2</v>
      </c>
      <c r="F2596" s="169">
        <f t="shared" si="443"/>
        <v>0.97860208489184108</v>
      </c>
      <c r="G2596" s="169">
        <f t="shared" si="444"/>
        <v>0.30879094740215396</v>
      </c>
      <c r="H2596" s="169">
        <f t="shared" si="445"/>
        <v>6.6837867403063628E-4</v>
      </c>
      <c r="I2596" s="169">
        <f t="shared" si="446"/>
        <v>27580.591616412152</v>
      </c>
      <c r="J2596" s="169">
        <f t="shared" si="440"/>
        <v>2.3636365616641539E-2</v>
      </c>
      <c r="K2596" s="169">
        <f t="shared" si="441"/>
        <v>1.6983944613969866</v>
      </c>
      <c r="L2596" s="169">
        <f t="shared" si="447"/>
        <v>21.558162422539954</v>
      </c>
      <c r="M2596" s="170">
        <f t="shared" si="448"/>
        <v>25.133435852085469</v>
      </c>
      <c r="N2596" s="170">
        <f t="shared" si="449"/>
        <v>0.8761335320566167</v>
      </c>
      <c r="O2596" s="169">
        <f t="shared" si="450"/>
        <v>7.9016371938728056E-2</v>
      </c>
    </row>
    <row r="2597" spans="1:15" x14ac:dyDescent="0.25">
      <c r="A2597" s="157">
        <v>45695.792361111111</v>
      </c>
      <c r="B2597" s="168">
        <v>0.28801644937695453</v>
      </c>
      <c r="C2597" s="169">
        <f t="shared" si="442"/>
        <v>0.3271126043850342</v>
      </c>
      <c r="D2597" s="168">
        <v>26.46994209</v>
      </c>
      <c r="E2597" s="168">
        <v>2.20932811666666E-2</v>
      </c>
      <c r="F2597" s="169">
        <f t="shared" si="443"/>
        <v>0.97860208489184108</v>
      </c>
      <c r="G2597" s="169">
        <f t="shared" si="444"/>
        <v>0.31642588502429247</v>
      </c>
      <c r="H2597" s="169">
        <f t="shared" si="445"/>
        <v>6.8490451303959406E-4</v>
      </c>
      <c r="I2597" s="169">
        <f t="shared" si="446"/>
        <v>28262.529018866953</v>
      </c>
      <c r="J2597" s="169">
        <f t="shared" si="440"/>
        <v>2.3636365616641539E-2</v>
      </c>
      <c r="K2597" s="169">
        <f t="shared" si="441"/>
        <v>1.6983944613969866</v>
      </c>
      <c r="L2597" s="169">
        <f t="shared" si="447"/>
        <v>22.015783260547927</v>
      </c>
      <c r="M2597" s="170">
        <f t="shared" si="448"/>
        <v>25.666949968512458</v>
      </c>
      <c r="N2597" s="170">
        <f t="shared" si="449"/>
        <v>0.89625530568880729</v>
      </c>
      <c r="O2597" s="169">
        <f t="shared" si="450"/>
        <v>8.0831106212915518E-2</v>
      </c>
    </row>
    <row r="2598" spans="1:15" x14ac:dyDescent="0.25">
      <c r="A2598" s="157">
        <v>45695.793055555558</v>
      </c>
      <c r="B2598" s="171">
        <v>0.27682009737374635</v>
      </c>
      <c r="C2598" s="169">
        <f t="shared" si="442"/>
        <v>0.31439642837736603</v>
      </c>
      <c r="D2598" s="168">
        <v>26.46994209</v>
      </c>
      <c r="E2598" s="168">
        <v>2.2054074166666601E-2</v>
      </c>
      <c r="F2598" s="169">
        <f t="shared" si="443"/>
        <v>0.97860208489184108</v>
      </c>
      <c r="G2598" s="169">
        <f t="shared" si="444"/>
        <v>0.30412514456546602</v>
      </c>
      <c r="H2598" s="169">
        <f t="shared" si="445"/>
        <v>6.5827953369148489E-4</v>
      </c>
      <c r="I2598" s="169">
        <f t="shared" si="446"/>
        <v>27163.851411804426</v>
      </c>
      <c r="J2598" s="169">
        <f t="shared" si="440"/>
        <v>2.3636365616641539E-2</v>
      </c>
      <c r="K2598" s="169">
        <f t="shared" si="441"/>
        <v>1.6983944613969866</v>
      </c>
      <c r="L2598" s="169">
        <f t="shared" si="447"/>
        <v>21.277726413667882</v>
      </c>
      <c r="M2598" s="170">
        <f t="shared" si="448"/>
        <v>24.806491453882408</v>
      </c>
      <c r="N2598" s="170">
        <f t="shared" si="449"/>
        <v>0.86151313440112998</v>
      </c>
      <c r="O2598" s="169">
        <f t="shared" si="450"/>
        <v>7.7697793506595419E-2</v>
      </c>
    </row>
    <row r="2599" spans="1:15" x14ac:dyDescent="0.25">
      <c r="A2599" s="157">
        <v>45695.793749999997</v>
      </c>
      <c r="B2599" s="168">
        <v>0.29380766478008241</v>
      </c>
      <c r="C2599" s="169">
        <f t="shared" si="442"/>
        <v>0.3336899096178616</v>
      </c>
      <c r="D2599" s="168">
        <v>26.46992779</v>
      </c>
      <c r="E2599" s="168">
        <v>2.2010096333333298E-2</v>
      </c>
      <c r="F2599" s="169">
        <f t="shared" si="443"/>
        <v>0.97860211407915521</v>
      </c>
      <c r="G2599" s="169">
        <f t="shared" si="444"/>
        <v>0.32278833572203958</v>
      </c>
      <c r="H2599" s="169">
        <f t="shared" si="445"/>
        <v>6.9867605134640604E-4</v>
      </c>
      <c r="I2599" s="169">
        <f t="shared" si="446"/>
        <v>28830.808190983244</v>
      </c>
      <c r="J2599" s="169">
        <f t="shared" si="440"/>
        <v>2.3636375688258625E-2</v>
      </c>
      <c r="K2599" s="169">
        <f t="shared" si="441"/>
        <v>1.6983938187592595</v>
      </c>
      <c r="L2599" s="169">
        <f t="shared" si="447"/>
        <v>22.395953348558528</v>
      </c>
      <c r="M2599" s="170">
        <f t="shared" si="448"/>
        <v>26.110159803910623</v>
      </c>
      <c r="N2599" s="170">
        <f t="shared" si="449"/>
        <v>0.90996502477037844</v>
      </c>
      <c r="O2599" s="169">
        <f t="shared" si="450"/>
        <v>8.2067552739031255E-2</v>
      </c>
    </row>
    <row r="2600" spans="1:15" x14ac:dyDescent="0.25">
      <c r="A2600" s="157">
        <v>45695.794444444444</v>
      </c>
      <c r="B2600" s="168">
        <v>0.33473224956728626</v>
      </c>
      <c r="C2600" s="169">
        <f t="shared" si="442"/>
        <v>0.38016878652171826</v>
      </c>
      <c r="D2600" s="168">
        <v>26.469480888333301</v>
      </c>
      <c r="E2600" s="168">
        <v>2.20164543333333E-2</v>
      </c>
      <c r="F2600" s="169">
        <f t="shared" si="443"/>
        <v>0.97860302622634343</v>
      </c>
      <c r="G2600" s="169">
        <f t="shared" si="444"/>
        <v>0.36774964952392697</v>
      </c>
      <c r="H2600" s="169">
        <f t="shared" si="445"/>
        <v>7.9599491238945236E-4</v>
      </c>
      <c r="I2600" s="169">
        <f t="shared" si="446"/>
        <v>32846.583155476459</v>
      </c>
      <c r="J2600" s="169">
        <f t="shared" si="440"/>
        <v>2.3636690447720647E-2</v>
      </c>
      <c r="K2600" s="169">
        <f t="shared" si="441"/>
        <v>1.6983737352216257</v>
      </c>
      <c r="L2600" s="169">
        <f t="shared" si="447"/>
        <v>25.053890105405664</v>
      </c>
      <c r="M2600" s="170">
        <f t="shared" si="448"/>
        <v>29.208586515323976</v>
      </c>
      <c r="N2600" s="170">
        <f t="shared" si="449"/>
        <v>1.0304571142213468</v>
      </c>
      <c r="O2600" s="169">
        <f t="shared" si="450"/>
        <v>9.2934443923281637E-2</v>
      </c>
    </row>
    <row r="2601" spans="1:15" x14ac:dyDescent="0.25">
      <c r="A2601" s="157">
        <v>45695.795138888891</v>
      </c>
      <c r="B2601" s="168">
        <v>0.33897914047683331</v>
      </c>
      <c r="C2601" s="169">
        <f t="shared" si="442"/>
        <v>0.38499080654014095</v>
      </c>
      <c r="D2601" s="168">
        <v>26.4688373516666</v>
      </c>
      <c r="E2601" s="168">
        <v>2.2158449666666601E-2</v>
      </c>
      <c r="F2601" s="169">
        <f t="shared" si="443"/>
        <v>0.97860433967798421</v>
      </c>
      <c r="G2601" s="169">
        <f t="shared" si="444"/>
        <v>0.37241544627811263</v>
      </c>
      <c r="H2601" s="169">
        <f t="shared" si="445"/>
        <v>8.0609403956301436E-4</v>
      </c>
      <c r="I2601" s="169">
        <f t="shared" si="446"/>
        <v>33263.205685068177</v>
      </c>
      <c r="J2601" s="169">
        <f t="shared" si="440"/>
        <v>2.3637143709138528E-2</v>
      </c>
      <c r="K2601" s="169">
        <f t="shared" si="441"/>
        <v>1.6983448153106551</v>
      </c>
      <c r="L2601" s="169">
        <f t="shared" si="447"/>
        <v>25.327016165699195</v>
      </c>
      <c r="M2601" s="170">
        <f t="shared" si="448"/>
        <v>29.526554526047313</v>
      </c>
      <c r="N2601" s="170">
        <f t="shared" si="449"/>
        <v>1.0495914495284215</v>
      </c>
      <c r="O2601" s="169">
        <f t="shared" si="450"/>
        <v>9.4660123514468023E-2</v>
      </c>
    </row>
    <row r="2602" spans="1:15" x14ac:dyDescent="0.25">
      <c r="A2602" s="157">
        <v>45695.79583333333</v>
      </c>
      <c r="B2602" s="168">
        <v>0.31426994704291805</v>
      </c>
      <c r="C2602" s="169">
        <f t="shared" si="442"/>
        <v>0.35692644083012504</v>
      </c>
      <c r="D2602" s="168">
        <v>26.468193811666598</v>
      </c>
      <c r="E2602" s="168">
        <v>2.2181232666666599E-2</v>
      </c>
      <c r="F2602" s="169">
        <f t="shared" si="443"/>
        <v>0.97860565309302572</v>
      </c>
      <c r="G2602" s="169">
        <f t="shared" si="444"/>
        <v>0.34526898149293606</v>
      </c>
      <c r="H2602" s="169">
        <f t="shared" si="445"/>
        <v>7.4733545777691784E-4</v>
      </c>
      <c r="I2602" s="169">
        <f t="shared" si="446"/>
        <v>30838.444487722802</v>
      </c>
      <c r="J2602" s="169">
        <f t="shared" si="440"/>
        <v>2.3637596983543181E-2</v>
      </c>
      <c r="K2602" s="169">
        <f t="shared" si="441"/>
        <v>1.6983158956102773</v>
      </c>
      <c r="L2602" s="169">
        <f t="shared" si="447"/>
        <v>23.730982705702104</v>
      </c>
      <c r="M2602" s="170">
        <f t="shared" si="448"/>
        <v>27.665456362724594</v>
      </c>
      <c r="N2602" s="170">
        <f t="shared" si="449"/>
        <v>0.97767488228159305</v>
      </c>
      <c r="O2602" s="169">
        <f t="shared" si="450"/>
        <v>8.8174141619912785E-2</v>
      </c>
    </row>
    <row r="2603" spans="1:15" x14ac:dyDescent="0.25">
      <c r="A2603" s="157">
        <v>45695.796527777777</v>
      </c>
      <c r="B2603" s="168">
        <v>0.29303549424027248</v>
      </c>
      <c r="C2603" s="169">
        <f t="shared" si="442"/>
        <v>0.33280863143068834</v>
      </c>
      <c r="D2603" s="168">
        <v>26.4675502716666</v>
      </c>
      <c r="E2603" s="168">
        <v>2.2074737666666601E-2</v>
      </c>
      <c r="F2603" s="169">
        <f t="shared" si="443"/>
        <v>0.97860696646466561</v>
      </c>
      <c r="G2603" s="169">
        <f t="shared" si="444"/>
        <v>0.32193999963923042</v>
      </c>
      <c r="H2603" s="169">
        <f t="shared" si="445"/>
        <v>6.9683982605894031E-4</v>
      </c>
      <c r="I2603" s="169">
        <f t="shared" si="446"/>
        <v>28754.665755611473</v>
      </c>
      <c r="J2603" s="169">
        <f t="shared" si="440"/>
        <v>2.3638050268587198E-2</v>
      </c>
      <c r="K2603" s="169">
        <f t="shared" si="441"/>
        <v>1.6982869762702857</v>
      </c>
      <c r="L2603" s="169">
        <f t="shared" si="447"/>
        <v>22.345324496299742</v>
      </c>
      <c r="M2603" s="170">
        <f t="shared" si="448"/>
        <v>26.049665633366949</v>
      </c>
      <c r="N2603" s="170">
        <f t="shared" si="449"/>
        <v>0.91029099208625452</v>
      </c>
      <c r="O2603" s="169">
        <f t="shared" si="450"/>
        <v>8.2096950945730024E-2</v>
      </c>
    </row>
    <row r="2604" spans="1:15" x14ac:dyDescent="0.25">
      <c r="A2604" s="157">
        <v>45695.797222222223</v>
      </c>
      <c r="B2604" s="168">
        <v>0.29535198187635103</v>
      </c>
      <c r="C2604" s="169">
        <f t="shared" si="442"/>
        <v>0.33543837807434063</v>
      </c>
      <c r="D2604" s="168">
        <v>26.466916243333301</v>
      </c>
      <c r="E2604" s="168">
        <v>2.2045534166666599E-2</v>
      </c>
      <c r="F2604" s="169">
        <f t="shared" si="443"/>
        <v>0.97860826038193272</v>
      </c>
      <c r="G2604" s="169">
        <f t="shared" si="444"/>
        <v>0.32448498153863115</v>
      </c>
      <c r="H2604" s="169">
        <f t="shared" si="445"/>
        <v>7.0234844488881198E-4</v>
      </c>
      <c r="I2604" s="169">
        <f t="shared" si="446"/>
        <v>28981.875865623031</v>
      </c>
      <c r="J2604" s="169">
        <f t="shared" si="440"/>
        <v>2.3638496864380697E-2</v>
      </c>
      <c r="K2604" s="169">
        <f t="shared" si="441"/>
        <v>1.6982584847171118</v>
      </c>
      <c r="L2604" s="169">
        <f t="shared" si="447"/>
        <v>22.497153662575311</v>
      </c>
      <c r="M2604" s="170">
        <f t="shared" si="448"/>
        <v>26.226270219154525</v>
      </c>
      <c r="N2604" s="170">
        <f t="shared" si="449"/>
        <v>0.91590990500891745</v>
      </c>
      <c r="O2604" s="169">
        <f t="shared" si="450"/>
        <v>8.2603707161698903E-2</v>
      </c>
    </row>
    <row r="2605" spans="1:15" x14ac:dyDescent="0.25">
      <c r="A2605" s="157">
        <v>45695.79791666667</v>
      </c>
      <c r="B2605" s="168">
        <v>0.2833834685761113</v>
      </c>
      <c r="C2605" s="169">
        <f t="shared" si="442"/>
        <v>0.32184484412359399</v>
      </c>
      <c r="D2605" s="168">
        <v>26.466569965000001</v>
      </c>
      <c r="E2605" s="168">
        <v>2.2005727499999999E-2</v>
      </c>
      <c r="F2605" s="169">
        <f t="shared" si="443"/>
        <v>0.9786089670447331</v>
      </c>
      <c r="G2605" s="169">
        <f t="shared" si="444"/>
        <v>0.31133591515146525</v>
      </c>
      <c r="H2605" s="169">
        <f t="shared" si="445"/>
        <v>6.7388726223260875E-4</v>
      </c>
      <c r="I2605" s="169">
        <f t="shared" si="446"/>
        <v>27807.394532278522</v>
      </c>
      <c r="J2605" s="169">
        <f t="shared" si="440"/>
        <v>2.3638740779681679E-2</v>
      </c>
      <c r="K2605" s="169">
        <f t="shared" si="441"/>
        <v>1.6982429240341201</v>
      </c>
      <c r="L2605" s="169">
        <f t="shared" si="447"/>
        <v>21.71087614741008</v>
      </c>
      <c r="M2605" s="170">
        <f t="shared" si="448"/>
        <v>25.309451894487456</v>
      </c>
      <c r="N2605" s="170">
        <f t="shared" si="449"/>
        <v>0.87893832107651593</v>
      </c>
      <c r="O2605" s="169">
        <f t="shared" si="450"/>
        <v>7.9269329101417388E-2</v>
      </c>
    </row>
    <row r="2606" spans="1:15" x14ac:dyDescent="0.25">
      <c r="A2606" s="157">
        <v>45695.798611111109</v>
      </c>
      <c r="B2606" s="168">
        <v>0.29535198740503166</v>
      </c>
      <c r="C2606" s="169">
        <f t="shared" si="442"/>
        <v>0.33543736247111583</v>
      </c>
      <c r="D2606" s="168">
        <v>26.466354478333301</v>
      </c>
      <c r="E2606" s="168">
        <v>2.19658556666666E-2</v>
      </c>
      <c r="F2606" s="169">
        <f t="shared" si="443"/>
        <v>0.97860940678987562</v>
      </c>
      <c r="G2606" s="169">
        <f t="shared" si="444"/>
        <v>0.32448498761265104</v>
      </c>
      <c r="H2606" s="169">
        <f t="shared" si="445"/>
        <v>7.0234845803604127E-4</v>
      </c>
      <c r="I2606" s="169">
        <f t="shared" si="446"/>
        <v>28981.788117504409</v>
      </c>
      <c r="J2606" s="169">
        <f t="shared" si="440"/>
        <v>2.3638892568080168E-2</v>
      </c>
      <c r="K2606" s="169">
        <f t="shared" si="441"/>
        <v>1.6982332407789205</v>
      </c>
      <c r="L2606" s="169">
        <f t="shared" si="447"/>
        <v>22.49715402474127</v>
      </c>
      <c r="M2606" s="170">
        <f t="shared" si="448"/>
        <v>26.225921228071936</v>
      </c>
      <c r="N2606" s="170">
        <f t="shared" si="449"/>
        <v>0.91258466768773705</v>
      </c>
      <c r="O2606" s="169">
        <f t="shared" si="450"/>
        <v>8.2303812020899814E-2</v>
      </c>
    </row>
    <row r="2607" spans="1:15" x14ac:dyDescent="0.25">
      <c r="A2607" s="157">
        <v>45695.799305555556</v>
      </c>
      <c r="B2607" s="168">
        <v>0.31388387558313124</v>
      </c>
      <c r="C2607" s="169">
        <f t="shared" si="442"/>
        <v>0.35648399470074632</v>
      </c>
      <c r="D2607" s="168">
        <v>26.466138993333299</v>
      </c>
      <c r="E2607" s="168">
        <v>2.2005592500000001E-2</v>
      </c>
      <c r="F2607" s="169">
        <f t="shared" si="443"/>
        <v>0.97860984652675109</v>
      </c>
      <c r="G2607" s="169">
        <f t="shared" si="444"/>
        <v>0.3448448286238554</v>
      </c>
      <c r="H2607" s="169">
        <f t="shared" si="445"/>
        <v>7.4641737797371296E-4</v>
      </c>
      <c r="I2607" s="169">
        <f t="shared" si="446"/>
        <v>30800.217142144484</v>
      </c>
      <c r="J2607" s="169">
        <f t="shared" si="440"/>
        <v>2.3639044356497628E-2</v>
      </c>
      <c r="K2607" s="169">
        <f t="shared" si="441"/>
        <v>1.6982235576390214</v>
      </c>
      <c r="L2607" s="169">
        <f t="shared" si="447"/>
        <v>23.705909123699179</v>
      </c>
      <c r="M2607" s="170">
        <f t="shared" si="448"/>
        <v>27.634878943456822</v>
      </c>
      <c r="N2607" s="170">
        <f t="shared" si="449"/>
        <v>0.9687416986985361</v>
      </c>
      <c r="O2607" s="169">
        <f t="shared" si="450"/>
        <v>8.7368479319853545E-2</v>
      </c>
    </row>
    <row r="2608" spans="1:15" x14ac:dyDescent="0.25">
      <c r="A2608" s="157">
        <v>45695.8</v>
      </c>
      <c r="B2608" s="168">
        <v>0.30770657215733871</v>
      </c>
      <c r="C2608" s="169">
        <f t="shared" si="442"/>
        <v>0.34946790322626392</v>
      </c>
      <c r="D2608" s="168">
        <v>26.465923506666599</v>
      </c>
      <c r="E2608" s="168">
        <v>2.2116857166666601E-2</v>
      </c>
      <c r="F2608" s="169">
        <f t="shared" si="443"/>
        <v>0.97861028626216195</v>
      </c>
      <c r="G2608" s="169">
        <f t="shared" si="444"/>
        <v>0.3380582068604166</v>
      </c>
      <c r="H2608" s="169">
        <f t="shared" si="445"/>
        <v>7.3172772047709221E-4</v>
      </c>
      <c r="I2608" s="169">
        <f t="shared" si="446"/>
        <v>30194.026838749203</v>
      </c>
      <c r="J2608" s="169">
        <f t="shared" si="440"/>
        <v>2.3639196147282101E-2</v>
      </c>
      <c r="K2608" s="169">
        <f t="shared" si="441"/>
        <v>1.6982138744646342</v>
      </c>
      <c r="L2608" s="169">
        <f t="shared" si="447"/>
        <v>23.304129979744928</v>
      </c>
      <c r="M2608" s="170">
        <f t="shared" si="448"/>
        <v>27.166370893545029</v>
      </c>
      <c r="N2608" s="170">
        <f t="shared" si="449"/>
        <v>0.95539232081409731</v>
      </c>
      <c r="O2608" s="169">
        <f t="shared" si="450"/>
        <v>8.6164531097952496E-2</v>
      </c>
    </row>
    <row r="2609" spans="1:15" x14ac:dyDescent="0.25">
      <c r="A2609" s="157">
        <v>45695.800694444442</v>
      </c>
      <c r="B2609" s="168">
        <v>0.29303549792348549</v>
      </c>
      <c r="C2609" s="169">
        <f t="shared" si="442"/>
        <v>0.332805301100705</v>
      </c>
      <c r="D2609" s="168">
        <v>26.46570268</v>
      </c>
      <c r="E2609" s="168">
        <v>2.2093015833333299E-2</v>
      </c>
      <c r="F2609" s="169">
        <f t="shared" si="443"/>
        <v>0.97861073688965849</v>
      </c>
      <c r="G2609" s="169">
        <f t="shared" si="444"/>
        <v>0.32194000368574915</v>
      </c>
      <c r="H2609" s="169">
        <f t="shared" si="445"/>
        <v>6.9683983481763883E-4</v>
      </c>
      <c r="I2609" s="169">
        <f t="shared" si="446"/>
        <v>28754.378015100912</v>
      </c>
      <c r="J2609" s="169">
        <f t="shared" si="440"/>
        <v>2.3639351700849229E-2</v>
      </c>
      <c r="K2609" s="169">
        <f t="shared" si="441"/>
        <v>1.698203951372308</v>
      </c>
      <c r="L2609" s="169">
        <f t="shared" si="447"/>
        <v>22.345324737841231</v>
      </c>
      <c r="M2609" s="170">
        <f t="shared" si="448"/>
        <v>26.048524483794356</v>
      </c>
      <c r="N2609" s="170">
        <f t="shared" si="449"/>
        <v>0.91099578145624183</v>
      </c>
      <c r="O2609" s="169">
        <f t="shared" si="450"/>
        <v>8.2160514200599014E-2</v>
      </c>
    </row>
    <row r="2610" spans="1:15" x14ac:dyDescent="0.25">
      <c r="A2610" s="157">
        <v>45695.801388888889</v>
      </c>
      <c r="B2610" s="171">
        <v>0.27257321012424784</v>
      </c>
      <c r="C2610" s="169">
        <f t="shared" si="442"/>
        <v>0.30956532384378094</v>
      </c>
      <c r="D2610" s="168">
        <v>26.465335844999998</v>
      </c>
      <c r="E2610" s="168">
        <v>2.1969829833333301E-2</v>
      </c>
      <c r="F2610" s="169">
        <f t="shared" si="443"/>
        <v>0.97861148545615184</v>
      </c>
      <c r="G2610" s="169">
        <f t="shared" si="444"/>
        <v>0.29945935183234962</v>
      </c>
      <c r="H2610" s="169">
        <f t="shared" si="445"/>
        <v>6.4818041522153602E-4</v>
      </c>
      <c r="I2610" s="169">
        <f t="shared" si="446"/>
        <v>26746.443980102675</v>
      </c>
      <c r="J2610" s="169">
        <f t="shared" si="440"/>
        <v>2.3639610107613323E-2</v>
      </c>
      <c r="K2610" s="169">
        <f t="shared" si="441"/>
        <v>1.6981874673266195</v>
      </c>
      <c r="L2610" s="169">
        <f t="shared" si="447"/>
        <v>20.996688009469025</v>
      </c>
      <c r="M2610" s="170">
        <f t="shared" si="448"/>
        <v>24.476170733129674</v>
      </c>
      <c r="N2610" s="170">
        <f t="shared" si="449"/>
        <v>0.8455626507374856</v>
      </c>
      <c r="O2610" s="169">
        <f t="shared" si="450"/>
        <v>7.6259257822644796E-2</v>
      </c>
    </row>
    <row r="2611" spans="1:15" x14ac:dyDescent="0.25">
      <c r="A2611" s="157">
        <v>45695.802083333336</v>
      </c>
      <c r="B2611" s="168">
        <v>0.28183914594343978</v>
      </c>
      <c r="C2611" s="169">
        <f t="shared" si="442"/>
        <v>0.32008803581275963</v>
      </c>
      <c r="D2611" s="168">
        <v>26.464906693333301</v>
      </c>
      <c r="E2611" s="168">
        <v>2.18863815E-2</v>
      </c>
      <c r="F2611" s="169">
        <f t="shared" si="443"/>
        <v>0.9786123611686468</v>
      </c>
      <c r="G2611" s="169">
        <f t="shared" si="444"/>
        <v>0.3096392632523699</v>
      </c>
      <c r="H2611" s="169">
        <f t="shared" si="445"/>
        <v>6.7021485552461017E-4</v>
      </c>
      <c r="I2611" s="169">
        <f t="shared" si="446"/>
        <v>27655.606294222431</v>
      </c>
      <c r="J2611" s="169">
        <f t="shared" si="440"/>
        <v>2.3639912416017136E-2</v>
      </c>
      <c r="K2611" s="169">
        <f t="shared" si="441"/>
        <v>1.6981681831766324</v>
      </c>
      <c r="L2611" s="169">
        <f t="shared" si="447"/>
        <v>21.609086101842426</v>
      </c>
      <c r="M2611" s="170">
        <f t="shared" si="448"/>
        <v>25.189796475949283</v>
      </c>
      <c r="N2611" s="170">
        <f t="shared" si="449"/>
        <v>0.86959214497413462</v>
      </c>
      <c r="O2611" s="169">
        <f t="shared" si="450"/>
        <v>7.8426420001274755E-2</v>
      </c>
    </row>
    <row r="2612" spans="1:15" x14ac:dyDescent="0.25">
      <c r="A2612" s="157">
        <v>45695.802777777775</v>
      </c>
      <c r="B2612" s="168">
        <v>0.30268751991987536</v>
      </c>
      <c r="C2612" s="169">
        <f t="shared" si="442"/>
        <v>0.34376497955571866</v>
      </c>
      <c r="D2612" s="168">
        <v>26.464477540000001</v>
      </c>
      <c r="E2612" s="168">
        <v>2.1985724000000002E-2</v>
      </c>
      <c r="F2612" s="169">
        <f t="shared" si="443"/>
        <v>0.97861323686524426</v>
      </c>
      <c r="G2612" s="169">
        <f t="shared" si="444"/>
        <v>0.33254408414396058</v>
      </c>
      <c r="H2612" s="169">
        <f t="shared" si="445"/>
        <v>7.1979238992199261E-4</v>
      </c>
      <c r="I2612" s="169">
        <f t="shared" si="446"/>
        <v>29701.294233614091</v>
      </c>
      <c r="J2612" s="169">
        <f t="shared" si="440"/>
        <v>2.3640214730327017E-2</v>
      </c>
      <c r="K2612" s="169">
        <f t="shared" si="441"/>
        <v>1.6981488991120153</v>
      </c>
      <c r="L2612" s="169">
        <f t="shared" si="447"/>
        <v>22.976853366516881</v>
      </c>
      <c r="M2612" s="170">
        <f t="shared" si="448"/>
        <v>26.783935535328801</v>
      </c>
      <c r="N2612" s="170">
        <f t="shared" si="449"/>
        <v>0.93493989311645065</v>
      </c>
      <c r="O2612" s="169">
        <f t="shared" si="450"/>
        <v>8.4319975930415833E-2</v>
      </c>
    </row>
    <row r="2613" spans="1:15" x14ac:dyDescent="0.25">
      <c r="A2613" s="157">
        <v>45695.803472222222</v>
      </c>
      <c r="B2613" s="168">
        <v>0.31079523031006606</v>
      </c>
      <c r="C2613" s="169">
        <f t="shared" si="442"/>
        <v>0.35297215883049171</v>
      </c>
      <c r="D2613" s="168">
        <v>26.464048384999899</v>
      </c>
      <c r="E2613" s="168">
        <v>2.20651994999999E-2</v>
      </c>
      <c r="F2613" s="169">
        <f t="shared" si="443"/>
        <v>0.97861411254594488</v>
      </c>
      <c r="G2613" s="169">
        <f t="shared" si="444"/>
        <v>0.34145152481718077</v>
      </c>
      <c r="H2613" s="169">
        <f t="shared" si="445"/>
        <v>7.3907256453935235E-4</v>
      </c>
      <c r="I2613" s="169">
        <f t="shared" si="446"/>
        <v>30496.794522954482</v>
      </c>
      <c r="J2613" s="169">
        <f t="shared" si="440"/>
        <v>2.3640517050543236E-2</v>
      </c>
      <c r="K2613" s="169">
        <f t="shared" si="441"/>
        <v>1.6981296151327616</v>
      </c>
      <c r="L2613" s="169">
        <f t="shared" si="447"/>
        <v>23.505159722441075</v>
      </c>
      <c r="M2613" s="170">
        <f t="shared" si="448"/>
        <v>27.399499184397854</v>
      </c>
      <c r="N2613" s="170">
        <f t="shared" si="449"/>
        <v>0.96221042179548955</v>
      </c>
      <c r="O2613" s="169">
        <f t="shared" si="450"/>
        <v>8.6779439195119906E-2</v>
      </c>
    </row>
    <row r="2614" spans="1:15" x14ac:dyDescent="0.25">
      <c r="A2614" s="157">
        <v>45695.804166666669</v>
      </c>
      <c r="B2614" s="168">
        <v>0.28801644937695453</v>
      </c>
      <c r="C2614" s="169">
        <f t="shared" si="442"/>
        <v>0.32710142642967638</v>
      </c>
      <c r="D2614" s="168">
        <v>26.4636406883333</v>
      </c>
      <c r="E2614" s="168">
        <v>2.1942014499999999E-2</v>
      </c>
      <c r="F2614" s="169">
        <f t="shared" si="443"/>
        <v>0.97861494442354524</v>
      </c>
      <c r="G2614" s="169">
        <f t="shared" si="444"/>
        <v>0.31642588502429253</v>
      </c>
      <c r="H2614" s="169">
        <f t="shared" si="445"/>
        <v>6.8490451303959427E-4</v>
      </c>
      <c r="I2614" s="169">
        <f t="shared" si="446"/>
        <v>28261.56324352404</v>
      </c>
      <c r="J2614" s="169">
        <f t="shared" si="440"/>
        <v>2.3640804258720866E-2</v>
      </c>
      <c r="K2614" s="169">
        <f t="shared" si="441"/>
        <v>1.6981112955271287</v>
      </c>
      <c r="L2614" s="169">
        <f t="shared" si="447"/>
        <v>22.015783260547927</v>
      </c>
      <c r="M2614" s="170">
        <f t="shared" si="448"/>
        <v>25.663114397206446</v>
      </c>
      <c r="N2614" s="170">
        <f t="shared" si="449"/>
        <v>0.88995572687235491</v>
      </c>
      <c r="O2614" s="169">
        <f t="shared" si="450"/>
        <v>8.0262962380262898E-2</v>
      </c>
    </row>
    <row r="2615" spans="1:15" x14ac:dyDescent="0.25">
      <c r="A2615" s="157">
        <v>45695.804861111108</v>
      </c>
      <c r="B2615" s="171">
        <v>0.27682009737374635</v>
      </c>
      <c r="C2615" s="169">
        <f t="shared" si="442"/>
        <v>0.31438598980072913</v>
      </c>
      <c r="D2615" s="168">
        <v>26.463819505</v>
      </c>
      <c r="E2615" s="168">
        <v>2.1922145333333299E-2</v>
      </c>
      <c r="F2615" s="169">
        <f t="shared" si="443"/>
        <v>0.97861457956231956</v>
      </c>
      <c r="G2615" s="169">
        <f t="shared" si="444"/>
        <v>0.30412514456546602</v>
      </c>
      <c r="H2615" s="169">
        <f t="shared" si="445"/>
        <v>6.5827953369148489E-4</v>
      </c>
      <c r="I2615" s="169">
        <f t="shared" si="446"/>
        <v>27162.949518782996</v>
      </c>
      <c r="J2615" s="169">
        <f t="shared" si="440"/>
        <v>2.364067828804816E-2</v>
      </c>
      <c r="K2615" s="169">
        <f t="shared" si="441"/>
        <v>1.6981193305291864</v>
      </c>
      <c r="L2615" s="169">
        <f t="shared" si="447"/>
        <v>21.277726413667882</v>
      </c>
      <c r="M2615" s="170">
        <f t="shared" si="448"/>
        <v>24.802889652827179</v>
      </c>
      <c r="N2615" s="170">
        <f t="shared" si="449"/>
        <v>0.85620689070080802</v>
      </c>
      <c r="O2615" s="169">
        <f t="shared" si="450"/>
        <v>7.7219236174315295E-2</v>
      </c>
    </row>
    <row r="2616" spans="1:15" x14ac:dyDescent="0.25">
      <c r="A2616" s="157">
        <v>45695.805555555555</v>
      </c>
      <c r="B2616" s="168">
        <v>0.28801645488246846</v>
      </c>
      <c r="C2616" s="169">
        <f t="shared" si="442"/>
        <v>0.3271025110741837</v>
      </c>
      <c r="D2616" s="168">
        <v>26.464248656666602</v>
      </c>
      <c r="E2616" s="168">
        <v>2.17234606666666E-2</v>
      </c>
      <c r="F2616" s="169">
        <f t="shared" si="443"/>
        <v>0.97861370389871294</v>
      </c>
      <c r="G2616" s="169">
        <f t="shared" si="444"/>
        <v>0.31642589107286062</v>
      </c>
      <c r="H2616" s="169">
        <f t="shared" si="445"/>
        <v>6.8490452613173298E-4</v>
      </c>
      <c r="I2616" s="169">
        <f t="shared" si="446"/>
        <v>28261.656956809471</v>
      </c>
      <c r="J2616" s="169">
        <f t="shared" si="440"/>
        <v>2.3640375967656412E-2</v>
      </c>
      <c r="K2616" s="169">
        <f t="shared" si="441"/>
        <v>1.6981386142731791</v>
      </c>
      <c r="L2616" s="169">
        <f t="shared" si="447"/>
        <v>22.015783622468394</v>
      </c>
      <c r="M2616" s="170">
        <f t="shared" si="448"/>
        <v>25.663484855567006</v>
      </c>
      <c r="N2616" s="170">
        <f t="shared" si="449"/>
        <v>0.88110690702520822</v>
      </c>
      <c r="O2616" s="169">
        <f t="shared" si="450"/>
        <v>7.9464908642244605E-2</v>
      </c>
    </row>
    <row r="2617" spans="1:15" x14ac:dyDescent="0.25">
      <c r="A2617" s="157">
        <v>45695.806250000001</v>
      </c>
      <c r="B2617" s="168">
        <v>0.30345968859877592</v>
      </c>
      <c r="C2617" s="169">
        <f t="shared" si="442"/>
        <v>0.34464231285782848</v>
      </c>
      <c r="D2617" s="168">
        <v>26.464677809999898</v>
      </c>
      <c r="E2617" s="168">
        <v>2.1767171500000002E-2</v>
      </c>
      <c r="F2617" s="169">
        <f t="shared" si="443"/>
        <v>0.97861282821240803</v>
      </c>
      <c r="G2617" s="169">
        <f t="shared" si="444"/>
        <v>0.33339241818230347</v>
      </c>
      <c r="H2617" s="169">
        <f t="shared" si="445"/>
        <v>7.2162861078420661E-4</v>
      </c>
      <c r="I2617" s="169">
        <f t="shared" si="446"/>
        <v>29777.09583091638</v>
      </c>
      <c r="J2617" s="169">
        <f t="shared" si="440"/>
        <v>2.3640073650822716E-2</v>
      </c>
      <c r="K2617" s="169">
        <f t="shared" si="441"/>
        <v>1.6981578982523238</v>
      </c>
      <c r="L2617" s="169">
        <f t="shared" si="447"/>
        <v>23.027253209731576</v>
      </c>
      <c r="M2617" s="170">
        <f t="shared" si="448"/>
        <v>26.842813727639577</v>
      </c>
      <c r="N2617" s="170">
        <f t="shared" si="449"/>
        <v>0.92789864200996053</v>
      </c>
      <c r="O2617" s="169">
        <f t="shared" si="450"/>
        <v>8.3684942461215772E-2</v>
      </c>
    </row>
    <row r="2618" spans="1:15" x14ac:dyDescent="0.25">
      <c r="A2618" s="157">
        <v>45695.806944444441</v>
      </c>
      <c r="B2618" s="168">
        <v>0.28917468765473264</v>
      </c>
      <c r="C2618" s="169">
        <f t="shared" si="442"/>
        <v>0.32841945355920643</v>
      </c>
      <c r="D2618" s="168">
        <v>26.465106965</v>
      </c>
      <c r="E2618" s="168">
        <v>2.1961881999999999E-2</v>
      </c>
      <c r="F2618" s="169">
        <f t="shared" si="443"/>
        <v>0.9786119525034036</v>
      </c>
      <c r="G2618" s="169">
        <f t="shared" si="444"/>
        <v>0.31769836988725003</v>
      </c>
      <c r="H2618" s="169">
        <f t="shared" si="445"/>
        <v>6.8765880927976197E-4</v>
      </c>
      <c r="I2618" s="169">
        <f t="shared" si="446"/>
        <v>28375.440787515436</v>
      </c>
      <c r="J2618" s="169">
        <f t="shared" si="440"/>
        <v>2.3639771337546984E-2</v>
      </c>
      <c r="K2618" s="169">
        <f t="shared" si="441"/>
        <v>1.6981771824666261</v>
      </c>
      <c r="L2618" s="169">
        <f t="shared" si="447"/>
        <v>22.091901919606567</v>
      </c>
      <c r="M2618" s="170">
        <f t="shared" si="448"/>
        <v>25.752739088314748</v>
      </c>
      <c r="N2618" s="170">
        <f t="shared" si="449"/>
        <v>0.89421003318853343</v>
      </c>
      <c r="O2618" s="169">
        <f t="shared" si="450"/>
        <v>8.0646648014838868E-2</v>
      </c>
    </row>
    <row r="2619" spans="1:15" x14ac:dyDescent="0.25">
      <c r="A2619" s="157">
        <v>45695.807638888888</v>
      </c>
      <c r="B2619" s="168">
        <v>0.28222523947934064</v>
      </c>
      <c r="C2619" s="169">
        <f t="shared" si="442"/>
        <v>0.32052758346026861</v>
      </c>
      <c r="D2619" s="168">
        <v>26.465514623333299</v>
      </c>
      <c r="E2619" s="168">
        <v>2.1985724166666599E-2</v>
      </c>
      <c r="F2619" s="169">
        <f t="shared" si="443"/>
        <v>0.97861112064138822</v>
      </c>
      <c r="G2619" s="169">
        <f t="shared" si="444"/>
        <v>0.31006344037511357</v>
      </c>
      <c r="H2619" s="169">
        <f t="shared" si="445"/>
        <v>6.7113298782492121E-4</v>
      </c>
      <c r="I2619" s="169">
        <f t="shared" si="446"/>
        <v>27693.583210967208</v>
      </c>
      <c r="J2619" s="169">
        <f t="shared" si="440"/>
        <v>2.3639484171731978E-2</v>
      </c>
      <c r="K2619" s="169">
        <f t="shared" si="441"/>
        <v>1.6981955008698966</v>
      </c>
      <c r="L2619" s="169">
        <f t="shared" si="447"/>
        <v>21.6345417665102</v>
      </c>
      <c r="M2619" s="170">
        <f t="shared" si="448"/>
        <v>25.219833860797142</v>
      </c>
      <c r="N2619" s="170">
        <f t="shared" si="449"/>
        <v>0.87469428808746308</v>
      </c>
      <c r="O2619" s="169">
        <f t="shared" si="450"/>
        <v>7.8886569993458069E-2</v>
      </c>
    </row>
    <row r="2620" spans="1:15" x14ac:dyDescent="0.25">
      <c r="A2620" s="157">
        <v>45695.808333333334</v>
      </c>
      <c r="B2620" s="171">
        <v>0.27643401671750906</v>
      </c>
      <c r="C2620" s="169">
        <f t="shared" si="442"/>
        <v>0.31395009575713523</v>
      </c>
      <c r="D2620" s="168">
        <v>26.465334795</v>
      </c>
      <c r="E2620" s="168">
        <v>2.18386303333333E-2</v>
      </c>
      <c r="F2620" s="169">
        <f t="shared" si="443"/>
        <v>0.97861148759877037</v>
      </c>
      <c r="G2620" s="169">
        <f t="shared" si="444"/>
        <v>0.30370098159281322</v>
      </c>
      <c r="H2620" s="169">
        <f t="shared" si="445"/>
        <v>6.5736143201907619E-4</v>
      </c>
      <c r="I2620" s="169">
        <f t="shared" si="446"/>
        <v>27125.288273416485</v>
      </c>
      <c r="J2620" s="169">
        <f t="shared" si="440"/>
        <v>2.3639610847261738E-2</v>
      </c>
      <c r="K2620" s="169">
        <f t="shared" si="441"/>
        <v>1.6981874201441356</v>
      </c>
      <c r="L2620" s="169">
        <f t="shared" si="447"/>
        <v>21.252202544047186</v>
      </c>
      <c r="M2620" s="170">
        <f t="shared" si="448"/>
        <v>24.774027443520897</v>
      </c>
      <c r="N2620" s="170">
        <f t="shared" si="449"/>
        <v>0.85184953982367551</v>
      </c>
      <c r="O2620" s="169">
        <f t="shared" si="450"/>
        <v>7.6826257199104936E-2</v>
      </c>
    </row>
    <row r="2621" spans="1:15" x14ac:dyDescent="0.25">
      <c r="A2621" s="157">
        <v>45695.809027777781</v>
      </c>
      <c r="B2621" s="168">
        <v>0.28917468765473264</v>
      </c>
      <c r="C2621" s="169">
        <f t="shared" si="442"/>
        <v>0.32841909245551881</v>
      </c>
      <c r="D2621" s="168">
        <v>26.464904205</v>
      </c>
      <c r="E2621" s="168">
        <v>2.1779618166666601E-2</v>
      </c>
      <c r="F2621" s="169">
        <f t="shared" si="443"/>
        <v>0.97861236624620018</v>
      </c>
      <c r="G2621" s="169">
        <f t="shared" si="444"/>
        <v>0.31769836988724998</v>
      </c>
      <c r="H2621" s="169">
        <f t="shared" si="445"/>
        <v>6.8765880927976186E-4</v>
      </c>
      <c r="I2621" s="169">
        <f t="shared" si="446"/>
        <v>28375.409588156825</v>
      </c>
      <c r="J2621" s="169">
        <f t="shared" si="440"/>
        <v>2.3639914168893938E-2</v>
      </c>
      <c r="K2621" s="169">
        <f t="shared" si="441"/>
        <v>1.6981680713625666</v>
      </c>
      <c r="L2621" s="169">
        <f t="shared" si="447"/>
        <v>22.091901919606567</v>
      </c>
      <c r="M2621" s="170">
        <f t="shared" si="448"/>
        <v>25.752615249795252</v>
      </c>
      <c r="N2621" s="170">
        <f t="shared" si="449"/>
        <v>0.88678366496905947</v>
      </c>
      <c r="O2621" s="169">
        <f t="shared" si="450"/>
        <v>7.9976881761278817E-2</v>
      </c>
    </row>
    <row r="2622" spans="1:15" x14ac:dyDescent="0.25">
      <c r="A2622" s="157">
        <v>45695.80972222222</v>
      </c>
      <c r="B2622" s="168">
        <v>0.2976684750333935</v>
      </c>
      <c r="C2622" s="169">
        <f t="shared" si="442"/>
        <v>0.33806479726471328</v>
      </c>
      <c r="D2622" s="168">
        <v>26.464473614999999</v>
      </c>
      <c r="E2622" s="168">
        <v>2.18522078333333E-2</v>
      </c>
      <c r="F2622" s="169">
        <f t="shared" si="443"/>
        <v>0.97861324487420209</v>
      </c>
      <c r="G2622" s="169">
        <f t="shared" si="444"/>
        <v>0.32702996950357383</v>
      </c>
      <c r="H2622" s="169">
        <f t="shared" si="445"/>
        <v>7.0785707684756238E-4</v>
      </c>
      <c r="I2622" s="169">
        <f t="shared" si="446"/>
        <v>29208.798483671228</v>
      </c>
      <c r="J2622" s="169">
        <f t="shared" si="440"/>
        <v>2.3640217495289922E-2</v>
      </c>
      <c r="K2622" s="169">
        <f t="shared" si="441"/>
        <v>1.6981487227423337</v>
      </c>
      <c r="L2622" s="169">
        <f t="shared" si="447"/>
        <v>22.648816565298279</v>
      </c>
      <c r="M2622" s="170">
        <f t="shared" si="448"/>
        <v>26.401543183078875</v>
      </c>
      <c r="N2622" s="170">
        <f t="shared" si="449"/>
        <v>0.91458991758250696</v>
      </c>
      <c r="O2622" s="169">
        <f t="shared" si="450"/>
        <v>8.2484660676633015E-2</v>
      </c>
    </row>
    <row r="2623" spans="1:15" x14ac:dyDescent="0.25">
      <c r="A2623" s="157">
        <v>45695.810416666667</v>
      </c>
      <c r="B2623" s="168">
        <v>0.29998495898625904</v>
      </c>
      <c r="C2623" s="169">
        <f t="shared" si="442"/>
        <v>0.34069485367498753</v>
      </c>
      <c r="D2623" s="168">
        <v>26.464043026666602</v>
      </c>
      <c r="E2623" s="168">
        <v>2.19519481666666E-2</v>
      </c>
      <c r="F2623" s="169">
        <f t="shared" si="443"/>
        <v>0.97861412347937604</v>
      </c>
      <c r="G2623" s="169">
        <f t="shared" si="444"/>
        <v>0.32957494735645576</v>
      </c>
      <c r="H2623" s="169">
        <f t="shared" si="445"/>
        <v>7.1336568691873542E-4</v>
      </c>
      <c r="I2623" s="169">
        <f t="shared" si="446"/>
        <v>29436.035357518922</v>
      </c>
      <c r="J2623" s="169">
        <f t="shared" si="440"/>
        <v>2.364052082527569E-2</v>
      </c>
      <c r="K2623" s="169">
        <f t="shared" si="441"/>
        <v>1.6981293743583266</v>
      </c>
      <c r="L2623" s="169">
        <f t="shared" si="447"/>
        <v>22.800313718250237</v>
      </c>
      <c r="M2623" s="170">
        <f t="shared" si="448"/>
        <v>26.577870778774763</v>
      </c>
      <c r="N2623" s="170">
        <f t="shared" si="449"/>
        <v>0.92555719994193997</v>
      </c>
      <c r="O2623" s="169">
        <f t="shared" si="450"/>
        <v>8.3473773443537153E-2</v>
      </c>
    </row>
    <row r="2624" spans="1:15" x14ac:dyDescent="0.25">
      <c r="A2624" s="157">
        <v>45695.811111111114</v>
      </c>
      <c r="B2624" s="168">
        <v>0.29573807173676109</v>
      </c>
      <c r="C2624" s="169">
        <f t="shared" si="442"/>
        <v>0.33587084141251849</v>
      </c>
      <c r="D2624" s="168">
        <v>26.463606523333301</v>
      </c>
      <c r="E2624" s="168">
        <v>2.2056854833333299E-2</v>
      </c>
      <c r="F2624" s="169">
        <f t="shared" si="443"/>
        <v>0.97861501413413676</v>
      </c>
      <c r="G2624" s="169">
        <f t="shared" si="444"/>
        <v>0.32490915462334014</v>
      </c>
      <c r="H2624" s="169">
        <f t="shared" si="445"/>
        <v>7.0326656844878817E-4</v>
      </c>
      <c r="I2624" s="169">
        <f t="shared" si="446"/>
        <v>29019.240698041598</v>
      </c>
      <c r="J2624" s="169">
        <f t="shared" si="440"/>
        <v>2.3640828326973697E-2</v>
      </c>
      <c r="K2624" s="169">
        <f t="shared" si="441"/>
        <v>1.6981097603498776</v>
      </c>
      <c r="L2624" s="169">
        <f t="shared" si="447"/>
        <v>22.522442846231105</v>
      </c>
      <c r="M2624" s="170">
        <f t="shared" si="448"/>
        <v>26.25369045885903</v>
      </c>
      <c r="N2624" s="170">
        <f t="shared" si="449"/>
        <v>0.91743223712475352</v>
      </c>
      <c r="O2624" s="169">
        <f t="shared" si="450"/>
        <v>8.2741002626691346E-2</v>
      </c>
    </row>
    <row r="2625" spans="1:15" x14ac:dyDescent="0.25">
      <c r="A2625" s="157">
        <v>45695.811805555553</v>
      </c>
      <c r="B2625" s="168">
        <v>0.30307360425932428</v>
      </c>
      <c r="C2625" s="169">
        <f t="shared" si="442"/>
        <v>0.34420074257645761</v>
      </c>
      <c r="D2625" s="168">
        <v>26.463022136666599</v>
      </c>
      <c r="E2625" s="168">
        <v>2.19320801666666E-2</v>
      </c>
      <c r="F2625" s="169">
        <f t="shared" si="443"/>
        <v>0.97861620650332193</v>
      </c>
      <c r="G2625" s="169">
        <f t="shared" si="444"/>
        <v>0.33296825116313056</v>
      </c>
      <c r="H2625" s="169">
        <f t="shared" si="445"/>
        <v>7.2071050035309647E-4</v>
      </c>
      <c r="I2625" s="169">
        <f t="shared" si="446"/>
        <v>29738.944158605937</v>
      </c>
      <c r="J2625" s="169">
        <f t="shared" si="440"/>
        <v>2.3641240015096727E-2</v>
      </c>
      <c r="K2625" s="169">
        <f t="shared" si="441"/>
        <v>1.6980835015544877</v>
      </c>
      <c r="L2625" s="169">
        <f t="shared" si="447"/>
        <v>23.002055535270852</v>
      </c>
      <c r="M2625" s="170">
        <f t="shared" si="448"/>
        <v>26.812388001172927</v>
      </c>
      <c r="N2625" s="170">
        <f t="shared" si="449"/>
        <v>0.93375137675852815</v>
      </c>
      <c r="O2625" s="169">
        <f t="shared" si="450"/>
        <v>8.4212786504196266E-2</v>
      </c>
    </row>
    <row r="2626" spans="1:15" x14ac:dyDescent="0.25">
      <c r="A2626" s="157">
        <v>45695.8125</v>
      </c>
      <c r="B2626" s="168">
        <v>0.31156738795477218</v>
      </c>
      <c r="C2626" s="169">
        <f t="shared" si="442"/>
        <v>0.35384589934039112</v>
      </c>
      <c r="D2626" s="168">
        <v>26.462378598333299</v>
      </c>
      <c r="E2626" s="168">
        <v>2.1848631666666601E-2</v>
      </c>
      <c r="F2626" s="169">
        <f t="shared" si="443"/>
        <v>0.97861751952281695</v>
      </c>
      <c r="G2626" s="169">
        <f t="shared" si="444"/>
        <v>0.34229984673293573</v>
      </c>
      <c r="H2626" s="169">
        <f t="shared" si="445"/>
        <v>7.4090875916219857E-4</v>
      </c>
      <c r="I2626" s="169">
        <f t="shared" si="446"/>
        <v>30572.285703009795</v>
      </c>
      <c r="J2626" s="169">
        <f t="shared" si="440"/>
        <v>2.3641693384478118E-2</v>
      </c>
      <c r="K2626" s="169">
        <f t="shared" si="441"/>
        <v>1.6980545851854647</v>
      </c>
      <c r="L2626" s="169">
        <f t="shared" si="447"/>
        <v>23.555372913741234</v>
      </c>
      <c r="M2626" s="170">
        <f t="shared" si="448"/>
        <v>27.456944348249412</v>
      </c>
      <c r="N2626" s="170">
        <f t="shared" si="449"/>
        <v>0.95497231389151027</v>
      </c>
      <c r="O2626" s="169">
        <f t="shared" si="450"/>
        <v>8.6126651685742267E-2</v>
      </c>
    </row>
    <row r="2627" spans="1:15" x14ac:dyDescent="0.25">
      <c r="A2627" s="157">
        <v>45695.813194444447</v>
      </c>
      <c r="B2627" s="168">
        <v>0.31002306899759141</v>
      </c>
      <c r="C2627" s="169">
        <f t="shared" si="442"/>
        <v>0.35209079351486849</v>
      </c>
      <c r="D2627" s="168">
        <v>26.4617350583333</v>
      </c>
      <c r="E2627" s="168">
        <v>2.1715512999999999E-2</v>
      </c>
      <c r="F2627" s="169">
        <f t="shared" si="443"/>
        <v>0.97861883250232207</v>
      </c>
      <c r="G2627" s="169">
        <f t="shared" si="444"/>
        <v>0.34060319887187501</v>
      </c>
      <c r="H2627" s="169">
        <f t="shared" si="445"/>
        <v>7.3723636119453462E-4</v>
      </c>
      <c r="I2627" s="169">
        <f t="shared" si="446"/>
        <v>30420.644559684639</v>
      </c>
      <c r="J2627" s="169">
        <f t="shared" si="440"/>
        <v>2.3642146765675675E-2</v>
      </c>
      <c r="K2627" s="169">
        <f t="shared" si="441"/>
        <v>1.6980256691019142</v>
      </c>
      <c r="L2627" s="169">
        <f t="shared" si="447"/>
        <v>23.454928824087531</v>
      </c>
      <c r="M2627" s="170">
        <f t="shared" si="448"/>
        <v>27.339446026453896</v>
      </c>
      <c r="N2627" s="170">
        <f t="shared" si="449"/>
        <v>0.94465909600748377</v>
      </c>
      <c r="O2627" s="169">
        <f t="shared" si="450"/>
        <v>8.5196527417702353E-2</v>
      </c>
    </row>
    <row r="2628" spans="1:15" x14ac:dyDescent="0.25">
      <c r="A2628" s="157">
        <v>45695.813888888886</v>
      </c>
      <c r="B2628" s="168">
        <v>0.29844063634586815</v>
      </c>
      <c r="C2628" s="169">
        <f t="shared" si="442"/>
        <v>0.33893553190835446</v>
      </c>
      <c r="D2628" s="168">
        <v>26.461091518333301</v>
      </c>
      <c r="E2628" s="168">
        <v>2.18371078333333E-2</v>
      </c>
      <c r="F2628" s="169">
        <f t="shared" si="443"/>
        <v>0.97862014543843745</v>
      </c>
      <c r="G2628" s="169">
        <f t="shared" si="444"/>
        <v>0.32787829544887964</v>
      </c>
      <c r="H2628" s="169">
        <f t="shared" si="445"/>
        <v>7.0969328019238021E-4</v>
      </c>
      <c r="I2628" s="169">
        <f t="shared" si="446"/>
        <v>29284.029956881826</v>
      </c>
      <c r="J2628" s="169">
        <f t="shared" si="440"/>
        <v>2.36426001575155E-2</v>
      </c>
      <c r="K2628" s="169">
        <f t="shared" si="441"/>
        <v>1.6979967533787257</v>
      </c>
      <c r="L2628" s="169">
        <f t="shared" si="447"/>
        <v>22.699333893342267</v>
      </c>
      <c r="M2628" s="170">
        <f t="shared" si="448"/>
        <v>26.458308477802209</v>
      </c>
      <c r="N2628" s="170">
        <f t="shared" si="449"/>
        <v>0.91612443319019876</v>
      </c>
      <c r="O2628" s="169">
        <f t="shared" si="450"/>
        <v>8.262305494139599E-2</v>
      </c>
    </row>
    <row r="2629" spans="1:15" x14ac:dyDescent="0.25">
      <c r="A2629" s="157">
        <v>45695.814583333333</v>
      </c>
      <c r="B2629" s="168">
        <v>0.29728239436943255</v>
      </c>
      <c r="C2629" s="169">
        <f t="shared" si="442"/>
        <v>0.33761894570111634</v>
      </c>
      <c r="D2629" s="168">
        <v>26.460444563333301</v>
      </c>
      <c r="E2629" s="168">
        <v>2.1912608333333299E-2</v>
      </c>
      <c r="F2629" s="169">
        <f t="shared" si="443"/>
        <v>0.97862146529802652</v>
      </c>
      <c r="G2629" s="169">
        <f t="shared" si="444"/>
        <v>0.32660580652243543</v>
      </c>
      <c r="H2629" s="169">
        <f t="shared" si="445"/>
        <v>7.0693897515678665E-4</v>
      </c>
      <c r="I2629" s="169">
        <f t="shared" si="446"/>
        <v>29170.276908576452</v>
      </c>
      <c r="J2629" s="169">
        <f t="shared" si="440"/>
        <v>2.364305596604533E-2</v>
      </c>
      <c r="K2629" s="169">
        <f t="shared" si="441"/>
        <v>1.697967684575012</v>
      </c>
      <c r="L2629" s="169">
        <f t="shared" si="447"/>
        <v>22.623551023121852</v>
      </c>
      <c r="M2629" s="170">
        <f t="shared" si="448"/>
        <v>26.369571476188238</v>
      </c>
      <c r="N2629" s="170">
        <f t="shared" si="449"/>
        <v>0.91587825574719062</v>
      </c>
      <c r="O2629" s="169">
        <f t="shared" si="450"/>
        <v>8.2600852791052545E-2</v>
      </c>
    </row>
    <row r="2630" spans="1:15" x14ac:dyDescent="0.25">
      <c r="A2630" s="157">
        <v>45695.81527777778</v>
      </c>
      <c r="B2630" s="168">
        <v>0.29380766845557316</v>
      </c>
      <c r="C2630" s="169">
        <f t="shared" si="442"/>
        <v>0.33367142908383973</v>
      </c>
      <c r="D2630" s="168">
        <v>26.459712233333299</v>
      </c>
      <c r="E2630" s="168">
        <v>2.17306131666666E-2</v>
      </c>
      <c r="F2630" s="169">
        <f t="shared" si="443"/>
        <v>0.9786229592791259</v>
      </c>
      <c r="G2630" s="169">
        <f t="shared" si="444"/>
        <v>0.32278833976007432</v>
      </c>
      <c r="H2630" s="169">
        <f t="shared" si="445"/>
        <v>6.9867606008674099E-4</v>
      </c>
      <c r="I2630" s="169">
        <f t="shared" si="446"/>
        <v>28829.211472843752</v>
      </c>
      <c r="J2630" s="169">
        <f t="shared" si="440"/>
        <v>2.3643571938033219E-2</v>
      </c>
      <c r="K2630" s="169">
        <f t="shared" si="441"/>
        <v>1.6979347801647862</v>
      </c>
      <c r="L2630" s="169">
        <f t="shared" si="447"/>
        <v>22.395953589504817</v>
      </c>
      <c r="M2630" s="170">
        <f t="shared" si="448"/>
        <v>26.103834946192663</v>
      </c>
      <c r="N2630" s="170">
        <f t="shared" si="449"/>
        <v>0.89814346505801657</v>
      </c>
      <c r="O2630" s="169">
        <f t="shared" si="450"/>
        <v>8.1001394756314626E-2</v>
      </c>
    </row>
    <row r="2631" spans="1:15" x14ac:dyDescent="0.25">
      <c r="A2631" s="157">
        <v>45695.815972222219</v>
      </c>
      <c r="B2631" s="168">
        <v>0.29457982976805053</v>
      </c>
      <c r="C2631" s="169">
        <f t="shared" si="442"/>
        <v>0.33454696668705219</v>
      </c>
      <c r="D2631" s="168">
        <v>26.458945749999899</v>
      </c>
      <c r="E2631" s="168">
        <v>2.18065103333333E-2</v>
      </c>
      <c r="F2631" s="169">
        <f t="shared" si="443"/>
        <v>0.97862452287415169</v>
      </c>
      <c r="G2631" s="169">
        <f t="shared" si="444"/>
        <v>0.32363666570538302</v>
      </c>
      <c r="H2631" s="169">
        <f t="shared" si="445"/>
        <v>7.00512263431565E-4</v>
      </c>
      <c r="I2631" s="169">
        <f t="shared" si="446"/>
        <v>28904.857921761308</v>
      </c>
      <c r="J2631" s="169">
        <f t="shared" si="440"/>
        <v>2.3644111987928471E-2</v>
      </c>
      <c r="K2631" s="169">
        <f t="shared" si="441"/>
        <v>1.6979003417066953</v>
      </c>
      <c r="L2631" s="169">
        <f t="shared" si="447"/>
        <v>22.446563211975828</v>
      </c>
      <c r="M2631" s="170">
        <f t="shared" si="448"/>
        <v>26.162347922294572</v>
      </c>
      <c r="N2631" s="170">
        <f t="shared" si="449"/>
        <v>0.90351500434228371</v>
      </c>
      <c r="O2631" s="169">
        <f t="shared" si="450"/>
        <v>8.1485840939960655E-2</v>
      </c>
    </row>
    <row r="2632" spans="1:15" x14ac:dyDescent="0.25">
      <c r="A2632" s="157">
        <v>45695.816666666666</v>
      </c>
      <c r="B2632" s="168">
        <v>0.29187726516666579</v>
      </c>
      <c r="C2632" s="169">
        <f t="shared" si="442"/>
        <v>0.33147635386219942</v>
      </c>
      <c r="D2632" s="168">
        <v>26.458179269999999</v>
      </c>
      <c r="E2632" s="168">
        <v>2.1671008166666599E-2</v>
      </c>
      <c r="F2632" s="169">
        <f t="shared" si="443"/>
        <v>0.97862608640083315</v>
      </c>
      <c r="G2632" s="169">
        <f t="shared" si="444"/>
        <v>0.32066752488832767</v>
      </c>
      <c r="H2632" s="169">
        <f t="shared" si="445"/>
        <v>6.9408555170633697E-4</v>
      </c>
      <c r="I2632" s="169">
        <f t="shared" si="446"/>
        <v>28639.556973694031</v>
      </c>
      <c r="J2632" s="169">
        <f t="shared" si="440"/>
        <v>2.3644652050573603E-2</v>
      </c>
      <c r="K2632" s="169">
        <f t="shared" si="441"/>
        <v>1.6978659039095645</v>
      </c>
      <c r="L2632" s="169">
        <f t="shared" si="447"/>
        <v>22.269347927791284</v>
      </c>
      <c r="M2632" s="170">
        <f t="shared" si="448"/>
        <v>25.955324746345823</v>
      </c>
      <c r="N2632" s="170">
        <f t="shared" si="449"/>
        <v>0.8900368519098788</v>
      </c>
      <c r="O2632" s="169">
        <f t="shared" si="450"/>
        <v>8.027027885190105E-2</v>
      </c>
    </row>
    <row r="2633" spans="1:15" x14ac:dyDescent="0.25">
      <c r="A2633" s="157">
        <v>45695.817361111112</v>
      </c>
      <c r="B2633" s="168">
        <v>0.28608604607260268</v>
      </c>
      <c r="C2633" s="169">
        <f t="shared" si="442"/>
        <v>0.32489808784080437</v>
      </c>
      <c r="D2633" s="168">
        <v>26.457412788333301</v>
      </c>
      <c r="E2633" s="168">
        <v>2.1749290166666602E-2</v>
      </c>
      <c r="F2633" s="169">
        <f t="shared" si="443"/>
        <v>0.97862764986937334</v>
      </c>
      <c r="G2633" s="169">
        <f t="shared" si="444"/>
        <v>0.3143050701355779</v>
      </c>
      <c r="H2633" s="169">
        <f t="shared" si="445"/>
        <v>6.8031400462246301E-4</v>
      </c>
      <c r="I2633" s="169">
        <f t="shared" si="446"/>
        <v>28071.194789445497</v>
      </c>
      <c r="J2633" s="169">
        <f t="shared" si="440"/>
        <v>2.3645192129492371E-2</v>
      </c>
      <c r="K2633" s="169">
        <f t="shared" si="441"/>
        <v>1.6978314665487213</v>
      </c>
      <c r="L2633" s="169">
        <f t="shared" si="447"/>
        <v>21.888823065045834</v>
      </c>
      <c r="M2633" s="170">
        <f t="shared" si="448"/>
        <v>25.511352431569975</v>
      </c>
      <c r="N2633" s="170">
        <f t="shared" si="449"/>
        <v>0.87634950541098444</v>
      </c>
      <c r="O2633" s="169">
        <f t="shared" si="450"/>
        <v>7.9035850055103218E-2</v>
      </c>
    </row>
    <row r="2634" spans="1:15" x14ac:dyDescent="0.25">
      <c r="A2634" s="157">
        <v>45695.818055555559</v>
      </c>
      <c r="B2634" s="168">
        <v>0.28376955843652135</v>
      </c>
      <c r="C2634" s="169">
        <f t="shared" si="442"/>
        <v>0.32226599317721683</v>
      </c>
      <c r="D2634" s="168">
        <v>26.456646306666599</v>
      </c>
      <c r="E2634" s="168">
        <v>2.18347235E-2</v>
      </c>
      <c r="F2634" s="169">
        <f t="shared" si="443"/>
        <v>0.97862921327637353</v>
      </c>
      <c r="G2634" s="169">
        <f t="shared" si="444"/>
        <v>0.31176008823617429</v>
      </c>
      <c r="H2634" s="169">
        <f t="shared" si="445"/>
        <v>6.7480538579258505E-4</v>
      </c>
      <c r="I2634" s="169">
        <f t="shared" si="446"/>
        <v>27843.781810511533</v>
      </c>
      <c r="J2634" s="169">
        <f t="shared" si="440"/>
        <v>2.3645732223510751E-2</v>
      </c>
      <c r="K2634" s="169">
        <f t="shared" si="441"/>
        <v>1.6977970296990565</v>
      </c>
      <c r="L2634" s="169">
        <f t="shared" si="447"/>
        <v>21.736312116374187</v>
      </c>
      <c r="M2634" s="170">
        <f t="shared" si="448"/>
        <v>25.333140897361158</v>
      </c>
      <c r="N2634" s="170">
        <f t="shared" si="449"/>
        <v>0.87298750127309743</v>
      </c>
      <c r="O2634" s="169">
        <f t="shared" si="450"/>
        <v>7.8732639003706473E-2</v>
      </c>
    </row>
    <row r="2635" spans="1:15" x14ac:dyDescent="0.25">
      <c r="A2635" s="157">
        <v>45695.818749999999</v>
      </c>
      <c r="B2635" s="168">
        <v>0.2976684750333935</v>
      </c>
      <c r="C2635" s="169">
        <f t="shared" si="442"/>
        <v>0.33804904449659062</v>
      </c>
      <c r="D2635" s="168">
        <v>26.455879823333301</v>
      </c>
      <c r="E2635" s="168">
        <v>2.1773926833333301E-2</v>
      </c>
      <c r="F2635" s="169">
        <f t="shared" si="443"/>
        <v>0.97863077662523501</v>
      </c>
      <c r="G2635" s="169">
        <f t="shared" si="444"/>
        <v>0.32702996950357377</v>
      </c>
      <c r="H2635" s="169">
        <f t="shared" si="445"/>
        <v>7.0785707684756227E-4</v>
      </c>
      <c r="I2635" s="169">
        <f t="shared" si="446"/>
        <v>29207.437444505431</v>
      </c>
      <c r="J2635" s="169">
        <f t="shared" si="440"/>
        <v>2.3646272333803679E-2</v>
      </c>
      <c r="K2635" s="169">
        <f t="shared" si="441"/>
        <v>1.6977625932856877</v>
      </c>
      <c r="L2635" s="169">
        <f t="shared" si="447"/>
        <v>22.648816565298279</v>
      </c>
      <c r="M2635" s="170">
        <f t="shared" si="448"/>
        <v>26.396162703820199</v>
      </c>
      <c r="N2635" s="170">
        <f t="shared" si="449"/>
        <v>0.91108589486025338</v>
      </c>
      <c r="O2635" s="169">
        <f t="shared" si="450"/>
        <v>8.2168641311350404E-2</v>
      </c>
    </row>
    <row r="2636" spans="1:15" x14ac:dyDescent="0.25">
      <c r="A2636" s="157">
        <v>45695.819444444445</v>
      </c>
      <c r="B2636" s="168">
        <v>0.29805454649318031</v>
      </c>
      <c r="C2636" s="169">
        <f t="shared" si="442"/>
        <v>0.33848613701844743</v>
      </c>
      <c r="D2636" s="168">
        <v>26.455143168333301</v>
      </c>
      <c r="E2636" s="168">
        <v>2.1727509499999999E-2</v>
      </c>
      <c r="F2636" s="169">
        <f t="shared" si="443"/>
        <v>0.97863227907709116</v>
      </c>
      <c r="G2636" s="169">
        <f t="shared" si="444"/>
        <v>0.32745412237265453</v>
      </c>
      <c r="H2636" s="169">
        <f t="shared" si="445"/>
        <v>7.0877515665076737E-4</v>
      </c>
      <c r="I2636" s="169">
        <f t="shared" si="446"/>
        <v>29245.202238393857</v>
      </c>
      <c r="J2636" s="169">
        <f t="shared" si="440"/>
        <v>2.3646791439488241E-2</v>
      </c>
      <c r="K2636" s="169">
        <f t="shared" si="441"/>
        <v>1.6977294974755599</v>
      </c>
      <c r="L2636" s="169">
        <f t="shared" si="447"/>
        <v>22.674076917950149</v>
      </c>
      <c r="M2636" s="170">
        <f t="shared" si="448"/>
        <v>26.425140817751302</v>
      </c>
      <c r="N2636" s="170">
        <f t="shared" si="449"/>
        <v>0.91024653193518901</v>
      </c>
      <c r="O2636" s="169">
        <f t="shared" si="450"/>
        <v>8.2092941191846042E-2</v>
      </c>
    </row>
    <row r="2637" spans="1:15" x14ac:dyDescent="0.25">
      <c r="A2637" s="157">
        <v>45695.820138888892</v>
      </c>
      <c r="B2637" s="168">
        <v>0.30654832650541519</v>
      </c>
      <c r="C2637" s="169">
        <f t="shared" si="442"/>
        <v>0.34813212928997272</v>
      </c>
      <c r="D2637" s="168">
        <v>26.455152174999998</v>
      </c>
      <c r="E2637" s="168">
        <v>2.1751156000000001E-2</v>
      </c>
      <c r="F2637" s="169">
        <f t="shared" si="443"/>
        <v>0.97863226070779974</v>
      </c>
      <c r="G2637" s="169">
        <f t="shared" si="444"/>
        <v>0.33678571389594103</v>
      </c>
      <c r="H2637" s="169">
        <f t="shared" si="445"/>
        <v>7.2897340670117106E-4</v>
      </c>
      <c r="I2637" s="169">
        <f t="shared" si="446"/>
        <v>30078.615970653642</v>
      </c>
      <c r="J2637" s="169">
        <f t="shared" si="440"/>
        <v>2.3646785092590487E-2</v>
      </c>
      <c r="K2637" s="169">
        <f t="shared" si="441"/>
        <v>1.6977299021165833</v>
      </c>
      <c r="L2637" s="169">
        <f t="shared" si="447"/>
        <v>23.228671190591982</v>
      </c>
      <c r="M2637" s="170">
        <f t="shared" si="448"/>
        <v>27.071489638066073</v>
      </c>
      <c r="N2637" s="170">
        <f t="shared" si="449"/>
        <v>0.93593592400821579</v>
      </c>
      <c r="O2637" s="169">
        <f t="shared" si="450"/>
        <v>8.4409805556296513E-2</v>
      </c>
    </row>
    <row r="2638" spans="1:15" x14ac:dyDescent="0.25">
      <c r="A2638" s="157">
        <v>45695.820833333331</v>
      </c>
      <c r="B2638" s="168">
        <v>0.31426994704291805</v>
      </c>
      <c r="C2638" s="169">
        <f t="shared" si="442"/>
        <v>0.3569017953912606</v>
      </c>
      <c r="D2638" s="168">
        <v>26.455459444999999</v>
      </c>
      <c r="E2638" s="168">
        <v>2.1732203499999998E-2</v>
      </c>
      <c r="F2638" s="169">
        <f t="shared" si="443"/>
        <v>0.9786316340189084</v>
      </c>
      <c r="G2638" s="169">
        <f t="shared" si="444"/>
        <v>0.34526898149293606</v>
      </c>
      <c r="H2638" s="169">
        <f t="shared" si="445"/>
        <v>7.4733545777691784E-4</v>
      </c>
      <c r="I2638" s="169">
        <f t="shared" si="446"/>
        <v>30836.315121804917</v>
      </c>
      <c r="J2638" s="169">
        <f t="shared" si="440"/>
        <v>2.3646568564092942E-2</v>
      </c>
      <c r="K2638" s="169">
        <f t="shared" si="441"/>
        <v>1.6977437068271553</v>
      </c>
      <c r="L2638" s="169">
        <f t="shared" si="447"/>
        <v>23.730982705702104</v>
      </c>
      <c r="M2638" s="170">
        <f t="shared" si="448"/>
        <v>27.65710224301306</v>
      </c>
      <c r="N2638" s="170">
        <f t="shared" si="449"/>
        <v>0.95752886579837448</v>
      </c>
      <c r="O2638" s="169">
        <f t="shared" si="450"/>
        <v>8.6357220941411836E-2</v>
      </c>
    </row>
    <row r="2639" spans="1:15" x14ac:dyDescent="0.25">
      <c r="A2639" s="157">
        <v>45695.821527777778</v>
      </c>
      <c r="B2639" s="168">
        <v>0.29110509093592057</v>
      </c>
      <c r="C2639" s="169">
        <f t="shared" si="442"/>
        <v>0.33059509401785964</v>
      </c>
      <c r="D2639" s="168">
        <v>26.455766714999999</v>
      </c>
      <c r="E2639" s="168">
        <v>2.1772734666666599E-2</v>
      </c>
      <c r="F2639" s="169">
        <f t="shared" si="443"/>
        <v>0.97863100732012787</v>
      </c>
      <c r="G2639" s="169">
        <f t="shared" si="444"/>
        <v>0.31981918475051579</v>
      </c>
      <c r="H2639" s="169">
        <f t="shared" si="445"/>
        <v>6.9224931764180905E-4</v>
      </c>
      <c r="I2639" s="169">
        <f t="shared" si="446"/>
        <v>28563.416123143073</v>
      </c>
      <c r="J2639" s="169">
        <f t="shared" si="440"/>
        <v>2.3646352038022168E-2</v>
      </c>
      <c r="K2639" s="169">
        <f t="shared" si="441"/>
        <v>1.6977575116198798</v>
      </c>
      <c r="L2639" s="169">
        <f t="shared" si="447"/>
        <v>22.218672025831808</v>
      </c>
      <c r="M2639" s="170">
        <f t="shared" si="448"/>
        <v>25.894779397992501</v>
      </c>
      <c r="N2639" s="170">
        <f t="shared" si="449"/>
        <v>0.89189979678908515</v>
      </c>
      <c r="O2639" s="169">
        <f t="shared" si="450"/>
        <v>8.0438293361208973E-2</v>
      </c>
    </row>
    <row r="2640" spans="1:15" x14ac:dyDescent="0.25">
      <c r="A2640" s="157">
        <v>45695.822222222225</v>
      </c>
      <c r="B2640" s="168">
        <v>0.29457982976805053</v>
      </c>
      <c r="C2640" s="169">
        <f t="shared" si="442"/>
        <v>0.33454175757525323</v>
      </c>
      <c r="D2640" s="168">
        <v>26.456073983333301</v>
      </c>
      <c r="E2640" s="168">
        <v>2.1612992666666601E-2</v>
      </c>
      <c r="F2640" s="169">
        <f t="shared" si="443"/>
        <v>0.97863038061485741</v>
      </c>
      <c r="G2640" s="169">
        <f t="shared" si="444"/>
        <v>0.32363666570538308</v>
      </c>
      <c r="H2640" s="169">
        <f t="shared" si="445"/>
        <v>7.0051226343156511E-4</v>
      </c>
      <c r="I2640" s="169">
        <f t="shared" si="446"/>
        <v>28904.407854501878</v>
      </c>
      <c r="J2640" s="169">
        <f t="shared" ref="J2640:J2703" si="451">KHprocess*EXP(delta*(1/(D2640+273.15)-1/(Tnul+273.15)))</f>
        <v>2.3646135515552689E-2</v>
      </c>
      <c r="K2640" s="169">
        <f t="shared" ref="K2640:K2703" si="452">1/(J2640*constR*(D2640+273.15)*10^3)</f>
        <v>1.69777131641987</v>
      </c>
      <c r="L2640" s="169">
        <f t="shared" si="447"/>
        <v>22.446563211975828</v>
      </c>
      <c r="M2640" s="170">
        <f t="shared" si="448"/>
        <v>26.160566109132194</v>
      </c>
      <c r="N2640" s="170">
        <f t="shared" si="449"/>
        <v>0.89542214796128949</v>
      </c>
      <c r="O2640" s="169">
        <f t="shared" si="450"/>
        <v>8.0755965725224532E-2</v>
      </c>
    </row>
    <row r="2641" spans="1:15" x14ac:dyDescent="0.25">
      <c r="A2641" s="157">
        <v>45695.822916666664</v>
      </c>
      <c r="B2641" s="168">
        <v>0.2976684750333935</v>
      </c>
      <c r="C2641" s="169">
        <f t="shared" ref="C2641:C2704" si="453">IF($C$13="Normalised Q_A (Nm3/s)", B2641*$C$8/F2641*(D2641+273.15)/($C$6+273.15), B2641)</f>
        <v>0.33804996354916284</v>
      </c>
      <c r="D2641" s="168">
        <v>26.456381253333301</v>
      </c>
      <c r="E2641" s="168">
        <v>2.1627298E-2</v>
      </c>
      <c r="F2641" s="169">
        <f t="shared" ref="F2641:F2704" si="454">$C$5-EXP(52.57-(6690.9/(D2641+273.15))-4.681*LN(D2641+273.15))/1000</f>
        <v>0.97862975389629836</v>
      </c>
      <c r="G2641" s="169">
        <f t="shared" ref="G2641:G2704" si="455">C2641*((20+273.15)/(D2641+273.15))*(F2641/$C$9)</f>
        <v>0.32702996950357383</v>
      </c>
      <c r="H2641" s="169">
        <f t="shared" ref="H2641:H2704" si="456">G2641/$C$2</f>
        <v>7.0785707684756238E-4</v>
      </c>
      <c r="I2641" s="169">
        <f t="shared" ref="I2641:I2704" si="457">C2641*(24*60*60)</f>
        <v>29207.516850647669</v>
      </c>
      <c r="J2641" s="169">
        <f t="shared" si="451"/>
        <v>2.3645918994335501E-2</v>
      </c>
      <c r="K2641" s="169">
        <f t="shared" si="452"/>
        <v>1.6977851213768891</v>
      </c>
      <c r="L2641" s="169">
        <f t="shared" ref="L2641:L2704" si="458">(($C$3/0.815)^(-0.49))*34500*(H2641)^0.86</f>
        <v>22.648816565298279</v>
      </c>
      <c r="M2641" s="170">
        <f t="shared" ref="M2641:M2704" si="459">L2641*(1.024)^(D2641-20)</f>
        <v>26.396476613550586</v>
      </c>
      <c r="N2641" s="170">
        <f t="shared" ref="N2641:N2704" si="460">K2641*E2641*(1-EXP((-(M2641/K2641)*($C$4/I2641))))*I2641/1000</f>
        <v>0.90496370274621329</v>
      </c>
      <c r="O2641" s="169">
        <f t="shared" ref="O2641:O2704" si="461">N2641*1000/24/$C$2</f>
        <v>8.1616495557919666E-2</v>
      </c>
    </row>
    <row r="2642" spans="1:15" x14ac:dyDescent="0.25">
      <c r="A2642" s="157">
        <v>45695.823611111111</v>
      </c>
      <c r="B2642" s="168">
        <v>0.29805454649318031</v>
      </c>
      <c r="C2642" s="169">
        <f t="shared" si="453"/>
        <v>0.3384889731017432</v>
      </c>
      <c r="D2642" s="168">
        <v>26.456688523333298</v>
      </c>
      <c r="E2642" s="168">
        <v>2.17083611666666E-2</v>
      </c>
      <c r="F2642" s="169">
        <f t="shared" si="454"/>
        <v>0.97862912716784967</v>
      </c>
      <c r="G2642" s="169">
        <f t="shared" si="455"/>
        <v>0.32745412237265448</v>
      </c>
      <c r="H2642" s="169">
        <f t="shared" si="456"/>
        <v>7.0877515665076726E-4</v>
      </c>
      <c r="I2642" s="169">
        <f t="shared" si="457"/>
        <v>29245.447275990613</v>
      </c>
      <c r="J2642" s="169">
        <f t="shared" si="451"/>
        <v>2.3645702475545021E-2</v>
      </c>
      <c r="K2642" s="169">
        <f t="shared" si="452"/>
        <v>1.6977989264160593</v>
      </c>
      <c r="L2642" s="169">
        <f t="shared" si="458"/>
        <v>22.674076917950149</v>
      </c>
      <c r="M2642" s="170">
        <f t="shared" si="459"/>
        <v>26.426109328880688</v>
      </c>
      <c r="N2642" s="170">
        <f t="shared" si="460"/>
        <v>0.90948520288810897</v>
      </c>
      <c r="O2642" s="169">
        <f t="shared" si="461"/>
        <v>8.2024278759750074E-2</v>
      </c>
    </row>
    <row r="2643" spans="1:15" x14ac:dyDescent="0.25">
      <c r="A2643" s="157">
        <v>45695.824305555558</v>
      </c>
      <c r="B2643" s="168">
        <v>0.29303549424027248</v>
      </c>
      <c r="C2643" s="169">
        <f t="shared" si="453"/>
        <v>0.3327895478900848</v>
      </c>
      <c r="D2643" s="168">
        <v>26.4569753333333</v>
      </c>
      <c r="E2643" s="168">
        <v>2.1503318833333299E-2</v>
      </c>
      <c r="F2643" s="169">
        <f t="shared" si="454"/>
        <v>0.97862854216206208</v>
      </c>
      <c r="G2643" s="169">
        <f t="shared" si="455"/>
        <v>0.32193999963923048</v>
      </c>
      <c r="H2643" s="169">
        <f t="shared" si="456"/>
        <v>6.9683982605894042E-4</v>
      </c>
      <c r="I2643" s="169">
        <f t="shared" si="457"/>
        <v>28753.016937703327</v>
      </c>
      <c r="J2643" s="169">
        <f t="shared" si="451"/>
        <v>2.3645500376148886E-2</v>
      </c>
      <c r="K2643" s="169">
        <f t="shared" si="452"/>
        <v>1.6978118123016332</v>
      </c>
      <c r="L2643" s="169">
        <f t="shared" si="458"/>
        <v>22.345324496299742</v>
      </c>
      <c r="M2643" s="170">
        <f t="shared" si="459"/>
        <v>26.043133175425236</v>
      </c>
      <c r="N2643" s="170">
        <f t="shared" si="460"/>
        <v>0.88645483637500122</v>
      </c>
      <c r="O2643" s="169">
        <f t="shared" si="461"/>
        <v>7.9947225502795927E-2</v>
      </c>
    </row>
    <row r="2644" spans="1:15" x14ac:dyDescent="0.25">
      <c r="A2644" s="157">
        <v>45695.824999999997</v>
      </c>
      <c r="B2644" s="168">
        <v>0.31079522663457526</v>
      </c>
      <c r="C2644" s="169">
        <f t="shared" si="453"/>
        <v>0.35295834421980088</v>
      </c>
      <c r="D2644" s="168">
        <v>26.456832474999999</v>
      </c>
      <c r="E2644" s="168">
        <v>2.1636834166666601E-2</v>
      </c>
      <c r="F2644" s="169">
        <f t="shared" si="454"/>
        <v>0.97862883355099806</v>
      </c>
      <c r="G2644" s="169">
        <f t="shared" si="455"/>
        <v>0.34145152077914598</v>
      </c>
      <c r="H2644" s="169">
        <f t="shared" si="456"/>
        <v>7.3907255579901728E-4</v>
      </c>
      <c r="I2644" s="169">
        <f t="shared" si="457"/>
        <v>30495.600940590797</v>
      </c>
      <c r="J2644" s="169">
        <f t="shared" si="451"/>
        <v>2.3645601040376406E-2</v>
      </c>
      <c r="K2644" s="169">
        <f t="shared" si="452"/>
        <v>1.6978053939107045</v>
      </c>
      <c r="L2644" s="169">
        <f t="shared" si="458"/>
        <v>23.505159483383434</v>
      </c>
      <c r="M2644" s="170">
        <f t="shared" si="459"/>
        <v>27.394810257487663</v>
      </c>
      <c r="N2644" s="170">
        <f t="shared" si="460"/>
        <v>0.94333261552373626</v>
      </c>
      <c r="O2644" s="169">
        <f t="shared" si="461"/>
        <v>8.5076895339442307E-2</v>
      </c>
    </row>
    <row r="2645" spans="1:15" x14ac:dyDescent="0.25">
      <c r="A2645" s="157">
        <v>45695.825694444444</v>
      </c>
      <c r="B2645" s="168">
        <v>0.31465603690332811</v>
      </c>
      <c r="C2645" s="169">
        <f t="shared" si="453"/>
        <v>0.3573423260069018</v>
      </c>
      <c r="D2645" s="168">
        <v>26.456525934999998</v>
      </c>
      <c r="E2645" s="168">
        <v>2.1713129833333299E-2</v>
      </c>
      <c r="F2645" s="169">
        <f t="shared" si="454"/>
        <v>0.97862945879512353</v>
      </c>
      <c r="G2645" s="169">
        <f t="shared" si="455"/>
        <v>0.3456931545776451</v>
      </c>
      <c r="H2645" s="169">
        <f t="shared" si="456"/>
        <v>7.4825358133689414E-4</v>
      </c>
      <c r="I2645" s="169">
        <f t="shared" si="457"/>
        <v>30874.376966996315</v>
      </c>
      <c r="J2645" s="169">
        <f t="shared" si="451"/>
        <v>2.3645817043632965E-2</v>
      </c>
      <c r="K2645" s="169">
        <f t="shared" si="452"/>
        <v>1.6977916216305142</v>
      </c>
      <c r="L2645" s="169">
        <f t="shared" si="458"/>
        <v>23.756053170500163</v>
      </c>
      <c r="M2645" s="170">
        <f t="shared" si="459"/>
        <v>27.687020726076284</v>
      </c>
      <c r="N2645" s="170">
        <f t="shared" si="460"/>
        <v>0.95783636820348972</v>
      </c>
      <c r="O2645" s="169">
        <f t="shared" si="461"/>
        <v>8.6384953842306073E-2</v>
      </c>
    </row>
    <row r="2646" spans="1:15" x14ac:dyDescent="0.25">
      <c r="A2646" s="157">
        <v>45695.826388888891</v>
      </c>
      <c r="B2646" s="168">
        <v>0.29535198187635103</v>
      </c>
      <c r="C2646" s="169">
        <f t="shared" si="453"/>
        <v>0.33541892227611919</v>
      </c>
      <c r="D2646" s="168">
        <v>26.4562194033333</v>
      </c>
      <c r="E2646" s="168">
        <v>2.1732203499999998E-2</v>
      </c>
      <c r="F2646" s="169">
        <f t="shared" si="454"/>
        <v>0.9786300840124097</v>
      </c>
      <c r="G2646" s="169">
        <f t="shared" si="455"/>
        <v>0.32448498153863103</v>
      </c>
      <c r="H2646" s="169">
        <f t="shared" si="456"/>
        <v>7.0234844488881176E-4</v>
      </c>
      <c r="I2646" s="169">
        <f t="shared" si="457"/>
        <v>28980.194884656699</v>
      </c>
      <c r="J2646" s="169">
        <f t="shared" si="451"/>
        <v>2.3646033043432563E-2</v>
      </c>
      <c r="K2646" s="169">
        <f t="shared" si="452"/>
        <v>1.6977778498064808</v>
      </c>
      <c r="L2646" s="169">
        <f t="shared" si="458"/>
        <v>22.497153662575311</v>
      </c>
      <c r="M2646" s="170">
        <f t="shared" si="459"/>
        <v>26.219617670964176</v>
      </c>
      <c r="N2646" s="170">
        <f t="shared" si="460"/>
        <v>0.90261136020453303</v>
      </c>
      <c r="O2646" s="169">
        <f t="shared" si="461"/>
        <v>8.1404343452789782E-2</v>
      </c>
    </row>
    <row r="2647" spans="1:15" x14ac:dyDescent="0.25">
      <c r="A2647" s="157">
        <v>45695.82708333333</v>
      </c>
      <c r="B2647" s="168">
        <v>0.28531387185729923</v>
      </c>
      <c r="C2647" s="169">
        <f t="shared" si="453"/>
        <v>0.32401852104398171</v>
      </c>
      <c r="D2647" s="168">
        <v>26.455912864999998</v>
      </c>
      <c r="E2647" s="168">
        <v>2.1565307499999999E-2</v>
      </c>
      <c r="F2647" s="169">
        <f t="shared" si="454"/>
        <v>0.97863070923345097</v>
      </c>
      <c r="G2647" s="169">
        <f t="shared" si="455"/>
        <v>0.31345673001473101</v>
      </c>
      <c r="H2647" s="169">
        <f t="shared" si="456"/>
        <v>6.7847777059465582E-4</v>
      </c>
      <c r="I2647" s="169">
        <f t="shared" si="457"/>
        <v>27995.200218200021</v>
      </c>
      <c r="J2647" s="169">
        <f t="shared" si="451"/>
        <v>2.3646249050345035E-2</v>
      </c>
      <c r="K2647" s="169">
        <f t="shared" si="452"/>
        <v>1.6977640777646867</v>
      </c>
      <c r="L2647" s="169">
        <f t="shared" si="458"/>
        <v>21.838004591873705</v>
      </c>
      <c r="M2647" s="170">
        <f t="shared" si="459"/>
        <v>25.451218274009442</v>
      </c>
      <c r="N2647" s="170">
        <f t="shared" si="460"/>
        <v>0.86666499405778252</v>
      </c>
      <c r="O2647" s="169">
        <f t="shared" si="461"/>
        <v>7.8162427314013586E-2</v>
      </c>
    </row>
    <row r="2648" spans="1:15" x14ac:dyDescent="0.25">
      <c r="A2648" s="157">
        <v>45695.827777777777</v>
      </c>
      <c r="B2648" s="168">
        <v>0.29033292963116542</v>
      </c>
      <c r="C2648" s="169">
        <f t="shared" si="453"/>
        <v>0.32971789806932439</v>
      </c>
      <c r="D2648" s="168">
        <v>26.455606325000002</v>
      </c>
      <c r="E2648" s="168">
        <v>2.1574845166666599E-2</v>
      </c>
      <c r="F2648" s="169">
        <f t="shared" si="454"/>
        <v>0.97863133444804939</v>
      </c>
      <c r="G2648" s="169">
        <f t="shared" si="455"/>
        <v>0.31897085881369103</v>
      </c>
      <c r="H2648" s="169">
        <f t="shared" si="456"/>
        <v>6.9041311431534849E-4</v>
      </c>
      <c r="I2648" s="169">
        <f t="shared" si="457"/>
        <v>28487.626393189628</v>
      </c>
      <c r="J2648" s="169">
        <f t="shared" si="451"/>
        <v>2.3646465060847225E-2</v>
      </c>
      <c r="K2648" s="169">
        <f t="shared" si="452"/>
        <v>1.6977503057297705</v>
      </c>
      <c r="L2648" s="169">
        <f t="shared" si="458"/>
        <v>22.167978150193655</v>
      </c>
      <c r="M2648" s="170">
        <f t="shared" si="459"/>
        <v>25.835599880487834</v>
      </c>
      <c r="N2648" s="170">
        <f t="shared" si="460"/>
        <v>0.88155724383046663</v>
      </c>
      <c r="O2648" s="169">
        <f t="shared" si="461"/>
        <v>7.9505523433483646E-2</v>
      </c>
    </row>
    <row r="2649" spans="1:15" x14ac:dyDescent="0.25">
      <c r="A2649" s="157">
        <v>45695.828472222223</v>
      </c>
      <c r="B2649" s="168">
        <v>0.28763036869755193</v>
      </c>
      <c r="C2649" s="169">
        <f t="shared" si="453"/>
        <v>0.32664817969294513</v>
      </c>
      <c r="D2649" s="168">
        <v>26.455299784999902</v>
      </c>
      <c r="E2649" s="168">
        <v>2.16630608333333E-2</v>
      </c>
      <c r="F2649" s="169">
        <f t="shared" si="454"/>
        <v>0.97863195965280592</v>
      </c>
      <c r="G2649" s="169">
        <f t="shared" si="455"/>
        <v>0.31600172202618942</v>
      </c>
      <c r="H2649" s="169">
        <f t="shared" si="456"/>
        <v>6.8398641131209835E-4</v>
      </c>
      <c r="I2649" s="169">
        <f t="shared" si="457"/>
        <v>28222.40272547046</v>
      </c>
      <c r="J2649" s="169">
        <f t="shared" si="451"/>
        <v>2.3646681073764792E-2</v>
      </c>
      <c r="K2649" s="169">
        <f t="shared" si="452"/>
        <v>1.6977365337766082</v>
      </c>
      <c r="L2649" s="169">
        <f t="shared" si="458"/>
        <v>21.990400775485913</v>
      </c>
      <c r="M2649" s="170">
        <f t="shared" si="459"/>
        <v>25.628456570713496</v>
      </c>
      <c r="N2649" s="170">
        <f t="shared" si="460"/>
        <v>0.8773071162537841</v>
      </c>
      <c r="O2649" s="169">
        <f t="shared" si="461"/>
        <v>7.9122214669352819E-2</v>
      </c>
    </row>
    <row r="2650" spans="1:15" x14ac:dyDescent="0.25">
      <c r="A2650" s="157">
        <v>45695.82916666667</v>
      </c>
      <c r="B2650" s="171">
        <v>0.262921184460088</v>
      </c>
      <c r="C2650" s="169">
        <f t="shared" si="453"/>
        <v>0.29858662554617471</v>
      </c>
      <c r="D2650" s="168">
        <v>26.4549881416666</v>
      </c>
      <c r="E2650" s="168">
        <v>2.17345871666666E-2</v>
      </c>
      <c r="F2650" s="169">
        <f t="shared" si="454"/>
        <v>0.97863259525599455</v>
      </c>
      <c r="G2650" s="169">
        <f t="shared" si="455"/>
        <v>0.288855267344586</v>
      </c>
      <c r="H2650" s="169">
        <f t="shared" si="456"/>
        <v>6.2522785139520782E-4</v>
      </c>
      <c r="I2650" s="169">
        <f t="shared" si="457"/>
        <v>25797.884447189495</v>
      </c>
      <c r="J2650" s="169">
        <f t="shared" si="451"/>
        <v>2.3646900685380352E-2</v>
      </c>
      <c r="K2650" s="169">
        <f t="shared" si="452"/>
        <v>1.6977225326292973</v>
      </c>
      <c r="L2650" s="169">
        <f t="shared" si="458"/>
        <v>20.355663770309476</v>
      </c>
      <c r="M2650" s="170">
        <f t="shared" si="459"/>
        <v>23.723096019339081</v>
      </c>
      <c r="N2650" s="170">
        <f t="shared" si="460"/>
        <v>0.80801963940026833</v>
      </c>
      <c r="O2650" s="169">
        <f t="shared" si="461"/>
        <v>7.2873344101755805E-2</v>
      </c>
    </row>
    <row r="2651" spans="1:15" x14ac:dyDescent="0.25">
      <c r="A2651" s="157">
        <v>45695.829861111109</v>
      </c>
      <c r="B2651" s="168">
        <v>0.2837695547533084</v>
      </c>
      <c r="C2651" s="169">
        <f t="shared" si="453"/>
        <v>0.32226235993793578</v>
      </c>
      <c r="D2651" s="168">
        <v>26.454569308333301</v>
      </c>
      <c r="E2651" s="168">
        <v>2.1641602999999999E-2</v>
      </c>
      <c r="F2651" s="169">
        <f t="shared" si="454"/>
        <v>0.97863344945943975</v>
      </c>
      <c r="G2651" s="169">
        <f t="shared" si="455"/>
        <v>0.31176008418965562</v>
      </c>
      <c r="H2651" s="169">
        <f t="shared" si="456"/>
        <v>6.7480537703388664E-4</v>
      </c>
      <c r="I2651" s="169">
        <f t="shared" si="457"/>
        <v>27843.467898637653</v>
      </c>
      <c r="J2651" s="169">
        <f t="shared" si="451"/>
        <v>2.3647195836537346E-2</v>
      </c>
      <c r="K2651" s="169">
        <f t="shared" si="452"/>
        <v>1.697703715908089</v>
      </c>
      <c r="L2651" s="169">
        <f t="shared" si="458"/>
        <v>21.736311873743698</v>
      </c>
      <c r="M2651" s="170">
        <f t="shared" si="459"/>
        <v>25.331892755423791</v>
      </c>
      <c r="N2651" s="170">
        <f t="shared" si="460"/>
        <v>0.86521392512609507</v>
      </c>
      <c r="O2651" s="169">
        <f t="shared" si="461"/>
        <v>7.8031558903868606E-2</v>
      </c>
    </row>
    <row r="2652" spans="1:15" x14ac:dyDescent="0.25">
      <c r="A2652" s="157">
        <v>45695.830555555556</v>
      </c>
      <c r="B2652" s="168">
        <v>0.32237765927857909</v>
      </c>
      <c r="C2652" s="169">
        <f t="shared" si="453"/>
        <v>0.36610666865154201</v>
      </c>
      <c r="D2652" s="168">
        <v>26.454109636666601</v>
      </c>
      <c r="E2652" s="168">
        <v>2.16201449999999E-2</v>
      </c>
      <c r="F2652" s="169">
        <f t="shared" si="454"/>
        <v>0.97863438693082216</v>
      </c>
      <c r="G2652" s="169">
        <f t="shared" si="455"/>
        <v>0.35417642419366058</v>
      </c>
      <c r="H2652" s="169">
        <f t="shared" si="456"/>
        <v>7.6661563678281507E-4</v>
      </c>
      <c r="I2652" s="169">
        <f t="shared" si="457"/>
        <v>31631.616171493231</v>
      </c>
      <c r="J2652" s="169">
        <f t="shared" si="451"/>
        <v>2.3647519771590457E-2</v>
      </c>
      <c r="K2652" s="169">
        <f t="shared" si="452"/>
        <v>1.69768306463864</v>
      </c>
      <c r="L2652" s="169">
        <f t="shared" si="458"/>
        <v>24.256554735501943</v>
      </c>
      <c r="M2652" s="170">
        <f t="shared" si="459"/>
        <v>28.268721391353857</v>
      </c>
      <c r="N2652" s="170">
        <f t="shared" si="460"/>
        <v>0.97591854872378003</v>
      </c>
      <c r="O2652" s="169">
        <f t="shared" si="461"/>
        <v>8.8015742128768046E-2</v>
      </c>
    </row>
    <row r="2653" spans="1:15" x14ac:dyDescent="0.25">
      <c r="A2653" s="157">
        <v>45695.831250000003</v>
      </c>
      <c r="B2653" s="168">
        <v>0.31002306899759141</v>
      </c>
      <c r="C2653" s="169">
        <f t="shared" si="453"/>
        <v>0.35207535902149439</v>
      </c>
      <c r="D2653" s="168">
        <v>26.4536499666666</v>
      </c>
      <c r="E2653" s="168">
        <v>2.1615376666666599E-2</v>
      </c>
      <c r="F2653" s="169">
        <f t="shared" si="454"/>
        <v>0.97863532437667544</v>
      </c>
      <c r="G2653" s="169">
        <f t="shared" si="455"/>
        <v>0.34060319887187507</v>
      </c>
      <c r="H2653" s="169">
        <f t="shared" si="456"/>
        <v>7.3723636119453473E-4</v>
      </c>
      <c r="I2653" s="169">
        <f t="shared" si="457"/>
        <v>30419.311019457116</v>
      </c>
      <c r="J2653" s="169">
        <f t="shared" si="451"/>
        <v>2.3647843710900507E-2</v>
      </c>
      <c r="K2653" s="169">
        <f t="shared" si="452"/>
        <v>1.6976624136279104</v>
      </c>
      <c r="L2653" s="169">
        <f t="shared" si="458"/>
        <v>23.454928824087531</v>
      </c>
      <c r="M2653" s="170">
        <f t="shared" si="459"/>
        <v>27.334204182281582</v>
      </c>
      <c r="N2653" s="170">
        <f t="shared" si="460"/>
        <v>0.94008211963286248</v>
      </c>
      <c r="O2653" s="169">
        <f t="shared" si="461"/>
        <v>8.4783740948129738E-2</v>
      </c>
    </row>
    <row r="2654" spans="1:15" x14ac:dyDescent="0.25">
      <c r="A2654" s="157">
        <v>45695.831944444442</v>
      </c>
      <c r="B2654" s="168">
        <v>0.30616225872883862</v>
      </c>
      <c r="C2654" s="169">
        <f t="shared" si="453"/>
        <v>0.34768999247185456</v>
      </c>
      <c r="D2654" s="168">
        <v>26.453190294999999</v>
      </c>
      <c r="E2654" s="168">
        <v>2.1570076833333299E-2</v>
      </c>
      <c r="F2654" s="169">
        <f t="shared" si="454"/>
        <v>0.9786362618037977</v>
      </c>
      <c r="G2654" s="169">
        <f t="shared" si="455"/>
        <v>0.336361565073376</v>
      </c>
      <c r="H2654" s="169">
        <f t="shared" si="456"/>
        <v>7.2805533565665798E-4</v>
      </c>
      <c r="I2654" s="169">
        <f t="shared" si="457"/>
        <v>30040.415349568233</v>
      </c>
      <c r="J2654" s="169">
        <f t="shared" si="451"/>
        <v>2.3648167656816623E-2</v>
      </c>
      <c r="K2654" s="169">
        <f t="shared" si="452"/>
        <v>1.6976417627261506</v>
      </c>
      <c r="L2654" s="169">
        <f t="shared" si="458"/>
        <v>23.203510316423714</v>
      </c>
      <c r="M2654" s="170">
        <f t="shared" si="459"/>
        <v>27.040908077723675</v>
      </c>
      <c r="N2654" s="170">
        <f t="shared" si="460"/>
        <v>0.926978932553571</v>
      </c>
      <c r="O2654" s="169">
        <f t="shared" si="461"/>
        <v>8.3601996081671265E-2</v>
      </c>
    </row>
    <row r="2655" spans="1:15" x14ac:dyDescent="0.25">
      <c r="A2655" s="157">
        <v>45695.832638888889</v>
      </c>
      <c r="B2655" s="168">
        <v>0.31967509465403038</v>
      </c>
      <c r="C2655" s="169">
        <f t="shared" si="453"/>
        <v>0.36303479965109792</v>
      </c>
      <c r="D2655" s="168">
        <v>26.452730623333299</v>
      </c>
      <c r="E2655" s="168">
        <v>2.15057028333333E-2</v>
      </c>
      <c r="F2655" s="169">
        <f t="shared" si="454"/>
        <v>0.97863719920879078</v>
      </c>
      <c r="G2655" s="169">
        <f t="shared" si="455"/>
        <v>0.35120728335115625</v>
      </c>
      <c r="H2655" s="169">
        <f t="shared" si="456"/>
        <v>7.6018892500250273E-4</v>
      </c>
      <c r="I2655" s="169">
        <f t="shared" si="457"/>
        <v>31366.206689854858</v>
      </c>
      <c r="J2655" s="169">
        <f t="shared" si="451"/>
        <v>2.364849160816454E-2</v>
      </c>
      <c r="K2655" s="169">
        <f t="shared" si="452"/>
        <v>1.697621112008227</v>
      </c>
      <c r="L2655" s="169">
        <f t="shared" si="458"/>
        <v>24.081572358008458</v>
      </c>
      <c r="M2655" s="170">
        <f t="shared" si="459"/>
        <v>28.063878117224252</v>
      </c>
      <c r="N2655" s="170">
        <f t="shared" si="460"/>
        <v>0.96297100880410358</v>
      </c>
      <c r="O2655" s="169">
        <f t="shared" si="461"/>
        <v>8.6848034704554794E-2</v>
      </c>
    </row>
    <row r="2656" spans="1:15" x14ac:dyDescent="0.25">
      <c r="A2656" s="157">
        <v>45695.833333333336</v>
      </c>
      <c r="B2656" s="168">
        <v>0.31967509465403038</v>
      </c>
      <c r="C2656" s="169">
        <f t="shared" si="453"/>
        <v>0.36303389493050769</v>
      </c>
      <c r="D2656" s="168">
        <v>26.452270953333301</v>
      </c>
      <c r="E2656" s="168">
        <v>2.1593838000000001E-2</v>
      </c>
      <c r="F2656" s="169">
        <f t="shared" si="454"/>
        <v>0.97863813658825616</v>
      </c>
      <c r="G2656" s="169">
        <f t="shared" si="455"/>
        <v>0.35120728335115631</v>
      </c>
      <c r="H2656" s="169">
        <f t="shared" si="456"/>
        <v>7.6018892500250284E-4</v>
      </c>
      <c r="I2656" s="169">
        <f t="shared" si="457"/>
        <v>31366.128521995866</v>
      </c>
      <c r="J2656" s="169">
        <f t="shared" si="451"/>
        <v>2.3648815563769653E-2</v>
      </c>
      <c r="K2656" s="169">
        <f t="shared" si="452"/>
        <v>1.6976004615490179</v>
      </c>
      <c r="L2656" s="169">
        <f t="shared" si="458"/>
        <v>24.081572358008458</v>
      </c>
      <c r="M2656" s="170">
        <f t="shared" si="459"/>
        <v>28.063572172784891</v>
      </c>
      <c r="N2656" s="170">
        <f t="shared" si="460"/>
        <v>0.96690456975897088</v>
      </c>
      <c r="O2656" s="169">
        <f t="shared" si="461"/>
        <v>8.7202793087930275E-2</v>
      </c>
    </row>
    <row r="2657" spans="1:15" x14ac:dyDescent="0.25">
      <c r="A2657" s="157">
        <v>45695.834027777775</v>
      </c>
      <c r="B2657" s="168">
        <v>0.32160549795838228</v>
      </c>
      <c r="C2657" s="169">
        <f t="shared" si="453"/>
        <v>0.36522528926817194</v>
      </c>
      <c r="D2657" s="168">
        <v>26.4518481283333</v>
      </c>
      <c r="E2657" s="168">
        <v>2.1589662666666599E-2</v>
      </c>
      <c r="F2657" s="169">
        <f t="shared" si="454"/>
        <v>0.97863899881222327</v>
      </c>
      <c r="G2657" s="169">
        <f t="shared" si="455"/>
        <v>0.35332809823987099</v>
      </c>
      <c r="H2657" s="169">
        <f t="shared" si="456"/>
        <v>7.6477943341963421E-4</v>
      </c>
      <c r="I2657" s="169">
        <f t="shared" si="457"/>
        <v>31555.464992770056</v>
      </c>
      <c r="J2657" s="169">
        <f t="shared" si="451"/>
        <v>2.3649113557402939E-2</v>
      </c>
      <c r="K2657" s="169">
        <f t="shared" si="452"/>
        <v>1.6975814664964832</v>
      </c>
      <c r="L2657" s="169">
        <f t="shared" si="458"/>
        <v>24.206580800391304</v>
      </c>
      <c r="M2657" s="170">
        <f t="shared" si="459"/>
        <v>28.208968462334031</v>
      </c>
      <c r="N2657" s="170">
        <f t="shared" si="460"/>
        <v>0.97225816193458225</v>
      </c>
      <c r="O2657" s="169">
        <f t="shared" si="461"/>
        <v>8.7685620665095804E-2</v>
      </c>
    </row>
    <row r="2658" spans="1:15" x14ac:dyDescent="0.25">
      <c r="A2658" s="157">
        <v>45695.834722222222</v>
      </c>
      <c r="B2658" s="168">
        <v>0.32237765927857909</v>
      </c>
      <c r="C2658" s="169">
        <f t="shared" si="453"/>
        <v>0.3661028764025856</v>
      </c>
      <c r="D2658" s="168">
        <v>26.452199054999902</v>
      </c>
      <c r="E2658" s="168">
        <v>2.1654318499999999E-2</v>
      </c>
      <c r="F2658" s="169">
        <f t="shared" si="454"/>
        <v>0.97863828320452739</v>
      </c>
      <c r="G2658" s="169">
        <f t="shared" si="455"/>
        <v>0.35417642419366052</v>
      </c>
      <c r="H2658" s="169">
        <f t="shared" si="456"/>
        <v>7.6661563678281496E-4</v>
      </c>
      <c r="I2658" s="169">
        <f t="shared" si="457"/>
        <v>31631.288521183396</v>
      </c>
      <c r="J2658" s="169">
        <f t="shared" si="451"/>
        <v>2.3648866235107618E-2</v>
      </c>
      <c r="K2658" s="169">
        <f t="shared" si="452"/>
        <v>1.6975972315667289</v>
      </c>
      <c r="L2658" s="169">
        <f t="shared" si="458"/>
        <v>24.256554735501943</v>
      </c>
      <c r="M2658" s="170">
        <f t="shared" si="459"/>
        <v>28.267440497866872</v>
      </c>
      <c r="N2658" s="170">
        <f t="shared" si="460"/>
        <v>0.97740688543035192</v>
      </c>
      <c r="O2658" s="169">
        <f t="shared" si="461"/>
        <v>8.8149971629721491E-2</v>
      </c>
    </row>
    <row r="2659" spans="1:15" x14ac:dyDescent="0.25">
      <c r="A2659" s="157">
        <v>45695.835416666669</v>
      </c>
      <c r="B2659" s="168">
        <v>0.30616225320788026</v>
      </c>
      <c r="C2659" s="169">
        <f t="shared" si="453"/>
        <v>0.34768933483567749</v>
      </c>
      <c r="D2659" s="168">
        <v>26.452844746666599</v>
      </c>
      <c r="E2659" s="168">
        <v>2.16471656666666E-2</v>
      </c>
      <c r="F2659" s="169">
        <f t="shared" si="454"/>
        <v>0.97863696647999543</v>
      </c>
      <c r="G2659" s="169">
        <f t="shared" si="455"/>
        <v>0.33636155900784004</v>
      </c>
      <c r="H2659" s="169">
        <f t="shared" si="456"/>
        <v>7.2805532252779226E-4</v>
      </c>
      <c r="I2659" s="169">
        <f t="shared" si="457"/>
        <v>30040.358529802535</v>
      </c>
      <c r="J2659" s="169">
        <f t="shared" si="451"/>
        <v>2.3648411179799426E-2</v>
      </c>
      <c r="K2659" s="169">
        <f t="shared" si="452"/>
        <v>1.6976262389739483</v>
      </c>
      <c r="L2659" s="169">
        <f t="shared" si="458"/>
        <v>23.203509956579143</v>
      </c>
      <c r="M2659" s="170">
        <f t="shared" si="459"/>
        <v>27.040686053460686</v>
      </c>
      <c r="N2659" s="170">
        <f t="shared" si="460"/>
        <v>0.93028248356417165</v>
      </c>
      <c r="O2659" s="169">
        <f t="shared" si="461"/>
        <v>8.3899935386379118E-2</v>
      </c>
    </row>
    <row r="2660" spans="1:15" x14ac:dyDescent="0.25">
      <c r="A2660" s="157">
        <v>45695.836111111108</v>
      </c>
      <c r="B2660" s="168">
        <v>0.27952266198284925</v>
      </c>
      <c r="C2660" s="169">
        <f t="shared" si="453"/>
        <v>0.31743752738699671</v>
      </c>
      <c r="D2660" s="168">
        <v>26.453490439999999</v>
      </c>
      <c r="E2660" s="168">
        <v>2.1519610666666598E-2</v>
      </c>
      <c r="F2660" s="169">
        <f t="shared" si="454"/>
        <v>0.978635649708401</v>
      </c>
      <c r="G2660" s="169">
        <f t="shared" si="455"/>
        <v>0.30709428539100087</v>
      </c>
      <c r="H2660" s="169">
        <f t="shared" si="456"/>
        <v>6.6470624543506684E-4</v>
      </c>
      <c r="I2660" s="169">
        <f t="shared" si="457"/>
        <v>27426.602366236515</v>
      </c>
      <c r="J2660" s="169">
        <f t="shared" si="451"/>
        <v>2.3647956134034288E-2</v>
      </c>
      <c r="K2660" s="169">
        <f t="shared" si="452"/>
        <v>1.6976552468187847</v>
      </c>
      <c r="L2660" s="169">
        <f t="shared" si="458"/>
        <v>21.456254412407642</v>
      </c>
      <c r="M2660" s="170">
        <f t="shared" si="459"/>
        <v>25.004868893991713</v>
      </c>
      <c r="N2660" s="170">
        <f t="shared" si="460"/>
        <v>0.84804364987456093</v>
      </c>
      <c r="O2660" s="169">
        <f t="shared" si="461"/>
        <v>7.6483013156075128E-2</v>
      </c>
    </row>
    <row r="2661" spans="1:15" x14ac:dyDescent="0.25">
      <c r="A2661" s="157">
        <v>45695.836805555555</v>
      </c>
      <c r="B2661" s="168">
        <v>0.28222523579612763</v>
      </c>
      <c r="C2661" s="169">
        <f t="shared" si="453"/>
        <v>0.32050780429170739</v>
      </c>
      <c r="D2661" s="168">
        <v>26.454136129999998</v>
      </c>
      <c r="E2661" s="168">
        <v>2.1594713500000001E-2</v>
      </c>
      <c r="F2661" s="169">
        <f t="shared" si="454"/>
        <v>0.97863433289994006</v>
      </c>
      <c r="G2661" s="169">
        <f t="shared" si="455"/>
        <v>0.31006343632859484</v>
      </c>
      <c r="H2661" s="169">
        <f t="shared" si="456"/>
        <v>6.7113297906622258E-4</v>
      </c>
      <c r="I2661" s="169">
        <f t="shared" si="457"/>
        <v>27691.874290803516</v>
      </c>
      <c r="J2661" s="169">
        <f t="shared" si="451"/>
        <v>2.3647501101335611E-2</v>
      </c>
      <c r="K2661" s="169">
        <f t="shared" si="452"/>
        <v>1.6976842548766098</v>
      </c>
      <c r="L2661" s="169">
        <f t="shared" si="458"/>
        <v>21.634541523694281</v>
      </c>
      <c r="M2661" s="170">
        <f t="shared" si="459"/>
        <v>25.213028713533095</v>
      </c>
      <c r="N2661" s="170">
        <f t="shared" si="460"/>
        <v>0.8588536065280673</v>
      </c>
      <c r="O2661" s="169">
        <f t="shared" si="461"/>
        <v>7.7457937096687163E-2</v>
      </c>
    </row>
    <row r="2662" spans="1:15" x14ac:dyDescent="0.25">
      <c r="A2662" s="157">
        <v>45695.837500000001</v>
      </c>
      <c r="B2662" s="168">
        <v>0.29921279766606224</v>
      </c>
      <c r="C2662" s="169">
        <f t="shared" si="453"/>
        <v>0.33980074878523081</v>
      </c>
      <c r="D2662" s="168">
        <v>26.4547316833333</v>
      </c>
      <c r="E2662" s="168">
        <v>2.1610211333333299E-2</v>
      </c>
      <c r="F2662" s="169">
        <f t="shared" si="454"/>
        <v>0.97863311830057531</v>
      </c>
      <c r="G2662" s="169">
        <f t="shared" si="455"/>
        <v>0.32872662140266623</v>
      </c>
      <c r="H2662" s="169">
        <f t="shared" si="456"/>
        <v>7.1152948355555456E-4</v>
      </c>
      <c r="I2662" s="169">
        <f t="shared" si="457"/>
        <v>29358.784695043942</v>
      </c>
      <c r="J2662" s="169">
        <f t="shared" si="451"/>
        <v>2.3647081410608291E-2</v>
      </c>
      <c r="K2662" s="169">
        <f t="shared" si="452"/>
        <v>1.6977110108325277</v>
      </c>
      <c r="L2662" s="169">
        <f t="shared" si="458"/>
        <v>22.749832926556579</v>
      </c>
      <c r="M2662" s="170">
        <f t="shared" si="459"/>
        <v>26.513170704925468</v>
      </c>
      <c r="N2662" s="170">
        <f t="shared" si="460"/>
        <v>0.90867009116833564</v>
      </c>
      <c r="O2662" s="169">
        <f t="shared" si="461"/>
        <v>8.195076579801007E-2</v>
      </c>
    </row>
    <row r="2663" spans="1:15" x14ac:dyDescent="0.25">
      <c r="A2663" s="157">
        <v>45695.838194444441</v>
      </c>
      <c r="B2663" s="168">
        <v>0.2926494172518051</v>
      </c>
      <c r="C2663" s="169">
        <f t="shared" si="453"/>
        <v>0.33234648571399722</v>
      </c>
      <c r="D2663" s="168">
        <v>26.4544176166666</v>
      </c>
      <c r="E2663" s="168">
        <v>2.1771542166666599E-2</v>
      </c>
      <c r="F2663" s="169">
        <f t="shared" si="454"/>
        <v>0.97863375882747639</v>
      </c>
      <c r="G2663" s="169">
        <f t="shared" si="455"/>
        <v>0.32151584069612998</v>
      </c>
      <c r="H2663" s="169">
        <f t="shared" si="456"/>
        <v>6.9592173310850647E-4</v>
      </c>
      <c r="I2663" s="169">
        <f t="shared" si="457"/>
        <v>28714.736365689361</v>
      </c>
      <c r="J2663" s="169">
        <f t="shared" si="451"/>
        <v>2.36473027345162E-2</v>
      </c>
      <c r="K2663" s="169">
        <f t="shared" si="452"/>
        <v>1.6976969009680964</v>
      </c>
      <c r="L2663" s="169">
        <f t="shared" si="458"/>
        <v>22.320003611499658</v>
      </c>
      <c r="M2663" s="170">
        <f t="shared" si="459"/>
        <v>26.012044129829288</v>
      </c>
      <c r="N2663" s="170">
        <f t="shared" si="460"/>
        <v>0.89631963698747297</v>
      </c>
      <c r="O2663" s="169">
        <f t="shared" si="461"/>
        <v>8.0836908097715821E-2</v>
      </c>
    </row>
    <row r="2664" spans="1:15" x14ac:dyDescent="0.25">
      <c r="A2664" s="157">
        <v>45695.838888888888</v>
      </c>
      <c r="B2664" s="171">
        <v>0.27180103960760127</v>
      </c>
      <c r="C2664" s="169">
        <f t="shared" si="453"/>
        <v>0.3086690074495535</v>
      </c>
      <c r="D2664" s="168">
        <v>26.4537740783333</v>
      </c>
      <c r="E2664" s="168">
        <v>2.1505703000000001E-2</v>
      </c>
      <c r="F2664" s="169">
        <f t="shared" si="454"/>
        <v>0.97863507126691229</v>
      </c>
      <c r="G2664" s="169">
        <f t="shared" si="455"/>
        <v>0.29861101577498866</v>
      </c>
      <c r="H2664" s="169">
        <f t="shared" si="456"/>
        <v>6.4634418998915297E-4</v>
      </c>
      <c r="I2664" s="169">
        <f t="shared" si="457"/>
        <v>26669.002243641422</v>
      </c>
      <c r="J2664" s="169">
        <f t="shared" si="451"/>
        <v>2.3647756246211196E-2</v>
      </c>
      <c r="K2664" s="169">
        <f t="shared" si="452"/>
        <v>1.6976679894171347</v>
      </c>
      <c r="L2664" s="169">
        <f t="shared" si="458"/>
        <v>20.945523890685536</v>
      </c>
      <c r="M2664" s="170">
        <f t="shared" si="459"/>
        <v>24.409833697120181</v>
      </c>
      <c r="N2664" s="170">
        <f t="shared" si="460"/>
        <v>0.82518791314797779</v>
      </c>
      <c r="O2664" s="169">
        <f t="shared" si="461"/>
        <v>7.4421709338742578E-2</v>
      </c>
    </row>
    <row r="2665" spans="1:15" x14ac:dyDescent="0.25">
      <c r="A2665" s="157">
        <v>45695.839583333334</v>
      </c>
      <c r="B2665" s="171">
        <v>0.25018050981648604</v>
      </c>
      <c r="C2665" s="169">
        <f t="shared" si="453"/>
        <v>0.28411480812416412</v>
      </c>
      <c r="D2665" s="168">
        <v>26.453130538333301</v>
      </c>
      <c r="E2665" s="168">
        <v>2.1552195333333302E-2</v>
      </c>
      <c r="F2665" s="169">
        <f t="shared" si="454"/>
        <v>0.97863638366637251</v>
      </c>
      <c r="G2665" s="169">
        <f t="shared" si="455"/>
        <v>0.27485787497818009</v>
      </c>
      <c r="H2665" s="169">
        <f t="shared" si="456"/>
        <v>5.9493046532073618E-4</v>
      </c>
      <c r="I2665" s="169">
        <f t="shared" si="457"/>
        <v>24547.51942192778</v>
      </c>
      <c r="J2665" s="169">
        <f t="shared" si="451"/>
        <v>2.3648209769726633E-2</v>
      </c>
      <c r="K2665" s="169">
        <f t="shared" si="452"/>
        <v>1.6976390781516237</v>
      </c>
      <c r="L2665" s="169">
        <f t="shared" si="458"/>
        <v>19.504429720959703</v>
      </c>
      <c r="M2665" s="170">
        <f t="shared" si="459"/>
        <v>22.730041124561662</v>
      </c>
      <c r="N2665" s="170">
        <f t="shared" si="460"/>
        <v>0.76414940440111523</v>
      </c>
      <c r="O2665" s="169">
        <f t="shared" si="461"/>
        <v>6.8916793326218917E-2</v>
      </c>
    </row>
    <row r="2666" spans="1:15" x14ac:dyDescent="0.25">
      <c r="A2666" s="157">
        <v>45695.840277777781</v>
      </c>
      <c r="B2666" s="171">
        <v>0.25597171971409943</v>
      </c>
      <c r="C2666" s="169">
        <f t="shared" si="453"/>
        <v>0.2906905192102292</v>
      </c>
      <c r="D2666" s="168">
        <v>26.452486998333299</v>
      </c>
      <c r="E2666" s="168">
        <v>2.1572461000000001E-2</v>
      </c>
      <c r="F2666" s="169">
        <f t="shared" si="454"/>
        <v>0.97863769602245965</v>
      </c>
      <c r="G2666" s="169">
        <f t="shared" si="455"/>
        <v>0.28122031962735838</v>
      </c>
      <c r="H2666" s="169">
        <f t="shared" si="456"/>
        <v>6.0870199053540772E-4</v>
      </c>
      <c r="I2666" s="169">
        <f t="shared" si="457"/>
        <v>25115.660859763804</v>
      </c>
      <c r="J2666" s="169">
        <f t="shared" si="451"/>
        <v>2.3648663303888234E-2</v>
      </c>
      <c r="K2666" s="169">
        <f t="shared" si="452"/>
        <v>1.6976101672464419</v>
      </c>
      <c r="L2666" s="169">
        <f t="shared" si="458"/>
        <v>19.892088279976456</v>
      </c>
      <c r="M2666" s="170">
        <f t="shared" si="459"/>
        <v>23.181456225827585</v>
      </c>
      <c r="N2666" s="170">
        <f t="shared" si="460"/>
        <v>0.78172090451890164</v>
      </c>
      <c r="O2666" s="169">
        <f t="shared" si="461"/>
        <v>7.0501524577823022E-2</v>
      </c>
    </row>
    <row r="2667" spans="1:15" x14ac:dyDescent="0.25">
      <c r="A2667" s="157">
        <v>45695.84097222222</v>
      </c>
      <c r="B2667" s="171">
        <v>0.25828820366696725</v>
      </c>
      <c r="C2667" s="169">
        <f t="shared" si="453"/>
        <v>0.29332019002440035</v>
      </c>
      <c r="D2667" s="168">
        <v>26.451851795</v>
      </c>
      <c r="E2667" s="168">
        <v>2.1567295166666601E-2</v>
      </c>
      <c r="F2667" s="169">
        <f t="shared" si="454"/>
        <v>0.9786389913352439</v>
      </c>
      <c r="G2667" s="169">
        <f t="shared" si="455"/>
        <v>0.28376529748024298</v>
      </c>
      <c r="H2667" s="169">
        <f t="shared" si="456"/>
        <v>6.1421060060658651E-4</v>
      </c>
      <c r="I2667" s="169">
        <f t="shared" si="457"/>
        <v>25342.864418108191</v>
      </c>
      <c r="J2667" s="169">
        <f t="shared" si="451"/>
        <v>2.3649110973232957E-2</v>
      </c>
      <c r="K2667" s="169">
        <f t="shared" si="452"/>
        <v>1.6975816312176877</v>
      </c>
      <c r="L2667" s="169">
        <f t="shared" si="458"/>
        <v>20.046806647913634</v>
      </c>
      <c r="M2667" s="170">
        <f t="shared" si="459"/>
        <v>23.361406980227464</v>
      </c>
      <c r="N2667" s="170">
        <f t="shared" si="460"/>
        <v>0.78825849303033579</v>
      </c>
      <c r="O2667" s="169">
        <f t="shared" si="461"/>
        <v>7.1091133931307351E-2</v>
      </c>
    </row>
    <row r="2668" spans="1:15" x14ac:dyDescent="0.25">
      <c r="A2668" s="157">
        <v>45695.841666666667</v>
      </c>
      <c r="B2668" s="171">
        <v>0.24631969402677489</v>
      </c>
      <c r="C2668" s="169">
        <f t="shared" si="453"/>
        <v>0.27972764095867353</v>
      </c>
      <c r="D2668" s="168">
        <v>26.451367855000001</v>
      </c>
      <c r="E2668" s="168">
        <v>2.1521199666666602E-2</v>
      </c>
      <c r="F2668" s="169">
        <f t="shared" si="454"/>
        <v>0.97863997816201542</v>
      </c>
      <c r="G2668" s="169">
        <f t="shared" si="455"/>
        <v>0.27061623511414501</v>
      </c>
      <c r="H2668" s="169">
        <f t="shared" si="456"/>
        <v>5.8574942665399349E-4</v>
      </c>
      <c r="I2668" s="169">
        <f t="shared" si="457"/>
        <v>24168.468178829393</v>
      </c>
      <c r="J2668" s="169">
        <f t="shared" si="451"/>
        <v>2.3649452044372521E-2</v>
      </c>
      <c r="K2668" s="169">
        <f t="shared" si="452"/>
        <v>1.6975598908152485</v>
      </c>
      <c r="L2668" s="169">
        <f t="shared" si="458"/>
        <v>19.24529298788222</v>
      </c>
      <c r="M2668" s="170">
        <f t="shared" si="459"/>
        <v>22.427111194034985</v>
      </c>
      <c r="N2668" s="170">
        <f t="shared" si="460"/>
        <v>0.75178146295208093</v>
      </c>
      <c r="O2668" s="169">
        <f t="shared" si="461"/>
        <v>6.7801358491349287E-2</v>
      </c>
    </row>
    <row r="2669" spans="1:15" x14ac:dyDescent="0.25">
      <c r="A2669" s="157">
        <v>45695.842361111114</v>
      </c>
      <c r="B2669" s="171">
        <v>0.25249699010158422</v>
      </c>
      <c r="C2669" s="169">
        <f t="shared" si="453"/>
        <v>0.28674208670431889</v>
      </c>
      <c r="D2669" s="168">
        <v>26.450938701666601</v>
      </c>
      <c r="E2669" s="168">
        <v>2.1437752666666601E-2</v>
      </c>
      <c r="F2669" s="169">
        <f t="shared" si="454"/>
        <v>0.97864085324997896</v>
      </c>
      <c r="G2669" s="169">
        <f t="shared" si="455"/>
        <v>0.27740284880151256</v>
      </c>
      <c r="H2669" s="169">
        <f t="shared" si="456"/>
        <v>6.0043906666994065E-4</v>
      </c>
      <c r="I2669" s="169">
        <f t="shared" si="457"/>
        <v>24774.516291253152</v>
      </c>
      <c r="J2669" s="169">
        <f t="shared" si="451"/>
        <v>2.3649754508012794E-2</v>
      </c>
      <c r="K2669" s="169">
        <f t="shared" si="452"/>
        <v>1.697540611806114</v>
      </c>
      <c r="L2669" s="169">
        <f t="shared" si="458"/>
        <v>19.659642062826759</v>
      </c>
      <c r="M2669" s="170">
        <f t="shared" si="459"/>
        <v>22.909731293524469</v>
      </c>
      <c r="N2669" s="170">
        <f t="shared" si="460"/>
        <v>0.7667502085814657</v>
      </c>
      <c r="O2669" s="169">
        <f t="shared" si="461"/>
        <v>6.9151353587794534E-2</v>
      </c>
    </row>
    <row r="2670" spans="1:15" x14ac:dyDescent="0.25">
      <c r="A2670" s="157">
        <v>45695.843055555553</v>
      </c>
      <c r="B2670" s="168">
        <v>0.2802948325072202</v>
      </c>
      <c r="C2670" s="169">
        <f t="shared" si="453"/>
        <v>0.31830929208477515</v>
      </c>
      <c r="D2670" s="168">
        <v>26.450509548333301</v>
      </c>
      <c r="E2670" s="168">
        <v>2.1393642500000001E-2</v>
      </c>
      <c r="F2670" s="169">
        <f t="shared" si="454"/>
        <v>0.97864172831865548</v>
      </c>
      <c r="G2670" s="169">
        <f t="shared" si="455"/>
        <v>0.30794262145684825</v>
      </c>
      <c r="H2670" s="169">
        <f t="shared" si="456"/>
        <v>6.6654247068581877E-4</v>
      </c>
      <c r="I2670" s="169">
        <f t="shared" si="457"/>
        <v>27501.922836124573</v>
      </c>
      <c r="J2670" s="169">
        <f t="shared" si="451"/>
        <v>2.3650056976387907E-2</v>
      </c>
      <c r="K2670" s="169">
        <f t="shared" si="452"/>
        <v>1.6975213329572172</v>
      </c>
      <c r="L2670" s="169">
        <f t="shared" si="458"/>
        <v>21.50721854731643</v>
      </c>
      <c r="M2670" s="170">
        <f t="shared" si="459"/>
        <v>25.062490012639163</v>
      </c>
      <c r="N2670" s="170">
        <f t="shared" si="460"/>
        <v>0.84522410558648564</v>
      </c>
      <c r="O2670" s="169">
        <f t="shared" si="461"/>
        <v>7.6228725251306431E-2</v>
      </c>
    </row>
    <row r="2671" spans="1:15" x14ac:dyDescent="0.25">
      <c r="A2671" s="157">
        <v>45695.84375</v>
      </c>
      <c r="B2671" s="168">
        <v>0.30230144293912742</v>
      </c>
      <c r="C2671" s="169">
        <f t="shared" si="453"/>
        <v>0.34329970896374923</v>
      </c>
      <c r="D2671" s="168">
        <v>26.450080395000001</v>
      </c>
      <c r="E2671" s="168">
        <v>2.1443315833333299E-2</v>
      </c>
      <c r="F2671" s="169">
        <f t="shared" si="454"/>
        <v>0.97864260336804587</v>
      </c>
      <c r="G2671" s="169">
        <f t="shared" si="455"/>
        <v>0.33211992520934086</v>
      </c>
      <c r="H2671" s="169">
        <f t="shared" si="456"/>
        <v>7.1887429698991529E-4</v>
      </c>
      <c r="I2671" s="169">
        <f t="shared" si="457"/>
        <v>29661.094854467934</v>
      </c>
      <c r="J2671" s="169">
        <f t="shared" si="451"/>
        <v>2.3650359449497942E-2</v>
      </c>
      <c r="K2671" s="169">
        <f t="shared" si="452"/>
        <v>1.697502054268559</v>
      </c>
      <c r="L2671" s="169">
        <f t="shared" si="458"/>
        <v>22.951647177411505</v>
      </c>
      <c r="M2671" s="170">
        <f t="shared" si="459"/>
        <v>26.745419090905063</v>
      </c>
      <c r="N2671" s="170">
        <f t="shared" si="460"/>
        <v>0.91038594585710919</v>
      </c>
      <c r="O2671" s="169">
        <f t="shared" si="461"/>
        <v>8.2105514597502635E-2</v>
      </c>
    </row>
    <row r="2672" spans="1:15" x14ac:dyDescent="0.25">
      <c r="A2672" s="157">
        <v>45695.844444444447</v>
      </c>
      <c r="B2672" s="168">
        <v>0.31040913675872356</v>
      </c>
      <c r="C2672" s="169">
        <f t="shared" si="453"/>
        <v>0.35250610411185612</v>
      </c>
      <c r="D2672" s="168">
        <v>26.449626200000001</v>
      </c>
      <c r="E2672" s="168">
        <v>2.15827925E-2</v>
      </c>
      <c r="F2672" s="169">
        <f t="shared" si="454"/>
        <v>0.97864352945672306</v>
      </c>
      <c r="G2672" s="169">
        <f t="shared" si="455"/>
        <v>0.34102734767747217</v>
      </c>
      <c r="H2672" s="169">
        <f t="shared" si="456"/>
        <v>7.3815443220232068E-4</v>
      </c>
      <c r="I2672" s="169">
        <f t="shared" si="457"/>
        <v>30456.527395264369</v>
      </c>
      <c r="J2672" s="169">
        <f t="shared" si="451"/>
        <v>2.3650679577473032E-2</v>
      </c>
      <c r="K2672" s="169">
        <f t="shared" si="452"/>
        <v>1.6974816508173571</v>
      </c>
      <c r="L2672" s="169">
        <f t="shared" si="458"/>
        <v>23.480045621074524</v>
      </c>
      <c r="M2672" s="170">
        <f t="shared" si="459"/>
        <v>27.360863950062324</v>
      </c>
      <c r="N2672" s="170">
        <f t="shared" si="460"/>
        <v>0.93966736153379271</v>
      </c>
      <c r="O2672" s="169">
        <f t="shared" si="461"/>
        <v>8.4746334914663837E-2</v>
      </c>
    </row>
    <row r="2673" spans="1:15" x14ac:dyDescent="0.25">
      <c r="A2673" s="157">
        <v>45695.845138888886</v>
      </c>
      <c r="B2673" s="168">
        <v>0.29303549792348549</v>
      </c>
      <c r="C2673" s="169">
        <f t="shared" si="453"/>
        <v>0.33277465366691189</v>
      </c>
      <c r="D2673" s="168">
        <v>26.4487176833333</v>
      </c>
      <c r="E2673" s="168">
        <v>2.15434523333333E-2</v>
      </c>
      <c r="F2673" s="169">
        <f t="shared" si="454"/>
        <v>0.97864538182752603</v>
      </c>
      <c r="G2673" s="169">
        <f t="shared" si="455"/>
        <v>0.32194000368574915</v>
      </c>
      <c r="H2673" s="169">
        <f t="shared" si="456"/>
        <v>6.9683983481763883E-4</v>
      </c>
      <c r="I2673" s="169">
        <f t="shared" si="457"/>
        <v>28751.730076821186</v>
      </c>
      <c r="J2673" s="169">
        <f t="shared" si="451"/>
        <v>2.3651319938616456E-2</v>
      </c>
      <c r="K2673" s="169">
        <f t="shared" si="452"/>
        <v>1.6974408387633655</v>
      </c>
      <c r="L2673" s="169">
        <f t="shared" si="458"/>
        <v>22.345324737841231</v>
      </c>
      <c r="M2673" s="170">
        <f t="shared" si="459"/>
        <v>26.038033596787315</v>
      </c>
      <c r="N2673" s="170">
        <f t="shared" si="460"/>
        <v>0.88789603719491106</v>
      </c>
      <c r="O2673" s="169">
        <f t="shared" si="461"/>
        <v>8.0077203931719965E-2</v>
      </c>
    </row>
    <row r="2674" spans="1:15" x14ac:dyDescent="0.25">
      <c r="A2674" s="157">
        <v>45695.845833333333</v>
      </c>
      <c r="B2674" s="171">
        <v>0.262921184460088</v>
      </c>
      <c r="C2674" s="169">
        <f t="shared" si="453"/>
        <v>0.29857473839279763</v>
      </c>
      <c r="D2674" s="168">
        <v>26.447644608333299</v>
      </c>
      <c r="E2674" s="168">
        <v>2.1550208500000001E-2</v>
      </c>
      <c r="F2674" s="169">
        <f t="shared" si="454"/>
        <v>0.97864756960429378</v>
      </c>
      <c r="G2674" s="169">
        <f t="shared" si="455"/>
        <v>0.28885526734458594</v>
      </c>
      <c r="H2674" s="169">
        <f t="shared" si="456"/>
        <v>6.2522785139520771E-4</v>
      </c>
      <c r="I2674" s="169">
        <f t="shared" si="457"/>
        <v>25796.857397137715</v>
      </c>
      <c r="J2674" s="169">
        <f t="shared" si="451"/>
        <v>2.3652076314800471E-2</v>
      </c>
      <c r="K2674" s="169">
        <f t="shared" si="452"/>
        <v>1.697392635405002</v>
      </c>
      <c r="L2674" s="169">
        <f t="shared" si="458"/>
        <v>20.355663770309476</v>
      </c>
      <c r="M2674" s="170">
        <f t="shared" si="459"/>
        <v>23.718964691078369</v>
      </c>
      <c r="N2674" s="170">
        <f t="shared" si="460"/>
        <v>0.80099365079245199</v>
      </c>
      <c r="O2674" s="169">
        <f t="shared" si="461"/>
        <v>7.2239687120531373E-2</v>
      </c>
    </row>
    <row r="2675" spans="1:15" x14ac:dyDescent="0.25">
      <c r="A2675" s="157">
        <v>45695.84652777778</v>
      </c>
      <c r="B2675" s="171">
        <v>0.26060469682400722</v>
      </c>
      <c r="C2675" s="169">
        <f t="shared" si="453"/>
        <v>0.29594240080213219</v>
      </c>
      <c r="D2675" s="168">
        <v>26.446571535</v>
      </c>
      <c r="E2675" s="168">
        <v>2.1460005666666601E-2</v>
      </c>
      <c r="F2675" s="169">
        <f t="shared" si="454"/>
        <v>0.97864975725709613</v>
      </c>
      <c r="G2675" s="169">
        <f t="shared" si="455"/>
        <v>0.28631028544518289</v>
      </c>
      <c r="H2675" s="169">
        <f t="shared" si="456"/>
        <v>6.1971923256533095E-4</v>
      </c>
      <c r="I2675" s="169">
        <f t="shared" si="457"/>
        <v>25569.423429304221</v>
      </c>
      <c r="J2675" s="169">
        <f t="shared" si="451"/>
        <v>2.3652832719417288E-2</v>
      </c>
      <c r="K2675" s="169">
        <f t="shared" si="452"/>
        <v>1.6973444331233047</v>
      </c>
      <c r="L2675" s="169">
        <f t="shared" si="458"/>
        <v>20.201331483537665</v>
      </c>
      <c r="M2675" s="170">
        <f t="shared" si="459"/>
        <v>23.538533523209523</v>
      </c>
      <c r="N2675" s="170">
        <f t="shared" si="460"/>
        <v>0.79091790343912727</v>
      </c>
      <c r="O2675" s="169">
        <f t="shared" si="461"/>
        <v>7.1330979747396037E-2</v>
      </c>
    </row>
    <row r="2676" spans="1:15" x14ac:dyDescent="0.25">
      <c r="A2676" s="157">
        <v>45695.847222222219</v>
      </c>
      <c r="B2676" s="168">
        <v>0.28415563909275726</v>
      </c>
      <c r="C2676" s="169">
        <f t="shared" si="453"/>
        <v>0.3226849473094851</v>
      </c>
      <c r="D2676" s="168">
        <v>26.44549846</v>
      </c>
      <c r="E2676" s="168">
        <v>2.1506012000000001E-2</v>
      </c>
      <c r="F2676" s="169">
        <f t="shared" si="454"/>
        <v>0.97865194479273454</v>
      </c>
      <c r="G2676" s="169">
        <f t="shared" si="455"/>
        <v>0.31218425120882554</v>
      </c>
      <c r="H2676" s="169">
        <f t="shared" si="456"/>
        <v>6.7572348746499039E-4</v>
      </c>
      <c r="I2676" s="169">
        <f t="shared" si="457"/>
        <v>27879.979447539514</v>
      </c>
      <c r="J2676" s="169">
        <f t="shared" si="451"/>
        <v>2.3653589154817918E-2</v>
      </c>
      <c r="K2676" s="169">
        <f t="shared" si="452"/>
        <v>1.6972962317685285</v>
      </c>
      <c r="L2676" s="169">
        <f t="shared" si="458"/>
        <v>21.761742634534226</v>
      </c>
      <c r="M2676" s="170">
        <f t="shared" si="459"/>
        <v>25.356074811856061</v>
      </c>
      <c r="N2676" s="170">
        <f t="shared" si="460"/>
        <v>0.86067981541268379</v>
      </c>
      <c r="O2676" s="169">
        <f t="shared" si="461"/>
        <v>7.7622638475169897E-2</v>
      </c>
    </row>
    <row r="2677" spans="1:15" x14ac:dyDescent="0.25">
      <c r="A2677" s="157">
        <v>45695.847916666666</v>
      </c>
      <c r="B2677" s="168">
        <v>0.2961241431965479</v>
      </c>
      <c r="C2677" s="169">
        <f t="shared" si="453"/>
        <v>0.33627436227882346</v>
      </c>
      <c r="D2677" s="168">
        <v>26.444442004999999</v>
      </c>
      <c r="E2677" s="168">
        <v>2.14835575E-2</v>
      </c>
      <c r="F2677" s="169">
        <f t="shared" si="454"/>
        <v>0.97865409832961403</v>
      </c>
      <c r="G2677" s="169">
        <f t="shared" si="455"/>
        <v>0.32533330749242073</v>
      </c>
      <c r="H2677" s="169">
        <f t="shared" si="456"/>
        <v>7.0418464825199294E-4</v>
      </c>
      <c r="I2677" s="169">
        <f t="shared" si="457"/>
        <v>29054.104900890346</v>
      </c>
      <c r="J2677" s="169">
        <f t="shared" si="451"/>
        <v>2.3654333903321962E-2</v>
      </c>
      <c r="K2677" s="169">
        <f t="shared" si="452"/>
        <v>1.6972487779445871</v>
      </c>
      <c r="L2677" s="169">
        <f t="shared" si="458"/>
        <v>22.547726203233413</v>
      </c>
      <c r="M2677" s="170">
        <f t="shared" si="459"/>
        <v>26.271219060130541</v>
      </c>
      <c r="N2677" s="170">
        <f t="shared" si="460"/>
        <v>0.89419846525561431</v>
      </c>
      <c r="O2677" s="169">
        <f t="shared" si="461"/>
        <v>8.0645604730845449E-2</v>
      </c>
    </row>
    <row r="2678" spans="1:15" x14ac:dyDescent="0.25">
      <c r="A2678" s="157">
        <v>45695.848611111112</v>
      </c>
      <c r="B2678" s="171">
        <v>0.27682009737374635</v>
      </c>
      <c r="C2678" s="169">
        <f t="shared" si="453"/>
        <v>0.3143516762304242</v>
      </c>
      <c r="D2678" s="168">
        <v>26.443687095000001</v>
      </c>
      <c r="E2678" s="168">
        <v>2.14882185E-2</v>
      </c>
      <c r="F2678" s="169">
        <f t="shared" si="454"/>
        <v>0.97865563710874437</v>
      </c>
      <c r="G2678" s="169">
        <f t="shared" si="455"/>
        <v>0.30412514456546608</v>
      </c>
      <c r="H2678" s="169">
        <f t="shared" si="456"/>
        <v>6.58279533691485E-4</v>
      </c>
      <c r="I2678" s="169">
        <f t="shared" si="457"/>
        <v>27159.98482630865</v>
      </c>
      <c r="J2678" s="169">
        <f t="shared" si="451"/>
        <v>2.3654866095102929E-2</v>
      </c>
      <c r="K2678" s="169">
        <f t="shared" si="452"/>
        <v>1.6972148695075562</v>
      </c>
      <c r="L2678" s="169">
        <f t="shared" si="458"/>
        <v>21.277726413667882</v>
      </c>
      <c r="M2678" s="170">
        <f t="shared" si="459"/>
        <v>24.79104982314049</v>
      </c>
      <c r="N2678" s="170">
        <f t="shared" si="460"/>
        <v>0.8387673936602914</v>
      </c>
      <c r="O2678" s="169">
        <f t="shared" si="461"/>
        <v>7.5646409962147498E-2</v>
      </c>
    </row>
    <row r="2679" spans="1:15" x14ac:dyDescent="0.25">
      <c r="A2679" s="157">
        <v>45695.849305555559</v>
      </c>
      <c r="B2679" s="168">
        <v>0.2802948325072202</v>
      </c>
      <c r="C2679" s="169">
        <f t="shared" si="453"/>
        <v>0.31829640579454543</v>
      </c>
      <c r="D2679" s="168">
        <v>26.4430414033333</v>
      </c>
      <c r="E2679" s="168">
        <v>2.15430558333333E-2</v>
      </c>
      <c r="F2679" s="169">
        <f t="shared" si="454"/>
        <v>0.9786569532141417</v>
      </c>
      <c r="G2679" s="169">
        <f t="shared" si="455"/>
        <v>0.3079426214568482</v>
      </c>
      <c r="H2679" s="169">
        <f t="shared" si="456"/>
        <v>6.6654247068581856E-4</v>
      </c>
      <c r="I2679" s="169">
        <f t="shared" si="457"/>
        <v>27500.809460648725</v>
      </c>
      <c r="J2679" s="169">
        <f t="shared" si="451"/>
        <v>2.3655321302447584E-2</v>
      </c>
      <c r="K2679" s="169">
        <f t="shared" si="452"/>
        <v>1.6971858672446991</v>
      </c>
      <c r="L2679" s="169">
        <f t="shared" si="458"/>
        <v>21.50721854731643</v>
      </c>
      <c r="M2679" s="170">
        <f t="shared" si="459"/>
        <v>25.058051376106349</v>
      </c>
      <c r="N2679" s="170">
        <f t="shared" si="460"/>
        <v>0.85094216360225139</v>
      </c>
      <c r="O2679" s="169">
        <f t="shared" si="461"/>
        <v>7.6744423124301173E-2</v>
      </c>
    </row>
    <row r="2680" spans="1:15" x14ac:dyDescent="0.25">
      <c r="A2680" s="157">
        <v>45695.85</v>
      </c>
      <c r="B2680" s="168">
        <v>0.30230144293912742</v>
      </c>
      <c r="C2680" s="169">
        <f t="shared" si="453"/>
        <v>0.34328540814878328</v>
      </c>
      <c r="D2680" s="168">
        <v>26.44239571</v>
      </c>
      <c r="E2680" s="168">
        <v>2.1437355500000001E-2</v>
      </c>
      <c r="F2680" s="169">
        <f t="shared" si="454"/>
        <v>0.97865826927929123</v>
      </c>
      <c r="G2680" s="169">
        <f t="shared" si="455"/>
        <v>0.33211992520934086</v>
      </c>
      <c r="H2680" s="169">
        <f t="shared" si="456"/>
        <v>7.1887429698991529E-4</v>
      </c>
      <c r="I2680" s="169">
        <f t="shared" si="457"/>
        <v>29659.859264054874</v>
      </c>
      <c r="J2680" s="169">
        <f t="shared" si="451"/>
        <v>2.3655776521689344E-2</v>
      </c>
      <c r="K2680" s="169">
        <f t="shared" si="452"/>
        <v>1.6971568652696851</v>
      </c>
      <c r="L2680" s="169">
        <f t="shared" si="458"/>
        <v>22.951647177411505</v>
      </c>
      <c r="M2680" s="170">
        <f t="shared" si="459"/>
        <v>26.74054507448999</v>
      </c>
      <c r="N2680" s="170">
        <f t="shared" si="460"/>
        <v>0.90992959372648308</v>
      </c>
      <c r="O2680" s="169">
        <f t="shared" si="461"/>
        <v>8.2064357298564497E-2</v>
      </c>
    </row>
    <row r="2681" spans="1:15" x14ac:dyDescent="0.25">
      <c r="A2681" s="157">
        <v>45695.850694444445</v>
      </c>
      <c r="B2681" s="168">
        <v>0.31426995254843471</v>
      </c>
      <c r="C2681" s="169">
        <f t="shared" si="453"/>
        <v>0.35687527751239084</v>
      </c>
      <c r="D2681" s="168">
        <v>26.441750020000001</v>
      </c>
      <c r="E2681" s="168">
        <v>2.1357879833333301E-2</v>
      </c>
      <c r="F2681" s="169">
        <f t="shared" si="454"/>
        <v>0.9786595852940031</v>
      </c>
      <c r="G2681" s="169">
        <f t="shared" si="455"/>
        <v>0.3452689875415072</v>
      </c>
      <c r="H2681" s="169">
        <f t="shared" si="456"/>
        <v>7.4733547086906315E-4</v>
      </c>
      <c r="I2681" s="169">
        <f t="shared" si="457"/>
        <v>30834.02397707057</v>
      </c>
      <c r="J2681" s="169">
        <f t="shared" si="451"/>
        <v>2.3656231749303466E-2</v>
      </c>
      <c r="K2681" s="169">
        <f t="shared" si="452"/>
        <v>1.6971278638070868</v>
      </c>
      <c r="L2681" s="169">
        <f t="shared" si="458"/>
        <v>23.730983063229552</v>
      </c>
      <c r="M2681" s="170">
        <f t="shared" si="459"/>
        <v>27.648111692651185</v>
      </c>
      <c r="N2681" s="170">
        <f t="shared" si="460"/>
        <v>0.94066130802594228</v>
      </c>
      <c r="O2681" s="169">
        <f t="shared" si="461"/>
        <v>8.4835976553566214E-2</v>
      </c>
    </row>
    <row r="2682" spans="1:15" x14ac:dyDescent="0.25">
      <c r="A2682" s="157">
        <v>45695.851388888892</v>
      </c>
      <c r="B2682" s="168">
        <v>0.31388387558313124</v>
      </c>
      <c r="C2682" s="169">
        <f t="shared" si="453"/>
        <v>0.35643563150391894</v>
      </c>
      <c r="D2682" s="168">
        <v>26.4411139533333</v>
      </c>
      <c r="E2682" s="168">
        <v>2.1388876000000001E-2</v>
      </c>
      <c r="F2682" s="169">
        <f t="shared" si="454"/>
        <v>0.97866088165222209</v>
      </c>
      <c r="G2682" s="169">
        <f t="shared" si="455"/>
        <v>0.34484482862385546</v>
      </c>
      <c r="H2682" s="169">
        <f t="shared" si="456"/>
        <v>7.4641737797371307E-4</v>
      </c>
      <c r="I2682" s="169">
        <f t="shared" si="457"/>
        <v>30796.038561938596</v>
      </c>
      <c r="J2682" s="169">
        <f t="shared" si="451"/>
        <v>2.3656680202710795E-2</v>
      </c>
      <c r="K2682" s="169">
        <f t="shared" si="452"/>
        <v>1.6970992949355463</v>
      </c>
      <c r="L2682" s="169">
        <f t="shared" si="458"/>
        <v>23.705909123699179</v>
      </c>
      <c r="M2682" s="170">
        <f t="shared" si="459"/>
        <v>27.618482314844883</v>
      </c>
      <c r="N2682" s="170">
        <f t="shared" si="460"/>
        <v>0.94090794920553888</v>
      </c>
      <c r="O2682" s="169">
        <f t="shared" si="461"/>
        <v>8.4858220527195077E-2</v>
      </c>
    </row>
    <row r="2683" spans="1:15" x14ac:dyDescent="0.25">
      <c r="A2683" s="157">
        <v>45695.852083333331</v>
      </c>
      <c r="B2683" s="168">
        <v>0.28840252082129963</v>
      </c>
      <c r="C2683" s="169">
        <f t="shared" si="453"/>
        <v>0.32749903392868074</v>
      </c>
      <c r="D2683" s="168">
        <v>26.440631865</v>
      </c>
      <c r="E2683" s="168">
        <v>2.1267279833333302E-2</v>
      </c>
      <c r="F2683" s="169">
        <f t="shared" si="454"/>
        <v>0.97866186416122747</v>
      </c>
      <c r="G2683" s="169">
        <f t="shared" si="455"/>
        <v>0.31685003787640825</v>
      </c>
      <c r="H2683" s="169">
        <f t="shared" si="456"/>
        <v>6.8582259280607842E-4</v>
      </c>
      <c r="I2683" s="169">
        <f t="shared" si="457"/>
        <v>28295.916531438015</v>
      </c>
      <c r="J2683" s="169">
        <f t="shared" si="451"/>
        <v>2.3657020101932463E-2</v>
      </c>
      <c r="K2683" s="169">
        <f t="shared" si="452"/>
        <v>1.6970776422201217</v>
      </c>
      <c r="L2683" s="169">
        <f t="shared" si="458"/>
        <v>22.04116037561192</v>
      </c>
      <c r="M2683" s="170">
        <f t="shared" si="459"/>
        <v>25.678679305319317</v>
      </c>
      <c r="N2683" s="170">
        <f t="shared" si="460"/>
        <v>0.86311180547994715</v>
      </c>
      <c r="O2683" s="169">
        <f t="shared" si="461"/>
        <v>7.7841973798696534E-2</v>
      </c>
    </row>
    <row r="2684" spans="1:15" x14ac:dyDescent="0.25">
      <c r="A2684" s="157">
        <v>45695.852777777778</v>
      </c>
      <c r="B2684" s="171">
        <v>0.27759225501072993</v>
      </c>
      <c r="C2684" s="169">
        <f t="shared" si="453"/>
        <v>0.31522257021880795</v>
      </c>
      <c r="D2684" s="168">
        <v>26.440202713333299</v>
      </c>
      <c r="E2684" s="168">
        <v>2.14770921666666E-2</v>
      </c>
      <c r="F2684" s="169">
        <f t="shared" si="454"/>
        <v>0.97866273876341348</v>
      </c>
      <c r="G2684" s="169">
        <f t="shared" si="455"/>
        <v>0.30497346647273671</v>
      </c>
      <c r="H2684" s="169">
        <f t="shared" si="456"/>
        <v>6.601157282959669E-4</v>
      </c>
      <c r="I2684" s="169">
        <f t="shared" si="457"/>
        <v>27235.230066905006</v>
      </c>
      <c r="J2684" s="169">
        <f t="shared" si="451"/>
        <v>2.3657322682874328E-2</v>
      </c>
      <c r="K2684" s="169">
        <f t="shared" si="452"/>
        <v>1.6970583672942021</v>
      </c>
      <c r="L2684" s="169">
        <f t="shared" si="458"/>
        <v>21.328758968199715</v>
      </c>
      <c r="M2684" s="170">
        <f t="shared" si="459"/>
        <v>24.848455244360768</v>
      </c>
      <c r="N2684" s="170">
        <f t="shared" si="460"/>
        <v>0.84047497157856732</v>
      </c>
      <c r="O2684" s="169">
        <f t="shared" si="461"/>
        <v>7.5800412299654341E-2</v>
      </c>
    </row>
    <row r="2685" spans="1:15" x14ac:dyDescent="0.25">
      <c r="A2685" s="157">
        <v>45695.853472222225</v>
      </c>
      <c r="B2685" s="168">
        <v>0.2926494172518051</v>
      </c>
      <c r="C2685" s="169">
        <f t="shared" si="453"/>
        <v>0.33232010342539725</v>
      </c>
      <c r="D2685" s="168">
        <v>26.439773559999999</v>
      </c>
      <c r="E2685" s="168">
        <v>2.1241847666666602E-2</v>
      </c>
      <c r="F2685" s="169">
        <f t="shared" si="454"/>
        <v>0.97866361334971863</v>
      </c>
      <c r="G2685" s="169">
        <f t="shared" si="455"/>
        <v>0.32151584069612993</v>
      </c>
      <c r="H2685" s="169">
        <f t="shared" si="456"/>
        <v>6.9592173310850636E-4</v>
      </c>
      <c r="I2685" s="169">
        <f t="shared" si="457"/>
        <v>28712.456935954324</v>
      </c>
      <c r="J2685" s="169">
        <f t="shared" si="451"/>
        <v>2.3657625269728273E-2</v>
      </c>
      <c r="K2685" s="169">
        <f t="shared" si="452"/>
        <v>1.6970390924536467</v>
      </c>
      <c r="L2685" s="169">
        <f t="shared" si="458"/>
        <v>22.320003611499637</v>
      </c>
      <c r="M2685" s="170">
        <f t="shared" si="459"/>
        <v>26.003011555301274</v>
      </c>
      <c r="N2685" s="170">
        <f t="shared" si="460"/>
        <v>0.87414006044483061</v>
      </c>
      <c r="O2685" s="169">
        <f t="shared" si="461"/>
        <v>7.8836585537953696E-2</v>
      </c>
    </row>
    <row r="2686" spans="1:15" x14ac:dyDescent="0.25">
      <c r="A2686" s="157">
        <v>45695.854166666664</v>
      </c>
      <c r="B2686" s="168">
        <v>0.28531387185729923</v>
      </c>
      <c r="C2686" s="169">
        <f t="shared" si="453"/>
        <v>0.32398941963822475</v>
      </c>
      <c r="D2686" s="168">
        <v>26.439344405</v>
      </c>
      <c r="E2686" s="168">
        <v>2.1190984E-2</v>
      </c>
      <c r="F2686" s="169">
        <f t="shared" si="454"/>
        <v>0.97866448792014282</v>
      </c>
      <c r="G2686" s="169">
        <f t="shared" si="455"/>
        <v>0.31345673001473107</v>
      </c>
      <c r="H2686" s="169">
        <f t="shared" si="456"/>
        <v>6.7847777059465604E-4</v>
      </c>
      <c r="I2686" s="169">
        <f t="shared" si="457"/>
        <v>27992.685856742617</v>
      </c>
      <c r="J2686" s="169">
        <f t="shared" si="451"/>
        <v>2.3657927862494533E-2</v>
      </c>
      <c r="K2686" s="169">
        <f t="shared" si="452"/>
        <v>1.6970198176984508</v>
      </c>
      <c r="L2686" s="169">
        <f t="shared" si="458"/>
        <v>21.838004591873705</v>
      </c>
      <c r="M2686" s="170">
        <f t="shared" si="459"/>
        <v>25.441219276046436</v>
      </c>
      <c r="N2686" s="170">
        <f t="shared" si="460"/>
        <v>0.85121122860834764</v>
      </c>
      <c r="O2686" s="169">
        <f t="shared" si="461"/>
        <v>7.67686894488048E-2</v>
      </c>
    </row>
    <row r="2687" spans="1:15" x14ac:dyDescent="0.25">
      <c r="A2687" s="157">
        <v>45695.854861111111</v>
      </c>
      <c r="B2687" s="171">
        <v>0.27488968488066562</v>
      </c>
      <c r="C2687" s="169">
        <f t="shared" si="453"/>
        <v>0.31215138157846667</v>
      </c>
      <c r="D2687" s="168">
        <v>26.438867561666601</v>
      </c>
      <c r="E2687" s="168">
        <v>2.12188001666666E-2</v>
      </c>
      <c r="F2687" s="169">
        <f t="shared" si="454"/>
        <v>0.97866545965150664</v>
      </c>
      <c r="G2687" s="169">
        <f t="shared" si="455"/>
        <v>0.30200431958166252</v>
      </c>
      <c r="H2687" s="169">
        <f t="shared" si="456"/>
        <v>6.5368900342351196E-4</v>
      </c>
      <c r="I2687" s="169">
        <f t="shared" si="457"/>
        <v>26969.879368379519</v>
      </c>
      <c r="J2687" s="169">
        <f t="shared" si="451"/>
        <v>2.3658264085369141E-2</v>
      </c>
      <c r="K2687" s="169">
        <f t="shared" si="452"/>
        <v>1.696998401292084</v>
      </c>
      <c r="L2687" s="169">
        <f t="shared" si="458"/>
        <v>21.150056464463649</v>
      </c>
      <c r="M2687" s="170">
        <f t="shared" si="459"/>
        <v>24.639482822906722</v>
      </c>
      <c r="N2687" s="170">
        <f t="shared" si="460"/>
        <v>0.82263307071459335</v>
      </c>
      <c r="O2687" s="169">
        <f t="shared" si="461"/>
        <v>7.4191294256366655E-2</v>
      </c>
    </row>
    <row r="2688" spans="1:15" x14ac:dyDescent="0.25">
      <c r="A2688" s="157">
        <v>45695.855555555558</v>
      </c>
      <c r="B2688" s="171">
        <v>0.25635780037033679</v>
      </c>
      <c r="C2688" s="169">
        <f t="shared" si="453"/>
        <v>0.29110551678629504</v>
      </c>
      <c r="D2688" s="168">
        <v>26.437627639999999</v>
      </c>
      <c r="E2688" s="168">
        <v>2.1358676333333299E-2</v>
      </c>
      <c r="F2688" s="169">
        <f t="shared" si="454"/>
        <v>0.97866798630453633</v>
      </c>
      <c r="G2688" s="169">
        <f t="shared" si="455"/>
        <v>0.28164448260001135</v>
      </c>
      <c r="H2688" s="169">
        <f t="shared" si="456"/>
        <v>6.0962009220781675E-4</v>
      </c>
      <c r="I2688" s="169">
        <f t="shared" si="457"/>
        <v>25151.516650335892</v>
      </c>
      <c r="J2688" s="169">
        <f t="shared" si="451"/>
        <v>2.3659138383178006E-2</v>
      </c>
      <c r="K2688" s="169">
        <f t="shared" si="452"/>
        <v>1.6969427137676603</v>
      </c>
      <c r="L2688" s="169">
        <f t="shared" si="458"/>
        <v>19.917888241394095</v>
      </c>
      <c r="M2688" s="170">
        <f t="shared" si="459"/>
        <v>23.203343898336438</v>
      </c>
      <c r="N2688" s="170">
        <f t="shared" si="460"/>
        <v>0.77475094404900335</v>
      </c>
      <c r="O2688" s="169">
        <f t="shared" si="461"/>
        <v>6.9872920639340128E-2</v>
      </c>
    </row>
    <row r="2689" spans="1:15" x14ac:dyDescent="0.25">
      <c r="A2689" s="157">
        <v>45695.856249999997</v>
      </c>
      <c r="B2689" s="171">
        <v>0.26292118077687532</v>
      </c>
      <c r="C2689" s="169">
        <f t="shared" si="453"/>
        <v>0.29855609201624206</v>
      </c>
      <c r="D2689" s="168">
        <v>26.436125413333301</v>
      </c>
      <c r="E2689" s="168">
        <v>2.1162375000000001E-2</v>
      </c>
      <c r="F2689" s="169">
        <f t="shared" si="454"/>
        <v>0.97867104725457665</v>
      </c>
      <c r="G2689" s="169">
        <f t="shared" si="455"/>
        <v>0.2888552632980676</v>
      </c>
      <c r="H2689" s="169">
        <f t="shared" si="456"/>
        <v>6.2522784263650995E-4</v>
      </c>
      <c r="I2689" s="169">
        <f t="shared" si="457"/>
        <v>25795.246350203313</v>
      </c>
      <c r="J2689" s="169">
        <f t="shared" si="451"/>
        <v>2.3660197691368141E-2</v>
      </c>
      <c r="K2689" s="169">
        <f t="shared" si="452"/>
        <v>1.6968752473584015</v>
      </c>
      <c r="L2689" s="169">
        <f t="shared" si="458"/>
        <v>20.355663525073066</v>
      </c>
      <c r="M2689" s="170">
        <f t="shared" si="459"/>
        <v>23.712485380908408</v>
      </c>
      <c r="N2689" s="170">
        <f t="shared" si="460"/>
        <v>0.78631440365162419</v>
      </c>
      <c r="O2689" s="169">
        <f t="shared" si="461"/>
        <v>7.091580119513205E-2</v>
      </c>
    </row>
    <row r="2690" spans="1:15" x14ac:dyDescent="0.25">
      <c r="A2690" s="157">
        <v>45695.856944444444</v>
      </c>
      <c r="B2690" s="168">
        <v>0.29496589753690211</v>
      </c>
      <c r="C2690" s="169">
        <f t="shared" si="453"/>
        <v>0.33494124890663846</v>
      </c>
      <c r="D2690" s="168">
        <v>26.434623185</v>
      </c>
      <c r="E2690" s="168">
        <v>2.12386693333333E-2</v>
      </c>
      <c r="F2690" s="169">
        <f t="shared" si="454"/>
        <v>0.97867410797184196</v>
      </c>
      <c r="G2690" s="169">
        <f t="shared" si="455"/>
        <v>0.32406081451946117</v>
      </c>
      <c r="H2690" s="169">
        <f t="shared" si="456"/>
        <v>7.0143033445770812E-4</v>
      </c>
      <c r="I2690" s="169">
        <f t="shared" si="457"/>
        <v>28938.923905533564</v>
      </c>
      <c r="J2690" s="169">
        <f t="shared" si="451"/>
        <v>2.366125705878697E-2</v>
      </c>
      <c r="K2690" s="169">
        <f t="shared" si="452"/>
        <v>1.6968077828373778</v>
      </c>
      <c r="L2690" s="169">
        <f t="shared" si="458"/>
        <v>22.471860212029274</v>
      </c>
      <c r="M2690" s="170">
        <f t="shared" si="459"/>
        <v>26.176728249011166</v>
      </c>
      <c r="N2690" s="170">
        <f t="shared" si="460"/>
        <v>0.88046232106905808</v>
      </c>
      <c r="O2690" s="169">
        <f t="shared" si="461"/>
        <v>7.9406774988190668E-2</v>
      </c>
    </row>
    <row r="2691" spans="1:15" x14ac:dyDescent="0.25">
      <c r="A2691" s="157">
        <v>45695.857638888891</v>
      </c>
      <c r="B2691" s="168">
        <v>0.31156738795477218</v>
      </c>
      <c r="C2691" s="169">
        <f t="shared" si="453"/>
        <v>0.35378978142326262</v>
      </c>
      <c r="D2691" s="168">
        <v>26.433120955</v>
      </c>
      <c r="E2691" s="168">
        <v>2.1137737833333298E-2</v>
      </c>
      <c r="F2691" s="169">
        <f t="shared" si="454"/>
        <v>0.97867716845634734</v>
      </c>
      <c r="G2691" s="169">
        <f t="shared" si="455"/>
        <v>0.34229984673293573</v>
      </c>
      <c r="H2691" s="169">
        <f t="shared" si="456"/>
        <v>7.4090875916219857E-4</v>
      </c>
      <c r="I2691" s="169">
        <f t="shared" si="457"/>
        <v>30567.437114969889</v>
      </c>
      <c r="J2691" s="169">
        <f t="shared" si="451"/>
        <v>2.3662316485438546E-2</v>
      </c>
      <c r="K2691" s="169">
        <f t="shared" si="452"/>
        <v>1.6967403202045548</v>
      </c>
      <c r="L2691" s="169">
        <f t="shared" si="458"/>
        <v>23.555372913741234</v>
      </c>
      <c r="M2691" s="170">
        <f t="shared" si="459"/>
        <v>27.437898866503414</v>
      </c>
      <c r="N2691" s="170">
        <f t="shared" si="460"/>
        <v>0.92311506107807795</v>
      </c>
      <c r="O2691" s="169">
        <f t="shared" si="461"/>
        <v>8.3253522824501977E-2</v>
      </c>
    </row>
    <row r="2692" spans="1:15" x14ac:dyDescent="0.25">
      <c r="A2692" s="157">
        <v>45695.85833333333</v>
      </c>
      <c r="B2692" s="168">
        <v>0.31388387558313124</v>
      </c>
      <c r="C2692" s="169">
        <f t="shared" si="453"/>
        <v>0.35641760246360993</v>
      </c>
      <c r="D2692" s="168">
        <v>26.431781180000002</v>
      </c>
      <c r="E2692" s="168">
        <v>2.12362849999999E-2</v>
      </c>
      <c r="F2692" s="169">
        <f t="shared" si="454"/>
        <v>0.97867989777300246</v>
      </c>
      <c r="G2692" s="169">
        <f t="shared" si="455"/>
        <v>0.3448448286238554</v>
      </c>
      <c r="H2692" s="169">
        <f t="shared" si="456"/>
        <v>7.4641737797371296E-4</v>
      </c>
      <c r="I2692" s="169">
        <f t="shared" si="457"/>
        <v>30794.480852855897</v>
      </c>
      <c r="J2692" s="169">
        <f t="shared" si="451"/>
        <v>2.3663261391960545E-2</v>
      </c>
      <c r="K2692" s="169">
        <f t="shared" si="452"/>
        <v>1.6966801548097197</v>
      </c>
      <c r="L2692" s="169">
        <f t="shared" si="458"/>
        <v>23.705909123699179</v>
      </c>
      <c r="M2692" s="170">
        <f t="shared" si="459"/>
        <v>27.612369889747477</v>
      </c>
      <c r="N2692" s="170">
        <f t="shared" si="460"/>
        <v>0.93394211154204387</v>
      </c>
      <c r="O2692" s="169">
        <f t="shared" si="461"/>
        <v>8.4229988414686499E-2</v>
      </c>
    </row>
    <row r="2693" spans="1:15" x14ac:dyDescent="0.25">
      <c r="A2693" s="157">
        <v>45695.859027777777</v>
      </c>
      <c r="B2693" s="168">
        <v>0.31156738795477218</v>
      </c>
      <c r="C2693" s="169">
        <f t="shared" si="453"/>
        <v>0.35378962742507231</v>
      </c>
      <c r="D2693" s="168">
        <v>26.433040638333299</v>
      </c>
      <c r="E2693" s="168">
        <v>2.13570843333333E-2</v>
      </c>
      <c r="F2693" s="169">
        <f t="shared" si="454"/>
        <v>0.97867733207837848</v>
      </c>
      <c r="G2693" s="169">
        <f t="shared" si="455"/>
        <v>0.34229984673293573</v>
      </c>
      <c r="H2693" s="169">
        <f t="shared" si="456"/>
        <v>7.4090875916219857E-4</v>
      </c>
      <c r="I2693" s="169">
        <f t="shared" si="457"/>
        <v>30567.423809526248</v>
      </c>
      <c r="J2693" s="169">
        <f t="shared" si="451"/>
        <v>2.3662373129277051E-2</v>
      </c>
      <c r="K2693" s="169">
        <f t="shared" si="452"/>
        <v>1.6967367133728788</v>
      </c>
      <c r="L2693" s="169">
        <f t="shared" si="458"/>
        <v>23.555372913741234</v>
      </c>
      <c r="M2693" s="170">
        <f t="shared" si="459"/>
        <v>27.437846601955439</v>
      </c>
      <c r="N2693" s="170">
        <f t="shared" si="460"/>
        <v>0.93269205780088815</v>
      </c>
      <c r="O2693" s="169">
        <f t="shared" si="461"/>
        <v>8.4117249080166684E-2</v>
      </c>
    </row>
    <row r="2694" spans="1:15" x14ac:dyDescent="0.25">
      <c r="A2694" s="157">
        <v>45695.859722222223</v>
      </c>
      <c r="B2694" s="168">
        <v>0.32739671704472312</v>
      </c>
      <c r="C2694" s="169">
        <f t="shared" si="453"/>
        <v>0.3717684153010391</v>
      </c>
      <c r="D2694" s="168">
        <v>26.435193581666599</v>
      </c>
      <c r="E2694" s="168">
        <v>2.1323705499999901E-2</v>
      </c>
      <c r="F2694" s="169">
        <f t="shared" si="454"/>
        <v>0.97867294584414954</v>
      </c>
      <c r="G2694" s="169">
        <f t="shared" si="455"/>
        <v>0.35969055298413671</v>
      </c>
      <c r="H2694" s="169">
        <f t="shared" si="456"/>
        <v>7.7855098048514439E-4</v>
      </c>
      <c r="I2694" s="169">
        <f t="shared" si="457"/>
        <v>32120.791082009779</v>
      </c>
      <c r="J2694" s="169">
        <f t="shared" si="451"/>
        <v>2.3660854809740308E-2</v>
      </c>
      <c r="K2694" s="169">
        <f t="shared" si="452"/>
        <v>1.6968333989103612</v>
      </c>
      <c r="L2694" s="169">
        <f t="shared" si="458"/>
        <v>24.580979533225531</v>
      </c>
      <c r="M2694" s="170">
        <f t="shared" si="459"/>
        <v>28.633959084785008</v>
      </c>
      <c r="N2694" s="170">
        <f t="shared" si="460"/>
        <v>0.97624984067891085</v>
      </c>
      <c r="O2694" s="169">
        <f t="shared" si="461"/>
        <v>8.8045620551849821E-2</v>
      </c>
    </row>
    <row r="2695" spans="1:15" x14ac:dyDescent="0.25">
      <c r="A2695" s="157">
        <v>45695.86041666667</v>
      </c>
      <c r="B2695" s="168">
        <v>0.32662455021129005</v>
      </c>
      <c r="C2695" s="169">
        <f t="shared" si="453"/>
        <v>0.37089592544607447</v>
      </c>
      <c r="D2695" s="168">
        <v>26.437346526666602</v>
      </c>
      <c r="E2695" s="168">
        <v>2.12044003333333E-2</v>
      </c>
      <c r="F2695" s="169">
        <f t="shared" si="454"/>
        <v>0.97866855912145723</v>
      </c>
      <c r="G2695" s="169">
        <f t="shared" si="455"/>
        <v>0.35884222097329493</v>
      </c>
      <c r="H2695" s="169">
        <f t="shared" si="456"/>
        <v>7.7671476401146094E-4</v>
      </c>
      <c r="I2695" s="169">
        <f t="shared" si="457"/>
        <v>32045.407958540833</v>
      </c>
      <c r="J2695" s="169">
        <f t="shared" si="451"/>
        <v>2.3659336608273095E-2</v>
      </c>
      <c r="K2695" s="169">
        <f t="shared" si="452"/>
        <v>1.6969300885547596</v>
      </c>
      <c r="L2695" s="169">
        <f t="shared" si="458"/>
        <v>24.531113339689337</v>
      </c>
      <c r="M2695" s="170">
        <f t="shared" si="459"/>
        <v>28.57732994802824</v>
      </c>
      <c r="N2695" s="170">
        <f t="shared" si="460"/>
        <v>0.96867045920639838</v>
      </c>
      <c r="O2695" s="169">
        <f t="shared" si="461"/>
        <v>8.7362054401731462E-2</v>
      </c>
    </row>
    <row r="2696" spans="1:15" x14ac:dyDescent="0.25">
      <c r="A2696" s="157">
        <v>45695.861111111109</v>
      </c>
      <c r="B2696" s="168">
        <v>0.31426995254843471</v>
      </c>
      <c r="C2696" s="169">
        <f t="shared" si="453"/>
        <v>0.35687092412054822</v>
      </c>
      <c r="D2696" s="168">
        <v>26.439499470000001</v>
      </c>
      <c r="E2696" s="168">
        <v>2.1167243499999999E-2</v>
      </c>
      <c r="F2696" s="169">
        <f t="shared" si="454"/>
        <v>0.97866417191704769</v>
      </c>
      <c r="G2696" s="169">
        <f t="shared" si="455"/>
        <v>0.34526898754150726</v>
      </c>
      <c r="H2696" s="169">
        <f t="shared" si="456"/>
        <v>7.4733547086906337E-4</v>
      </c>
      <c r="I2696" s="169">
        <f t="shared" si="457"/>
        <v>30833.647844015366</v>
      </c>
      <c r="J2696" s="169">
        <f t="shared" si="451"/>
        <v>2.3657818527215029E-2</v>
      </c>
      <c r="K2696" s="169">
        <f t="shared" si="452"/>
        <v>1.6970267821564686</v>
      </c>
      <c r="L2696" s="169">
        <f t="shared" si="458"/>
        <v>23.730983063229573</v>
      </c>
      <c r="M2696" s="170">
        <f t="shared" si="459"/>
        <v>27.646636007741648</v>
      </c>
      <c r="N2696" s="170">
        <f t="shared" si="460"/>
        <v>0.93220419082305905</v>
      </c>
      <c r="O2696" s="169">
        <f t="shared" si="461"/>
        <v>8.4073249533104175E-2</v>
      </c>
    </row>
    <row r="2697" spans="1:15" x14ac:dyDescent="0.25">
      <c r="A2697" s="157">
        <v>45695.861805555556</v>
      </c>
      <c r="B2697" s="168">
        <v>0.30423184991125057</v>
      </c>
      <c r="C2697" s="169">
        <f t="shared" si="453"/>
        <v>0.3454758727448593</v>
      </c>
      <c r="D2697" s="168">
        <v>26.4415125883333</v>
      </c>
      <c r="E2697" s="168">
        <v>2.125059E-2</v>
      </c>
      <c r="F2697" s="169">
        <f t="shared" si="454"/>
        <v>0.97866006920498239</v>
      </c>
      <c r="G2697" s="169">
        <f t="shared" si="455"/>
        <v>0.33424074412760918</v>
      </c>
      <c r="H2697" s="169">
        <f t="shared" si="456"/>
        <v>7.2346481412902423E-4</v>
      </c>
      <c r="I2697" s="169">
        <f t="shared" si="457"/>
        <v>29849.115405155844</v>
      </c>
      <c r="J2697" s="169">
        <f t="shared" si="451"/>
        <v>2.3656399147268688E-2</v>
      </c>
      <c r="K2697" s="169">
        <f t="shared" si="452"/>
        <v>1.6971171995460477</v>
      </c>
      <c r="L2697" s="169">
        <f t="shared" si="458"/>
        <v>23.077634621272896</v>
      </c>
      <c r="M2697" s="170">
        <f t="shared" si="459"/>
        <v>26.886767607137621</v>
      </c>
      <c r="N2697" s="170">
        <f t="shared" si="460"/>
        <v>0.90745997881229157</v>
      </c>
      <c r="O2697" s="169">
        <f t="shared" si="461"/>
        <v>8.1841628680762224E-2</v>
      </c>
    </row>
    <row r="2698" spans="1:15" x14ac:dyDescent="0.25">
      <c r="A2698" s="157">
        <v>45695.862500000003</v>
      </c>
      <c r="B2698" s="168">
        <v>0.28647212306107006</v>
      </c>
      <c r="C2698" s="169">
        <f t="shared" si="453"/>
        <v>0.32530851577258596</v>
      </c>
      <c r="D2698" s="168">
        <v>26.441521561666601</v>
      </c>
      <c r="E2698" s="168">
        <v>2.11671426666666E-2</v>
      </c>
      <c r="F2698" s="169">
        <f t="shared" si="454"/>
        <v>0.97866005091648223</v>
      </c>
      <c r="G2698" s="169">
        <f t="shared" si="455"/>
        <v>0.31472922907867845</v>
      </c>
      <c r="H2698" s="169">
        <f t="shared" si="456"/>
        <v>6.8123209757289707E-4</v>
      </c>
      <c r="I2698" s="169">
        <f t="shared" si="457"/>
        <v>28106.655762751427</v>
      </c>
      <c r="J2698" s="169">
        <f t="shared" si="451"/>
        <v>2.3656392820715792E-2</v>
      </c>
      <c r="K2698" s="169">
        <f t="shared" si="452"/>
        <v>1.6971176025830923</v>
      </c>
      <c r="L2698" s="169">
        <f t="shared" si="458"/>
        <v>21.914224432467837</v>
      </c>
      <c r="M2698" s="170">
        <f t="shared" si="459"/>
        <v>25.531333460632784</v>
      </c>
      <c r="N2698" s="170">
        <f t="shared" si="460"/>
        <v>0.85359406249752012</v>
      </c>
      <c r="O2698" s="169">
        <f t="shared" si="461"/>
        <v>7.6983591495086587E-2</v>
      </c>
    </row>
    <row r="2699" spans="1:15" x14ac:dyDescent="0.25">
      <c r="A2699" s="157">
        <v>45695.863194444442</v>
      </c>
      <c r="B2699" s="168">
        <v>0.30539009740864176</v>
      </c>
      <c r="C2699" s="169">
        <f t="shared" si="453"/>
        <v>0.34678994841365735</v>
      </c>
      <c r="D2699" s="168">
        <v>26.440878021666599</v>
      </c>
      <c r="E2699" s="168">
        <v>2.11790633333333E-2</v>
      </c>
      <c r="F2699" s="169">
        <f t="shared" si="454"/>
        <v>0.97866136249035174</v>
      </c>
      <c r="G2699" s="169">
        <f t="shared" si="455"/>
        <v>0.33551323911958625</v>
      </c>
      <c r="H2699" s="169">
        <f t="shared" si="456"/>
        <v>7.2621913229347669E-4</v>
      </c>
      <c r="I2699" s="169">
        <f t="shared" si="457"/>
        <v>29962.651542939995</v>
      </c>
      <c r="J2699" s="169">
        <f t="shared" si="451"/>
        <v>2.3656846546976522E-2</v>
      </c>
      <c r="K2699" s="169">
        <f t="shared" si="452"/>
        <v>1.6970886981775175</v>
      </c>
      <c r="L2699" s="169">
        <f t="shared" si="458"/>
        <v>23.153173554872005</v>
      </c>
      <c r="M2699" s="170">
        <f t="shared" si="459"/>
        <v>26.974368836510351</v>
      </c>
      <c r="N2699" s="170">
        <f t="shared" si="460"/>
        <v>0.90766543475553096</v>
      </c>
      <c r="O2699" s="169">
        <f t="shared" si="461"/>
        <v>8.1860158257172716E-2</v>
      </c>
    </row>
    <row r="2700" spans="1:15" x14ac:dyDescent="0.25">
      <c r="A2700" s="157">
        <v>45695.863888888889</v>
      </c>
      <c r="B2700" s="168">
        <v>0.31658644019223825</v>
      </c>
      <c r="C2700" s="169">
        <f t="shared" si="453"/>
        <v>0.35950285628118694</v>
      </c>
      <c r="D2700" s="168">
        <v>26.4402344816666</v>
      </c>
      <c r="E2700" s="168">
        <v>2.1173102999999999E-2</v>
      </c>
      <c r="F2700" s="169">
        <f t="shared" si="454"/>
        <v>0.97866267402087048</v>
      </c>
      <c r="G2700" s="169">
        <f t="shared" si="455"/>
        <v>0.3478139694493948</v>
      </c>
      <c r="H2700" s="169">
        <f t="shared" si="456"/>
        <v>7.5284408971730478E-4</v>
      </c>
      <c r="I2700" s="169">
        <f t="shared" si="457"/>
        <v>31061.046782694553</v>
      </c>
      <c r="J2700" s="169">
        <f t="shared" si="451"/>
        <v>2.3657300283889002E-2</v>
      </c>
      <c r="K2700" s="169">
        <f t="shared" si="452"/>
        <v>1.6970597941322216</v>
      </c>
      <c r="L2700" s="169">
        <f t="shared" si="458"/>
        <v>23.881338034863802</v>
      </c>
      <c r="M2700" s="170">
        <f t="shared" si="459"/>
        <v>27.822284799530674</v>
      </c>
      <c r="N2700" s="170">
        <f t="shared" si="460"/>
        <v>0.9390204697518979</v>
      </c>
      <c r="O2700" s="169">
        <f t="shared" si="461"/>
        <v>8.468799330374259E-2</v>
      </c>
    </row>
    <row r="2701" spans="1:15" x14ac:dyDescent="0.25">
      <c r="A2701" s="157">
        <v>45695.864583333336</v>
      </c>
      <c r="B2701" s="168">
        <v>0.30770657215733871</v>
      </c>
      <c r="C2701" s="169">
        <f t="shared" si="453"/>
        <v>0.34941801568818348</v>
      </c>
      <c r="D2701" s="168">
        <v>26.439590944999999</v>
      </c>
      <c r="E2701" s="168">
        <v>2.1310195000000001E-2</v>
      </c>
      <c r="F2701" s="169">
        <f t="shared" si="454"/>
        <v>0.97866398550124711</v>
      </c>
      <c r="G2701" s="169">
        <f t="shared" si="455"/>
        <v>0.33805820686041671</v>
      </c>
      <c r="H2701" s="169">
        <f t="shared" si="456"/>
        <v>7.3172772047709242E-4</v>
      </c>
      <c r="I2701" s="169">
        <f t="shared" si="457"/>
        <v>30189.716555459054</v>
      </c>
      <c r="J2701" s="169">
        <f t="shared" si="451"/>
        <v>2.3657754029103129E-2</v>
      </c>
      <c r="K2701" s="169">
        <f t="shared" si="452"/>
        <v>1.6970308905969196</v>
      </c>
      <c r="L2701" s="169">
        <f t="shared" si="458"/>
        <v>23.304129979744928</v>
      </c>
      <c r="M2701" s="170">
        <f t="shared" si="459"/>
        <v>27.149410332449129</v>
      </c>
      <c r="N2701" s="170">
        <f t="shared" si="460"/>
        <v>0.91984234499487649</v>
      </c>
      <c r="O2701" s="169">
        <f t="shared" si="461"/>
        <v>8.2958364447589875E-2</v>
      </c>
    </row>
    <row r="2702" spans="1:15" x14ac:dyDescent="0.25">
      <c r="A2702" s="157">
        <v>45695.865277777775</v>
      </c>
      <c r="B2702" s="168">
        <v>0.31233954926724677</v>
      </c>
      <c r="C2702" s="169">
        <f t="shared" si="453"/>
        <v>0.35467759741285743</v>
      </c>
      <c r="D2702" s="168">
        <v>26.4388508366666</v>
      </c>
      <c r="E2702" s="168">
        <v>2.1328076666666598E-2</v>
      </c>
      <c r="F2702" s="169">
        <f t="shared" si="454"/>
        <v>0.97866549373398182</v>
      </c>
      <c r="G2702" s="169">
        <f t="shared" si="455"/>
        <v>0.34314817267824144</v>
      </c>
      <c r="H2702" s="169">
        <f t="shared" si="456"/>
        <v>7.4274496250701608E-4</v>
      </c>
      <c r="I2702" s="169">
        <f t="shared" si="457"/>
        <v>30644.144416470881</v>
      </c>
      <c r="J2702" s="169">
        <f t="shared" si="451"/>
        <v>2.3658275878295276E-2</v>
      </c>
      <c r="K2702" s="169">
        <f t="shared" si="452"/>
        <v>1.6969976501277926</v>
      </c>
      <c r="L2702" s="169">
        <f t="shared" si="458"/>
        <v>23.605568924360753</v>
      </c>
      <c r="M2702" s="170">
        <f t="shared" si="459"/>
        <v>27.500105274219898</v>
      </c>
      <c r="N2702" s="170">
        <f t="shared" si="460"/>
        <v>0.93377920877180676</v>
      </c>
      <c r="O2702" s="169">
        <f t="shared" si="461"/>
        <v>8.4215296606403922E-2</v>
      </c>
    </row>
    <row r="2703" spans="1:15" x14ac:dyDescent="0.25">
      <c r="A2703" s="157">
        <v>45695.865972222222</v>
      </c>
      <c r="B2703" s="168">
        <v>0.30925090768511676</v>
      </c>
      <c r="C2703" s="169">
        <f t="shared" si="453"/>
        <v>0.35116624307399319</v>
      </c>
      <c r="D2703" s="168">
        <v>26.436726570000001</v>
      </c>
      <c r="E2703" s="168">
        <v>2.1268471833333299E-2</v>
      </c>
      <c r="F2703" s="169">
        <f t="shared" si="454"/>
        <v>0.97866982236090205</v>
      </c>
      <c r="G2703" s="169">
        <f t="shared" si="455"/>
        <v>0.3397548729265692</v>
      </c>
      <c r="H2703" s="169">
        <f t="shared" si="456"/>
        <v>7.354001578497169E-4</v>
      </c>
      <c r="I2703" s="169">
        <f t="shared" si="457"/>
        <v>30340.763401593013</v>
      </c>
      <c r="J2703" s="169">
        <f t="shared" si="451"/>
        <v>2.3659773773552616E-2</v>
      </c>
      <c r="K2703" s="169">
        <f t="shared" si="452"/>
        <v>1.6969022456328107</v>
      </c>
      <c r="L2703" s="169">
        <f t="shared" si="458"/>
        <v>23.404680407544927</v>
      </c>
      <c r="M2703" s="170">
        <f t="shared" si="459"/>
        <v>27.26469977111665</v>
      </c>
      <c r="N2703" s="170">
        <f t="shared" si="460"/>
        <v>0.92234862718531108</v>
      </c>
      <c r="O2703" s="169">
        <f t="shared" si="461"/>
        <v>8.3184399998675246E-2</v>
      </c>
    </row>
    <row r="2704" spans="1:15" x14ac:dyDescent="0.25">
      <c r="A2704" s="157">
        <v>45695.866666666669</v>
      </c>
      <c r="B2704" s="168">
        <v>0.31658644571319666</v>
      </c>
      <c r="C2704" s="169">
        <f t="shared" si="453"/>
        <v>0.35949101035700143</v>
      </c>
      <c r="D2704" s="168">
        <v>26.43415165</v>
      </c>
      <c r="E2704" s="168">
        <v>2.1131379666666599E-2</v>
      </c>
      <c r="F2704" s="169">
        <f t="shared" si="454"/>
        <v>0.97867506865280385</v>
      </c>
      <c r="G2704" s="169">
        <f t="shared" si="455"/>
        <v>0.34781397551493093</v>
      </c>
      <c r="H2704" s="169">
        <f t="shared" si="456"/>
        <v>7.5284410284617083E-4</v>
      </c>
      <c r="I2704" s="169">
        <f t="shared" si="457"/>
        <v>31060.023294844923</v>
      </c>
      <c r="J2704" s="169">
        <f t="shared" ref="J2704:J2767" si="462">KHprocess*EXP(delta*(1/(D2704+273.15)-1/(Tnul+273.15)))</f>
        <v>2.3661589595984613E-2</v>
      </c>
      <c r="K2704" s="169">
        <f t="shared" ref="K2704:K2767" si="463">1/(J2704*constR*(D2704+273.15)*10^3)</f>
        <v>1.6967866067790403</v>
      </c>
      <c r="L2704" s="169">
        <f t="shared" si="458"/>
        <v>23.881338393025597</v>
      </c>
      <c r="M2704" s="170">
        <f t="shared" si="459"/>
        <v>27.818271762187521</v>
      </c>
      <c r="N2704" s="170">
        <f t="shared" si="460"/>
        <v>0.93700447858975455</v>
      </c>
      <c r="O2704" s="169">
        <f t="shared" si="461"/>
        <v>8.4506175918989415E-2</v>
      </c>
    </row>
    <row r="2705" spans="1:15" x14ac:dyDescent="0.25">
      <c r="A2705" s="157">
        <v>45695.867361111108</v>
      </c>
      <c r="B2705" s="168">
        <v>0.33048536600100131</v>
      </c>
      <c r="C2705" s="169">
        <f t="shared" ref="C2705:C2768" si="464">IF($C$13="Normalised Q_A (Nm3/s)", B2705*$C$8/F2705*(D2705+273.15)/($C$6+273.15), B2705)</f>
        <v>0.37526830923748627</v>
      </c>
      <c r="D2705" s="168">
        <v>26.43157673</v>
      </c>
      <c r="E2705" s="168">
        <v>2.1167142333333298E-2</v>
      </c>
      <c r="F2705" s="169">
        <f t="shared" ref="F2705:F2768" si="465">$C$5-EXP(52.57-(6690.9/(D2705+273.15))-4.681*LN(D2705+273.15))/1000</f>
        <v>0.97868031425088886</v>
      </c>
      <c r="G2705" s="169">
        <f t="shared" ref="G2705:G2768" si="466">C2705*((20+273.15)/(D2705+273.15))*(F2705/$C$9)</f>
        <v>0.36308386083733002</v>
      </c>
      <c r="H2705" s="169">
        <f t="shared" ref="H2705:H2768" si="467">G2705/$C$2</f>
        <v>7.8589580267820352E-4</v>
      </c>
      <c r="I2705" s="169">
        <f t="shared" ref="I2705:I2768" si="468">C2705*(24*60*60)</f>
        <v>32423.181918118815</v>
      </c>
      <c r="J2705" s="169">
        <f t="shared" si="462"/>
        <v>2.3663405588993703E-2</v>
      </c>
      <c r="K2705" s="169">
        <f t="shared" si="463"/>
        <v>1.6966709736927361</v>
      </c>
      <c r="L2705" s="169">
        <f t="shared" ref="L2705:L2768" si="469">(($C$3/0.815)^(-0.49))*34500*(H2705)^0.86</f>
        <v>24.780278936202794</v>
      </c>
      <c r="M2705" s="170">
        <f t="shared" ref="M2705:M2768" si="470">L2705*(1.024)^(D2705-20)</f>
        <v>28.863643516536481</v>
      </c>
      <c r="N2705" s="170">
        <f t="shared" ref="N2705:N2768" si="471">K2705*E2705*(1-EXP((-(M2705/K2705)*($C$4/I2705))))*I2705/1000</f>
        <v>0.97767249190122552</v>
      </c>
      <c r="O2705" s="169">
        <f t="shared" ref="O2705:O2768" si="472">N2705*1000/24/$C$2</f>
        <v>8.8173926037267814E-2</v>
      </c>
    </row>
    <row r="2706" spans="1:15" x14ac:dyDescent="0.25">
      <c r="A2706" s="157">
        <v>45695.868055555555</v>
      </c>
      <c r="B2706" s="168">
        <v>0.31388387558313124</v>
      </c>
      <c r="C2706" s="169">
        <f t="shared" si="464"/>
        <v>0.35641223405038608</v>
      </c>
      <c r="D2706" s="168">
        <v>26.429001806666601</v>
      </c>
      <c r="E2706" s="168">
        <v>2.1125419333333301E-2</v>
      </c>
      <c r="F2706" s="169">
        <f t="shared" si="465"/>
        <v>0.97868555916202338</v>
      </c>
      <c r="G2706" s="169">
        <f t="shared" si="466"/>
        <v>0.3448448286238554</v>
      </c>
      <c r="H2706" s="169">
        <f t="shared" si="467"/>
        <v>7.4641737797371296E-4</v>
      </c>
      <c r="I2706" s="169">
        <f t="shared" si="468"/>
        <v>30794.017021953357</v>
      </c>
      <c r="J2706" s="169">
        <f t="shared" si="462"/>
        <v>2.3665221754949936E-2</v>
      </c>
      <c r="K2706" s="169">
        <f t="shared" si="463"/>
        <v>1.6965553462240477</v>
      </c>
      <c r="L2706" s="169">
        <f t="shared" si="469"/>
        <v>23.705909123699179</v>
      </c>
      <c r="M2706" s="170">
        <f t="shared" si="470"/>
        <v>27.610549822894551</v>
      </c>
      <c r="N2706" s="170">
        <f t="shared" si="471"/>
        <v>0.92899137176344704</v>
      </c>
      <c r="O2706" s="169">
        <f t="shared" si="472"/>
        <v>8.3783493124409011E-2</v>
      </c>
    </row>
    <row r="2707" spans="1:15" x14ac:dyDescent="0.25">
      <c r="A2707" s="157">
        <v>45695.868750000001</v>
      </c>
      <c r="B2707" s="168">
        <v>0.31156738795477218</v>
      </c>
      <c r="C2707" s="169">
        <f t="shared" si="464"/>
        <v>0.35377742036080057</v>
      </c>
      <c r="D2707" s="168">
        <v>26.426673640000001</v>
      </c>
      <c r="E2707" s="168">
        <v>2.1208866999999999E-2</v>
      </c>
      <c r="F2707" s="169">
        <f t="shared" si="465"/>
        <v>0.97869030085259079</v>
      </c>
      <c r="G2707" s="169">
        <f t="shared" si="466"/>
        <v>0.34229984673293568</v>
      </c>
      <c r="H2707" s="169">
        <f t="shared" si="467"/>
        <v>7.4090875916219847E-4</v>
      </c>
      <c r="I2707" s="169">
        <f t="shared" si="468"/>
        <v>30566.36911917317</v>
      </c>
      <c r="J2707" s="169">
        <f t="shared" si="462"/>
        <v>2.3666864023351154E-2</v>
      </c>
      <c r="K2707" s="169">
        <f t="shared" si="463"/>
        <v>1.6964508043795259</v>
      </c>
      <c r="L2707" s="169">
        <f t="shared" si="469"/>
        <v>23.555372913741213</v>
      </c>
      <c r="M2707" s="170">
        <f t="shared" si="470"/>
        <v>27.433703715262784</v>
      </c>
      <c r="N2707" s="170">
        <f t="shared" si="471"/>
        <v>0.92604786343635326</v>
      </c>
      <c r="O2707" s="169">
        <f t="shared" si="472"/>
        <v>8.3518025201691312E-2</v>
      </c>
    </row>
    <row r="2708" spans="1:15" x14ac:dyDescent="0.25">
      <c r="A2708" s="157">
        <v>45695.869444444441</v>
      </c>
      <c r="B2708" s="168">
        <v>0.32546630455164433</v>
      </c>
      <c r="C2708" s="169">
        <f t="shared" si="464"/>
        <v>0.36956173280763926</v>
      </c>
      <c r="D2708" s="168">
        <v>26.4278822783333</v>
      </c>
      <c r="E2708" s="168">
        <v>2.1149261333333301E-2</v>
      </c>
      <c r="F2708" s="169">
        <f t="shared" si="465"/>
        <v>0.97868783933457215</v>
      </c>
      <c r="G2708" s="169">
        <f t="shared" si="466"/>
        <v>0.35756972800033537</v>
      </c>
      <c r="H2708" s="169">
        <f t="shared" si="467"/>
        <v>7.7396045021717612E-4</v>
      </c>
      <c r="I2708" s="169">
        <f t="shared" si="468"/>
        <v>31930.133714580032</v>
      </c>
      <c r="J2708" s="169">
        <f t="shared" si="462"/>
        <v>2.3666011443032774E-2</v>
      </c>
      <c r="K2708" s="169">
        <f t="shared" si="463"/>
        <v>1.6965050753698576</v>
      </c>
      <c r="L2708" s="169">
        <f t="shared" si="469"/>
        <v>24.456283381428843</v>
      </c>
      <c r="M2708" s="170">
        <f t="shared" si="470"/>
        <v>28.483763211998021</v>
      </c>
      <c r="N2708" s="170">
        <f t="shared" si="471"/>
        <v>0.96262795308007887</v>
      </c>
      <c r="O2708" s="169">
        <f t="shared" si="472"/>
        <v>8.681709533550494E-2</v>
      </c>
    </row>
    <row r="2709" spans="1:15" x14ac:dyDescent="0.25">
      <c r="A2709" s="157">
        <v>45695.870138888888</v>
      </c>
      <c r="B2709" s="168">
        <v>0.32006116612926161</v>
      </c>
      <c r="C2709" s="169">
        <f t="shared" si="464"/>
        <v>0.36342893366401957</v>
      </c>
      <c r="D2709" s="168">
        <v>26.43024243</v>
      </c>
      <c r="E2709" s="168">
        <v>2.1101577333333298E-2</v>
      </c>
      <c r="F2709" s="169">
        <f t="shared" si="465"/>
        <v>0.97868303219896113</v>
      </c>
      <c r="G2709" s="169">
        <f t="shared" si="466"/>
        <v>0.35163143623720478</v>
      </c>
      <c r="H2709" s="169">
        <f t="shared" si="467"/>
        <v>7.6110700484243463E-4</v>
      </c>
      <c r="I2709" s="169">
        <f t="shared" si="468"/>
        <v>31400.259868571291</v>
      </c>
      <c r="J2709" s="169">
        <f t="shared" si="462"/>
        <v>2.3664346687070101E-2</v>
      </c>
      <c r="K2709" s="169">
        <f t="shared" si="463"/>
        <v>1.696611055953329</v>
      </c>
      <c r="L2709" s="169">
        <f t="shared" si="469"/>
        <v>24.106581886516889</v>
      </c>
      <c r="M2709" s="170">
        <f t="shared" si="470"/>
        <v>28.078044215333954</v>
      </c>
      <c r="N2709" s="170">
        <f t="shared" si="471"/>
        <v>0.9453431578753142</v>
      </c>
      <c r="O2709" s="169">
        <f t="shared" si="472"/>
        <v>8.5258221309101198E-2</v>
      </c>
    </row>
    <row r="2710" spans="1:15" x14ac:dyDescent="0.25">
      <c r="A2710" s="157">
        <v>45695.870833333334</v>
      </c>
      <c r="B2710" s="168">
        <v>0.30307360425932428</v>
      </c>
      <c r="C2710" s="169">
        <f t="shared" si="464"/>
        <v>0.34414398657298728</v>
      </c>
      <c r="D2710" s="168">
        <v>26.432602583333299</v>
      </c>
      <c r="E2710" s="168">
        <v>2.1089656166666599E-2</v>
      </c>
      <c r="F2710" s="169">
        <f t="shared" si="465"/>
        <v>0.97867822447714914</v>
      </c>
      <c r="G2710" s="169">
        <f t="shared" si="466"/>
        <v>0.33296825116313061</v>
      </c>
      <c r="H2710" s="169">
        <f t="shared" si="467"/>
        <v>7.2071050035309658E-4</v>
      </c>
      <c r="I2710" s="169">
        <f t="shared" si="468"/>
        <v>29734.040439906101</v>
      </c>
      <c r="J2710" s="169">
        <f t="shared" si="462"/>
        <v>2.3662682073264815E-2</v>
      </c>
      <c r="K2710" s="169">
        <f t="shared" si="463"/>
        <v>1.6967170414569195</v>
      </c>
      <c r="L2710" s="169">
        <f t="shared" si="469"/>
        <v>23.002055535270852</v>
      </c>
      <c r="M2710" s="170">
        <f t="shared" si="470"/>
        <v>26.793051283214982</v>
      </c>
      <c r="N2710" s="170">
        <f t="shared" si="471"/>
        <v>0.89709180044290382</v>
      </c>
      <c r="O2710" s="169">
        <f t="shared" si="472"/>
        <v>8.0906547658992051E-2</v>
      </c>
    </row>
    <row r="2711" spans="1:15" x14ac:dyDescent="0.25">
      <c r="A2711" s="157">
        <v>45695.871527777781</v>
      </c>
      <c r="B2711" s="168">
        <v>0.28261131093912739</v>
      </c>
      <c r="C2711" s="169">
        <f t="shared" si="464"/>
        <v>0.32091289342359075</v>
      </c>
      <c r="D2711" s="168">
        <v>26.434962738333301</v>
      </c>
      <c r="E2711" s="168">
        <v>2.1065812999999999E-2</v>
      </c>
      <c r="F2711" s="169">
        <f t="shared" si="465"/>
        <v>0.97867341616907499</v>
      </c>
      <c r="G2711" s="169">
        <f t="shared" si="466"/>
        <v>0.31048759324419406</v>
      </c>
      <c r="H2711" s="169">
        <f t="shared" si="467"/>
        <v>6.7205106762812565E-4</v>
      </c>
      <c r="I2711" s="169">
        <f t="shared" si="468"/>
        <v>27726.873991798242</v>
      </c>
      <c r="J2711" s="169">
        <f t="shared" si="462"/>
        <v>2.3661017601602684E-2</v>
      </c>
      <c r="K2711" s="169">
        <f t="shared" si="463"/>
        <v>1.6968230318807718</v>
      </c>
      <c r="L2711" s="169">
        <f t="shared" si="469"/>
        <v>21.659991101165637</v>
      </c>
      <c r="M2711" s="170">
        <f t="shared" si="470"/>
        <v>25.23121190530517</v>
      </c>
      <c r="N2711" s="170">
        <f t="shared" si="471"/>
        <v>0.83844188931930408</v>
      </c>
      <c r="O2711" s="169">
        <f t="shared" si="472"/>
        <v>7.5617053510038251E-2</v>
      </c>
    </row>
    <row r="2712" spans="1:15" x14ac:dyDescent="0.25">
      <c r="A2712" s="157">
        <v>45695.87222222222</v>
      </c>
      <c r="B2712" s="171">
        <v>0.26562374538598066</v>
      </c>
      <c r="C2712" s="169">
        <f t="shared" si="464"/>
        <v>0.3016267298953722</v>
      </c>
      <c r="D2712" s="168">
        <v>26.437215654999999</v>
      </c>
      <c r="E2712" s="168">
        <v>2.1107133E-2</v>
      </c>
      <c r="F2712" s="169">
        <f t="shared" si="465"/>
        <v>0.97866882579223735</v>
      </c>
      <c r="G2712" s="169">
        <f t="shared" si="466"/>
        <v>0.29182440412360516</v>
      </c>
      <c r="H2712" s="169">
        <f t="shared" si="467"/>
        <v>6.3165455438009776E-4</v>
      </c>
      <c r="I2712" s="169">
        <f t="shared" si="468"/>
        <v>26060.54946296016</v>
      </c>
      <c r="J2712" s="169">
        <f t="shared" si="462"/>
        <v>2.3659428892204258E-2</v>
      </c>
      <c r="K2712" s="169">
        <f t="shared" si="463"/>
        <v>1.6969242109393454</v>
      </c>
      <c r="L2712" s="169">
        <f t="shared" si="469"/>
        <v>20.535477251176186</v>
      </c>
      <c r="M2712" s="170">
        <f t="shared" si="470"/>
        <v>23.922570469952671</v>
      </c>
      <c r="N2712" s="170">
        <f t="shared" si="471"/>
        <v>0.79196652463586614</v>
      </c>
      <c r="O2712" s="169">
        <f t="shared" si="472"/>
        <v>7.1425552366149545E-2</v>
      </c>
    </row>
    <row r="2713" spans="1:15" x14ac:dyDescent="0.25">
      <c r="A2713" s="157">
        <v>45695.872916666667</v>
      </c>
      <c r="B2713" s="168">
        <v>0.28531387185729923</v>
      </c>
      <c r="C2713" s="169">
        <f t="shared" si="464"/>
        <v>0.32398693861126393</v>
      </c>
      <c r="D2713" s="168">
        <v>26.437931565</v>
      </c>
      <c r="E2713" s="168">
        <v>2.0994267166666601E-2</v>
      </c>
      <c r="F2713" s="169">
        <f t="shared" si="465"/>
        <v>0.97866736699560397</v>
      </c>
      <c r="G2713" s="169">
        <f t="shared" si="466"/>
        <v>0.31345673001473107</v>
      </c>
      <c r="H2713" s="169">
        <f t="shared" si="467"/>
        <v>6.7847777059465604E-4</v>
      </c>
      <c r="I2713" s="169">
        <f t="shared" si="468"/>
        <v>27992.471496013204</v>
      </c>
      <c r="J2713" s="169">
        <f t="shared" si="462"/>
        <v>2.3658924074883184E-2</v>
      </c>
      <c r="K2713" s="169">
        <f t="shared" si="463"/>
        <v>1.6969563635633658</v>
      </c>
      <c r="L2713" s="169">
        <f t="shared" si="469"/>
        <v>21.838004591873705</v>
      </c>
      <c r="M2713" s="170">
        <f t="shared" si="470"/>
        <v>25.440366814667488</v>
      </c>
      <c r="N2713" s="170">
        <f t="shared" si="471"/>
        <v>0.84327472773806922</v>
      </c>
      <c r="O2713" s="169">
        <f t="shared" si="472"/>
        <v>7.6052915560792675E-2</v>
      </c>
    </row>
    <row r="2714" spans="1:15" x14ac:dyDescent="0.25">
      <c r="A2714" s="157">
        <v>45695.873611111114</v>
      </c>
      <c r="B2714" s="168">
        <v>0.27875050067037466</v>
      </c>
      <c r="C2714" s="169">
        <f t="shared" si="464"/>
        <v>0.31653430041591141</v>
      </c>
      <c r="D2714" s="168">
        <v>26.438147049999898</v>
      </c>
      <c r="E2714" s="168">
        <v>2.1072569333333301E-2</v>
      </c>
      <c r="F2714" s="169">
        <f t="shared" si="465"/>
        <v>0.97866692789528209</v>
      </c>
      <c r="G2714" s="169">
        <f t="shared" si="466"/>
        <v>0.30624595944569516</v>
      </c>
      <c r="H2714" s="169">
        <f t="shared" si="467"/>
        <v>6.6287004209024923E-4</v>
      </c>
      <c r="I2714" s="169">
        <f t="shared" si="468"/>
        <v>27348.563555934747</v>
      </c>
      <c r="J2714" s="169">
        <f t="shared" si="462"/>
        <v>2.3658772130208092E-2</v>
      </c>
      <c r="K2714" s="169">
        <f t="shared" si="463"/>
        <v>1.6969660414148817</v>
      </c>
      <c r="L2714" s="169">
        <f t="shared" si="469"/>
        <v>21.405271171906076</v>
      </c>
      <c r="M2714" s="170">
        <f t="shared" si="470"/>
        <v>24.936377822002402</v>
      </c>
      <c r="N2714" s="170">
        <f t="shared" si="471"/>
        <v>0.82787186237504629</v>
      </c>
      <c r="O2714" s="169">
        <f t="shared" si="472"/>
        <v>7.4663768251717735E-2</v>
      </c>
    </row>
    <row r="2715" spans="1:15" x14ac:dyDescent="0.25">
      <c r="A2715" s="157">
        <v>45695.874305555553</v>
      </c>
      <c r="B2715" s="168">
        <v>0.29844063265493287</v>
      </c>
      <c r="C2715" s="169">
        <f t="shared" si="464"/>
        <v>0.33889376692823309</v>
      </c>
      <c r="D2715" s="168">
        <v>26.438362535</v>
      </c>
      <c r="E2715" s="168">
        <v>2.1053494333333301E-2</v>
      </c>
      <c r="F2715" s="169">
        <f t="shared" si="465"/>
        <v>0.97866648879009976</v>
      </c>
      <c r="G2715" s="169">
        <f t="shared" si="466"/>
        <v>0.32787829139387692</v>
      </c>
      <c r="H2715" s="169">
        <f t="shared" si="467"/>
        <v>7.0969327141531802E-4</v>
      </c>
      <c r="I2715" s="169">
        <f t="shared" si="468"/>
        <v>29280.421462599337</v>
      </c>
      <c r="J2715" s="169">
        <f t="shared" si="462"/>
        <v>2.3658620186727226E-2</v>
      </c>
      <c r="K2715" s="169">
        <f t="shared" si="463"/>
        <v>1.6969757193068027</v>
      </c>
      <c r="L2715" s="169">
        <f t="shared" si="469"/>
        <v>22.69933365191293</v>
      </c>
      <c r="M2715" s="170">
        <f t="shared" si="470"/>
        <v>26.444049621608304</v>
      </c>
      <c r="N2715" s="170">
        <f t="shared" si="471"/>
        <v>0.88266622668821271</v>
      </c>
      <c r="O2715" s="169">
        <f t="shared" si="472"/>
        <v>7.9605539924983107E-2</v>
      </c>
    </row>
    <row r="2716" spans="1:15" x14ac:dyDescent="0.25">
      <c r="A2716" s="157">
        <v>45695.875</v>
      </c>
      <c r="B2716" s="168">
        <v>0.31233954374628836</v>
      </c>
      <c r="C2716" s="169">
        <f t="shared" si="464"/>
        <v>0.35467706668442694</v>
      </c>
      <c r="D2716" s="168">
        <v>26.438578021666601</v>
      </c>
      <c r="E2716" s="168">
        <v>2.1067004833333298E-2</v>
      </c>
      <c r="F2716" s="169">
        <f t="shared" si="465"/>
        <v>0.97866604967666171</v>
      </c>
      <c r="G2716" s="169">
        <f t="shared" si="466"/>
        <v>0.34314816661270531</v>
      </c>
      <c r="H2716" s="169">
        <f t="shared" si="467"/>
        <v>7.4274494937815003E-4</v>
      </c>
      <c r="I2716" s="169">
        <f t="shared" si="468"/>
        <v>30644.098561534487</v>
      </c>
      <c r="J2716" s="169">
        <f t="shared" si="462"/>
        <v>2.3658468243265715E-2</v>
      </c>
      <c r="K2716" s="169">
        <f t="shared" si="463"/>
        <v>1.6969853973139619</v>
      </c>
      <c r="L2716" s="169">
        <f t="shared" si="469"/>
        <v>23.605568565521086</v>
      </c>
      <c r="M2716" s="170">
        <f t="shared" si="470"/>
        <v>27.499926924908934</v>
      </c>
      <c r="N2716" s="170">
        <f t="shared" si="471"/>
        <v>0.92234171613030869</v>
      </c>
      <c r="O2716" s="169">
        <f t="shared" si="472"/>
        <v>8.3183776707278931E-2</v>
      </c>
    </row>
    <row r="2717" spans="1:15" x14ac:dyDescent="0.25">
      <c r="A2717" s="157">
        <v>45695.875694444447</v>
      </c>
      <c r="B2717" s="168">
        <v>0.29033292963116542</v>
      </c>
      <c r="C2717" s="169">
        <f t="shared" si="464"/>
        <v>0.32968782689601783</v>
      </c>
      <c r="D2717" s="168">
        <v>26.438781535</v>
      </c>
      <c r="E2717" s="168">
        <v>2.1148863166666601E-2</v>
      </c>
      <c r="F2717" s="169">
        <f t="shared" si="465"/>
        <v>0.97866563495772552</v>
      </c>
      <c r="G2717" s="169">
        <f t="shared" si="466"/>
        <v>0.31897085881369108</v>
      </c>
      <c r="H2717" s="169">
        <f t="shared" si="467"/>
        <v>6.9041311431534871E-4</v>
      </c>
      <c r="I2717" s="169">
        <f t="shared" si="468"/>
        <v>28485.028243815941</v>
      </c>
      <c r="J2717" s="169">
        <f t="shared" si="462"/>
        <v>2.3658324743510019E-2</v>
      </c>
      <c r="K2717" s="169">
        <f t="shared" si="463"/>
        <v>1.6969945376079802</v>
      </c>
      <c r="L2717" s="169">
        <f t="shared" si="469"/>
        <v>22.167978150193672</v>
      </c>
      <c r="M2717" s="170">
        <f t="shared" si="470"/>
        <v>25.825292871781187</v>
      </c>
      <c r="N2717" s="170">
        <f t="shared" si="471"/>
        <v>0.86372859743340413</v>
      </c>
      <c r="O2717" s="169">
        <f t="shared" si="472"/>
        <v>7.7897600778625925E-2</v>
      </c>
    </row>
    <row r="2718" spans="1:15" x14ac:dyDescent="0.25">
      <c r="A2718" s="157">
        <v>45695.876388888886</v>
      </c>
      <c r="B2718" s="168">
        <v>0.30307360425932428</v>
      </c>
      <c r="C2718" s="169">
        <f t="shared" si="464"/>
        <v>0.34415560108267451</v>
      </c>
      <c r="D2718" s="168">
        <v>26.438829420000001</v>
      </c>
      <c r="E2718" s="168">
        <v>2.1060647500000002E-2</v>
      </c>
      <c r="F2718" s="169">
        <f t="shared" si="465"/>
        <v>0.97866553737716822</v>
      </c>
      <c r="G2718" s="169">
        <f t="shared" si="466"/>
        <v>0.33296825116313061</v>
      </c>
      <c r="H2718" s="169">
        <f t="shared" si="467"/>
        <v>7.2071050035309658E-4</v>
      </c>
      <c r="I2718" s="169">
        <f t="shared" si="468"/>
        <v>29735.043933543078</v>
      </c>
      <c r="J2718" s="169">
        <f t="shared" si="462"/>
        <v>2.3658290979362086E-2</v>
      </c>
      <c r="K2718" s="169">
        <f t="shared" si="463"/>
        <v>1.6969966882486169</v>
      </c>
      <c r="L2718" s="169">
        <f t="shared" si="469"/>
        <v>23.002055535270852</v>
      </c>
      <c r="M2718" s="170">
        <f t="shared" si="470"/>
        <v>26.79700834474227</v>
      </c>
      <c r="N2718" s="170">
        <f t="shared" si="471"/>
        <v>0.89602003961791021</v>
      </c>
      <c r="O2718" s="169">
        <f t="shared" si="472"/>
        <v>8.0809888132928415E-2</v>
      </c>
    </row>
    <row r="2719" spans="1:15" x14ac:dyDescent="0.25">
      <c r="A2719" s="157">
        <v>45695.877083333333</v>
      </c>
      <c r="B2719" s="168">
        <v>0.30384576557952114</v>
      </c>
      <c r="C2719" s="169">
        <f t="shared" si="464"/>
        <v>0.34503242981190207</v>
      </c>
      <c r="D2719" s="168">
        <v>26.438829420000001</v>
      </c>
      <c r="E2719" s="168">
        <v>2.12275428333333E-2</v>
      </c>
      <c r="F2719" s="169">
        <f t="shared" si="465"/>
        <v>0.97866553737716822</v>
      </c>
      <c r="G2719" s="169">
        <f t="shared" si="466"/>
        <v>0.3338165771169202</v>
      </c>
      <c r="H2719" s="169">
        <f t="shared" si="467"/>
        <v>7.2254670371627743E-4</v>
      </c>
      <c r="I2719" s="169">
        <f t="shared" si="468"/>
        <v>29810.801935748339</v>
      </c>
      <c r="J2719" s="169">
        <f t="shared" si="462"/>
        <v>2.3658290979362086E-2</v>
      </c>
      <c r="K2719" s="169">
        <f t="shared" si="463"/>
        <v>1.6969966882486169</v>
      </c>
      <c r="L2719" s="169">
        <f t="shared" si="469"/>
        <v>23.052445916281378</v>
      </c>
      <c r="M2719" s="170">
        <f t="shared" si="470"/>
        <v>26.855712292237889</v>
      </c>
      <c r="N2719" s="170">
        <f t="shared" si="471"/>
        <v>0.90531032623068475</v>
      </c>
      <c r="O2719" s="169">
        <f t="shared" si="472"/>
        <v>8.1647756694686574E-2</v>
      </c>
    </row>
    <row r="2720" spans="1:15" x14ac:dyDescent="0.25">
      <c r="A2720" s="157">
        <v>45695.87777777778</v>
      </c>
      <c r="B2720" s="168">
        <v>0.29728239436943255</v>
      </c>
      <c r="C2720" s="169">
        <f t="shared" si="464"/>
        <v>0.33757938562662221</v>
      </c>
      <c r="D2720" s="168">
        <v>26.438829420000001</v>
      </c>
      <c r="E2720" s="168">
        <v>2.1111511333333301E-2</v>
      </c>
      <c r="F2720" s="169">
        <f t="shared" si="465"/>
        <v>0.97866553737716822</v>
      </c>
      <c r="G2720" s="169">
        <f t="shared" si="466"/>
        <v>0.32660580652243548</v>
      </c>
      <c r="H2720" s="169">
        <f t="shared" si="467"/>
        <v>7.0693897515678675E-4</v>
      </c>
      <c r="I2720" s="169">
        <f t="shared" si="468"/>
        <v>29166.858918140158</v>
      </c>
      <c r="J2720" s="169">
        <f t="shared" si="462"/>
        <v>2.3658290979362086E-2</v>
      </c>
      <c r="K2720" s="169">
        <f t="shared" si="463"/>
        <v>1.6969966882486169</v>
      </c>
      <c r="L2720" s="169">
        <f t="shared" si="469"/>
        <v>22.623551023121852</v>
      </c>
      <c r="M2720" s="170">
        <f t="shared" si="470"/>
        <v>26.356056945636805</v>
      </c>
      <c r="N2720" s="170">
        <f t="shared" si="471"/>
        <v>0.88184046767965751</v>
      </c>
      <c r="O2720" s="169">
        <f t="shared" si="472"/>
        <v>7.9531066709925824E-2</v>
      </c>
    </row>
    <row r="2721" spans="1:15" x14ac:dyDescent="0.25">
      <c r="A2721" s="157">
        <v>45695.878472222219</v>
      </c>
      <c r="B2721" s="168">
        <v>0.29187726516666579</v>
      </c>
      <c r="C2721" s="169">
        <f t="shared" si="464"/>
        <v>0.33144158456587391</v>
      </c>
      <c r="D2721" s="168">
        <v>26.438829420000001</v>
      </c>
      <c r="E2721" s="168">
        <v>2.10598525E-2</v>
      </c>
      <c r="F2721" s="169">
        <f t="shared" si="465"/>
        <v>0.97866553737716822</v>
      </c>
      <c r="G2721" s="169">
        <f t="shared" si="466"/>
        <v>0.32066752488832767</v>
      </c>
      <c r="H2721" s="169">
        <f t="shared" si="467"/>
        <v>6.9408555170633697E-4</v>
      </c>
      <c r="I2721" s="169">
        <f t="shared" si="468"/>
        <v>28636.552906491506</v>
      </c>
      <c r="J2721" s="169">
        <f t="shared" si="462"/>
        <v>2.3658290979362086E-2</v>
      </c>
      <c r="K2721" s="169">
        <f t="shared" si="463"/>
        <v>1.6969966882486169</v>
      </c>
      <c r="L2721" s="169">
        <f t="shared" si="469"/>
        <v>22.269347927791284</v>
      </c>
      <c r="M2721" s="170">
        <f t="shared" si="470"/>
        <v>25.943416288946249</v>
      </c>
      <c r="N2721" s="170">
        <f t="shared" si="471"/>
        <v>0.86444976457458378</v>
      </c>
      <c r="O2721" s="169">
        <f t="shared" si="472"/>
        <v>7.796264110521138E-2</v>
      </c>
    </row>
    <row r="2722" spans="1:15" x14ac:dyDescent="0.25">
      <c r="A2722" s="157">
        <v>45695.879166666666</v>
      </c>
      <c r="B2722" s="168">
        <v>0.29573807173676109</v>
      </c>
      <c r="C2722" s="169">
        <f t="shared" si="464"/>
        <v>0.33582572817693596</v>
      </c>
      <c r="D2722" s="168">
        <v>26.438829420000001</v>
      </c>
      <c r="E2722" s="168">
        <v>2.1083695499999999E-2</v>
      </c>
      <c r="F2722" s="169">
        <f t="shared" si="465"/>
        <v>0.97866553737716822</v>
      </c>
      <c r="G2722" s="169">
        <f t="shared" si="466"/>
        <v>0.32490915462334008</v>
      </c>
      <c r="H2722" s="169">
        <f t="shared" si="467"/>
        <v>7.0326656844878807E-4</v>
      </c>
      <c r="I2722" s="169">
        <f t="shared" si="468"/>
        <v>29015.342914487268</v>
      </c>
      <c r="J2722" s="169">
        <f t="shared" si="462"/>
        <v>2.3658290979362086E-2</v>
      </c>
      <c r="K2722" s="169">
        <f t="shared" si="463"/>
        <v>1.6969966882486169</v>
      </c>
      <c r="L2722" s="169">
        <f t="shared" si="469"/>
        <v>22.522442846231083</v>
      </c>
      <c r="M2722" s="170">
        <f t="shared" si="470"/>
        <v>26.238267617821769</v>
      </c>
      <c r="N2722" s="170">
        <f t="shared" si="471"/>
        <v>0.87632301572491211</v>
      </c>
      <c r="O2722" s="169">
        <f t="shared" si="472"/>
        <v>7.9033461014151526E-2</v>
      </c>
    </row>
    <row r="2723" spans="1:15" x14ac:dyDescent="0.25">
      <c r="A2723" s="157">
        <v>45695.879861111112</v>
      </c>
      <c r="B2723" s="168">
        <v>0.30307360425932428</v>
      </c>
      <c r="C2723" s="169">
        <f t="shared" si="464"/>
        <v>0.34415560108267451</v>
      </c>
      <c r="D2723" s="168">
        <v>26.438829420000001</v>
      </c>
      <c r="E2723" s="168">
        <v>2.1034420500000001E-2</v>
      </c>
      <c r="F2723" s="169">
        <f t="shared" si="465"/>
        <v>0.97866553737716822</v>
      </c>
      <c r="G2723" s="169">
        <f t="shared" si="466"/>
        <v>0.33296825116313061</v>
      </c>
      <c r="H2723" s="169">
        <f t="shared" si="467"/>
        <v>7.2071050035309658E-4</v>
      </c>
      <c r="I2723" s="169">
        <f t="shared" si="468"/>
        <v>29735.043933543078</v>
      </c>
      <c r="J2723" s="169">
        <f t="shared" si="462"/>
        <v>2.3658290979362086E-2</v>
      </c>
      <c r="K2723" s="169">
        <f t="shared" si="463"/>
        <v>1.6969966882486169</v>
      </c>
      <c r="L2723" s="169">
        <f t="shared" si="469"/>
        <v>23.002055535270852</v>
      </c>
      <c r="M2723" s="170">
        <f t="shared" si="470"/>
        <v>26.79700834474227</v>
      </c>
      <c r="N2723" s="170">
        <f t="shared" si="471"/>
        <v>0.89490421838881196</v>
      </c>
      <c r="O2723" s="169">
        <f t="shared" si="472"/>
        <v>8.0709254905195885E-2</v>
      </c>
    </row>
    <row r="2724" spans="1:15" x14ac:dyDescent="0.25">
      <c r="A2724" s="157">
        <v>45695.880555555559</v>
      </c>
      <c r="B2724" s="168">
        <v>0.29805454649318031</v>
      </c>
      <c r="C2724" s="169">
        <f t="shared" si="464"/>
        <v>0.33845609455027031</v>
      </c>
      <c r="D2724" s="168">
        <v>26.438769805</v>
      </c>
      <c r="E2724" s="168">
        <v>2.094064E-2</v>
      </c>
      <c r="F2724" s="169">
        <f t="shared" si="465"/>
        <v>0.97866565886120638</v>
      </c>
      <c r="G2724" s="169">
        <f t="shared" si="466"/>
        <v>0.32745412237265453</v>
      </c>
      <c r="H2724" s="169">
        <f t="shared" si="467"/>
        <v>7.0877515665076737E-4</v>
      </c>
      <c r="I2724" s="169">
        <f t="shared" si="468"/>
        <v>29242.606569143354</v>
      </c>
      <c r="J2724" s="169">
        <f t="shared" si="462"/>
        <v>2.3658333014448418E-2</v>
      </c>
      <c r="K2724" s="169">
        <f t="shared" si="463"/>
        <v>1.6969940107832948</v>
      </c>
      <c r="L2724" s="169">
        <f t="shared" si="469"/>
        <v>22.674076917950149</v>
      </c>
      <c r="M2724" s="170">
        <f t="shared" si="470"/>
        <v>26.414881417463931</v>
      </c>
      <c r="N2724" s="170">
        <f t="shared" si="471"/>
        <v>0.8768640542411128</v>
      </c>
      <c r="O2724" s="169">
        <f t="shared" si="472"/>
        <v>7.9082255974126339E-2</v>
      </c>
    </row>
    <row r="2725" spans="1:15" x14ac:dyDescent="0.25">
      <c r="A2725" s="157">
        <v>45695.881249999999</v>
      </c>
      <c r="B2725" s="168">
        <v>0.29110509093592057</v>
      </c>
      <c r="C2725" s="169">
        <f t="shared" si="464"/>
        <v>0.33056313899948064</v>
      </c>
      <c r="D2725" s="168">
        <v>26.437935193333299</v>
      </c>
      <c r="E2725" s="168">
        <v>2.1012167499999901E-2</v>
      </c>
      <c r="F2725" s="169">
        <f t="shared" si="465"/>
        <v>0.97866735960207929</v>
      </c>
      <c r="G2725" s="169">
        <f t="shared" si="466"/>
        <v>0.31981918475051591</v>
      </c>
      <c r="H2725" s="169">
        <f t="shared" si="467"/>
        <v>6.9224931764180937E-4</v>
      </c>
      <c r="I2725" s="169">
        <f t="shared" si="468"/>
        <v>28560.655209555127</v>
      </c>
      <c r="J2725" s="169">
        <f t="shared" si="462"/>
        <v>2.3658921516431054E-2</v>
      </c>
      <c r="K2725" s="169">
        <f t="shared" si="463"/>
        <v>1.6969565265185551</v>
      </c>
      <c r="L2725" s="169">
        <f t="shared" si="469"/>
        <v>22.218672025831808</v>
      </c>
      <c r="M2725" s="170">
        <f t="shared" si="470"/>
        <v>25.883830765517107</v>
      </c>
      <c r="N2725" s="170">
        <f t="shared" si="471"/>
        <v>0.86029751954605205</v>
      </c>
      <c r="O2725" s="169">
        <f t="shared" si="472"/>
        <v>7.7588160132219711E-2</v>
      </c>
    </row>
    <row r="2726" spans="1:15" x14ac:dyDescent="0.25">
      <c r="A2726" s="157">
        <v>45695.881944444445</v>
      </c>
      <c r="B2726" s="168">
        <v>0.29844063634586815</v>
      </c>
      <c r="C2726" s="169">
        <f t="shared" si="464"/>
        <v>0.3388910151474282</v>
      </c>
      <c r="D2726" s="168">
        <v>26.436862118333298</v>
      </c>
      <c r="E2726" s="168">
        <v>2.094064E-2</v>
      </c>
      <c r="F2726" s="169">
        <f t="shared" si="465"/>
        <v>0.97866954616761226</v>
      </c>
      <c r="G2726" s="169">
        <f t="shared" si="466"/>
        <v>0.3278782954488797</v>
      </c>
      <c r="H2726" s="169">
        <f t="shared" si="467"/>
        <v>7.0969328019238032E-4</v>
      </c>
      <c r="I2726" s="169">
        <f t="shared" si="468"/>
        <v>29280.183708737797</v>
      </c>
      <c r="J2726" s="169">
        <f t="shared" si="462"/>
        <v>2.3659678190180788E-2</v>
      </c>
      <c r="K2726" s="169">
        <f t="shared" si="463"/>
        <v>1.6969083332259629</v>
      </c>
      <c r="L2726" s="169">
        <f t="shared" si="469"/>
        <v>22.699333893342288</v>
      </c>
      <c r="M2726" s="170">
        <f t="shared" si="470"/>
        <v>26.443108916771582</v>
      </c>
      <c r="N2726" s="170">
        <f t="shared" si="471"/>
        <v>0.87789652464112089</v>
      </c>
      <c r="O2726" s="169">
        <f t="shared" si="472"/>
        <v>7.9175371991443075E-2</v>
      </c>
    </row>
    <row r="2727" spans="1:15" x14ac:dyDescent="0.25">
      <c r="A2727" s="157">
        <v>45695.882638888892</v>
      </c>
      <c r="B2727" s="168">
        <v>0.30886482334566789</v>
      </c>
      <c r="C2727" s="169">
        <f t="shared" si="464"/>
        <v>0.35072604738649554</v>
      </c>
      <c r="D2727" s="168">
        <v>26.4357890449999</v>
      </c>
      <c r="E2727" s="168">
        <v>2.1031241333333301E-2</v>
      </c>
      <c r="F2727" s="169">
        <f t="shared" si="465"/>
        <v>0.97867173260923823</v>
      </c>
      <c r="G2727" s="169">
        <f t="shared" si="466"/>
        <v>0.33933070590739928</v>
      </c>
      <c r="H2727" s="169">
        <f t="shared" si="467"/>
        <v>7.3448204741861315E-4</v>
      </c>
      <c r="I2727" s="169">
        <f t="shared" si="468"/>
        <v>30302.730494193216</v>
      </c>
      <c r="J2727" s="169">
        <f t="shared" si="462"/>
        <v>2.3660434892376493E-2</v>
      </c>
      <c r="K2727" s="169">
        <f t="shared" si="463"/>
        <v>1.6968601410099016</v>
      </c>
      <c r="L2727" s="169">
        <f t="shared" si="469"/>
        <v>23.379549374608867</v>
      </c>
      <c r="M2727" s="170">
        <f t="shared" si="470"/>
        <v>27.234818431475219</v>
      </c>
      <c r="N2727" s="170">
        <f t="shared" si="471"/>
        <v>0.91095226804002016</v>
      </c>
      <c r="O2727" s="169">
        <f t="shared" si="472"/>
        <v>8.2156589830449156E-2</v>
      </c>
    </row>
    <row r="2728" spans="1:15" x14ac:dyDescent="0.25">
      <c r="A2728" s="157">
        <v>45695.883333333331</v>
      </c>
      <c r="B2728" s="168">
        <v>0.32160549795838228</v>
      </c>
      <c r="C2728" s="169">
        <f t="shared" si="464"/>
        <v>0.365191373679152</v>
      </c>
      <c r="D2728" s="168">
        <v>26.434715969999999</v>
      </c>
      <c r="E2728" s="168">
        <v>2.1054289166666601E-2</v>
      </c>
      <c r="F2728" s="169">
        <f t="shared" si="465"/>
        <v>0.97867391893375388</v>
      </c>
      <c r="G2728" s="169">
        <f t="shared" si="466"/>
        <v>0.35332809823987099</v>
      </c>
      <c r="H2728" s="169">
        <f t="shared" si="467"/>
        <v>7.6477943341963421E-4</v>
      </c>
      <c r="I2728" s="169">
        <f t="shared" si="468"/>
        <v>31552.534685878734</v>
      </c>
      <c r="J2728" s="169">
        <f t="shared" si="462"/>
        <v>2.3661191625369966E-2</v>
      </c>
      <c r="K2728" s="169">
        <f t="shared" si="463"/>
        <v>1.6968119497206664</v>
      </c>
      <c r="L2728" s="169">
        <f t="shared" si="469"/>
        <v>24.206580800391304</v>
      </c>
      <c r="M2728" s="170">
        <f t="shared" si="470"/>
        <v>28.19750905538115</v>
      </c>
      <c r="N2728" s="170">
        <f t="shared" si="471"/>
        <v>0.94767677801433792</v>
      </c>
      <c r="O2728" s="169">
        <f t="shared" si="472"/>
        <v>8.5468684885852991E-2</v>
      </c>
    </row>
    <row r="2729" spans="1:15" x14ac:dyDescent="0.25">
      <c r="A2729" s="157">
        <v>45695.884027777778</v>
      </c>
      <c r="B2729" s="168">
        <v>0.31851684348886794</v>
      </c>
      <c r="C2729" s="169">
        <f t="shared" si="464"/>
        <v>0.36168206961469429</v>
      </c>
      <c r="D2729" s="168">
        <v>26.4336666383333</v>
      </c>
      <c r="E2729" s="168">
        <v>2.1058263666666601E-2</v>
      </c>
      <c r="F2729" s="169">
        <f t="shared" si="465"/>
        <v>0.97867605676615355</v>
      </c>
      <c r="G2729" s="169">
        <f t="shared" si="466"/>
        <v>0.3499347843296256</v>
      </c>
      <c r="H2729" s="169">
        <f t="shared" si="467"/>
        <v>7.574345981160727E-4</v>
      </c>
      <c r="I2729" s="169">
        <f t="shared" si="468"/>
        <v>31249.330814709585</v>
      </c>
      <c r="J2729" s="169">
        <f t="shared" si="462"/>
        <v>2.3661931643201718E-2</v>
      </c>
      <c r="K2729" s="169">
        <f t="shared" si="463"/>
        <v>1.6967648257019226</v>
      </c>
      <c r="L2729" s="169">
        <f t="shared" si="469"/>
        <v>24.00651599426342</v>
      </c>
      <c r="M2729" s="170">
        <f t="shared" si="470"/>
        <v>27.96376372434688</v>
      </c>
      <c r="N2729" s="170">
        <f t="shared" si="471"/>
        <v>0.93916515079361307</v>
      </c>
      <c r="O2729" s="169">
        <f t="shared" si="472"/>
        <v>8.4701041738240709E-2</v>
      </c>
    </row>
    <row r="2730" spans="1:15" x14ac:dyDescent="0.25">
      <c r="A2730" s="157">
        <v>45695.884722222225</v>
      </c>
      <c r="B2730" s="168">
        <v>0.32392197823575986</v>
      </c>
      <c r="C2730" s="169">
        <f t="shared" si="464"/>
        <v>0.36781822876808618</v>
      </c>
      <c r="D2730" s="168">
        <v>26.432925975</v>
      </c>
      <c r="E2730" s="168">
        <v>2.08914745E-2</v>
      </c>
      <c r="F2730" s="169">
        <f t="shared" si="465"/>
        <v>0.97867756567066144</v>
      </c>
      <c r="G2730" s="169">
        <f t="shared" si="466"/>
        <v>0.35587307205472124</v>
      </c>
      <c r="H2730" s="169">
        <f t="shared" si="467"/>
        <v>7.7028803475047891E-4</v>
      </c>
      <c r="I2730" s="169">
        <f t="shared" si="468"/>
        <v>31779.494965562644</v>
      </c>
      <c r="J2730" s="169">
        <f t="shared" si="462"/>
        <v>2.3662453996607581E-2</v>
      </c>
      <c r="K2730" s="169">
        <f t="shared" si="463"/>
        <v>1.6967315641233072</v>
      </c>
      <c r="L2730" s="169">
        <f t="shared" si="469"/>
        <v>24.356452148424243</v>
      </c>
      <c r="M2730" s="170">
        <f t="shared" si="470"/>
        <v>28.370885186633981</v>
      </c>
      <c r="N2730" s="170">
        <f t="shared" si="471"/>
        <v>0.94674093537070192</v>
      </c>
      <c r="O2730" s="169">
        <f t="shared" si="472"/>
        <v>8.5384283493028665E-2</v>
      </c>
    </row>
    <row r="2731" spans="1:15" x14ac:dyDescent="0.25">
      <c r="A2731" s="157">
        <v>45695.885416666664</v>
      </c>
      <c r="B2731" s="168">
        <v>0.33511833390673795</v>
      </c>
      <c r="C2731" s="169">
        <f t="shared" si="464"/>
        <v>0.38053052571010759</v>
      </c>
      <c r="D2731" s="168">
        <v>26.4322802816666</v>
      </c>
      <c r="E2731" s="168">
        <v>2.0919889333333299E-2</v>
      </c>
      <c r="F2731" s="169">
        <f t="shared" si="465"/>
        <v>0.97867888105222434</v>
      </c>
      <c r="G2731" s="169">
        <f t="shared" si="466"/>
        <v>0.3681738165431</v>
      </c>
      <c r="H2731" s="169">
        <f t="shared" si="467"/>
        <v>7.9691302282056272E-4</v>
      </c>
      <c r="I2731" s="169">
        <f t="shared" si="468"/>
        <v>32877.837421353295</v>
      </c>
      <c r="J2731" s="169">
        <f t="shared" si="462"/>
        <v>2.366290938386097E-2</v>
      </c>
      <c r="K2731" s="169">
        <f t="shared" si="463"/>
        <v>1.6967025678300669</v>
      </c>
      <c r="L2731" s="169">
        <f t="shared" si="469"/>
        <v>25.078739922620276</v>
      </c>
      <c r="M2731" s="170">
        <f t="shared" si="470"/>
        <v>29.211773167804431</v>
      </c>
      <c r="N2731" s="170">
        <f t="shared" si="471"/>
        <v>0.97914973107161463</v>
      </c>
      <c r="O2731" s="169">
        <f t="shared" si="472"/>
        <v>8.8307154678175931E-2</v>
      </c>
    </row>
    <row r="2732" spans="1:15" x14ac:dyDescent="0.25">
      <c r="A2732" s="157">
        <v>45695.886111111111</v>
      </c>
      <c r="B2732" s="168">
        <v>0.32430806257520878</v>
      </c>
      <c r="C2732" s="169">
        <f t="shared" si="464"/>
        <v>0.36825405599444311</v>
      </c>
      <c r="D2732" s="168">
        <v>26.431634590000002</v>
      </c>
      <c r="E2732" s="168">
        <v>2.1032433333333302E-2</v>
      </c>
      <c r="F2732" s="169">
        <f t="shared" si="465"/>
        <v>0.97868019638676673</v>
      </c>
      <c r="G2732" s="169">
        <f t="shared" si="466"/>
        <v>0.35629723907389133</v>
      </c>
      <c r="H2732" s="169">
        <f t="shared" si="467"/>
        <v>7.7120614518158298E-4</v>
      </c>
      <c r="I2732" s="169">
        <f t="shared" si="468"/>
        <v>31817.150437919885</v>
      </c>
      <c r="J2732" s="169">
        <f t="shared" si="462"/>
        <v>2.3663364780665778E-2</v>
      </c>
      <c r="K2732" s="169">
        <f t="shared" si="463"/>
        <v>1.6966735719743418</v>
      </c>
      <c r="L2732" s="169">
        <f t="shared" si="469"/>
        <v>24.381416370018922</v>
      </c>
      <c r="M2732" s="170">
        <f t="shared" si="470"/>
        <v>28.399094216778682</v>
      </c>
      <c r="N2732" s="170">
        <f t="shared" si="471"/>
        <v>0.95417357923137114</v>
      </c>
      <c r="O2732" s="169">
        <f t="shared" si="472"/>
        <v>8.605461573154502E-2</v>
      </c>
    </row>
    <row r="2733" spans="1:15" x14ac:dyDescent="0.25">
      <c r="A2733" s="157">
        <v>45695.886805555558</v>
      </c>
      <c r="B2733" s="168">
        <v>0.32430806257520878</v>
      </c>
      <c r="C2733" s="169">
        <f t="shared" si="464"/>
        <v>0.36825276738473572</v>
      </c>
      <c r="D2733" s="168">
        <v>26.430988899999999</v>
      </c>
      <c r="E2733" s="168">
        <v>2.1081707500000001E-2</v>
      </c>
      <c r="F2733" s="169">
        <f t="shared" si="465"/>
        <v>0.97868151167429085</v>
      </c>
      <c r="G2733" s="169">
        <f t="shared" si="466"/>
        <v>0.35629723907389127</v>
      </c>
      <c r="H2733" s="169">
        <f t="shared" si="467"/>
        <v>7.7120614518158288E-4</v>
      </c>
      <c r="I2733" s="169">
        <f t="shared" si="468"/>
        <v>31817.039102041166</v>
      </c>
      <c r="J2733" s="169">
        <f t="shared" si="462"/>
        <v>2.3663820187022438E-2</v>
      </c>
      <c r="K2733" s="169">
        <f t="shared" si="463"/>
        <v>1.6966445765561113</v>
      </c>
      <c r="L2733" s="169">
        <f t="shared" si="469"/>
        <v>24.381416370018922</v>
      </c>
      <c r="M2733" s="170">
        <f t="shared" si="470"/>
        <v>28.398659329895612</v>
      </c>
      <c r="N2733" s="170">
        <f t="shared" si="471"/>
        <v>0.95639105620004361</v>
      </c>
      <c r="O2733" s="169">
        <f t="shared" si="472"/>
        <v>8.6254604635646076E-2</v>
      </c>
    </row>
    <row r="2734" spans="1:15" x14ac:dyDescent="0.25">
      <c r="A2734" s="157">
        <v>45695.887499999997</v>
      </c>
      <c r="B2734" s="168">
        <v>0.30693441452035486</v>
      </c>
      <c r="C2734" s="169">
        <f t="shared" si="464"/>
        <v>0.34852382436223178</v>
      </c>
      <c r="D2734" s="168">
        <v>26.430399043333299</v>
      </c>
      <c r="E2734" s="168">
        <v>2.1226747666666601E-2</v>
      </c>
      <c r="F2734" s="169">
        <f t="shared" si="465"/>
        <v>0.97868271318971833</v>
      </c>
      <c r="G2734" s="169">
        <f t="shared" si="466"/>
        <v>0.33720988495314574</v>
      </c>
      <c r="H2734" s="169">
        <f t="shared" si="467"/>
        <v>7.2989152587260987E-4</v>
      </c>
      <c r="I2734" s="169">
        <f t="shared" si="468"/>
        <v>30112.458424896828</v>
      </c>
      <c r="J2734" s="169">
        <f t="shared" si="462"/>
        <v>2.3664236223401608E-2</v>
      </c>
      <c r="K2734" s="169">
        <f t="shared" si="463"/>
        <v>1.6966180887119708</v>
      </c>
      <c r="L2734" s="169">
        <f t="shared" si="469"/>
        <v>23.25382894750533</v>
      </c>
      <c r="M2734" s="170">
        <f t="shared" si="470"/>
        <v>27.084904264164528</v>
      </c>
      <c r="N2734" s="170">
        <f t="shared" si="471"/>
        <v>0.91380807221297256</v>
      </c>
      <c r="O2734" s="169">
        <f t="shared" si="472"/>
        <v>8.2414147926855377E-2</v>
      </c>
    </row>
    <row r="2735" spans="1:15" x14ac:dyDescent="0.25">
      <c r="A2735" s="157">
        <v>45695.888194444444</v>
      </c>
      <c r="B2735" s="168">
        <v>0.28647212306107006</v>
      </c>
      <c r="C2735" s="169">
        <f t="shared" si="464"/>
        <v>0.32528903834571854</v>
      </c>
      <c r="D2735" s="168">
        <v>26.430474138333299</v>
      </c>
      <c r="E2735" s="168">
        <v>2.1100781499999999E-2</v>
      </c>
      <c r="F2735" s="169">
        <f t="shared" si="465"/>
        <v>0.97868256022610323</v>
      </c>
      <c r="G2735" s="169">
        <f t="shared" si="466"/>
        <v>0.31472922907867845</v>
      </c>
      <c r="H2735" s="169">
        <f t="shared" si="467"/>
        <v>6.8123209757289707E-4</v>
      </c>
      <c r="I2735" s="169">
        <f t="shared" si="468"/>
        <v>28104.972913070083</v>
      </c>
      <c r="J2735" s="169">
        <f t="shared" si="462"/>
        <v>2.3664183257067546E-2</v>
      </c>
      <c r="K2735" s="169">
        <f t="shared" si="463"/>
        <v>1.6966214608782133</v>
      </c>
      <c r="L2735" s="169">
        <f t="shared" si="469"/>
        <v>21.914224432467837</v>
      </c>
      <c r="M2735" s="170">
        <f t="shared" si="470"/>
        <v>25.524644961322377</v>
      </c>
      <c r="N2735" s="170">
        <f t="shared" si="471"/>
        <v>0.8506444726801814</v>
      </c>
      <c r="O2735" s="169">
        <f t="shared" si="472"/>
        <v>7.6717575097418958E-2</v>
      </c>
    </row>
    <row r="2736" spans="1:15" x14ac:dyDescent="0.25">
      <c r="A2736" s="157">
        <v>45695.888888888891</v>
      </c>
      <c r="B2736" s="168">
        <v>0.3092509040019038</v>
      </c>
      <c r="C2736" s="169">
        <f t="shared" si="464"/>
        <v>0.35115484951821546</v>
      </c>
      <c r="D2736" s="168">
        <v>26.430742121666601</v>
      </c>
      <c r="E2736" s="168">
        <v>2.1190984999999999E-2</v>
      </c>
      <c r="F2736" s="169">
        <f t="shared" si="465"/>
        <v>0.97868201435672897</v>
      </c>
      <c r="G2736" s="169">
        <f t="shared" si="466"/>
        <v>0.33975486888005069</v>
      </c>
      <c r="H2736" s="169">
        <f t="shared" si="467"/>
        <v>7.3540014909101881E-4</v>
      </c>
      <c r="I2736" s="169">
        <f t="shared" si="468"/>
        <v>30339.778998373815</v>
      </c>
      <c r="J2736" s="169">
        <f t="shared" si="462"/>
        <v>2.3663994243072962E-2</v>
      </c>
      <c r="K2736" s="169">
        <f t="shared" si="463"/>
        <v>1.6966334947999473</v>
      </c>
      <c r="L2736" s="169">
        <f t="shared" si="469"/>
        <v>23.404680167817894</v>
      </c>
      <c r="M2736" s="170">
        <f t="shared" si="470"/>
        <v>27.260830078705791</v>
      </c>
      <c r="N2736" s="170">
        <f t="shared" si="471"/>
        <v>0.91882843581951223</v>
      </c>
      <c r="O2736" s="169">
        <f t="shared" si="472"/>
        <v>8.2866922422394684E-2</v>
      </c>
    </row>
    <row r="2737" spans="1:15" x14ac:dyDescent="0.25">
      <c r="A2737" s="157">
        <v>45695.88958333333</v>
      </c>
      <c r="B2737" s="168">
        <v>0.32971319180114234</v>
      </c>
      <c r="C2737" s="169">
        <f t="shared" si="464"/>
        <v>0.37439035068024606</v>
      </c>
      <c r="D2737" s="168">
        <v>26.4310101033333</v>
      </c>
      <c r="E2737" s="168">
        <v>2.11293925E-2</v>
      </c>
      <c r="F2737" s="169">
        <f t="shared" si="465"/>
        <v>0.97868146848323545</v>
      </c>
      <c r="G2737" s="169">
        <f t="shared" si="466"/>
        <v>0.362235520733451</v>
      </c>
      <c r="H2737" s="169">
        <f t="shared" si="467"/>
        <v>7.8405956868712336E-4</v>
      </c>
      <c r="I2737" s="169">
        <f t="shared" si="468"/>
        <v>32347.32629877326</v>
      </c>
      <c r="J2737" s="169">
        <f t="shared" si="462"/>
        <v>2.3663805232101737E-2</v>
      </c>
      <c r="K2737" s="169">
        <f t="shared" si="463"/>
        <v>1.6966455287093081</v>
      </c>
      <c r="L2737" s="169">
        <f t="shared" si="469"/>
        <v>24.730477853690683</v>
      </c>
      <c r="M2737" s="170">
        <f t="shared" si="470"/>
        <v>28.805248971000186</v>
      </c>
      <c r="N2737" s="170">
        <f t="shared" si="471"/>
        <v>0.97374409478051549</v>
      </c>
      <c r="O2737" s="169">
        <f t="shared" si="472"/>
        <v>8.7819633367651112E-2</v>
      </c>
    </row>
    <row r="2738" spans="1:15" x14ac:dyDescent="0.25">
      <c r="A2738" s="157">
        <v>45695.890277777777</v>
      </c>
      <c r="B2738" s="168">
        <v>0.32044725598194945</v>
      </c>
      <c r="C2738" s="169">
        <f t="shared" si="464"/>
        <v>0.36386934800409138</v>
      </c>
      <c r="D2738" s="168">
        <v>26.431261708333299</v>
      </c>
      <c r="E2738" s="168">
        <v>2.1369801666666601E-2</v>
      </c>
      <c r="F2738" s="169">
        <f t="shared" si="465"/>
        <v>0.97868095596185756</v>
      </c>
      <c r="G2738" s="169">
        <f t="shared" si="466"/>
        <v>0.35205560931343</v>
      </c>
      <c r="H2738" s="169">
        <f t="shared" si="467"/>
        <v>7.6202512838404758E-4</v>
      </c>
      <c r="I2738" s="169">
        <f t="shared" si="468"/>
        <v>31438.311667553495</v>
      </c>
      <c r="J2738" s="169">
        <f t="shared" si="462"/>
        <v>2.3663627773489373E-2</v>
      </c>
      <c r="K2738" s="169">
        <f t="shared" si="463"/>
        <v>1.6966568272695408</v>
      </c>
      <c r="L2738" s="169">
        <f t="shared" si="469"/>
        <v>24.131588382103477</v>
      </c>
      <c r="M2738" s="170">
        <f t="shared" si="470"/>
        <v>28.107849894100077</v>
      </c>
      <c r="N2738" s="170">
        <f t="shared" si="471"/>
        <v>0.95848648780818713</v>
      </c>
      <c r="O2738" s="169">
        <f t="shared" si="472"/>
        <v>8.6443586562787431E-2</v>
      </c>
    </row>
    <row r="2739" spans="1:15" x14ac:dyDescent="0.25">
      <c r="A2739" s="157">
        <v>45695.890972222223</v>
      </c>
      <c r="B2739" s="168">
        <v>0.32083333664590763</v>
      </c>
      <c r="C2739" s="169">
        <f t="shared" si="464"/>
        <v>0.36430785608270305</v>
      </c>
      <c r="D2739" s="168">
        <v>26.431318279999999</v>
      </c>
      <c r="E2739" s="168">
        <v>2.1114689499999999E-2</v>
      </c>
      <c r="F2739" s="169">
        <f t="shared" si="465"/>
        <v>0.97868084072401229</v>
      </c>
      <c r="G2739" s="169">
        <f t="shared" si="466"/>
        <v>0.35247977229456523</v>
      </c>
      <c r="H2739" s="169">
        <f t="shared" si="467"/>
        <v>7.6294323007481649E-4</v>
      </c>
      <c r="I2739" s="169">
        <f t="shared" si="468"/>
        <v>31476.198765545545</v>
      </c>
      <c r="J2739" s="169">
        <f t="shared" si="462"/>
        <v>2.3663587873356064E-2</v>
      </c>
      <c r="K2739" s="169">
        <f t="shared" si="463"/>
        <v>1.6966593676812636</v>
      </c>
      <c r="L2739" s="169">
        <f t="shared" si="469"/>
        <v>24.156590064994646</v>
      </c>
      <c r="M2739" s="170">
        <f t="shared" si="470"/>
        <v>28.137008958503724</v>
      </c>
      <c r="N2739" s="170">
        <f t="shared" si="471"/>
        <v>0.9481310731878444</v>
      </c>
      <c r="O2739" s="169">
        <f t="shared" si="472"/>
        <v>8.5509656672785386E-2</v>
      </c>
    </row>
    <row r="2740" spans="1:15" x14ac:dyDescent="0.25">
      <c r="A2740" s="157">
        <v>45695.89166666667</v>
      </c>
      <c r="B2740" s="168">
        <v>0.31542819822352497</v>
      </c>
      <c r="C2740" s="169">
        <f t="shared" si="464"/>
        <v>0.35817029440948528</v>
      </c>
      <c r="D2740" s="168">
        <v>26.431318279999999</v>
      </c>
      <c r="E2740" s="168">
        <v>2.1161976333333301E-2</v>
      </c>
      <c r="F2740" s="169">
        <f t="shared" si="465"/>
        <v>0.97868084072401229</v>
      </c>
      <c r="G2740" s="169">
        <f t="shared" si="466"/>
        <v>0.34654148053143474</v>
      </c>
      <c r="H2740" s="169">
        <f t="shared" si="467"/>
        <v>7.5008978470007522E-4</v>
      </c>
      <c r="I2740" s="169">
        <f t="shared" si="468"/>
        <v>30945.913436979528</v>
      </c>
      <c r="J2740" s="169">
        <f t="shared" si="462"/>
        <v>2.3663587873356064E-2</v>
      </c>
      <c r="K2740" s="169">
        <f t="shared" si="463"/>
        <v>1.6966593676812636</v>
      </c>
      <c r="L2740" s="169">
        <f t="shared" si="469"/>
        <v>23.806179992855434</v>
      </c>
      <c r="M2740" s="170">
        <f t="shared" si="470"/>
        <v>27.728859823530478</v>
      </c>
      <c r="N2740" s="170">
        <f t="shared" si="471"/>
        <v>0.93501768180533051</v>
      </c>
      <c r="O2740" s="169">
        <f t="shared" si="472"/>
        <v>8.4326991504809753E-2</v>
      </c>
    </row>
    <row r="2741" spans="1:15" x14ac:dyDescent="0.25">
      <c r="A2741" s="157">
        <v>45695.892361111109</v>
      </c>
      <c r="B2741" s="168">
        <v>0.29457982976805053</v>
      </c>
      <c r="C2741" s="169">
        <f t="shared" si="464"/>
        <v>0.33449686790637001</v>
      </c>
      <c r="D2741" s="168">
        <v>26.431318279999999</v>
      </c>
      <c r="E2741" s="168">
        <v>2.1119458666666601E-2</v>
      </c>
      <c r="F2741" s="169">
        <f t="shared" si="465"/>
        <v>0.97868084072401229</v>
      </c>
      <c r="G2741" s="169">
        <f t="shared" si="466"/>
        <v>0.32363666570538308</v>
      </c>
      <c r="H2741" s="169">
        <f t="shared" si="467"/>
        <v>7.0051226343156511E-4</v>
      </c>
      <c r="I2741" s="169">
        <f t="shared" si="468"/>
        <v>28900.529387110368</v>
      </c>
      <c r="J2741" s="169">
        <f t="shared" si="462"/>
        <v>2.3663587873356064E-2</v>
      </c>
      <c r="K2741" s="169">
        <f t="shared" si="463"/>
        <v>1.6966593676812636</v>
      </c>
      <c r="L2741" s="169">
        <f t="shared" si="469"/>
        <v>22.446563211975828</v>
      </c>
      <c r="M2741" s="170">
        <f t="shared" si="470"/>
        <v>26.14521124395808</v>
      </c>
      <c r="N2741" s="170">
        <f t="shared" si="471"/>
        <v>0.8743453870832073</v>
      </c>
      <c r="O2741" s="169">
        <f t="shared" si="472"/>
        <v>7.8855103452670217E-2</v>
      </c>
    </row>
    <row r="2742" spans="1:15" x14ac:dyDescent="0.25">
      <c r="A2742" s="157">
        <v>45695.893055555556</v>
      </c>
      <c r="B2742" s="168">
        <v>0.28415564277597027</v>
      </c>
      <c r="C2742" s="169">
        <f t="shared" si="464"/>
        <v>0.32266015151588701</v>
      </c>
      <c r="D2742" s="168">
        <v>26.431318279999999</v>
      </c>
      <c r="E2742" s="168">
        <v>2.1160386833333301E-2</v>
      </c>
      <c r="F2742" s="169">
        <f t="shared" si="465"/>
        <v>0.97868084072401229</v>
      </c>
      <c r="G2742" s="169">
        <f t="shared" si="466"/>
        <v>0.31218425525534421</v>
      </c>
      <c r="H2742" s="169">
        <f t="shared" si="467"/>
        <v>6.757234962236888E-4</v>
      </c>
      <c r="I2742" s="169">
        <f t="shared" si="468"/>
        <v>27877.837090972636</v>
      </c>
      <c r="J2742" s="169">
        <f t="shared" si="462"/>
        <v>2.3663587873356064E-2</v>
      </c>
      <c r="K2742" s="169">
        <f t="shared" si="463"/>
        <v>1.6966593676812636</v>
      </c>
      <c r="L2742" s="169">
        <f t="shared" si="469"/>
        <v>21.761742877118515</v>
      </c>
      <c r="M2742" s="170">
        <f t="shared" si="470"/>
        <v>25.347549163134502</v>
      </c>
      <c r="N2742" s="170">
        <f t="shared" si="471"/>
        <v>0.84649837234797443</v>
      </c>
      <c r="O2742" s="169">
        <f t="shared" si="472"/>
        <v>7.6343648299781242E-2</v>
      </c>
    </row>
    <row r="2743" spans="1:15" x14ac:dyDescent="0.25">
      <c r="A2743" s="157">
        <v>45695.893750000003</v>
      </c>
      <c r="B2743" s="168">
        <v>0.28492780041295412</v>
      </c>
      <c r="C2743" s="169">
        <f t="shared" si="464"/>
        <v>0.32353694036902902</v>
      </c>
      <c r="D2743" s="168">
        <v>26.431318279999999</v>
      </c>
      <c r="E2743" s="168">
        <v>2.10566733333333E-2</v>
      </c>
      <c r="F2743" s="169">
        <f t="shared" si="465"/>
        <v>0.97868084072401229</v>
      </c>
      <c r="G2743" s="169">
        <f t="shared" si="466"/>
        <v>0.31303257716261529</v>
      </c>
      <c r="H2743" s="169">
        <f t="shared" si="467"/>
        <v>6.7755969082817157E-4</v>
      </c>
      <c r="I2743" s="169">
        <f t="shared" si="468"/>
        <v>27953.591647884106</v>
      </c>
      <c r="J2743" s="169">
        <f t="shared" si="462"/>
        <v>2.3663587873356064E-2</v>
      </c>
      <c r="K2743" s="169">
        <f t="shared" si="463"/>
        <v>1.6966593676812636</v>
      </c>
      <c r="L2743" s="169">
        <f t="shared" si="469"/>
        <v>21.812589168252899</v>
      </c>
      <c r="M2743" s="170">
        <f t="shared" si="470"/>
        <v>25.406773687179726</v>
      </c>
      <c r="N2743" s="170">
        <f t="shared" si="471"/>
        <v>0.84452899987690333</v>
      </c>
      <c r="O2743" s="169">
        <f t="shared" si="472"/>
        <v>7.6166035342433561E-2</v>
      </c>
    </row>
    <row r="2744" spans="1:15" x14ac:dyDescent="0.25">
      <c r="A2744" s="157">
        <v>45695.894444444442</v>
      </c>
      <c r="B2744" s="168">
        <v>0.30307360425932428</v>
      </c>
      <c r="C2744" s="169">
        <f t="shared" si="464"/>
        <v>0.34414159126122829</v>
      </c>
      <c r="D2744" s="168">
        <v>26.431318279999999</v>
      </c>
      <c r="E2744" s="168">
        <v>2.1052700166666601E-2</v>
      </c>
      <c r="F2744" s="169">
        <f t="shared" si="465"/>
        <v>0.97868084072401229</v>
      </c>
      <c r="G2744" s="169">
        <f t="shared" si="466"/>
        <v>0.33296825116313056</v>
      </c>
      <c r="H2744" s="169">
        <f t="shared" si="467"/>
        <v>7.2071050035309647E-4</v>
      </c>
      <c r="I2744" s="169">
        <f t="shared" si="468"/>
        <v>29733.833484970124</v>
      </c>
      <c r="J2744" s="169">
        <f t="shared" si="462"/>
        <v>2.3663587873356064E-2</v>
      </c>
      <c r="K2744" s="169">
        <f t="shared" si="463"/>
        <v>1.6966593676812636</v>
      </c>
      <c r="L2744" s="169">
        <f t="shared" si="469"/>
        <v>23.002055535270852</v>
      </c>
      <c r="M2744" s="170">
        <f t="shared" si="470"/>
        <v>26.792235200355858</v>
      </c>
      <c r="N2744" s="170">
        <f t="shared" si="471"/>
        <v>0.89548636647342539</v>
      </c>
      <c r="O2744" s="169">
        <f t="shared" si="472"/>
        <v>8.0761757438079493E-2</v>
      </c>
    </row>
    <row r="2745" spans="1:15" x14ac:dyDescent="0.25">
      <c r="A2745" s="157">
        <v>45695.895138888889</v>
      </c>
      <c r="B2745" s="168">
        <v>0.31156738795477218</v>
      </c>
      <c r="C2745" s="169">
        <f t="shared" si="464"/>
        <v>0.35378624281184928</v>
      </c>
      <c r="D2745" s="168">
        <v>26.4312753783333</v>
      </c>
      <c r="E2745" s="168">
        <v>2.1257344833333299E-2</v>
      </c>
      <c r="F2745" s="169">
        <f t="shared" si="465"/>
        <v>0.97868092811576957</v>
      </c>
      <c r="G2745" s="169">
        <f t="shared" si="466"/>
        <v>0.34229984673293573</v>
      </c>
      <c r="H2745" s="169">
        <f t="shared" si="467"/>
        <v>7.4090875916219857E-4</v>
      </c>
      <c r="I2745" s="169">
        <f t="shared" si="468"/>
        <v>30567.131378943777</v>
      </c>
      <c r="J2745" s="169">
        <f t="shared" si="462"/>
        <v>2.3663618131997802E-2</v>
      </c>
      <c r="K2745" s="169">
        <f t="shared" si="463"/>
        <v>1.696657441135381</v>
      </c>
      <c r="L2745" s="169">
        <f t="shared" si="469"/>
        <v>23.555372913741234</v>
      </c>
      <c r="M2745" s="170">
        <f t="shared" si="470"/>
        <v>27.436697917621025</v>
      </c>
      <c r="N2745" s="170">
        <f t="shared" si="471"/>
        <v>0.92828868431587053</v>
      </c>
      <c r="O2745" s="169">
        <f t="shared" si="472"/>
        <v>8.3720119436857018E-2</v>
      </c>
    </row>
    <row r="2746" spans="1:15" x14ac:dyDescent="0.25">
      <c r="A2746" s="157">
        <v>45695.895833333336</v>
      </c>
      <c r="B2746" s="168">
        <v>0.31967509465403038</v>
      </c>
      <c r="C2746" s="169">
        <f t="shared" si="464"/>
        <v>0.36299156935408711</v>
      </c>
      <c r="D2746" s="168">
        <v>26.4307605483333</v>
      </c>
      <c r="E2746" s="168">
        <v>2.10654155E-2</v>
      </c>
      <c r="F2746" s="169">
        <f t="shared" si="465"/>
        <v>0.97868197682220437</v>
      </c>
      <c r="G2746" s="169">
        <f t="shared" si="466"/>
        <v>0.35120728335115631</v>
      </c>
      <c r="H2746" s="169">
        <f t="shared" si="467"/>
        <v>7.6018892500250284E-4</v>
      </c>
      <c r="I2746" s="169">
        <f t="shared" si="468"/>
        <v>31362.471592193127</v>
      </c>
      <c r="J2746" s="169">
        <f t="shared" si="462"/>
        <v>2.3663981246444997E-2</v>
      </c>
      <c r="K2746" s="169">
        <f t="shared" si="463"/>
        <v>1.6966343222606601</v>
      </c>
      <c r="L2746" s="169">
        <f t="shared" si="469"/>
        <v>24.081572358008458</v>
      </c>
      <c r="M2746" s="170">
        <f t="shared" si="470"/>
        <v>28.049259133935198</v>
      </c>
      <c r="N2746" s="170">
        <f t="shared" si="471"/>
        <v>0.94265433210826333</v>
      </c>
      <c r="O2746" s="169">
        <f t="shared" si="472"/>
        <v>8.5015722592736598E-2</v>
      </c>
    </row>
    <row r="2747" spans="1:15" x14ac:dyDescent="0.25">
      <c r="A2747" s="157">
        <v>45695.896527777775</v>
      </c>
      <c r="B2747" s="168">
        <v>0.31002306899759141</v>
      </c>
      <c r="C2747" s="169">
        <f t="shared" si="464"/>
        <v>0.35203045142131678</v>
      </c>
      <c r="D2747" s="168">
        <v>26.430117008333301</v>
      </c>
      <c r="E2747" s="168">
        <v>2.0949155333333299E-2</v>
      </c>
      <c r="F2747" s="169">
        <f t="shared" si="465"/>
        <v>0.97868328767134183</v>
      </c>
      <c r="G2747" s="169">
        <f t="shared" si="466"/>
        <v>0.34060319887187507</v>
      </c>
      <c r="H2747" s="169">
        <f t="shared" si="467"/>
        <v>7.3723636119453473E-4</v>
      </c>
      <c r="I2747" s="169">
        <f t="shared" si="468"/>
        <v>30415.431002801772</v>
      </c>
      <c r="J2747" s="169">
        <f t="shared" si="462"/>
        <v>2.3664435150857963E-2</v>
      </c>
      <c r="K2747" s="169">
        <f t="shared" si="463"/>
        <v>1.6966054238792097</v>
      </c>
      <c r="L2747" s="169">
        <f t="shared" si="469"/>
        <v>23.454928824087531</v>
      </c>
      <c r="M2747" s="170">
        <f t="shared" si="470"/>
        <v>27.31895267183231</v>
      </c>
      <c r="N2747" s="170">
        <f t="shared" si="471"/>
        <v>0.91048439219916766</v>
      </c>
      <c r="O2747" s="169">
        <f t="shared" si="472"/>
        <v>8.2114393235855676E-2</v>
      </c>
    </row>
    <row r="2748" spans="1:15" x14ac:dyDescent="0.25">
      <c r="A2748" s="157">
        <v>45695.897222222222</v>
      </c>
      <c r="B2748" s="168">
        <v>0.2849278040884477</v>
      </c>
      <c r="C2748" s="169">
        <f t="shared" si="464"/>
        <v>0.32353370997248787</v>
      </c>
      <c r="D2748" s="168">
        <v>26.429473470000001</v>
      </c>
      <c r="E2748" s="168">
        <v>2.0866891499999901E-2</v>
      </c>
      <c r="F2748" s="169">
        <f t="shared" si="465"/>
        <v>0.97868459847375411</v>
      </c>
      <c r="G2748" s="169">
        <f t="shared" si="466"/>
        <v>0.31303258120065303</v>
      </c>
      <c r="H2748" s="169">
        <f t="shared" si="467"/>
        <v>6.7755969956851303E-4</v>
      </c>
      <c r="I2748" s="169">
        <f t="shared" si="468"/>
        <v>27953.312541622952</v>
      </c>
      <c r="J2748" s="169">
        <f t="shared" si="462"/>
        <v>2.3664889064751917E-2</v>
      </c>
      <c r="K2748" s="169">
        <f t="shared" si="463"/>
        <v>1.6965765259328398</v>
      </c>
      <c r="L2748" s="169">
        <f t="shared" si="469"/>
        <v>21.812589410236814</v>
      </c>
      <c r="M2748" s="170">
        <f t="shared" si="470"/>
        <v>25.405662383845304</v>
      </c>
      <c r="N2748" s="170">
        <f t="shared" si="471"/>
        <v>0.8368724205230339</v>
      </c>
      <c r="O2748" s="169">
        <f t="shared" si="472"/>
        <v>7.5475506901428027E-2</v>
      </c>
    </row>
    <row r="2749" spans="1:15" x14ac:dyDescent="0.25">
      <c r="A2749" s="157">
        <v>45695.897916666669</v>
      </c>
      <c r="B2749" s="168">
        <v>0.30345969043652132</v>
      </c>
      <c r="C2749" s="169">
        <f t="shared" si="464"/>
        <v>0.34457534740459816</v>
      </c>
      <c r="D2749" s="168">
        <v>26.428829931666598</v>
      </c>
      <c r="E2749" s="168">
        <v>2.0871498499999998E-2</v>
      </c>
      <c r="F2749" s="169">
        <f t="shared" si="465"/>
        <v>0.97868590923283783</v>
      </c>
      <c r="G2749" s="169">
        <f t="shared" si="466"/>
        <v>0.33339242020132087</v>
      </c>
      <c r="H2749" s="169">
        <f t="shared" si="467"/>
        <v>7.2162861515437415E-4</v>
      </c>
      <c r="I2749" s="169">
        <f t="shared" si="468"/>
        <v>29771.310015757281</v>
      </c>
      <c r="J2749" s="169">
        <f t="shared" si="462"/>
        <v>2.3665342989302826E-2</v>
      </c>
      <c r="K2749" s="169">
        <f t="shared" si="463"/>
        <v>1.6965476283466965</v>
      </c>
      <c r="L2749" s="169">
        <f t="shared" si="469"/>
        <v>23.027253329660766</v>
      </c>
      <c r="M2749" s="170">
        <f t="shared" si="470"/>
        <v>26.820002150223104</v>
      </c>
      <c r="N2749" s="170">
        <f t="shared" si="471"/>
        <v>0.88879091574595448</v>
      </c>
      <c r="O2749" s="169">
        <f t="shared" si="472"/>
        <v>8.0157910871749144E-2</v>
      </c>
    </row>
    <row r="2750" spans="1:15" x14ac:dyDescent="0.25">
      <c r="A2750" s="157">
        <v>45695.898611111108</v>
      </c>
      <c r="B2750" s="168">
        <v>0.34438426971820851</v>
      </c>
      <c r="C2750" s="169">
        <f t="shared" si="464"/>
        <v>0.391043390845699</v>
      </c>
      <c r="D2750" s="168">
        <v>26.4281720733333</v>
      </c>
      <c r="E2750" s="168">
        <v>2.0957331833333301E-2</v>
      </c>
      <c r="F2750" s="169">
        <f t="shared" si="465"/>
        <v>0.97868724911411697</v>
      </c>
      <c r="G2750" s="169">
        <f t="shared" si="466"/>
        <v>0.37835372795463723</v>
      </c>
      <c r="H2750" s="169">
        <f t="shared" si="467"/>
        <v>8.1894746310527536E-4</v>
      </c>
      <c r="I2750" s="169">
        <f t="shared" si="468"/>
        <v>33786.148969068396</v>
      </c>
      <c r="J2750" s="169">
        <f t="shared" si="462"/>
        <v>2.3665807025587626E-2</v>
      </c>
      <c r="K2750" s="169">
        <f t="shared" si="463"/>
        <v>1.6965180881044928</v>
      </c>
      <c r="L2750" s="169">
        <f t="shared" si="469"/>
        <v>25.673939478588551</v>
      </c>
      <c r="M2750" s="170">
        <f t="shared" si="470"/>
        <v>29.902149380077045</v>
      </c>
      <c r="N2750" s="170">
        <f t="shared" si="471"/>
        <v>1.0065530418506705</v>
      </c>
      <c r="O2750" s="169">
        <f t="shared" si="472"/>
        <v>9.0778593240500582E-2</v>
      </c>
    </row>
    <row r="2751" spans="1:15" x14ac:dyDescent="0.25">
      <c r="A2751" s="157">
        <v>45695.899305555555</v>
      </c>
      <c r="B2751" s="168">
        <v>0.32585238520788024</v>
      </c>
      <c r="C2751" s="169">
        <f t="shared" si="464"/>
        <v>0.36999906739449634</v>
      </c>
      <c r="D2751" s="168">
        <v>26.427356719999999</v>
      </c>
      <c r="E2751" s="168">
        <v>2.1009783666666601E-2</v>
      </c>
      <c r="F2751" s="169">
        <f t="shared" si="465"/>
        <v>0.97868890970770828</v>
      </c>
      <c r="G2751" s="169">
        <f t="shared" si="466"/>
        <v>0.35799389097298667</v>
      </c>
      <c r="H2751" s="169">
        <f t="shared" si="467"/>
        <v>7.7487855188958156E-4</v>
      </c>
      <c r="I2751" s="169">
        <f t="shared" si="468"/>
        <v>31967.919422884483</v>
      </c>
      <c r="J2751" s="169">
        <f t="shared" si="462"/>
        <v>2.3666382170235159E-2</v>
      </c>
      <c r="K2751" s="169">
        <f t="shared" si="463"/>
        <v>1.6964814762838898</v>
      </c>
      <c r="L2751" s="169">
        <f t="shared" si="469"/>
        <v>24.481230757366383</v>
      </c>
      <c r="M2751" s="170">
        <f t="shared" si="470"/>
        <v>28.512463547786993</v>
      </c>
      <c r="N2751" s="170">
        <f t="shared" si="471"/>
        <v>0.95734384831658947</v>
      </c>
      <c r="O2751" s="169">
        <f t="shared" si="472"/>
        <v>8.6340534660587068E-2</v>
      </c>
    </row>
    <row r="2752" spans="1:15" x14ac:dyDescent="0.25">
      <c r="A2752" s="157">
        <v>45695.9</v>
      </c>
      <c r="B2752" s="168">
        <v>0.32469415243561883</v>
      </c>
      <c r="C2752" s="169">
        <f t="shared" si="464"/>
        <v>0.36868220174452376</v>
      </c>
      <c r="D2752" s="168">
        <v>26.426498414999902</v>
      </c>
      <c r="E2752" s="168">
        <v>2.0904877166666599E-2</v>
      </c>
      <c r="F2752" s="169">
        <f t="shared" si="465"/>
        <v>0.97869065770389452</v>
      </c>
      <c r="G2752" s="169">
        <f t="shared" si="466"/>
        <v>0.35672141215860037</v>
      </c>
      <c r="H2752" s="169">
        <f t="shared" si="467"/>
        <v>7.7212426874155929E-4</v>
      </c>
      <c r="I2752" s="169">
        <f t="shared" si="468"/>
        <v>31854.142230726855</v>
      </c>
      <c r="J2752" s="169">
        <f t="shared" si="462"/>
        <v>2.3666987631177784E-2</v>
      </c>
      <c r="K2752" s="169">
        <f t="shared" si="463"/>
        <v>1.6964429364288236</v>
      </c>
      <c r="L2752" s="169">
        <f t="shared" si="469"/>
        <v>24.406376788116226</v>
      </c>
      <c r="M2752" s="170">
        <f t="shared" si="470"/>
        <v>28.42470503556013</v>
      </c>
      <c r="N2752" s="170">
        <f t="shared" si="471"/>
        <v>0.94931909845838092</v>
      </c>
      <c r="O2752" s="169">
        <f t="shared" si="472"/>
        <v>8.561680180901704E-2</v>
      </c>
    </row>
    <row r="2753" spans="1:15" x14ac:dyDescent="0.25">
      <c r="A2753" s="157">
        <v>45695.900694444441</v>
      </c>
      <c r="B2753" s="168">
        <v>0.34592860155505417</v>
      </c>
      <c r="C2753" s="169">
        <f t="shared" si="464"/>
        <v>0.392791568082825</v>
      </c>
      <c r="D2753" s="168">
        <v>26.425640104999999</v>
      </c>
      <c r="E2753" s="168">
        <v>2.1028857166666599E-2</v>
      </c>
      <c r="F2753" s="169">
        <f t="shared" si="465"/>
        <v>0.97869240563319793</v>
      </c>
      <c r="G2753" s="169">
        <f t="shared" si="466"/>
        <v>0.38005038996579021</v>
      </c>
      <c r="H2753" s="169">
        <f t="shared" si="467"/>
        <v>8.2261989170084458E-4</v>
      </c>
      <c r="I2753" s="169">
        <f t="shared" si="468"/>
        <v>33937.19148235608</v>
      </c>
      <c r="J2753" s="169">
        <f t="shared" si="462"/>
        <v>2.3667593114606637E-2</v>
      </c>
      <c r="K2753" s="169">
        <f t="shared" si="463"/>
        <v>1.6964043969900335</v>
      </c>
      <c r="L2753" s="169">
        <f t="shared" si="469"/>
        <v>25.772920553751071</v>
      </c>
      <c r="M2753" s="170">
        <f t="shared" si="470"/>
        <v>30.015629050789972</v>
      </c>
      <c r="N2753" s="170">
        <f t="shared" si="471"/>
        <v>1.0142191922629904</v>
      </c>
      <c r="O2753" s="169">
        <f t="shared" si="472"/>
        <v>9.1469984872203314E-2</v>
      </c>
    </row>
    <row r="2754" spans="1:15" x14ac:dyDescent="0.25">
      <c r="A2754" s="157">
        <v>45695.901388888888</v>
      </c>
      <c r="B2754" s="168">
        <v>0.34901724682039714</v>
      </c>
      <c r="C2754" s="169">
        <f t="shared" si="464"/>
        <v>0.39629678911959804</v>
      </c>
      <c r="D2754" s="168">
        <v>26.424781798333299</v>
      </c>
      <c r="E2754" s="168">
        <v>2.10836945E-2</v>
      </c>
      <c r="F2754" s="169">
        <f t="shared" si="465"/>
        <v>0.97869415347865052</v>
      </c>
      <c r="G2754" s="169">
        <f t="shared" si="466"/>
        <v>0.38344369376398107</v>
      </c>
      <c r="H2754" s="169">
        <f t="shared" si="467"/>
        <v>8.2996470511684218E-4</v>
      </c>
      <c r="I2754" s="169">
        <f t="shared" si="468"/>
        <v>34240.042579933273</v>
      </c>
      <c r="J2754" s="169">
        <f t="shared" si="462"/>
        <v>2.366819861464408E-2</v>
      </c>
      <c r="K2754" s="169">
        <f t="shared" si="463"/>
        <v>1.6963658583416781</v>
      </c>
      <c r="L2754" s="169">
        <f t="shared" si="469"/>
        <v>25.970696306196391</v>
      </c>
      <c r="M2754" s="170">
        <f t="shared" si="470"/>
        <v>30.245346737665553</v>
      </c>
      <c r="N2754" s="170">
        <f t="shared" si="471"/>
        <v>1.0254676638046762</v>
      </c>
      <c r="O2754" s="169">
        <f t="shared" si="472"/>
        <v>9.2484457413841648E-2</v>
      </c>
    </row>
    <row r="2755" spans="1:15" x14ac:dyDescent="0.25">
      <c r="A2755" s="157">
        <v>45695.902083333334</v>
      </c>
      <c r="B2755" s="168">
        <v>0.33820698839169677</v>
      </c>
      <c r="C2755" s="169">
        <f t="shared" si="464"/>
        <v>0.38402036518185662</v>
      </c>
      <c r="D2755" s="168">
        <v>26.423937786666599</v>
      </c>
      <c r="E2755" s="168">
        <v>2.1255358666666599E-2</v>
      </c>
      <c r="F2755" s="169">
        <f t="shared" si="465"/>
        <v>0.97869587213879039</v>
      </c>
      <c r="G2755" s="169">
        <f t="shared" si="466"/>
        <v>0.37156713047031331</v>
      </c>
      <c r="H2755" s="169">
        <f t="shared" si="467"/>
        <v>8.0425785816085136E-4</v>
      </c>
      <c r="I2755" s="169">
        <f t="shared" si="468"/>
        <v>33179.359551712412</v>
      </c>
      <c r="J2755" s="169">
        <f t="shared" si="462"/>
        <v>2.3668794048636685E-2</v>
      </c>
      <c r="K2755" s="169">
        <f t="shared" si="463"/>
        <v>1.6963279621749798</v>
      </c>
      <c r="L2755" s="169">
        <f t="shared" si="469"/>
        <v>25.277393321078307</v>
      </c>
      <c r="M2755" s="170">
        <f t="shared" si="470"/>
        <v>29.437340195783548</v>
      </c>
      <c r="N2755" s="170">
        <f t="shared" si="471"/>
        <v>1.0033253752419364</v>
      </c>
      <c r="O2755" s="169">
        <f t="shared" si="472"/>
        <v>9.0487497767129915E-2</v>
      </c>
    </row>
    <row r="2756" spans="1:15" x14ac:dyDescent="0.25">
      <c r="A2756" s="157">
        <v>45695.902777777781</v>
      </c>
      <c r="B2756" s="168">
        <v>0.34399819825842176</v>
      </c>
      <c r="C2756" s="169">
        <f t="shared" si="464"/>
        <v>0.39059459631153509</v>
      </c>
      <c r="D2756" s="168">
        <v>26.42325099</v>
      </c>
      <c r="E2756" s="168">
        <v>2.1214827166666599E-2</v>
      </c>
      <c r="F2756" s="169">
        <f t="shared" si="465"/>
        <v>0.97869727060719269</v>
      </c>
      <c r="G2756" s="169">
        <f t="shared" si="466"/>
        <v>0.37792957508555663</v>
      </c>
      <c r="H2756" s="169">
        <f t="shared" si="467"/>
        <v>8.180293833020706E-4</v>
      </c>
      <c r="I2756" s="169">
        <f t="shared" si="468"/>
        <v>33747.373121316632</v>
      </c>
      <c r="J2756" s="169">
        <f t="shared" si="462"/>
        <v>2.3669278584001543E-2</v>
      </c>
      <c r="K2756" s="169">
        <f t="shared" si="463"/>
        <v>1.6962971254269923</v>
      </c>
      <c r="L2756" s="169">
        <f t="shared" si="469"/>
        <v>25.649185247000919</v>
      </c>
      <c r="M2756" s="170">
        <f t="shared" si="470"/>
        <v>29.869832062634714</v>
      </c>
      <c r="N2756" s="170">
        <f t="shared" si="471"/>
        <v>1.0176888904114907</v>
      </c>
      <c r="O2756" s="169">
        <f t="shared" si="472"/>
        <v>9.1782908586894904E-2</v>
      </c>
    </row>
    <row r="2757" spans="1:15" x14ac:dyDescent="0.25">
      <c r="A2757" s="157">
        <v>45695.90347222222</v>
      </c>
      <c r="B2757" s="168">
        <v>0.34052346312494924</v>
      </c>
      <c r="C2757" s="169">
        <f t="shared" si="464"/>
        <v>0.38664784063614749</v>
      </c>
      <c r="D2757" s="168">
        <v>26.422607069999898</v>
      </c>
      <c r="E2757" s="168">
        <v>2.10526999999999E-2</v>
      </c>
      <c r="F2757" s="169">
        <f t="shared" si="465"/>
        <v>0.97869858172450042</v>
      </c>
      <c r="G2757" s="169">
        <f t="shared" si="466"/>
        <v>0.3741120981941759</v>
      </c>
      <c r="H2757" s="169">
        <f t="shared" si="467"/>
        <v>8.0976644630774007E-4</v>
      </c>
      <c r="I2757" s="169">
        <f t="shared" si="468"/>
        <v>33406.37343096314</v>
      </c>
      <c r="J2757" s="169">
        <f t="shared" si="462"/>
        <v>2.3669732880886016E-2</v>
      </c>
      <c r="K2757" s="169">
        <f t="shared" si="463"/>
        <v>1.6962682141876086</v>
      </c>
      <c r="L2757" s="169">
        <f t="shared" si="469"/>
        <v>25.426215615452808</v>
      </c>
      <c r="M2757" s="170">
        <f t="shared" si="470"/>
        <v>29.609719950643434</v>
      </c>
      <c r="N2757" s="170">
        <f t="shared" si="471"/>
        <v>1.0001914398803968</v>
      </c>
      <c r="O2757" s="169">
        <f t="shared" si="472"/>
        <v>9.0204855689068969E-2</v>
      </c>
    </row>
    <row r="2758" spans="1:15" x14ac:dyDescent="0.25">
      <c r="A2758" s="157">
        <v>45695.904166666667</v>
      </c>
      <c r="B2758" s="168">
        <v>0.33975130732571079</v>
      </c>
      <c r="C2758" s="169">
        <f t="shared" si="464"/>
        <v>0.38576974926642943</v>
      </c>
      <c r="D2758" s="168">
        <v>26.421963144999999</v>
      </c>
      <c r="E2758" s="168">
        <v>2.09764056666666E-2</v>
      </c>
      <c r="F2758" s="169">
        <f t="shared" si="465"/>
        <v>0.97869989280862046</v>
      </c>
      <c r="G2758" s="169">
        <f t="shared" si="466"/>
        <v>0.37326377830592233</v>
      </c>
      <c r="H2758" s="169">
        <f t="shared" si="467"/>
        <v>8.0793025607342494E-4</v>
      </c>
      <c r="I2758" s="169">
        <f t="shared" si="468"/>
        <v>33330.506336619503</v>
      </c>
      <c r="J2758" s="169">
        <f t="shared" si="462"/>
        <v>2.3670187191970671E-2</v>
      </c>
      <c r="K2758" s="169">
        <f t="shared" si="463"/>
        <v>1.6962393030843788</v>
      </c>
      <c r="L2758" s="169">
        <f t="shared" si="469"/>
        <v>25.376624136327422</v>
      </c>
      <c r="M2758" s="170">
        <f t="shared" si="470"/>
        <v>29.551517629393192</v>
      </c>
      <c r="N2758" s="170">
        <f t="shared" si="471"/>
        <v>0.99439942770646694</v>
      </c>
      <c r="O2758" s="169">
        <f t="shared" si="472"/>
        <v>8.9682488068765054E-2</v>
      </c>
    </row>
    <row r="2759" spans="1:15" x14ac:dyDescent="0.25">
      <c r="A2759" s="157">
        <v>45695.904861111114</v>
      </c>
      <c r="B2759" s="168">
        <v>0.36137185000421096</v>
      </c>
      <c r="C2759" s="169">
        <f t="shared" si="464"/>
        <v>0.41031730729561028</v>
      </c>
      <c r="D2759" s="168">
        <v>26.421319220000001</v>
      </c>
      <c r="E2759" s="168">
        <v>2.1059852333333299E-2</v>
      </c>
      <c r="F2759" s="169">
        <f t="shared" si="465"/>
        <v>0.97870120384937365</v>
      </c>
      <c r="G2759" s="169">
        <f t="shared" si="466"/>
        <v>0.39701693326130477</v>
      </c>
      <c r="H2759" s="169">
        <f t="shared" si="467"/>
        <v>8.5934401138810558E-4</v>
      </c>
      <c r="I2759" s="169">
        <f t="shared" si="468"/>
        <v>35451.415350340729</v>
      </c>
      <c r="J2759" s="169">
        <f t="shared" si="462"/>
        <v>2.3670641513728507E-2</v>
      </c>
      <c r="K2759" s="169">
        <f t="shared" si="463"/>
        <v>1.6962103923417784</v>
      </c>
      <c r="L2759" s="169">
        <f t="shared" si="469"/>
        <v>26.759376138710859</v>
      </c>
      <c r="M2759" s="170">
        <f t="shared" si="470"/>
        <v>31.161280359014462</v>
      </c>
      <c r="N2759" s="170">
        <f t="shared" si="471"/>
        <v>1.0586349713159329</v>
      </c>
      <c r="O2759" s="169">
        <f t="shared" si="472"/>
        <v>9.5475736951292647E-2</v>
      </c>
    </row>
    <row r="2760" spans="1:15" x14ac:dyDescent="0.25">
      <c r="A2760" s="157">
        <v>45695.905555555553</v>
      </c>
      <c r="B2760" s="168">
        <v>0.36330225329311833</v>
      </c>
      <c r="C2760" s="169">
        <f t="shared" si="464"/>
        <v>0.41250785981857563</v>
      </c>
      <c r="D2760" s="168">
        <v>26.420732546666599</v>
      </c>
      <c r="E2760" s="168">
        <v>2.1148068499999999E-2</v>
      </c>
      <c r="F2760" s="169">
        <f t="shared" si="465"/>
        <v>0.97870239828713923</v>
      </c>
      <c r="G2760" s="169">
        <f t="shared" si="466"/>
        <v>0.39913774813305147</v>
      </c>
      <c r="H2760" s="169">
        <f t="shared" si="467"/>
        <v>8.6393451976850971E-4</v>
      </c>
      <c r="I2760" s="169">
        <f t="shared" si="468"/>
        <v>35640.679088324934</v>
      </c>
      <c r="J2760" s="169">
        <f t="shared" si="462"/>
        <v>2.3671055450822851E-2</v>
      </c>
      <c r="K2760" s="169">
        <f t="shared" si="463"/>
        <v>1.6961840523805076</v>
      </c>
      <c r="L2760" s="169">
        <f t="shared" si="469"/>
        <v>26.8822631741712</v>
      </c>
      <c r="M2760" s="170">
        <f t="shared" si="470"/>
        <v>31.303946689833086</v>
      </c>
      <c r="N2760" s="170">
        <f t="shared" si="471"/>
        <v>1.0684471673483322</v>
      </c>
      <c r="O2760" s="169">
        <f t="shared" si="472"/>
        <v>9.6360675265902973E-2</v>
      </c>
    </row>
    <row r="2761" spans="1:15" x14ac:dyDescent="0.25">
      <c r="A2761" s="157">
        <v>45695.90625</v>
      </c>
      <c r="B2761" s="168">
        <v>0.36214400208935021</v>
      </c>
      <c r="C2761" s="169">
        <f t="shared" si="464"/>
        <v>0.41119283111070459</v>
      </c>
      <c r="D2761" s="168">
        <v>26.420775580000001</v>
      </c>
      <c r="E2761" s="168">
        <v>2.1047931499999999E-2</v>
      </c>
      <c r="F2761" s="169">
        <f t="shared" si="465"/>
        <v>0.97870231067463331</v>
      </c>
      <c r="G2761" s="169">
        <f t="shared" si="466"/>
        <v>0.39786524906910703</v>
      </c>
      <c r="H2761" s="169">
        <f t="shared" si="467"/>
        <v>8.6118019279027497E-4</v>
      </c>
      <c r="I2761" s="169">
        <f t="shared" si="468"/>
        <v>35527.060607964879</v>
      </c>
      <c r="J2761" s="169">
        <f t="shared" si="462"/>
        <v>2.3671025087640105E-2</v>
      </c>
      <c r="K2761" s="169">
        <f t="shared" si="463"/>
        <v>1.6961859844444034</v>
      </c>
      <c r="L2761" s="169">
        <f t="shared" si="469"/>
        <v>26.808541366430759</v>
      </c>
      <c r="M2761" s="170">
        <f t="shared" si="470"/>
        <v>31.218130736687478</v>
      </c>
      <c r="N2761" s="170">
        <f t="shared" si="471"/>
        <v>1.0601673516406092</v>
      </c>
      <c r="O2761" s="169">
        <f t="shared" si="472"/>
        <v>9.5613938640026083E-2</v>
      </c>
    </row>
    <row r="2762" spans="1:15" x14ac:dyDescent="0.25">
      <c r="A2762" s="157">
        <v>45695.906944444447</v>
      </c>
      <c r="B2762" s="168">
        <v>0.34708683432731552</v>
      </c>
      <c r="C2762" s="169">
        <f t="shared" si="464"/>
        <v>0.39409677725919245</v>
      </c>
      <c r="D2762" s="168">
        <v>26.420990345</v>
      </c>
      <c r="E2762" s="168">
        <v>2.1150452333333299E-2</v>
      </c>
      <c r="F2762" s="169">
        <f t="shared" si="465"/>
        <v>0.97870187342697124</v>
      </c>
      <c r="G2762" s="169">
        <f t="shared" si="466"/>
        <v>0.38132286878017652</v>
      </c>
      <c r="H2762" s="169">
        <f t="shared" si="467"/>
        <v>8.2537417484886697E-4</v>
      </c>
      <c r="I2762" s="169">
        <f t="shared" si="468"/>
        <v>34049.961555194226</v>
      </c>
      <c r="J2762" s="169">
        <f t="shared" si="462"/>
        <v>2.3670873555844522E-2</v>
      </c>
      <c r="K2762" s="169">
        <f t="shared" si="463"/>
        <v>1.6961956267543561</v>
      </c>
      <c r="L2762" s="169">
        <f t="shared" si="469"/>
        <v>25.847114726133391</v>
      </c>
      <c r="M2762" s="170">
        <f t="shared" si="470"/>
        <v>30.098717628450892</v>
      </c>
      <c r="N2762" s="170">
        <f t="shared" si="471"/>
        <v>1.0231923881903815</v>
      </c>
      <c r="O2762" s="169">
        <f t="shared" si="472"/>
        <v>9.2279255789175813E-2</v>
      </c>
    </row>
    <row r="2763" spans="1:15" x14ac:dyDescent="0.25">
      <c r="A2763" s="157">
        <v>45695.907638888886</v>
      </c>
      <c r="B2763" s="168">
        <v>0.32778278850450987</v>
      </c>
      <c r="C2763" s="169">
        <f t="shared" si="464"/>
        <v>0.37217859665040354</v>
      </c>
      <c r="D2763" s="168">
        <v>26.421205114999999</v>
      </c>
      <c r="E2763" s="168">
        <v>2.1047931499999999E-2</v>
      </c>
      <c r="F2763" s="169">
        <f t="shared" si="465"/>
        <v>0.97870143616430538</v>
      </c>
      <c r="G2763" s="169">
        <f t="shared" si="466"/>
        <v>0.36011470585321737</v>
      </c>
      <c r="H2763" s="169">
        <f t="shared" si="467"/>
        <v>7.7946906028834926E-4</v>
      </c>
      <c r="I2763" s="169">
        <f t="shared" si="468"/>
        <v>32156.230750594867</v>
      </c>
      <c r="J2763" s="169">
        <f t="shared" si="462"/>
        <v>2.367072202170847E-2</v>
      </c>
      <c r="K2763" s="169">
        <f t="shared" si="463"/>
        <v>1.6962052693289089</v>
      </c>
      <c r="L2763" s="169">
        <f t="shared" si="469"/>
        <v>24.605905681815955</v>
      </c>
      <c r="M2763" s="170">
        <f t="shared" si="470"/>
        <v>28.653487529139031</v>
      </c>
      <c r="N2763" s="170">
        <f t="shared" si="471"/>
        <v>0.96431327004906331</v>
      </c>
      <c r="O2763" s="169">
        <f t="shared" si="472"/>
        <v>8.696909001163991E-2</v>
      </c>
    </row>
    <row r="2764" spans="1:15" x14ac:dyDescent="0.25">
      <c r="A2764" s="157">
        <v>45695.908333333333</v>
      </c>
      <c r="B2764" s="168">
        <v>0.31388387558313124</v>
      </c>
      <c r="C2764" s="169">
        <f t="shared" si="464"/>
        <v>0.356397591224907</v>
      </c>
      <c r="D2764" s="168">
        <v>26.421419879999998</v>
      </c>
      <c r="E2764" s="168">
        <v>2.0940642333333301E-2</v>
      </c>
      <c r="F2764" s="169">
        <f t="shared" si="465"/>
        <v>0.97870099890699558</v>
      </c>
      <c r="G2764" s="169">
        <f t="shared" si="466"/>
        <v>0.3448448286238554</v>
      </c>
      <c r="H2764" s="169">
        <f t="shared" si="467"/>
        <v>7.4641737797371296E-4</v>
      </c>
      <c r="I2764" s="169">
        <f t="shared" si="468"/>
        <v>30792.751881831966</v>
      </c>
      <c r="J2764" s="169">
        <f t="shared" si="462"/>
        <v>2.367057049228757E-2</v>
      </c>
      <c r="K2764" s="169">
        <f t="shared" si="463"/>
        <v>1.6962149117190921</v>
      </c>
      <c r="L2764" s="169">
        <f t="shared" si="469"/>
        <v>23.705909123699179</v>
      </c>
      <c r="M2764" s="170">
        <f t="shared" si="470"/>
        <v>27.605585423961834</v>
      </c>
      <c r="N2764" s="170">
        <f t="shared" si="471"/>
        <v>0.92066295471163806</v>
      </c>
      <c r="O2764" s="169">
        <f t="shared" si="472"/>
        <v>8.3032373260429101E-2</v>
      </c>
    </row>
    <row r="2765" spans="1:15" x14ac:dyDescent="0.25">
      <c r="A2765" s="157">
        <v>45695.90902777778</v>
      </c>
      <c r="B2765" s="168">
        <v>0.29998495898625904</v>
      </c>
      <c r="C2765" s="169">
        <f t="shared" si="464"/>
        <v>0.34061638600800898</v>
      </c>
      <c r="D2765" s="168">
        <v>26.421548553333299</v>
      </c>
      <c r="E2765" s="168">
        <v>2.0830966833333301E-2</v>
      </c>
      <c r="F2765" s="169">
        <f t="shared" si="465"/>
        <v>0.97870073692831228</v>
      </c>
      <c r="G2765" s="169">
        <f t="shared" si="466"/>
        <v>0.32957494735645571</v>
      </c>
      <c r="H2765" s="169">
        <f t="shared" si="467"/>
        <v>7.1336568691873531E-4</v>
      </c>
      <c r="I2765" s="169">
        <f t="shared" si="468"/>
        <v>29429.255751091976</v>
      </c>
      <c r="J2765" s="169">
        <f t="shared" si="462"/>
        <v>2.3670479706202611E-2</v>
      </c>
      <c r="K2765" s="169">
        <f t="shared" si="463"/>
        <v>1.6962206888364701</v>
      </c>
      <c r="L2765" s="169">
        <f t="shared" si="469"/>
        <v>22.800313718250237</v>
      </c>
      <c r="M2765" s="170">
        <f t="shared" si="470"/>
        <v>26.551098527374119</v>
      </c>
      <c r="N2765" s="170">
        <f t="shared" si="471"/>
        <v>0.87720891865489214</v>
      </c>
      <c r="O2765" s="169">
        <f t="shared" si="472"/>
        <v>7.9113358464546563E-2</v>
      </c>
    </row>
    <row r="2766" spans="1:15" x14ac:dyDescent="0.25">
      <c r="A2766" s="157">
        <v>45695.909722222219</v>
      </c>
      <c r="B2766" s="168">
        <v>0.29573807173676109</v>
      </c>
      <c r="C2766" s="169">
        <f t="shared" si="464"/>
        <v>0.33579279062162415</v>
      </c>
      <c r="D2766" s="168">
        <v>26.420730176666599</v>
      </c>
      <c r="E2766" s="168">
        <v>2.0859576833333299E-2</v>
      </c>
      <c r="F2766" s="169">
        <f t="shared" si="465"/>
        <v>0.97870240311226853</v>
      </c>
      <c r="G2766" s="169">
        <f t="shared" si="466"/>
        <v>0.32490915462334014</v>
      </c>
      <c r="H2766" s="169">
        <f t="shared" si="467"/>
        <v>7.0326656844878817E-4</v>
      </c>
      <c r="I2766" s="169">
        <f t="shared" si="468"/>
        <v>29012.497109708325</v>
      </c>
      <c r="J2766" s="169">
        <f t="shared" si="462"/>
        <v>2.3671057123033579E-2</v>
      </c>
      <c r="K2766" s="169">
        <f t="shared" si="463"/>
        <v>1.6961839459748682</v>
      </c>
      <c r="L2766" s="169">
        <f t="shared" si="469"/>
        <v>22.522442846231105</v>
      </c>
      <c r="M2766" s="170">
        <f t="shared" si="470"/>
        <v>26.227007227262085</v>
      </c>
      <c r="N2766" s="170">
        <f t="shared" si="471"/>
        <v>0.86655148999960274</v>
      </c>
      <c r="O2766" s="169">
        <f t="shared" si="472"/>
        <v>7.8152190656529827E-2</v>
      </c>
    </row>
    <row r="2767" spans="1:15" x14ac:dyDescent="0.25">
      <c r="A2767" s="157">
        <v>45695.910416666666</v>
      </c>
      <c r="B2767" s="168">
        <v>0.31658644571319666</v>
      </c>
      <c r="C2767" s="169">
        <f t="shared" si="464"/>
        <v>0.35946276816442635</v>
      </c>
      <c r="D2767" s="168">
        <v>26.419653511666599</v>
      </c>
      <c r="E2767" s="168">
        <v>2.08929553333333E-2</v>
      </c>
      <c r="F2767" s="169">
        <f t="shared" si="465"/>
        <v>0.97870459505481477</v>
      </c>
      <c r="G2767" s="169">
        <f t="shared" si="466"/>
        <v>0.34781397551493082</v>
      </c>
      <c r="H2767" s="169">
        <f t="shared" si="467"/>
        <v>7.5284410284617062E-4</v>
      </c>
      <c r="I2767" s="169">
        <f t="shared" si="468"/>
        <v>31057.583169406436</v>
      </c>
      <c r="J2767" s="169">
        <f t="shared" si="462"/>
        <v>2.3671816804985764E-2</v>
      </c>
      <c r="K2767" s="169">
        <f t="shared" si="463"/>
        <v>1.6961356075647405</v>
      </c>
      <c r="L2767" s="169">
        <f t="shared" si="469"/>
        <v>23.881338393025576</v>
      </c>
      <c r="M2767" s="170">
        <f t="shared" si="470"/>
        <v>27.80870821936286</v>
      </c>
      <c r="N2767" s="170">
        <f t="shared" si="471"/>
        <v>0.92604218466811483</v>
      </c>
      <c r="O2767" s="169">
        <f t="shared" si="472"/>
        <v>8.3517513047268649E-2</v>
      </c>
    </row>
    <row r="2768" spans="1:15" x14ac:dyDescent="0.25">
      <c r="A2768" s="157">
        <v>45695.911111111112</v>
      </c>
      <c r="B2768" s="168">
        <v>0.33241576929763089</v>
      </c>
      <c r="C2768" s="169">
        <f t="shared" si="464"/>
        <v>0.37743370626722689</v>
      </c>
      <c r="D2768" s="168">
        <v>26.418576849999901</v>
      </c>
      <c r="E2768" s="168">
        <v>2.0890571666666601E-2</v>
      </c>
      <c r="F2768" s="169">
        <f t="shared" si="465"/>
        <v>0.9787067868693462</v>
      </c>
      <c r="G2768" s="169">
        <f t="shared" si="466"/>
        <v>0.3652046757175606</v>
      </c>
      <c r="H2768" s="169">
        <f t="shared" si="467"/>
        <v>7.9048631107697101E-4</v>
      </c>
      <c r="I2768" s="169">
        <f t="shared" si="468"/>
        <v>32610.272221488402</v>
      </c>
      <c r="J2768" s="169">
        <f t="shared" ref="J2768:J2831" si="473">KHprocess*EXP(delta*(1/(D2768+273.15)-1/(Tnul+273.15)))</f>
        <v>2.3672576514427467E-2</v>
      </c>
      <c r="K2768" s="169">
        <f t="shared" ref="K2768:K2831" si="474">1/(J2768*constR*(D2768+273.15)*10^3)</f>
        <v>1.696087270312471</v>
      </c>
      <c r="L2768" s="169">
        <f t="shared" si="469"/>
        <v>24.904708403594444</v>
      </c>
      <c r="M2768" s="170">
        <f t="shared" si="470"/>
        <v>28.999634510390464</v>
      </c>
      <c r="N2768" s="170">
        <f t="shared" si="471"/>
        <v>0.96989144079350542</v>
      </c>
      <c r="O2768" s="169">
        <f t="shared" si="472"/>
        <v>8.7472171788736064E-2</v>
      </c>
    </row>
    <row r="2769" spans="1:15" x14ac:dyDescent="0.25">
      <c r="A2769" s="157">
        <v>45695.911805555559</v>
      </c>
      <c r="B2769" s="168">
        <v>0.31851684348886794</v>
      </c>
      <c r="C2769" s="169">
        <f t="shared" ref="C2769:C2832" si="475">IF($C$13="Normalised Q_A (Nm3/s)", B2769*$C$8/F2769*(D2769+273.15)/($C$6+273.15), B2769)</f>
        <v>0.36165038654289611</v>
      </c>
      <c r="D2769" s="168">
        <v>26.417500186666601</v>
      </c>
      <c r="E2769" s="168">
        <v>2.1028857166666599E-2</v>
      </c>
      <c r="F2769" s="169">
        <f t="shared" ref="F2769:F2832" si="476">$C$5-EXP(52.57-(6690.9/(D2769+273.15))-4.681*LN(D2769+273.15))/1000</f>
        <v>0.97870897856604733</v>
      </c>
      <c r="G2769" s="169">
        <f t="shared" ref="G2769:G2832" si="477">C2769*((20+273.15)/(D2769+273.15))*(F2769/$C$9)</f>
        <v>0.3499347843296256</v>
      </c>
      <c r="H2769" s="169">
        <f t="shared" ref="H2769:H2832" si="478">G2769/$C$2</f>
        <v>7.574345981160727E-4</v>
      </c>
      <c r="I2769" s="169">
        <f t="shared" ref="I2769:I2832" si="479">C2769*(24*60*60)</f>
        <v>31246.593397306224</v>
      </c>
      <c r="J2769" s="169">
        <f t="shared" si="473"/>
        <v>2.3673336254888048E-2</v>
      </c>
      <c r="K2769" s="169">
        <f t="shared" si="474"/>
        <v>1.6960389339935704</v>
      </c>
      <c r="L2769" s="169">
        <f t="shared" ref="L2769:L2832" si="480">(($C$3/0.815)^(-0.49))*34500*(H2769)^0.86</f>
        <v>24.00651599426342</v>
      </c>
      <c r="M2769" s="170">
        <f t="shared" ref="M2769:M2832" si="481">L2769*(1.024)^(D2769-20)</f>
        <v>27.953044134638859</v>
      </c>
      <c r="N2769" s="170">
        <f t="shared" ref="N2769:N2832" si="482">K2769*E2769*(1-EXP((-(M2769/K2769)*($C$4/I2769))))*I2769/1000</f>
        <v>0.93741334809537669</v>
      </c>
      <c r="O2769" s="169">
        <f t="shared" ref="O2769:O2832" si="483">N2769*1000/24/$C$2</f>
        <v>8.4543050874402656E-2</v>
      </c>
    </row>
    <row r="2770" spans="1:15" x14ac:dyDescent="0.25">
      <c r="A2770" s="157">
        <v>45695.912499999999</v>
      </c>
      <c r="B2770" s="168">
        <v>0.31620035585278655</v>
      </c>
      <c r="C2770" s="169">
        <f t="shared" si="475"/>
        <v>0.35901840793428363</v>
      </c>
      <c r="D2770" s="168">
        <v>26.416578781666601</v>
      </c>
      <c r="E2770" s="168">
        <v>2.1025280666666601E-2</v>
      </c>
      <c r="F2770" s="169">
        <f t="shared" si="476"/>
        <v>0.97871085411674075</v>
      </c>
      <c r="G2770" s="169">
        <f t="shared" si="477"/>
        <v>0.34738980243022183</v>
      </c>
      <c r="H2770" s="169">
        <f t="shared" si="478"/>
        <v>7.5192597928619442E-4</v>
      </c>
      <c r="I2770" s="169">
        <f t="shared" si="479"/>
        <v>31019.190445522105</v>
      </c>
      <c r="J2770" s="169">
        <f t="shared" si="473"/>
        <v>2.3673986462017151E-2</v>
      </c>
      <c r="K2770" s="169">
        <f t="shared" si="474"/>
        <v>1.6959975687287094</v>
      </c>
      <c r="L2770" s="169">
        <f t="shared" si="480"/>
        <v>23.856289399341577</v>
      </c>
      <c r="M2770" s="170">
        <f t="shared" si="481"/>
        <v>27.777514167437772</v>
      </c>
      <c r="N2770" s="170">
        <f t="shared" si="482"/>
        <v>0.93074280820178101</v>
      </c>
      <c r="O2770" s="169">
        <f t="shared" si="483"/>
        <v>8.3941450956149077E-2</v>
      </c>
    </row>
    <row r="2771" spans="1:15" x14ac:dyDescent="0.25">
      <c r="A2771" s="157">
        <v>45695.913194444445</v>
      </c>
      <c r="B2771" s="168">
        <v>0.32623846587184124</v>
      </c>
      <c r="C2771" s="169">
        <f t="shared" si="475"/>
        <v>0.37041716029381755</v>
      </c>
      <c r="D2771" s="168">
        <v>26.417245794999999</v>
      </c>
      <c r="E2771" s="168">
        <v>2.0925539999999999E-2</v>
      </c>
      <c r="F2771" s="169">
        <f t="shared" si="476"/>
        <v>0.97870949639766436</v>
      </c>
      <c r="G2771" s="169">
        <f t="shared" si="477"/>
        <v>0.35841805395412502</v>
      </c>
      <c r="H2771" s="169">
        <f t="shared" si="478"/>
        <v>7.7579665358035719E-4</v>
      </c>
      <c r="I2771" s="169">
        <f t="shared" si="479"/>
        <v>32004.042649385836</v>
      </c>
      <c r="J2771" s="169">
        <f t="shared" si="473"/>
        <v>2.3673515769067555E-2</v>
      </c>
      <c r="K2771" s="169">
        <f t="shared" si="474"/>
        <v>1.6960275133407023</v>
      </c>
      <c r="L2771" s="169">
        <f t="shared" si="480"/>
        <v>24.506173995958761</v>
      </c>
      <c r="M2771" s="170">
        <f t="shared" si="481"/>
        <v>28.53467077526803</v>
      </c>
      <c r="N2771" s="170">
        <f t="shared" si="482"/>
        <v>0.95429947927178471</v>
      </c>
      <c r="O2771" s="169">
        <f t="shared" si="483"/>
        <v>8.6065970352794438E-2</v>
      </c>
    </row>
    <row r="2772" spans="1:15" x14ac:dyDescent="0.25">
      <c r="A2772" s="157">
        <v>45695.913888888892</v>
      </c>
      <c r="B2772" s="168">
        <v>0.3192890048090648</v>
      </c>
      <c r="C2772" s="169">
        <f t="shared" si="475"/>
        <v>0.36252872198012065</v>
      </c>
      <c r="D2772" s="168">
        <v>26.418318868333301</v>
      </c>
      <c r="E2772" s="168">
        <v>2.09708425E-2</v>
      </c>
      <c r="F2772" s="169">
        <f t="shared" si="476"/>
        <v>0.97870731203765071</v>
      </c>
      <c r="G2772" s="169">
        <f t="shared" si="477"/>
        <v>0.35078311028341519</v>
      </c>
      <c r="H2772" s="169">
        <f t="shared" si="478"/>
        <v>7.5927080147925366E-4</v>
      </c>
      <c r="I2772" s="169">
        <f t="shared" si="479"/>
        <v>31322.481579082425</v>
      </c>
      <c r="J2772" s="169">
        <f t="shared" si="473"/>
        <v>2.3672758554789577E-2</v>
      </c>
      <c r="K2772" s="169">
        <f t="shared" si="474"/>
        <v>1.6960756882490651</v>
      </c>
      <c r="L2772" s="169">
        <f t="shared" si="480"/>
        <v>24.056557410297209</v>
      </c>
      <c r="M2772" s="170">
        <f t="shared" si="481"/>
        <v>28.011855942113776</v>
      </c>
      <c r="N2772" s="170">
        <f t="shared" si="482"/>
        <v>0.93700534810201808</v>
      </c>
      <c r="O2772" s="169">
        <f t="shared" si="483"/>
        <v>8.4506254338205092E-2</v>
      </c>
    </row>
    <row r="2773" spans="1:15" x14ac:dyDescent="0.25">
      <c r="A2773" s="157">
        <v>45695.914583333331</v>
      </c>
      <c r="B2773" s="168">
        <v>0.31928901033002322</v>
      </c>
      <c r="C2773" s="169">
        <f t="shared" si="475"/>
        <v>0.36253083602788522</v>
      </c>
      <c r="D2773" s="168">
        <v>26.419391945000001</v>
      </c>
      <c r="E2773" s="168">
        <v>2.1090053500000001E-2</v>
      </c>
      <c r="F2773" s="169">
        <f t="shared" si="476"/>
        <v>0.97870512755043626</v>
      </c>
      <c r="G2773" s="169">
        <f t="shared" si="477"/>
        <v>0.35078311634895132</v>
      </c>
      <c r="H2773" s="169">
        <f t="shared" si="478"/>
        <v>7.5927081460811971E-4</v>
      </c>
      <c r="I2773" s="169">
        <f t="shared" si="479"/>
        <v>31322.664232809282</v>
      </c>
      <c r="J2773" s="169">
        <f t="shared" si="473"/>
        <v>2.3672001367804063E-2</v>
      </c>
      <c r="K2773" s="169">
        <f t="shared" si="474"/>
        <v>1.696123864308561</v>
      </c>
      <c r="L2773" s="169">
        <f t="shared" si="480"/>
        <v>24.056557768033059</v>
      </c>
      <c r="M2773" s="170">
        <f t="shared" si="481"/>
        <v>28.012569259716244</v>
      </c>
      <c r="N2773" s="170">
        <f t="shared" si="482"/>
        <v>0.94236124416127398</v>
      </c>
      <c r="O2773" s="169">
        <f t="shared" si="483"/>
        <v>8.4989289697084594E-2</v>
      </c>
    </row>
    <row r="2774" spans="1:15" x14ac:dyDescent="0.25">
      <c r="A2774" s="157">
        <v>45695.915277777778</v>
      </c>
      <c r="B2774" s="168">
        <v>0.33048536600100131</v>
      </c>
      <c r="C2774" s="169">
        <f t="shared" si="475"/>
        <v>0.3752457139484055</v>
      </c>
      <c r="D2774" s="168">
        <v>26.420465018333299</v>
      </c>
      <c r="E2774" s="168">
        <v>2.11691293333333E-2</v>
      </c>
      <c r="F2774" s="169">
        <f t="shared" si="476"/>
        <v>0.97870294294958726</v>
      </c>
      <c r="G2774" s="169">
        <f t="shared" si="477"/>
        <v>0.36308386083733007</v>
      </c>
      <c r="H2774" s="169">
        <f t="shared" si="478"/>
        <v>7.8589580267820363E-4</v>
      </c>
      <c r="I2774" s="169">
        <f t="shared" si="479"/>
        <v>32421.229685142236</v>
      </c>
      <c r="J2774" s="169">
        <f t="shared" si="473"/>
        <v>2.3671244212813948E-2</v>
      </c>
      <c r="K2774" s="169">
        <f t="shared" si="474"/>
        <v>1.6961720412198935</v>
      </c>
      <c r="L2774" s="169">
        <f t="shared" si="480"/>
        <v>24.780278936202819</v>
      </c>
      <c r="M2774" s="170">
        <f t="shared" si="481"/>
        <v>28.856038047948434</v>
      </c>
      <c r="N2774" s="170">
        <f t="shared" si="482"/>
        <v>0.97744890956656172</v>
      </c>
      <c r="O2774" s="169">
        <f t="shared" si="483"/>
        <v>8.815376168529597E-2</v>
      </c>
    </row>
    <row r="2775" spans="1:15" x14ac:dyDescent="0.25">
      <c r="A2775" s="157">
        <v>45695.915972222225</v>
      </c>
      <c r="B2775" s="168">
        <v>0.3119534722942211</v>
      </c>
      <c r="C2775" s="169">
        <f t="shared" si="475"/>
        <v>0.3542056853859632</v>
      </c>
      <c r="D2775" s="168">
        <v>26.421398603333301</v>
      </c>
      <c r="E2775" s="168">
        <v>2.1271252833333299E-2</v>
      </c>
      <c r="F2775" s="169">
        <f t="shared" si="476"/>
        <v>0.97870104222608523</v>
      </c>
      <c r="G2775" s="169">
        <f t="shared" si="477"/>
        <v>0.34272401375210576</v>
      </c>
      <c r="H2775" s="169">
        <f t="shared" si="478"/>
        <v>7.4182686959330254E-4</v>
      </c>
      <c r="I2775" s="169">
        <f t="shared" si="479"/>
        <v>30603.371217347219</v>
      </c>
      <c r="J2775" s="169">
        <f t="shared" si="473"/>
        <v>2.3670585504182454E-2</v>
      </c>
      <c r="K2775" s="169">
        <f t="shared" si="474"/>
        <v>1.6962139564502794</v>
      </c>
      <c r="L2775" s="169">
        <f t="shared" si="480"/>
        <v>23.580473332816734</v>
      </c>
      <c r="M2775" s="170">
        <f t="shared" si="481"/>
        <v>27.459501302122785</v>
      </c>
      <c r="N2775" s="170">
        <f t="shared" si="482"/>
        <v>0.92972439437893006</v>
      </c>
      <c r="O2775" s="169">
        <f t="shared" si="483"/>
        <v>8.3849602667652429E-2</v>
      </c>
    </row>
    <row r="2776" spans="1:15" x14ac:dyDescent="0.25">
      <c r="A2776" s="157">
        <v>45695.916666666664</v>
      </c>
      <c r="B2776" s="168">
        <v>0.30500400755595386</v>
      </c>
      <c r="C2776" s="169">
        <f t="shared" si="475"/>
        <v>0.34631403162346969</v>
      </c>
      <c r="D2776" s="168">
        <v>26.420905115</v>
      </c>
      <c r="E2776" s="168">
        <v>2.1089257666666601E-2</v>
      </c>
      <c r="F2776" s="169">
        <f t="shared" si="476"/>
        <v>0.97870204695032126</v>
      </c>
      <c r="G2776" s="169">
        <f t="shared" si="477"/>
        <v>0.33508906604336119</v>
      </c>
      <c r="H2776" s="169">
        <f t="shared" si="478"/>
        <v>7.2530100875186406E-4</v>
      </c>
      <c r="I2776" s="169">
        <f t="shared" si="479"/>
        <v>29921.53233226778</v>
      </c>
      <c r="J2776" s="169">
        <f t="shared" si="473"/>
        <v>2.3670933691455186E-2</v>
      </c>
      <c r="K2776" s="169">
        <f t="shared" si="474"/>
        <v>1.6961918001759626</v>
      </c>
      <c r="L2776" s="169">
        <f t="shared" si="480"/>
        <v>23.127997894782101</v>
      </c>
      <c r="M2776" s="170">
        <f t="shared" si="481"/>
        <v>26.932277672331548</v>
      </c>
      <c r="N2776" s="170">
        <f t="shared" si="482"/>
        <v>0.902205217693547</v>
      </c>
      <c r="O2776" s="169">
        <f t="shared" si="483"/>
        <v>8.13677144384512E-2</v>
      </c>
    </row>
    <row r="2777" spans="1:15" x14ac:dyDescent="0.25">
      <c r="A2777" s="157">
        <v>45695.917361111111</v>
      </c>
      <c r="B2777" s="168">
        <v>0.30847873346981336</v>
      </c>
      <c r="C2777" s="169">
        <f t="shared" si="475"/>
        <v>0.35025774871148596</v>
      </c>
      <c r="D2777" s="168">
        <v>26.420046804999998</v>
      </c>
      <c r="E2777" s="168">
        <v>2.1134557999999901E-2</v>
      </c>
      <c r="F2777" s="169">
        <f t="shared" si="476"/>
        <v>0.97870379437748323</v>
      </c>
      <c r="G2777" s="169">
        <f t="shared" si="477"/>
        <v>0.33890653280572242</v>
      </c>
      <c r="H2777" s="169">
        <f t="shared" si="478"/>
        <v>7.3356392382191004E-4</v>
      </c>
      <c r="I2777" s="169">
        <f t="shared" si="479"/>
        <v>30262.269488672388</v>
      </c>
      <c r="J2777" s="169">
        <f t="shared" si="473"/>
        <v>2.3671539298452324E-2</v>
      </c>
      <c r="K2777" s="169">
        <f t="shared" si="474"/>
        <v>1.6961532649127622</v>
      </c>
      <c r="L2777" s="169">
        <f t="shared" si="480"/>
        <v>23.35441358284746</v>
      </c>
      <c r="M2777" s="170">
        <f t="shared" si="481"/>
        <v>27.195382441916369</v>
      </c>
      <c r="N2777" s="170">
        <f t="shared" si="482"/>
        <v>0.91392015528346038</v>
      </c>
      <c r="O2777" s="169">
        <f t="shared" si="483"/>
        <v>8.2424256428883513E-2</v>
      </c>
    </row>
    <row r="2778" spans="1:15" x14ac:dyDescent="0.25">
      <c r="A2778" s="157">
        <v>45695.918055555558</v>
      </c>
      <c r="B2778" s="168">
        <v>0.31349779124368238</v>
      </c>
      <c r="C2778" s="169">
        <f t="shared" si="475"/>
        <v>0.35595491042861893</v>
      </c>
      <c r="D2778" s="168">
        <v>26.419188500000001</v>
      </c>
      <c r="E2778" s="168">
        <v>2.1150850166666599E-2</v>
      </c>
      <c r="F2778" s="169">
        <f t="shared" si="476"/>
        <v>0.97870554171742175</v>
      </c>
      <c r="G2778" s="169">
        <f t="shared" si="477"/>
        <v>0.3444206616046856</v>
      </c>
      <c r="H2778" s="169">
        <f t="shared" si="478"/>
        <v>7.4549926754260954E-4</v>
      </c>
      <c r="I2778" s="169">
        <f t="shared" si="479"/>
        <v>30754.504261032675</v>
      </c>
      <c r="J2778" s="169">
        <f t="shared" si="473"/>
        <v>2.367214492088586E-2</v>
      </c>
      <c r="K2778" s="169">
        <f t="shared" si="474"/>
        <v>1.6961147305147812</v>
      </c>
      <c r="L2778" s="169">
        <f t="shared" si="480"/>
        <v>23.680830387024823</v>
      </c>
      <c r="M2778" s="170">
        <f t="shared" si="481"/>
        <v>27.574921858154411</v>
      </c>
      <c r="N2778" s="170">
        <f t="shared" si="482"/>
        <v>0.92875625990329491</v>
      </c>
      <c r="O2778" s="169">
        <f t="shared" si="483"/>
        <v>8.3762288952317354E-2</v>
      </c>
    </row>
    <row r="2779" spans="1:15" x14ac:dyDescent="0.25">
      <c r="A2779" s="157">
        <v>45695.918749999997</v>
      </c>
      <c r="B2779" s="168">
        <v>0.31465603690332811</v>
      </c>
      <c r="C2779" s="169">
        <f t="shared" si="475"/>
        <v>0.35726835626408554</v>
      </c>
      <c r="D2779" s="168">
        <v>26.418330193333301</v>
      </c>
      <c r="E2779" s="168">
        <v>2.1133762833333299E-2</v>
      </c>
      <c r="F2779" s="169">
        <f t="shared" si="476"/>
        <v>0.97870728898371273</v>
      </c>
      <c r="G2779" s="169">
        <f t="shared" si="477"/>
        <v>0.3456931545776451</v>
      </c>
      <c r="H2779" s="169">
        <f t="shared" si="478"/>
        <v>7.4825358133689414E-4</v>
      </c>
      <c r="I2779" s="169">
        <f t="shared" si="479"/>
        <v>30867.985981216989</v>
      </c>
      <c r="J2779" s="169">
        <f t="shared" si="473"/>
        <v>2.3672750563460576E-2</v>
      </c>
      <c r="K2779" s="169">
        <f t="shared" si="474"/>
        <v>1.6960761966826918</v>
      </c>
      <c r="L2779" s="169">
        <f t="shared" si="480"/>
        <v>23.756053170500163</v>
      </c>
      <c r="M2779" s="170">
        <f t="shared" si="481"/>
        <v>27.661951232212751</v>
      </c>
      <c r="N2779" s="170">
        <f t="shared" si="482"/>
        <v>0.93124463962771697</v>
      </c>
      <c r="O2779" s="169">
        <f t="shared" si="483"/>
        <v>8.3986709923134659E-2</v>
      </c>
    </row>
    <row r="2780" spans="1:15" x14ac:dyDescent="0.25">
      <c r="A2780" s="157">
        <v>45695.919444444444</v>
      </c>
      <c r="B2780" s="168">
        <v>0.30500400755595386</v>
      </c>
      <c r="C2780" s="169">
        <f t="shared" si="475"/>
        <v>0.34630761864858678</v>
      </c>
      <c r="D2780" s="168">
        <v>26.417487366666599</v>
      </c>
      <c r="E2780" s="168">
        <v>2.0902890666666601E-2</v>
      </c>
      <c r="F2780" s="169">
        <f t="shared" si="476"/>
        <v>0.97870900466219524</v>
      </c>
      <c r="G2780" s="169">
        <f t="shared" si="477"/>
        <v>0.33508906604336125</v>
      </c>
      <c r="H2780" s="169">
        <f t="shared" si="478"/>
        <v>7.2530100875186417E-4</v>
      </c>
      <c r="I2780" s="169">
        <f t="shared" si="479"/>
        <v>29920.978251237899</v>
      </c>
      <c r="J2780" s="169">
        <f t="shared" si="473"/>
        <v>2.3673345301417247E-2</v>
      </c>
      <c r="K2780" s="169">
        <f t="shared" si="474"/>
        <v>1.6960383584514771</v>
      </c>
      <c r="L2780" s="169">
        <f t="shared" si="480"/>
        <v>23.127997894782101</v>
      </c>
      <c r="M2780" s="170">
        <f t="shared" si="481"/>
        <v>26.93009470796029</v>
      </c>
      <c r="N2780" s="170">
        <f t="shared" si="482"/>
        <v>0.89414353874340113</v>
      </c>
      <c r="O2780" s="169">
        <f t="shared" si="483"/>
        <v>8.0640651041071529E-2</v>
      </c>
    </row>
    <row r="2781" spans="1:15" x14ac:dyDescent="0.25">
      <c r="A2781" s="157">
        <v>45695.920138888891</v>
      </c>
      <c r="B2781" s="168">
        <v>0.31620035585278655</v>
      </c>
      <c r="C2781" s="169">
        <f t="shared" si="475"/>
        <v>0.35901884397249201</v>
      </c>
      <c r="D2781" s="168">
        <v>26.416802950000001</v>
      </c>
      <c r="E2781" s="168">
        <v>2.0951371333333298E-2</v>
      </c>
      <c r="F2781" s="169">
        <f t="shared" si="476"/>
        <v>0.97871039782277292</v>
      </c>
      <c r="G2781" s="169">
        <f t="shared" si="477"/>
        <v>0.34738980243022177</v>
      </c>
      <c r="H2781" s="169">
        <f t="shared" si="478"/>
        <v>7.5192597928619431E-4</v>
      </c>
      <c r="I2781" s="169">
        <f t="shared" si="479"/>
        <v>31019.228119223309</v>
      </c>
      <c r="J2781" s="169">
        <f t="shared" si="473"/>
        <v>2.3673828271316671E-2</v>
      </c>
      <c r="K2781" s="169">
        <f t="shared" si="474"/>
        <v>1.6960076324030517</v>
      </c>
      <c r="L2781" s="169">
        <f t="shared" si="480"/>
        <v>23.856289399341577</v>
      </c>
      <c r="M2781" s="170">
        <f t="shared" si="481"/>
        <v>27.777661846824572</v>
      </c>
      <c r="N2781" s="170">
        <f t="shared" si="482"/>
        <v>0.92747704531153552</v>
      </c>
      <c r="O2781" s="169">
        <f t="shared" si="483"/>
        <v>8.3646919670953793E-2</v>
      </c>
    </row>
    <row r="2782" spans="1:15" x14ac:dyDescent="0.25">
      <c r="A2782" s="157">
        <v>45695.92083333333</v>
      </c>
      <c r="B2782" s="168">
        <v>0.33782089484035144</v>
      </c>
      <c r="C2782" s="169">
        <f t="shared" si="475"/>
        <v>0.38356580493193054</v>
      </c>
      <c r="D2782" s="168">
        <v>26.416159029999999</v>
      </c>
      <c r="E2782" s="168">
        <v>2.1003426333333301E-2</v>
      </c>
      <c r="F2782" s="169">
        <f t="shared" si="476"/>
        <v>0.97871170850586342</v>
      </c>
      <c r="G2782" s="169">
        <f t="shared" si="477"/>
        <v>0.37114295333060182</v>
      </c>
      <c r="H2782" s="169">
        <f t="shared" si="478"/>
        <v>8.0333972582381351E-4</v>
      </c>
      <c r="I2782" s="169">
        <f t="shared" si="479"/>
        <v>33140.085546118797</v>
      </c>
      <c r="J2782" s="169">
        <f t="shared" si="473"/>
        <v>2.3674282675086849E-2</v>
      </c>
      <c r="K2782" s="169">
        <f t="shared" si="474"/>
        <v>1.6959787247748537</v>
      </c>
      <c r="L2782" s="169">
        <f t="shared" si="480"/>
        <v>25.252574826954639</v>
      </c>
      <c r="M2782" s="170">
        <f t="shared" si="481"/>
        <v>29.403012358905436</v>
      </c>
      <c r="N2782" s="170">
        <f t="shared" si="482"/>
        <v>0.99013352446709169</v>
      </c>
      <c r="O2782" s="169">
        <f t="shared" si="483"/>
        <v>8.9297756535632364E-2</v>
      </c>
    </row>
    <row r="2783" spans="1:15" x14ac:dyDescent="0.25">
      <c r="A2783" s="157">
        <v>45695.921527777777</v>
      </c>
      <c r="B2783" s="168">
        <v>0.35094765011702672</v>
      </c>
      <c r="C2783" s="169">
        <f t="shared" si="475"/>
        <v>0.39846868666018626</v>
      </c>
      <c r="D2783" s="168">
        <v>26.415515110000001</v>
      </c>
      <c r="E2783" s="168">
        <v>2.1036010166666601E-2</v>
      </c>
      <c r="F2783" s="169">
        <f t="shared" si="476"/>
        <v>0.97871301914559883</v>
      </c>
      <c r="G2783" s="169">
        <f t="shared" si="477"/>
        <v>0.38556450864421166</v>
      </c>
      <c r="H2783" s="169">
        <f t="shared" si="478"/>
        <v>8.3455521351560966E-4</v>
      </c>
      <c r="I2783" s="169">
        <f t="shared" si="479"/>
        <v>34427.694527440093</v>
      </c>
      <c r="J2783" s="169">
        <f t="shared" si="473"/>
        <v>2.3674737089532591E-2</v>
      </c>
      <c r="K2783" s="169">
        <f t="shared" si="474"/>
        <v>1.6959498175072625</v>
      </c>
      <c r="L2783" s="169">
        <f t="shared" si="480"/>
        <v>26.094181640653492</v>
      </c>
      <c r="M2783" s="170">
        <f t="shared" si="481"/>
        <v>30.382479155754645</v>
      </c>
      <c r="N2783" s="170">
        <f t="shared" si="482"/>
        <v>1.028250685674337</v>
      </c>
      <c r="O2783" s="169">
        <f t="shared" si="483"/>
        <v>9.27354514497057E-2</v>
      </c>
    </row>
    <row r="2784" spans="1:15" x14ac:dyDescent="0.25">
      <c r="A2784" s="157">
        <v>45695.922222222223</v>
      </c>
      <c r="B2784" s="168">
        <v>0.35635279774358086</v>
      </c>
      <c r="C2784" s="169">
        <f t="shared" si="475"/>
        <v>0.4046043217286151</v>
      </c>
      <c r="D2784" s="168">
        <v>26.41487119</v>
      </c>
      <c r="E2784" s="168">
        <v>2.0989517999999999E-2</v>
      </c>
      <c r="F2784" s="169">
        <f t="shared" si="476"/>
        <v>0.9787143297419798</v>
      </c>
      <c r="G2784" s="169">
        <f t="shared" si="477"/>
        <v>0.39150281051939684</v>
      </c>
      <c r="H2784" s="169">
        <f t="shared" si="478"/>
        <v>8.4740868077791528E-4</v>
      </c>
      <c r="I2784" s="169">
        <f t="shared" si="479"/>
        <v>34957.813397352344</v>
      </c>
      <c r="J2784" s="169">
        <f t="shared" si="473"/>
        <v>2.3675191514654161E-2</v>
      </c>
      <c r="K2784" s="169">
        <f t="shared" si="474"/>
        <v>1.6959209106002777</v>
      </c>
      <c r="L2784" s="169">
        <f t="shared" si="480"/>
        <v>26.43943793463179</v>
      </c>
      <c r="M2784" s="170">
        <f t="shared" si="481"/>
        <v>30.784004477624734</v>
      </c>
      <c r="N2784" s="170">
        <f t="shared" si="482"/>
        <v>1.0409727274333462</v>
      </c>
      <c r="O2784" s="169">
        <f t="shared" si="483"/>
        <v>9.388282173821666E-2</v>
      </c>
    </row>
    <row r="2785" spans="1:15" x14ac:dyDescent="0.25">
      <c r="A2785" s="157">
        <v>45695.92291666667</v>
      </c>
      <c r="B2785" s="168">
        <v>0.3656187409137579</v>
      </c>
      <c r="C2785" s="169">
        <f t="shared" si="475"/>
        <v>0.41512349039647417</v>
      </c>
      <c r="D2785" s="168">
        <v>26.414240496666601</v>
      </c>
      <c r="E2785" s="168">
        <v>2.09664693333333E-2</v>
      </c>
      <c r="F2785" s="169">
        <f t="shared" si="476"/>
        <v>0.97871561337556545</v>
      </c>
      <c r="G2785" s="169">
        <f t="shared" si="477"/>
        <v>0.40168273001549032</v>
      </c>
      <c r="H2785" s="169">
        <f t="shared" si="478"/>
        <v>8.6944313856166737E-4</v>
      </c>
      <c r="I2785" s="169">
        <f t="shared" si="479"/>
        <v>35866.66957025537</v>
      </c>
      <c r="J2785" s="169">
        <f t="shared" si="473"/>
        <v>2.3675636615845166E-2</v>
      </c>
      <c r="K2785" s="169">
        <f t="shared" si="474"/>
        <v>1.6958925978154133</v>
      </c>
      <c r="L2785" s="169">
        <f t="shared" si="480"/>
        <v>27.029607276261448</v>
      </c>
      <c r="M2785" s="170">
        <f t="shared" si="481"/>
        <v>31.470680558552974</v>
      </c>
      <c r="N2785" s="170">
        <f t="shared" si="482"/>
        <v>1.0654890947334597</v>
      </c>
      <c r="O2785" s="169">
        <f t="shared" si="483"/>
        <v>9.6093893825167725E-2</v>
      </c>
    </row>
    <row r="2786" spans="1:15" x14ac:dyDescent="0.25">
      <c r="A2786" s="157">
        <v>45695.923611111109</v>
      </c>
      <c r="B2786" s="168">
        <v>0.3540362953823698</v>
      </c>
      <c r="C2786" s="169">
        <f t="shared" si="475"/>
        <v>0.40197170385515935</v>
      </c>
      <c r="D2786" s="168">
        <v>26.413745134999999</v>
      </c>
      <c r="E2786" s="168">
        <v>2.1177871666666601E-2</v>
      </c>
      <c r="F2786" s="169">
        <f t="shared" si="476"/>
        <v>0.97871662154300154</v>
      </c>
      <c r="G2786" s="169">
        <f t="shared" si="477"/>
        <v>0.38895781244240252</v>
      </c>
      <c r="H2786" s="169">
        <f t="shared" si="478"/>
        <v>8.4190002693160714E-4</v>
      </c>
      <c r="I2786" s="169">
        <f t="shared" si="479"/>
        <v>34730.355213085764</v>
      </c>
      <c r="J2786" s="169">
        <f t="shared" si="473"/>
        <v>2.3675986216174484E-2</v>
      </c>
      <c r="K2786" s="169">
        <f t="shared" si="474"/>
        <v>1.6958703605178673</v>
      </c>
      <c r="L2786" s="169">
        <f t="shared" si="480"/>
        <v>26.291560703364297</v>
      </c>
      <c r="M2786" s="170">
        <f t="shared" si="481"/>
        <v>30.611010334582257</v>
      </c>
      <c r="N2786" s="170">
        <f t="shared" si="482"/>
        <v>1.0437894236227534</v>
      </c>
      <c r="O2786" s="169">
        <f t="shared" si="483"/>
        <v>9.413685277982986E-2</v>
      </c>
    </row>
    <row r="2787" spans="1:15" x14ac:dyDescent="0.25">
      <c r="A2787" s="157">
        <v>45695.924305555556</v>
      </c>
      <c r="B2787" s="168">
        <v>0.34129562444514616</v>
      </c>
      <c r="C2787" s="169">
        <f t="shared" si="475"/>
        <v>0.38750501855232344</v>
      </c>
      <c r="D2787" s="168">
        <v>26.413284364999999</v>
      </c>
      <c r="E2787" s="168">
        <v>2.10654155E-2</v>
      </c>
      <c r="F2787" s="169">
        <f t="shared" si="476"/>
        <v>0.97871755928593229</v>
      </c>
      <c r="G2787" s="169">
        <f t="shared" si="477"/>
        <v>0.37496042414796565</v>
      </c>
      <c r="H2787" s="169">
        <f t="shared" si="478"/>
        <v>8.1160264967092136E-4</v>
      </c>
      <c r="I2787" s="169">
        <f t="shared" si="479"/>
        <v>33480.433602920748</v>
      </c>
      <c r="J2787" s="169">
        <f t="shared" si="473"/>
        <v>2.3676311409188695E-2</v>
      </c>
      <c r="K2787" s="169">
        <f t="shared" si="474"/>
        <v>1.6958496762675821</v>
      </c>
      <c r="L2787" s="169">
        <f t="shared" si="480"/>
        <v>25.475791708276297</v>
      </c>
      <c r="M2787" s="170">
        <f t="shared" si="481"/>
        <v>29.660894236228135</v>
      </c>
      <c r="N2787" s="170">
        <f t="shared" si="482"/>
        <v>1.0026818865962033</v>
      </c>
      <c r="O2787" s="169">
        <f t="shared" si="483"/>
        <v>9.042946307685816E-2</v>
      </c>
    </row>
    <row r="2788" spans="1:15" x14ac:dyDescent="0.25">
      <c r="A2788" s="157">
        <v>45695.925000000003</v>
      </c>
      <c r="B2788" s="168">
        <v>0.335118330223525</v>
      </c>
      <c r="C2788" s="169">
        <f t="shared" si="475"/>
        <v>0.38049040569997444</v>
      </c>
      <c r="D2788" s="168">
        <v>26.412823596666598</v>
      </c>
      <c r="E2788" s="168">
        <v>2.1001862999999999E-2</v>
      </c>
      <c r="F2788" s="169">
        <f t="shared" si="476"/>
        <v>0.97871849700327429</v>
      </c>
      <c r="G2788" s="169">
        <f t="shared" si="477"/>
        <v>0.36817381249658138</v>
      </c>
      <c r="H2788" s="169">
        <f t="shared" si="478"/>
        <v>7.9691301406186442E-4</v>
      </c>
      <c r="I2788" s="169">
        <f t="shared" si="479"/>
        <v>32874.371052477793</v>
      </c>
      <c r="J2788" s="169">
        <f t="shared" si="473"/>
        <v>2.3676636606493606E-2</v>
      </c>
      <c r="K2788" s="169">
        <f t="shared" si="474"/>
        <v>1.6958289922767529</v>
      </c>
      <c r="L2788" s="169">
        <f t="shared" si="480"/>
        <v>25.078739685574178</v>
      </c>
      <c r="M2788" s="170">
        <f t="shared" si="481"/>
        <v>29.198296375084919</v>
      </c>
      <c r="N2788" s="170">
        <f t="shared" si="482"/>
        <v>0.98243151927450079</v>
      </c>
      <c r="O2788" s="169">
        <f t="shared" si="483"/>
        <v>8.8603131247700292E-2</v>
      </c>
    </row>
    <row r="2789" spans="1:15" x14ac:dyDescent="0.25">
      <c r="A2789" s="157">
        <v>45695.925694444442</v>
      </c>
      <c r="B2789" s="168">
        <v>0.33164359875782101</v>
      </c>
      <c r="C2789" s="169">
        <f t="shared" si="475"/>
        <v>0.37654428620881358</v>
      </c>
      <c r="D2789" s="168">
        <v>26.412362829999999</v>
      </c>
      <c r="E2789" s="168">
        <v>2.0825806999999901E-2</v>
      </c>
      <c r="F2789" s="169">
        <f t="shared" si="476"/>
        <v>0.97871943469502787</v>
      </c>
      <c r="G2789" s="169">
        <f t="shared" si="477"/>
        <v>0.36435633963475156</v>
      </c>
      <c r="H2789" s="169">
        <f t="shared" si="478"/>
        <v>7.886500857895055E-4</v>
      </c>
      <c r="I2789" s="169">
        <f t="shared" si="479"/>
        <v>32533.426328441492</v>
      </c>
      <c r="J2789" s="169">
        <f t="shared" si="473"/>
        <v>2.3676961808089165E-2</v>
      </c>
      <c r="K2789" s="169">
        <f t="shared" si="474"/>
        <v>1.6958083085453837</v>
      </c>
      <c r="L2789" s="169">
        <f t="shared" si="480"/>
        <v>24.854948194435018</v>
      </c>
      <c r="M2789" s="170">
        <f t="shared" si="481"/>
        <v>28.937427573116022</v>
      </c>
      <c r="N2789" s="170">
        <f t="shared" si="482"/>
        <v>0.96457447603867397</v>
      </c>
      <c r="O2789" s="169">
        <f t="shared" si="483"/>
        <v>8.6992647550385452E-2</v>
      </c>
    </row>
    <row r="2790" spans="1:15" x14ac:dyDescent="0.25">
      <c r="A2790" s="157">
        <v>45695.926388888889</v>
      </c>
      <c r="B2790" s="168">
        <v>0.30037103964249778</v>
      </c>
      <c r="C2790" s="169">
        <f t="shared" si="475"/>
        <v>0.3410369348759813</v>
      </c>
      <c r="D2790" s="168">
        <v>26.411902059999999</v>
      </c>
      <c r="E2790" s="168">
        <v>2.0988326000000002E-2</v>
      </c>
      <c r="F2790" s="169">
        <f t="shared" si="476"/>
        <v>0.978720372371369</v>
      </c>
      <c r="G2790" s="169">
        <f t="shared" si="477"/>
        <v>0.32999911032911022</v>
      </c>
      <c r="H2790" s="169">
        <f t="shared" si="478"/>
        <v>7.142837885911477E-4</v>
      </c>
      <c r="I2790" s="169">
        <f t="shared" si="479"/>
        <v>29465.591173284785</v>
      </c>
      <c r="J2790" s="169">
        <f t="shared" si="473"/>
        <v>2.3677287017504579E-2</v>
      </c>
      <c r="K2790" s="169">
        <f t="shared" si="474"/>
        <v>1.6957876248490156</v>
      </c>
      <c r="L2790" s="169">
        <f t="shared" si="480"/>
        <v>22.825547290010348</v>
      </c>
      <c r="M2790" s="170">
        <f t="shared" si="481"/>
        <v>26.574402746759926</v>
      </c>
      <c r="N2790" s="170">
        <f t="shared" si="482"/>
        <v>0.88466994407770638</v>
      </c>
      <c r="O2790" s="169">
        <f t="shared" si="483"/>
        <v>7.9786250367758521E-2</v>
      </c>
    </row>
    <row r="2791" spans="1:15" x14ac:dyDescent="0.25">
      <c r="A2791" s="157">
        <v>45695.927083333336</v>
      </c>
      <c r="B2791" s="168">
        <v>0.32314981691556294</v>
      </c>
      <c r="C2791" s="169">
        <f t="shared" si="475"/>
        <v>0.36689871335858937</v>
      </c>
      <c r="D2791" s="168">
        <v>26.411441294999999</v>
      </c>
      <c r="E2791" s="168">
        <v>2.10201151666666E-2</v>
      </c>
      <c r="F2791" s="169">
        <f t="shared" si="476"/>
        <v>0.97872131001533968</v>
      </c>
      <c r="G2791" s="169">
        <f t="shared" si="477"/>
        <v>0.35502474610093154</v>
      </c>
      <c r="H2791" s="169">
        <f t="shared" si="478"/>
        <v>7.6845183138729773E-4</v>
      </c>
      <c r="I2791" s="169">
        <f t="shared" si="479"/>
        <v>31700.048834182122</v>
      </c>
      <c r="J2791" s="169">
        <f t="shared" si="473"/>
        <v>2.3677612228858214E-2</v>
      </c>
      <c r="K2791" s="169">
        <f t="shared" si="474"/>
        <v>1.6957669415617305</v>
      </c>
      <c r="L2791" s="169">
        <f t="shared" si="480"/>
        <v>24.306511677437971</v>
      </c>
      <c r="M2791" s="170">
        <f t="shared" si="481"/>
        <v>28.298290680481347</v>
      </c>
      <c r="N2791" s="170">
        <f t="shared" si="482"/>
        <v>0.9498176320720092</v>
      </c>
      <c r="O2791" s="169">
        <f t="shared" si="483"/>
        <v>8.5661763354257681E-2</v>
      </c>
    </row>
    <row r="2792" spans="1:15" x14ac:dyDescent="0.25">
      <c r="A2792" s="157">
        <v>45695.927777777775</v>
      </c>
      <c r="B2792" s="168">
        <v>0.33589049522693482</v>
      </c>
      <c r="C2792" s="169">
        <f t="shared" si="475"/>
        <v>0.38136333200493799</v>
      </c>
      <c r="D2792" s="168">
        <v>26.4109925216666</v>
      </c>
      <c r="E2792" s="168">
        <v>2.094064E-2</v>
      </c>
      <c r="F2792" s="169">
        <f t="shared" si="476"/>
        <v>0.97872222323526614</v>
      </c>
      <c r="G2792" s="169">
        <f t="shared" si="477"/>
        <v>0.3690221424968898</v>
      </c>
      <c r="H2792" s="169">
        <f t="shared" si="478"/>
        <v>7.9874922618374412E-4</v>
      </c>
      <c r="I2792" s="169">
        <f t="shared" si="479"/>
        <v>32949.791885226645</v>
      </c>
      <c r="J2792" s="169">
        <f t="shared" si="473"/>
        <v>2.3677928981660365E-2</v>
      </c>
      <c r="K2792" s="169">
        <f t="shared" si="474"/>
        <v>1.6957467967460413</v>
      </c>
      <c r="L2792" s="169">
        <f t="shared" si="480"/>
        <v>25.128427065622493</v>
      </c>
      <c r="M2792" s="170">
        <f t="shared" si="481"/>
        <v>29.254875176279509</v>
      </c>
      <c r="N2792" s="170">
        <f t="shared" si="482"/>
        <v>0.98166166553674783</v>
      </c>
      <c r="O2792" s="169">
        <f t="shared" si="483"/>
        <v>8.8533699994295445E-2</v>
      </c>
    </row>
    <row r="2793" spans="1:15" x14ac:dyDescent="0.25">
      <c r="A2793" s="157">
        <v>45695.928472222222</v>
      </c>
      <c r="B2793" s="168">
        <v>0.33318792692689531</v>
      </c>
      <c r="C2793" s="169">
        <f t="shared" si="475"/>
        <v>0.37829420576256112</v>
      </c>
      <c r="D2793" s="168">
        <v>26.410658564999999</v>
      </c>
      <c r="E2793" s="168">
        <v>2.1020115333333301E-2</v>
      </c>
      <c r="F2793" s="169">
        <f t="shared" si="476"/>
        <v>0.9787229027982618</v>
      </c>
      <c r="G2793" s="169">
        <f t="shared" si="477"/>
        <v>0.36605299761635085</v>
      </c>
      <c r="H2793" s="169">
        <f t="shared" si="478"/>
        <v>7.9232250566309704E-4</v>
      </c>
      <c r="I2793" s="169">
        <f t="shared" si="479"/>
        <v>32684.619377885279</v>
      </c>
      <c r="J2793" s="169">
        <f t="shared" si="473"/>
        <v>2.3678164698028831E-2</v>
      </c>
      <c r="K2793" s="169">
        <f t="shared" si="474"/>
        <v>1.6957318060057607</v>
      </c>
      <c r="L2793" s="169">
        <f t="shared" si="480"/>
        <v>24.954451601434201</v>
      </c>
      <c r="M2793" s="170">
        <f t="shared" si="481"/>
        <v>29.052100343718724</v>
      </c>
      <c r="N2793" s="170">
        <f t="shared" si="482"/>
        <v>0.97783671999264565</v>
      </c>
      <c r="O2793" s="169">
        <f t="shared" si="483"/>
        <v>8.8188737373074103E-2</v>
      </c>
    </row>
    <row r="2794" spans="1:15" x14ac:dyDescent="0.25">
      <c r="A2794" s="157">
        <v>45695.929166666669</v>
      </c>
      <c r="B2794" s="168">
        <v>0.3385930598360391</v>
      </c>
      <c r="C2794" s="169">
        <f t="shared" si="475"/>
        <v>0.38443043577093389</v>
      </c>
      <c r="D2794" s="168">
        <v>26.410352024999899</v>
      </c>
      <c r="E2794" s="168">
        <v>2.0968458333333301E-2</v>
      </c>
      <c r="F2794" s="169">
        <f t="shared" si="476"/>
        <v>0.97872352656126571</v>
      </c>
      <c r="G2794" s="169">
        <f t="shared" si="477"/>
        <v>0.37199128332242609</v>
      </c>
      <c r="H2794" s="169">
        <f t="shared" si="478"/>
        <v>8.0517593792732922E-4</v>
      </c>
      <c r="I2794" s="169">
        <f t="shared" si="479"/>
        <v>33214.789650608691</v>
      </c>
      <c r="J2794" s="169">
        <f t="shared" si="473"/>
        <v>2.3678381065441567E-2</v>
      </c>
      <c r="K2794" s="169">
        <f t="shared" si="474"/>
        <v>1.6957180460378463</v>
      </c>
      <c r="L2794" s="169">
        <f t="shared" si="480"/>
        <v>25.302206428242897</v>
      </c>
      <c r="M2794" s="170">
        <f t="shared" si="481"/>
        <v>29.456744140712487</v>
      </c>
      <c r="N2794" s="170">
        <f t="shared" si="482"/>
        <v>0.99046643986483562</v>
      </c>
      <c r="O2794" s="169">
        <f t="shared" si="483"/>
        <v>8.9327781373091233E-2</v>
      </c>
    </row>
    <row r="2795" spans="1:15" x14ac:dyDescent="0.25">
      <c r="A2795" s="157">
        <v>45695.929861111108</v>
      </c>
      <c r="B2795" s="168">
        <v>0.33318792692689531</v>
      </c>
      <c r="C2795" s="169">
        <f t="shared" si="475"/>
        <v>0.37829294936060798</v>
      </c>
      <c r="D2795" s="168">
        <v>26.410045485000001</v>
      </c>
      <c r="E2795" s="168">
        <v>2.0988326500000001E-2</v>
      </c>
      <c r="F2795" s="169">
        <f t="shared" si="476"/>
        <v>0.97872415031444604</v>
      </c>
      <c r="G2795" s="169">
        <f t="shared" si="477"/>
        <v>0.36605299761635079</v>
      </c>
      <c r="H2795" s="169">
        <f t="shared" si="478"/>
        <v>7.9232250566309693E-4</v>
      </c>
      <c r="I2795" s="169">
        <f t="shared" si="479"/>
        <v>32684.510824756529</v>
      </c>
      <c r="J2795" s="169">
        <f t="shared" si="473"/>
        <v>2.3678597435274108E-2</v>
      </c>
      <c r="K2795" s="169">
        <f t="shared" si="474"/>
        <v>1.6957042861516594</v>
      </c>
      <c r="L2795" s="169">
        <f t="shared" si="480"/>
        <v>24.95445160143418</v>
      </c>
      <c r="M2795" s="170">
        <f t="shared" si="481"/>
        <v>29.051677925528026</v>
      </c>
      <c r="N2795" s="170">
        <f t="shared" si="482"/>
        <v>0.97634055650460183</v>
      </c>
      <c r="O2795" s="169">
        <f t="shared" si="483"/>
        <v>8.8053801993560776E-2</v>
      </c>
    </row>
    <row r="2796" spans="1:15" x14ac:dyDescent="0.25">
      <c r="A2796" s="157">
        <v>45695.930555555555</v>
      </c>
      <c r="B2796" s="168">
        <v>0.34631468221129003</v>
      </c>
      <c r="C2796" s="169">
        <f t="shared" si="475"/>
        <v>0.3931960746515421</v>
      </c>
      <c r="D2796" s="168">
        <v>26.4097389466666</v>
      </c>
      <c r="E2796" s="168">
        <v>2.1012169000000001E-2</v>
      </c>
      <c r="F2796" s="169">
        <f t="shared" si="476"/>
        <v>0.97872477405441249</v>
      </c>
      <c r="G2796" s="169">
        <f t="shared" si="477"/>
        <v>0.38047455293844157</v>
      </c>
      <c r="H2796" s="169">
        <f t="shared" si="478"/>
        <v>8.2353799337325014E-4</v>
      </c>
      <c r="I2796" s="169">
        <f t="shared" si="479"/>
        <v>33972.140849893236</v>
      </c>
      <c r="J2796" s="169">
        <f t="shared" si="473"/>
        <v>2.3678813806350337E-2</v>
      </c>
      <c r="K2796" s="169">
        <f t="shared" si="474"/>
        <v>1.6956905264219952</v>
      </c>
      <c r="L2796" s="169">
        <f t="shared" si="480"/>
        <v>25.797655999535362</v>
      </c>
      <c r="M2796" s="170">
        <f t="shared" si="481"/>
        <v>30.03310818813787</v>
      </c>
      <c r="N2796" s="170">
        <f t="shared" si="482"/>
        <v>1.0140216976140002</v>
      </c>
      <c r="O2796" s="169">
        <f t="shared" si="483"/>
        <v>9.1452173305735962E-2</v>
      </c>
    </row>
    <row r="2797" spans="1:15" x14ac:dyDescent="0.25">
      <c r="A2797" s="157">
        <v>45695.931250000001</v>
      </c>
      <c r="B2797" s="168">
        <v>0.33820698839169677</v>
      </c>
      <c r="C2797" s="169">
        <f t="shared" si="475"/>
        <v>0.38399018656628836</v>
      </c>
      <c r="D2797" s="168">
        <v>26.409432414999898</v>
      </c>
      <c r="E2797" s="168">
        <v>2.1258537333333299E-2</v>
      </c>
      <c r="F2797" s="169">
        <f t="shared" si="476"/>
        <v>0.97872539777099155</v>
      </c>
      <c r="G2797" s="169">
        <f t="shared" si="477"/>
        <v>0.37156713047031342</v>
      </c>
      <c r="H2797" s="169">
        <f t="shared" si="478"/>
        <v>8.0425785816085158E-4</v>
      </c>
      <c r="I2797" s="169">
        <f t="shared" si="479"/>
        <v>33176.752119327313</v>
      </c>
      <c r="J2797" s="169">
        <f t="shared" si="473"/>
        <v>2.3679030175140746E-2</v>
      </c>
      <c r="K2797" s="169">
        <f t="shared" si="474"/>
        <v>1.695676767073298</v>
      </c>
      <c r="L2797" s="169">
        <f t="shared" si="480"/>
        <v>25.277393321078307</v>
      </c>
      <c r="M2797" s="170">
        <f t="shared" si="481"/>
        <v>29.427214991064588</v>
      </c>
      <c r="N2797" s="170">
        <f t="shared" si="482"/>
        <v>1.0030530889085723</v>
      </c>
      <c r="O2797" s="169">
        <f t="shared" si="483"/>
        <v>9.0462940918882767E-2</v>
      </c>
    </row>
    <row r="2798" spans="1:15" x14ac:dyDescent="0.25">
      <c r="A2798" s="157">
        <v>45695.931944444441</v>
      </c>
      <c r="B2798" s="168">
        <v>0.32276374361802807</v>
      </c>
      <c r="C2798" s="169">
        <f t="shared" si="475"/>
        <v>0.3664557758209861</v>
      </c>
      <c r="D2798" s="168">
        <v>26.409125875000001</v>
      </c>
      <c r="E2798" s="168">
        <v>2.1230721666666601E-2</v>
      </c>
      <c r="F2798" s="169">
        <f t="shared" si="476"/>
        <v>0.978726021494704</v>
      </c>
      <c r="G2798" s="169">
        <f t="shared" si="477"/>
        <v>0.35460059121283055</v>
      </c>
      <c r="H2798" s="169">
        <f t="shared" si="478"/>
        <v>7.6753374721391892E-4</v>
      </c>
      <c r="I2798" s="169">
        <f t="shared" si="479"/>
        <v>31661.779030933198</v>
      </c>
      <c r="J2798" s="169">
        <f t="shared" si="473"/>
        <v>2.3679246552233305E-2</v>
      </c>
      <c r="K2798" s="169">
        <f t="shared" si="474"/>
        <v>1.6956630074322596</v>
      </c>
      <c r="L2798" s="169">
        <f t="shared" si="480"/>
        <v>24.281535655151348</v>
      </c>
      <c r="M2798" s="170">
        <f t="shared" si="481"/>
        <v>28.267660602628961</v>
      </c>
      <c r="N2798" s="170">
        <f t="shared" si="482"/>
        <v>0.95817939427323062</v>
      </c>
      <c r="O2798" s="169">
        <f t="shared" si="483"/>
        <v>8.6415890536907528E-2</v>
      </c>
    </row>
    <row r="2799" spans="1:15" x14ac:dyDescent="0.25">
      <c r="A2799" s="157">
        <v>45695.932638888888</v>
      </c>
      <c r="B2799" s="168">
        <v>0.31465603322783736</v>
      </c>
      <c r="C2799" s="169">
        <f t="shared" si="475"/>
        <v>0.35725008689508825</v>
      </c>
      <c r="D2799" s="168">
        <v>26.40889323</v>
      </c>
      <c r="E2799" s="168">
        <v>2.09406421666666E-2</v>
      </c>
      <c r="F2799" s="169">
        <f t="shared" si="476"/>
        <v>0.97872649485607077</v>
      </c>
      <c r="G2799" s="169">
        <f t="shared" si="477"/>
        <v>0.34569315053961042</v>
      </c>
      <c r="H2799" s="169">
        <f t="shared" si="478"/>
        <v>7.482535725965593E-4</v>
      </c>
      <c r="I2799" s="169">
        <f t="shared" si="479"/>
        <v>30866.407507735625</v>
      </c>
      <c r="J2799" s="169">
        <f t="shared" si="473"/>
        <v>2.3679410770749185E-2</v>
      </c>
      <c r="K2799" s="169">
        <f t="shared" si="474"/>
        <v>1.6956525647658223</v>
      </c>
      <c r="L2799" s="169">
        <f t="shared" si="480"/>
        <v>23.756052931855347</v>
      </c>
      <c r="M2799" s="170">
        <f t="shared" si="481"/>
        <v>27.655760570749624</v>
      </c>
      <c r="N2799" s="170">
        <f t="shared" si="482"/>
        <v>0.9224819296673602</v>
      </c>
      <c r="O2799" s="169">
        <f t="shared" si="483"/>
        <v>8.3196422228297276E-2</v>
      </c>
    </row>
    <row r="2800" spans="1:15" x14ac:dyDescent="0.25">
      <c r="A2800" s="157">
        <v>45695.933333333334</v>
      </c>
      <c r="B2800" s="168">
        <v>0.32971319180114234</v>
      </c>
      <c r="C2800" s="169">
        <f t="shared" si="475"/>
        <v>0.3743464508656742</v>
      </c>
      <c r="D2800" s="168">
        <v>26.409367866666599</v>
      </c>
      <c r="E2800" s="168">
        <v>2.07578504999999E-2</v>
      </c>
      <c r="F2800" s="169">
        <f t="shared" si="476"/>
        <v>0.97872552910972854</v>
      </c>
      <c r="G2800" s="169">
        <f t="shared" si="477"/>
        <v>0.362235520733451</v>
      </c>
      <c r="H2800" s="169">
        <f t="shared" si="478"/>
        <v>7.8405956868712336E-4</v>
      </c>
      <c r="I2800" s="169">
        <f t="shared" si="479"/>
        <v>32343.53335479425</v>
      </c>
      <c r="J2800" s="169">
        <f t="shared" si="473"/>
        <v>2.3679075737609068E-2</v>
      </c>
      <c r="K2800" s="169">
        <f t="shared" si="474"/>
        <v>1.6956738696896658</v>
      </c>
      <c r="L2800" s="169">
        <f t="shared" si="480"/>
        <v>24.730477853690683</v>
      </c>
      <c r="M2800" s="170">
        <f t="shared" si="481"/>
        <v>28.790467644569098</v>
      </c>
      <c r="N2800" s="170">
        <f t="shared" si="482"/>
        <v>0.95602076956086868</v>
      </c>
      <c r="O2800" s="169">
        <f t="shared" si="483"/>
        <v>8.6221209375980226E-2</v>
      </c>
    </row>
    <row r="2801" spans="1:15" x14ac:dyDescent="0.25">
      <c r="A2801" s="157">
        <v>45695.934027777781</v>
      </c>
      <c r="B2801" s="168">
        <v>0.33009928166155239</v>
      </c>
      <c r="C2801" s="169">
        <f t="shared" si="475"/>
        <v>0.37478611226705111</v>
      </c>
      <c r="D2801" s="168">
        <v>26.410011404999899</v>
      </c>
      <c r="E2801" s="168">
        <v>2.08770611666666E-2</v>
      </c>
      <c r="F2801" s="169">
        <f t="shared" si="476"/>
        <v>0.97872421966044487</v>
      </c>
      <c r="G2801" s="169">
        <f t="shared" si="477"/>
        <v>0.36265969381815999</v>
      </c>
      <c r="H2801" s="169">
        <f t="shared" si="478"/>
        <v>7.8497769224709956E-4</v>
      </c>
      <c r="I2801" s="169">
        <f t="shared" si="479"/>
        <v>32381.520099873214</v>
      </c>
      <c r="J2801" s="169">
        <f t="shared" si="473"/>
        <v>2.3678621490633073E-2</v>
      </c>
      <c r="K2801" s="169">
        <f t="shared" si="474"/>
        <v>1.6957027563827047</v>
      </c>
      <c r="L2801" s="169">
        <f t="shared" si="480"/>
        <v>24.755380611656253</v>
      </c>
      <c r="M2801" s="170">
        <f t="shared" si="481"/>
        <v>28.819898535634746</v>
      </c>
      <c r="N2801" s="170">
        <f t="shared" si="482"/>
        <v>0.9625999102971502</v>
      </c>
      <c r="O2801" s="169">
        <f t="shared" si="483"/>
        <v>8.6814566224490464E-2</v>
      </c>
    </row>
    <row r="2802" spans="1:15" x14ac:dyDescent="0.25">
      <c r="A2802" s="157">
        <v>45695.93472222222</v>
      </c>
      <c r="B2802" s="168">
        <v>0.33820698839169677</v>
      </c>
      <c r="C2802" s="169">
        <f t="shared" si="475"/>
        <v>0.38399272965261677</v>
      </c>
      <c r="D2802" s="168">
        <v>26.410654945000001</v>
      </c>
      <c r="E2802" s="168">
        <v>2.1024088999999999E-2</v>
      </c>
      <c r="F2802" s="169">
        <f t="shared" si="476"/>
        <v>0.97872291016447721</v>
      </c>
      <c r="G2802" s="169">
        <f t="shared" si="477"/>
        <v>0.37156713047031337</v>
      </c>
      <c r="H2802" s="169">
        <f t="shared" si="478"/>
        <v>8.0425785816085147E-4</v>
      </c>
      <c r="I2802" s="169">
        <f t="shared" si="479"/>
        <v>33176.971841986087</v>
      </c>
      <c r="J2802" s="169">
        <f t="shared" si="473"/>
        <v>2.3678167253146313E-2</v>
      </c>
      <c r="K2802" s="169">
        <f t="shared" si="474"/>
        <v>1.6957316435107175</v>
      </c>
      <c r="L2802" s="169">
        <f t="shared" si="480"/>
        <v>25.277393321078307</v>
      </c>
      <c r="M2802" s="170">
        <f t="shared" si="481"/>
        <v>29.428068220969283</v>
      </c>
      <c r="N2802" s="170">
        <f t="shared" si="482"/>
        <v>0.99202618196876335</v>
      </c>
      <c r="O2802" s="169">
        <f t="shared" si="483"/>
        <v>8.9468450754758608E-2</v>
      </c>
    </row>
    <row r="2803" spans="1:15" x14ac:dyDescent="0.25">
      <c r="A2803" s="157">
        <v>45695.935416666667</v>
      </c>
      <c r="B2803" s="168">
        <v>0.33241576929763089</v>
      </c>
      <c r="C2803" s="169">
        <f t="shared" si="475"/>
        <v>0.37741882344829208</v>
      </c>
      <c r="D2803" s="168">
        <v>26.411298485</v>
      </c>
      <c r="E2803" s="168">
        <v>2.1004220833333299E-2</v>
      </c>
      <c r="F2803" s="169">
        <f t="shared" si="476"/>
        <v>0.97872160062521552</v>
      </c>
      <c r="G2803" s="169">
        <f t="shared" si="477"/>
        <v>0.36520467571756066</v>
      </c>
      <c r="H2803" s="169">
        <f t="shared" si="478"/>
        <v>7.9048631107697111E-4</v>
      </c>
      <c r="I2803" s="169">
        <f t="shared" si="479"/>
        <v>32608.986345932437</v>
      </c>
      <c r="J2803" s="169">
        <f t="shared" si="473"/>
        <v>2.3677713026325053E-2</v>
      </c>
      <c r="K2803" s="169">
        <f t="shared" si="474"/>
        <v>1.695760530998889</v>
      </c>
      <c r="L2803" s="169">
        <f t="shared" si="480"/>
        <v>24.904708403594444</v>
      </c>
      <c r="M2803" s="170">
        <f t="shared" si="481"/>
        <v>28.99462909692361</v>
      </c>
      <c r="N2803" s="170">
        <f t="shared" si="482"/>
        <v>0.97496184185540946</v>
      </c>
      <c r="O2803" s="169">
        <f t="shared" si="483"/>
        <v>8.7929459041793778E-2</v>
      </c>
    </row>
    <row r="2804" spans="1:15" x14ac:dyDescent="0.25">
      <c r="A2804" s="157">
        <v>45695.936111111114</v>
      </c>
      <c r="B2804" s="168">
        <v>0.32044725598194945</v>
      </c>
      <c r="C2804" s="169">
        <f t="shared" si="475"/>
        <v>0.36383106172124924</v>
      </c>
      <c r="D2804" s="168">
        <v>26.411841749999901</v>
      </c>
      <c r="E2804" s="168">
        <v>2.10081944999999E-2</v>
      </c>
      <c r="F2804" s="169">
        <f t="shared" si="476"/>
        <v>0.9787204951018057</v>
      </c>
      <c r="G2804" s="169">
        <f t="shared" si="477"/>
        <v>0.35205560931342988</v>
      </c>
      <c r="H2804" s="169">
        <f t="shared" si="478"/>
        <v>7.6202512838404737E-4</v>
      </c>
      <c r="I2804" s="169">
        <f t="shared" si="479"/>
        <v>31435.003732715933</v>
      </c>
      <c r="J2804" s="169">
        <f t="shared" si="473"/>
        <v>2.3677329584438897E-2</v>
      </c>
      <c r="K2804" s="169">
        <f t="shared" si="474"/>
        <v>1.6957849175819761</v>
      </c>
      <c r="L2804" s="169">
        <f t="shared" si="480"/>
        <v>24.131588382103452</v>
      </c>
      <c r="M2804" s="170">
        <f t="shared" si="481"/>
        <v>28.094907131181753</v>
      </c>
      <c r="N2804" s="170">
        <f t="shared" si="482"/>
        <v>0.94173619304838241</v>
      </c>
      <c r="O2804" s="169">
        <f t="shared" si="483"/>
        <v>8.4932917843468833E-2</v>
      </c>
    </row>
    <row r="2805" spans="1:15" x14ac:dyDescent="0.25">
      <c r="A2805" s="157">
        <v>45695.936805555553</v>
      </c>
      <c r="B2805" s="168">
        <v>0.30925090768511676</v>
      </c>
      <c r="C2805" s="169">
        <f t="shared" si="475"/>
        <v>0.35111810168483876</v>
      </c>
      <c r="D2805" s="168">
        <v>26.411425255000001</v>
      </c>
      <c r="E2805" s="168">
        <v>2.1043957499999998E-2</v>
      </c>
      <c r="F2805" s="169">
        <f t="shared" si="476"/>
        <v>0.97872134265589417</v>
      </c>
      <c r="G2805" s="169">
        <f t="shared" si="477"/>
        <v>0.3397548729265692</v>
      </c>
      <c r="H2805" s="169">
        <f t="shared" si="478"/>
        <v>7.354001578497169E-4</v>
      </c>
      <c r="I2805" s="169">
        <f t="shared" si="479"/>
        <v>30336.603985570069</v>
      </c>
      <c r="J2805" s="169">
        <f t="shared" si="473"/>
        <v>2.3677623550107628E-2</v>
      </c>
      <c r="K2805" s="169">
        <f t="shared" si="474"/>
        <v>1.6957662215452454</v>
      </c>
      <c r="L2805" s="169">
        <f t="shared" si="480"/>
        <v>23.404680407544927</v>
      </c>
      <c r="M2805" s="170">
        <f t="shared" si="481"/>
        <v>27.24834424180148</v>
      </c>
      <c r="N2805" s="170">
        <f t="shared" si="482"/>
        <v>0.91194131614992613</v>
      </c>
      <c r="O2805" s="169">
        <f t="shared" si="483"/>
        <v>8.2245789696061153E-2</v>
      </c>
    </row>
    <row r="2806" spans="1:15" x14ac:dyDescent="0.25">
      <c r="A2806" s="157">
        <v>45695.9375</v>
      </c>
      <c r="B2806" s="168">
        <v>0.29535198187635103</v>
      </c>
      <c r="C2806" s="169">
        <f t="shared" si="475"/>
        <v>0.33533633008109887</v>
      </c>
      <c r="D2806" s="168">
        <v>26.410779564999999</v>
      </c>
      <c r="E2806" s="168">
        <v>2.10640953333333E-2</v>
      </c>
      <c r="F2806" s="169">
        <f t="shared" si="476"/>
        <v>0.97872265657867441</v>
      </c>
      <c r="G2806" s="169">
        <f t="shared" si="477"/>
        <v>0.32448498153863109</v>
      </c>
      <c r="H2806" s="169">
        <f t="shared" si="478"/>
        <v>7.0234844488881187E-4</v>
      </c>
      <c r="I2806" s="169">
        <f t="shared" si="479"/>
        <v>28973.05891900694</v>
      </c>
      <c r="J2806" s="169">
        <f t="shared" si="473"/>
        <v>2.3678079292363239E-2</v>
      </c>
      <c r="K2806" s="169">
        <f t="shared" si="474"/>
        <v>1.6957372374764081</v>
      </c>
      <c r="L2806" s="169">
        <f t="shared" si="480"/>
        <v>22.497153662575311</v>
      </c>
      <c r="M2806" s="170">
        <f t="shared" si="481"/>
        <v>26.191376660992969</v>
      </c>
      <c r="N2806" s="170">
        <f t="shared" si="482"/>
        <v>0.87370718621509047</v>
      </c>
      <c r="O2806" s="169">
        <f t="shared" si="483"/>
        <v>7.8797545654319123E-2</v>
      </c>
    </row>
    <row r="2807" spans="1:15" x14ac:dyDescent="0.25">
      <c r="A2807" s="157">
        <v>45695.938194444447</v>
      </c>
      <c r="B2807" s="168">
        <v>0.31040914229512639</v>
      </c>
      <c r="C2807" s="169">
        <f t="shared" si="475"/>
        <v>0.35243067555131663</v>
      </c>
      <c r="D2807" s="168">
        <v>26.410133871666599</v>
      </c>
      <c r="E2807" s="168">
        <v>2.1127279999999998E-2</v>
      </c>
      <c r="F2807" s="169">
        <f t="shared" si="476"/>
        <v>0.97872397046465343</v>
      </c>
      <c r="G2807" s="169">
        <f t="shared" si="477"/>
        <v>0.341027353759976</v>
      </c>
      <c r="H2807" s="169">
        <f t="shared" si="478"/>
        <v>7.3815444536791343E-4</v>
      </c>
      <c r="I2807" s="169">
        <f t="shared" si="479"/>
        <v>30450.010367633757</v>
      </c>
      <c r="J2807" s="169">
        <f t="shared" si="473"/>
        <v>2.3678535047708494E-2</v>
      </c>
      <c r="K2807" s="169">
        <f t="shared" si="474"/>
        <v>1.6957082536205148</v>
      </c>
      <c r="L2807" s="169">
        <f t="shared" si="480"/>
        <v>23.48004598123045</v>
      </c>
      <c r="M2807" s="170">
        <f t="shared" si="481"/>
        <v>27.335249611066949</v>
      </c>
      <c r="N2807" s="170">
        <f t="shared" si="482"/>
        <v>0.9187803208860863</v>
      </c>
      <c r="O2807" s="169">
        <f t="shared" si="483"/>
        <v>8.2862583052496969E-2</v>
      </c>
    </row>
    <row r="2808" spans="1:15" x14ac:dyDescent="0.25">
      <c r="A2808" s="157">
        <v>45695.938888888886</v>
      </c>
      <c r="B2808" s="168">
        <v>0.34283995626654457</v>
      </c>
      <c r="C2808" s="169">
        <f t="shared" si="475"/>
        <v>0.38925043850976371</v>
      </c>
      <c r="D2808" s="168">
        <v>26.40948818</v>
      </c>
      <c r="E2808" s="168">
        <v>2.1090847999999999E-2</v>
      </c>
      <c r="F2808" s="169">
        <f t="shared" si="476"/>
        <v>0.97872528430365746</v>
      </c>
      <c r="G2808" s="169">
        <f t="shared" si="477"/>
        <v>0.37665708614214771</v>
      </c>
      <c r="H2808" s="169">
        <f t="shared" si="478"/>
        <v>8.1527507822975694E-4</v>
      </c>
      <c r="I2808" s="169">
        <f t="shared" si="479"/>
        <v>33631.237887243587</v>
      </c>
      <c r="J2808" s="169">
        <f t="shared" si="473"/>
        <v>2.3678990812614376E-2</v>
      </c>
      <c r="K2808" s="169">
        <f t="shared" si="474"/>
        <v>1.695679270202014</v>
      </c>
      <c r="L2808" s="169">
        <f t="shared" si="480"/>
        <v>25.574897422270585</v>
      </c>
      <c r="M2808" s="170">
        <f t="shared" si="481"/>
        <v>29.773600094387099</v>
      </c>
      <c r="N2808" s="170">
        <f t="shared" si="482"/>
        <v>1.0080998722352839</v>
      </c>
      <c r="O2808" s="169">
        <f t="shared" si="483"/>
        <v>9.0918098145317816E-2</v>
      </c>
    </row>
    <row r="2809" spans="1:15" x14ac:dyDescent="0.25">
      <c r="A2809" s="157">
        <v>45695.939583333333</v>
      </c>
      <c r="B2809" s="168">
        <v>0.33318793061010554</v>
      </c>
      <c r="C2809" s="169">
        <f t="shared" si="475"/>
        <v>0.37829063513820205</v>
      </c>
      <c r="D2809" s="168">
        <v>26.408914161666601</v>
      </c>
      <c r="E2809" s="168">
        <v>2.105164E-2</v>
      </c>
      <c r="F2809" s="169">
        <f t="shared" si="476"/>
        <v>0.9787264522667678</v>
      </c>
      <c r="G2809" s="169">
        <f t="shared" si="477"/>
        <v>0.36605300166286642</v>
      </c>
      <c r="H2809" s="169">
        <f t="shared" si="478"/>
        <v>7.9232251442178873E-4</v>
      </c>
      <c r="I2809" s="169">
        <f t="shared" si="479"/>
        <v>32684.310875940657</v>
      </c>
      <c r="J2809" s="169">
        <f t="shared" si="473"/>
        <v>2.367939599553159E-2</v>
      </c>
      <c r="K2809" s="169">
        <f t="shared" si="474"/>
        <v>1.6956535043173437</v>
      </c>
      <c r="L2809" s="169">
        <f t="shared" si="480"/>
        <v>24.954451838671911</v>
      </c>
      <c r="M2809" s="170">
        <f t="shared" si="481"/>
        <v>29.05089872485507</v>
      </c>
      <c r="N2809" s="170">
        <f t="shared" si="482"/>
        <v>0.97925364135730164</v>
      </c>
      <c r="O2809" s="169">
        <f t="shared" si="483"/>
        <v>8.8316526096437725E-2</v>
      </c>
    </row>
    <row r="2810" spans="1:15" x14ac:dyDescent="0.25">
      <c r="A2810" s="157">
        <v>45695.94027777778</v>
      </c>
      <c r="B2810" s="168">
        <v>0.30809266570096178</v>
      </c>
      <c r="C2810" s="169">
        <f t="shared" si="475"/>
        <v>0.34979843006022704</v>
      </c>
      <c r="D2810" s="168">
        <v>26.408985203333302</v>
      </c>
      <c r="E2810" s="168">
        <v>2.1039453999999999E-2</v>
      </c>
      <c r="F2810" s="169">
        <f t="shared" si="476"/>
        <v>0.97872630771916502</v>
      </c>
      <c r="G2810" s="169">
        <f t="shared" si="477"/>
        <v>0.33848238399164432</v>
      </c>
      <c r="H2810" s="169">
        <f t="shared" si="478"/>
        <v>7.3264585279576692E-4</v>
      </c>
      <c r="I2810" s="169">
        <f t="shared" si="479"/>
        <v>30222.584357203617</v>
      </c>
      <c r="J2810" s="169">
        <f t="shared" si="473"/>
        <v>2.3679345848816365E-2</v>
      </c>
      <c r="K2810" s="169">
        <f t="shared" si="474"/>
        <v>1.6956566931396633</v>
      </c>
      <c r="L2810" s="169">
        <f t="shared" si="480"/>
        <v>23.329274825950094</v>
      </c>
      <c r="M2810" s="170">
        <f t="shared" si="481"/>
        <v>27.158983357658091</v>
      </c>
      <c r="N2810" s="170">
        <f t="shared" si="482"/>
        <v>0.90843187677981785</v>
      </c>
      <c r="O2810" s="169">
        <f t="shared" si="483"/>
        <v>8.1929281816361638E-2</v>
      </c>
    </row>
    <row r="2811" spans="1:15" x14ac:dyDescent="0.25">
      <c r="A2811" s="157">
        <v>45695.940972222219</v>
      </c>
      <c r="B2811" s="168">
        <v>0.28801644937695453</v>
      </c>
      <c r="C2811" s="169">
        <f t="shared" si="475"/>
        <v>0.32700492430399147</v>
      </c>
      <c r="D2811" s="168">
        <v>26.409199585</v>
      </c>
      <c r="E2811" s="168">
        <v>2.1012433166666601E-2</v>
      </c>
      <c r="F2811" s="169">
        <f t="shared" si="476"/>
        <v>0.97872587151623491</v>
      </c>
      <c r="G2811" s="169">
        <f t="shared" si="477"/>
        <v>0.31642588502429253</v>
      </c>
      <c r="H2811" s="169">
        <f t="shared" si="478"/>
        <v>6.8490451303959427E-4</v>
      </c>
      <c r="I2811" s="169">
        <f t="shared" si="479"/>
        <v>28253.225459864861</v>
      </c>
      <c r="J2811" s="169">
        <f t="shared" si="473"/>
        <v>2.3679194522406029E-2</v>
      </c>
      <c r="K2811" s="169">
        <f t="shared" si="474"/>
        <v>1.6956663160407752</v>
      </c>
      <c r="L2811" s="169">
        <f t="shared" si="480"/>
        <v>22.015783260547927</v>
      </c>
      <c r="M2811" s="170">
        <f t="shared" si="481"/>
        <v>25.630000749582571</v>
      </c>
      <c r="N2811" s="170">
        <f t="shared" si="482"/>
        <v>0.85090357185733312</v>
      </c>
      <c r="O2811" s="169">
        <f t="shared" si="483"/>
        <v>7.6740942627825853E-2</v>
      </c>
    </row>
    <row r="2812" spans="1:15" x14ac:dyDescent="0.25">
      <c r="A2812" s="157">
        <v>45695.941666666666</v>
      </c>
      <c r="B2812" s="168">
        <v>0.28647212306107006</v>
      </c>
      <c r="C2812" s="169">
        <f t="shared" si="475"/>
        <v>0.32525192195130059</v>
      </c>
      <c r="D2812" s="168">
        <v>26.4094139749999</v>
      </c>
      <c r="E2812" s="168">
        <v>2.10272683333333E-2</v>
      </c>
      <c r="F2812" s="169">
        <f t="shared" si="476"/>
        <v>0.97872543529154488</v>
      </c>
      <c r="G2812" s="169">
        <f t="shared" si="477"/>
        <v>0.3147292290786784</v>
      </c>
      <c r="H2812" s="169">
        <f t="shared" si="478"/>
        <v>6.8123209757289696E-4</v>
      </c>
      <c r="I2812" s="169">
        <f t="shared" si="479"/>
        <v>28101.766056592372</v>
      </c>
      <c r="J2812" s="169">
        <f t="shared" si="473"/>
        <v>2.3679043191297277E-2</v>
      </c>
      <c r="K2812" s="169">
        <f t="shared" si="474"/>
        <v>1.6956759393559058</v>
      </c>
      <c r="L2812" s="169">
        <f t="shared" si="480"/>
        <v>21.914224432467815</v>
      </c>
      <c r="M2812" s="170">
        <f t="shared" si="481"/>
        <v>25.511899250078322</v>
      </c>
      <c r="N2812" s="170">
        <f t="shared" si="482"/>
        <v>0.84716158536453812</v>
      </c>
      <c r="O2812" s="169">
        <f t="shared" si="483"/>
        <v>7.6403461883526175E-2</v>
      </c>
    </row>
    <row r="2813" spans="1:15" x14ac:dyDescent="0.25">
      <c r="A2813" s="157">
        <v>45695.942361111112</v>
      </c>
      <c r="B2813" s="168">
        <v>0.28994685265814252</v>
      </c>
      <c r="C2813" s="169">
        <f t="shared" si="475"/>
        <v>0.32919740883023579</v>
      </c>
      <c r="D2813" s="168">
        <v>26.4096283583333</v>
      </c>
      <c r="E2813" s="168">
        <v>2.0993890000000001E-2</v>
      </c>
      <c r="F2813" s="169">
        <f t="shared" si="476"/>
        <v>0.9787249990756145</v>
      </c>
      <c r="G2813" s="169">
        <f t="shared" si="477"/>
        <v>0.31854669988755835</v>
      </c>
      <c r="H2813" s="169">
        <f t="shared" si="478"/>
        <v>6.8949502140164146E-4</v>
      </c>
      <c r="I2813" s="169">
        <f t="shared" si="479"/>
        <v>28442.656122932374</v>
      </c>
      <c r="J2813" s="169">
        <f t="shared" si="473"/>
        <v>2.3678891866077866E-2</v>
      </c>
      <c r="K2813" s="169">
        <f t="shared" si="474"/>
        <v>1.6956855624117688</v>
      </c>
      <c r="L2813" s="169">
        <f t="shared" si="480"/>
        <v>22.142624378013984</v>
      </c>
      <c r="M2813" s="170">
        <f t="shared" si="481"/>
        <v>25.7779268533004</v>
      </c>
      <c r="N2813" s="170">
        <f t="shared" si="482"/>
        <v>0.85558788386367246</v>
      </c>
      <c r="O2813" s="169">
        <f t="shared" si="483"/>
        <v>7.7163409439364408E-2</v>
      </c>
    </row>
    <row r="2814" spans="1:15" x14ac:dyDescent="0.25">
      <c r="A2814" s="157">
        <v>45695.943055555559</v>
      </c>
      <c r="B2814" s="168">
        <v>0.30075711662324295</v>
      </c>
      <c r="C2814" s="169">
        <f t="shared" si="475"/>
        <v>0.3414713677067206</v>
      </c>
      <c r="D2814" s="168">
        <v>26.409786574999998</v>
      </c>
      <c r="E2814" s="168">
        <v>2.1094556666666601E-2</v>
      </c>
      <c r="F2814" s="169">
        <f t="shared" si="476"/>
        <v>0.97872467714158229</v>
      </c>
      <c r="G2814" s="169">
        <f t="shared" si="477"/>
        <v>0.33042326926372684</v>
      </c>
      <c r="H2814" s="169">
        <f t="shared" si="478"/>
        <v>7.152018815232183E-4</v>
      </c>
      <c r="I2814" s="169">
        <f t="shared" si="479"/>
        <v>29503.126169860661</v>
      </c>
      <c r="J2814" s="169">
        <f t="shared" si="473"/>
        <v>2.3678780187578043E-2</v>
      </c>
      <c r="K2814" s="169">
        <f t="shared" si="474"/>
        <v>1.695692664331929</v>
      </c>
      <c r="L2814" s="169">
        <f t="shared" si="480"/>
        <v>22.850776081277274</v>
      </c>
      <c r="M2814" s="170">
        <f t="shared" si="481"/>
        <v>26.602440371006843</v>
      </c>
      <c r="N2814" s="170">
        <f t="shared" si="482"/>
        <v>0.89018063749857668</v>
      </c>
      <c r="O2814" s="169">
        <f t="shared" si="483"/>
        <v>8.0283246527649399E-2</v>
      </c>
    </row>
    <row r="2815" spans="1:15" x14ac:dyDescent="0.25">
      <c r="A2815" s="157">
        <v>45695.943749999999</v>
      </c>
      <c r="B2815" s="168">
        <v>0.32160549795838228</v>
      </c>
      <c r="C2815" s="169">
        <f t="shared" si="475"/>
        <v>0.36514136008646259</v>
      </c>
      <c r="D2815" s="168">
        <v>26.409439246666601</v>
      </c>
      <c r="E2815" s="168">
        <v>2.0984353000000001E-2</v>
      </c>
      <c r="F2815" s="169">
        <f t="shared" si="476"/>
        <v>0.97872538387033658</v>
      </c>
      <c r="G2815" s="169">
        <f t="shared" si="477"/>
        <v>0.35332809823987094</v>
      </c>
      <c r="H2815" s="169">
        <f t="shared" si="478"/>
        <v>7.647794334196341E-4</v>
      </c>
      <c r="I2815" s="169">
        <f t="shared" si="479"/>
        <v>31548.213511470367</v>
      </c>
      <c r="J2815" s="169">
        <f t="shared" si="473"/>
        <v>2.3679025352906381E-2</v>
      </c>
      <c r="K2815" s="169">
        <f t="shared" si="474"/>
        <v>1.6956770737268061</v>
      </c>
      <c r="L2815" s="169">
        <f t="shared" si="480"/>
        <v>24.206580800391304</v>
      </c>
      <c r="M2815" s="170">
        <f t="shared" si="481"/>
        <v>28.180610388817229</v>
      </c>
      <c r="N2815" s="170">
        <f t="shared" si="482"/>
        <v>0.94383571476706185</v>
      </c>
      <c r="O2815" s="169">
        <f t="shared" si="483"/>
        <v>8.5122268647823046E-2</v>
      </c>
    </row>
    <row r="2816" spans="1:15" x14ac:dyDescent="0.25">
      <c r="A2816" s="157">
        <v>45695.944444444445</v>
      </c>
      <c r="B2816" s="168">
        <v>0.33202968495818203</v>
      </c>
      <c r="C2816" s="169">
        <f t="shared" si="475"/>
        <v>0.37697573464254325</v>
      </c>
      <c r="D2816" s="168">
        <v>26.408979575</v>
      </c>
      <c r="E2816" s="168">
        <v>2.10405135E-2</v>
      </c>
      <c r="F2816" s="169">
        <f t="shared" si="476"/>
        <v>0.97872631917108455</v>
      </c>
      <c r="G2816" s="169">
        <f t="shared" si="477"/>
        <v>0.36478050869839068</v>
      </c>
      <c r="H2816" s="169">
        <f t="shared" si="478"/>
        <v>7.8956820064586726E-4</v>
      </c>
      <c r="I2816" s="169">
        <f t="shared" si="479"/>
        <v>32570.703473115736</v>
      </c>
      <c r="J2816" s="169">
        <f t="shared" si="473"/>
        <v>2.3679349821725575E-2</v>
      </c>
      <c r="K2816" s="169">
        <f t="shared" si="474"/>
        <v>1.6956564405024834</v>
      </c>
      <c r="L2816" s="169">
        <f t="shared" si="480"/>
        <v>24.879830384122709</v>
      </c>
      <c r="M2816" s="170">
        <f t="shared" si="481"/>
        <v>28.964072573536992</v>
      </c>
      <c r="N2816" s="170">
        <f t="shared" si="482"/>
        <v>0.97550198358930607</v>
      </c>
      <c r="O2816" s="169">
        <f t="shared" si="483"/>
        <v>8.7978173123133663E-2</v>
      </c>
    </row>
    <row r="2817" spans="1:15" x14ac:dyDescent="0.25">
      <c r="A2817" s="157">
        <v>45695.945138888892</v>
      </c>
      <c r="B2817" s="168">
        <v>0.34283995626654457</v>
      </c>
      <c r="C2817" s="169">
        <f t="shared" si="475"/>
        <v>0.38924839677596151</v>
      </c>
      <c r="D2817" s="168">
        <v>26.4085199033333</v>
      </c>
      <c r="E2817" s="168">
        <v>2.10733628333333E-2</v>
      </c>
      <c r="F2817" s="169">
        <f t="shared" si="476"/>
        <v>0.97872725444974584</v>
      </c>
      <c r="G2817" s="169">
        <f t="shared" si="477"/>
        <v>0.37665708614214771</v>
      </c>
      <c r="H2817" s="169">
        <f t="shared" si="478"/>
        <v>8.1527507822975694E-4</v>
      </c>
      <c r="I2817" s="169">
        <f t="shared" si="479"/>
        <v>33631.061481443074</v>
      </c>
      <c r="J2817" s="169">
        <f t="shared" si="473"/>
        <v>2.3679674295986768E-2</v>
      </c>
      <c r="K2817" s="169">
        <f t="shared" si="474"/>
        <v>1.6956358074619107</v>
      </c>
      <c r="L2817" s="169">
        <f t="shared" si="480"/>
        <v>25.574897422270585</v>
      </c>
      <c r="M2817" s="170">
        <f t="shared" si="481"/>
        <v>29.77291637654098</v>
      </c>
      <c r="N2817" s="170">
        <f t="shared" si="482"/>
        <v>1.0072358184674266</v>
      </c>
      <c r="O2817" s="169">
        <f t="shared" si="483"/>
        <v>9.0840171218202259E-2</v>
      </c>
    </row>
    <row r="2818" spans="1:15" x14ac:dyDescent="0.25">
      <c r="A2818" s="157">
        <v>45695.945833333331</v>
      </c>
      <c r="B2818" s="168">
        <v>0.34477035957089641</v>
      </c>
      <c r="C2818" s="169">
        <f t="shared" si="475"/>
        <v>0.39143913390256924</v>
      </c>
      <c r="D2818" s="168">
        <v>26.408060233333298</v>
      </c>
      <c r="E2818" s="168">
        <v>2.11798576666666E-2</v>
      </c>
      <c r="F2818" s="169">
        <f t="shared" si="476"/>
        <v>0.97872818970292885</v>
      </c>
      <c r="G2818" s="169">
        <f t="shared" si="477"/>
        <v>0.37877790103086229</v>
      </c>
      <c r="H2818" s="169">
        <f t="shared" si="478"/>
        <v>8.198655866468881E-4</v>
      </c>
      <c r="I2818" s="169">
        <f t="shared" si="479"/>
        <v>33820.341169181986</v>
      </c>
      <c r="J2818" s="169">
        <f t="shared" si="473"/>
        <v>2.3679998774513471E-2</v>
      </c>
      <c r="K2818" s="169">
        <f t="shared" si="474"/>
        <v>1.6956151746799024</v>
      </c>
      <c r="L2818" s="169">
        <f t="shared" si="480"/>
        <v>25.698691004426401</v>
      </c>
      <c r="M2818" s="170">
        <f t="shared" si="481"/>
        <v>29.916704041971755</v>
      </c>
      <c r="N2818" s="170">
        <f t="shared" si="482"/>
        <v>1.0177308691688003</v>
      </c>
      <c r="O2818" s="169">
        <f t="shared" si="483"/>
        <v>9.1786694549855719E-2</v>
      </c>
    </row>
    <row r="2819" spans="1:15" x14ac:dyDescent="0.25">
      <c r="A2819" s="157">
        <v>45695.946527777778</v>
      </c>
      <c r="B2819" s="168">
        <v>0.34361211759446358</v>
      </c>
      <c r="C2819" s="169">
        <f t="shared" si="475"/>
        <v>0.39012313864846299</v>
      </c>
      <c r="D2819" s="168">
        <v>26.407600561666602</v>
      </c>
      <c r="E2819" s="168">
        <v>2.117403E-2</v>
      </c>
      <c r="F2819" s="169">
        <f t="shared" si="476"/>
        <v>0.97872912493741693</v>
      </c>
      <c r="G2819" s="169">
        <f t="shared" si="477"/>
        <v>0.37750541210442129</v>
      </c>
      <c r="H2819" s="169">
        <f t="shared" si="478"/>
        <v>8.1711128161130147E-4</v>
      </c>
      <c r="I2819" s="169">
        <f t="shared" si="479"/>
        <v>33706.639179227204</v>
      </c>
      <c r="J2819" s="169">
        <f t="shared" si="473"/>
        <v>2.3680323259658867E-2</v>
      </c>
      <c r="K2819" s="169">
        <f t="shared" si="474"/>
        <v>1.6955945420068308</v>
      </c>
      <c r="L2819" s="169">
        <f t="shared" si="480"/>
        <v>25.624426535354861</v>
      </c>
      <c r="M2819" s="170">
        <f t="shared" si="481"/>
        <v>29.829925092408757</v>
      </c>
      <c r="N2819" s="170">
        <f t="shared" si="482"/>
        <v>1.0141873436869</v>
      </c>
      <c r="O2819" s="169">
        <f t="shared" si="483"/>
        <v>9.1467112525874819E-2</v>
      </c>
    </row>
    <row r="2820" spans="1:15" x14ac:dyDescent="0.25">
      <c r="A2820" s="157">
        <v>45695.947222222225</v>
      </c>
      <c r="B2820" s="168">
        <v>0.33241576929763089</v>
      </c>
      <c r="C2820" s="169">
        <f t="shared" si="475"/>
        <v>0.37741032314822287</v>
      </c>
      <c r="D2820" s="168">
        <v>26.407140889999901</v>
      </c>
      <c r="E2820" s="168">
        <v>2.1136942999999998E-2</v>
      </c>
      <c r="F2820" s="169">
        <f t="shared" si="476"/>
        <v>0.978730060149819</v>
      </c>
      <c r="G2820" s="169">
        <f t="shared" si="477"/>
        <v>0.3652046757175606</v>
      </c>
      <c r="H2820" s="169">
        <f t="shared" si="478"/>
        <v>7.9048631107697101E-4</v>
      </c>
      <c r="I2820" s="169">
        <f t="shared" si="479"/>
        <v>32608.251920006456</v>
      </c>
      <c r="J2820" s="169">
        <f t="shared" si="473"/>
        <v>2.368064775024651E-2</v>
      </c>
      <c r="K2820" s="169">
        <f t="shared" si="474"/>
        <v>1.6955739095175109</v>
      </c>
      <c r="L2820" s="169">
        <f t="shared" si="480"/>
        <v>24.904708403594444</v>
      </c>
      <c r="M2820" s="170">
        <f t="shared" si="481"/>
        <v>28.991770259800855</v>
      </c>
      <c r="N2820" s="170">
        <f t="shared" si="482"/>
        <v>0.9810040557273253</v>
      </c>
      <c r="O2820" s="169">
        <f t="shared" si="483"/>
        <v>8.8474391750299905E-2</v>
      </c>
    </row>
    <row r="2821" spans="1:15" x14ac:dyDescent="0.25">
      <c r="A2821" s="157">
        <v>45695.947916666664</v>
      </c>
      <c r="B2821" s="168">
        <v>0.31079523031006606</v>
      </c>
      <c r="C2821" s="169">
        <f t="shared" si="475"/>
        <v>0.35286243518758437</v>
      </c>
      <c r="D2821" s="168">
        <v>26.406683763333302</v>
      </c>
      <c r="E2821" s="168">
        <v>2.1212177999999901E-2</v>
      </c>
      <c r="F2821" s="169">
        <f t="shared" si="476"/>
        <v>0.97873099016245824</v>
      </c>
      <c r="G2821" s="169">
        <f t="shared" si="477"/>
        <v>0.34145152481718072</v>
      </c>
      <c r="H2821" s="169">
        <f t="shared" si="478"/>
        <v>7.3907256453935224E-4</v>
      </c>
      <c r="I2821" s="169">
        <f t="shared" si="479"/>
        <v>30487.314400207288</v>
      </c>
      <c r="J2821" s="169">
        <f t="shared" si="473"/>
        <v>2.3680970449669551E-2</v>
      </c>
      <c r="K2821" s="169">
        <f t="shared" si="474"/>
        <v>1.6955533914434475</v>
      </c>
      <c r="L2821" s="169">
        <f t="shared" si="480"/>
        <v>23.505159722441075</v>
      </c>
      <c r="M2821" s="170">
        <f t="shared" si="481"/>
        <v>27.362247797159942</v>
      </c>
      <c r="N2821" s="170">
        <f t="shared" si="482"/>
        <v>0.92347152754940776</v>
      </c>
      <c r="O2821" s="169">
        <f t="shared" si="483"/>
        <v>8.328567167653389E-2</v>
      </c>
    </row>
    <row r="2822" spans="1:15" x14ac:dyDescent="0.25">
      <c r="A2822" s="157">
        <v>45695.948611111111</v>
      </c>
      <c r="B2822" s="168">
        <v>0.30152929082310476</v>
      </c>
      <c r="C2822" s="169">
        <f t="shared" si="475"/>
        <v>0.34234151360740017</v>
      </c>
      <c r="D2822" s="168">
        <v>26.406249523333301</v>
      </c>
      <c r="E2822" s="168">
        <v>2.0987002166666598E-2</v>
      </c>
      <c r="F2822" s="169">
        <f t="shared" si="476"/>
        <v>0.97873187359252511</v>
      </c>
      <c r="G2822" s="169">
        <f t="shared" si="477"/>
        <v>0.33127160936760897</v>
      </c>
      <c r="H2822" s="169">
        <f t="shared" si="478"/>
        <v>7.1703811551430507E-4</v>
      </c>
      <c r="I2822" s="169">
        <f t="shared" si="479"/>
        <v>29578.306775679375</v>
      </c>
      <c r="J2822" s="169">
        <f t="shared" si="473"/>
        <v>2.3681276997693179E-2</v>
      </c>
      <c r="K2822" s="169">
        <f t="shared" si="474"/>
        <v>1.6955339008028929</v>
      </c>
      <c r="L2822" s="169">
        <f t="shared" si="480"/>
        <v>22.901221391538499</v>
      </c>
      <c r="M2822" s="170">
        <f t="shared" si="481"/>
        <v>26.658931424622889</v>
      </c>
      <c r="N2822" s="170">
        <f t="shared" si="482"/>
        <v>0.88771472067857016</v>
      </c>
      <c r="O2822" s="169">
        <f t="shared" si="483"/>
        <v>8.0060851432049981E-2</v>
      </c>
    </row>
    <row r="2823" spans="1:15" x14ac:dyDescent="0.25">
      <c r="A2823" s="157">
        <v>45695.949305555558</v>
      </c>
      <c r="B2823" s="168">
        <v>0.3304853623177883</v>
      </c>
      <c r="C2823" s="169">
        <f t="shared" si="475"/>
        <v>0.37521593952773724</v>
      </c>
      <c r="D2823" s="168">
        <v>26.405820370000001</v>
      </c>
      <c r="E2823" s="168">
        <v>2.10050158333333E-2</v>
      </c>
      <c r="F2823" s="169">
        <f t="shared" si="476"/>
        <v>0.97873274665477039</v>
      </c>
      <c r="G2823" s="169">
        <f t="shared" si="477"/>
        <v>0.3630838567908114</v>
      </c>
      <c r="H2823" s="169">
        <f t="shared" si="478"/>
        <v>7.8589579391950522E-4</v>
      </c>
      <c r="I2823" s="169">
        <f t="shared" si="479"/>
        <v>32418.657175196498</v>
      </c>
      <c r="J2823" s="169">
        <f t="shared" si="473"/>
        <v>2.3681579959599859E-2</v>
      </c>
      <c r="K2823" s="169">
        <f t="shared" si="474"/>
        <v>1.6955146386358813</v>
      </c>
      <c r="L2823" s="169">
        <f t="shared" si="480"/>
        <v>24.78027869869425</v>
      </c>
      <c r="M2823" s="170">
        <f t="shared" si="481"/>
        <v>28.846017227065786</v>
      </c>
      <c r="N2823" s="170">
        <f t="shared" si="482"/>
        <v>0.96945896993232517</v>
      </c>
      <c r="O2823" s="169">
        <f t="shared" si="483"/>
        <v>8.7433168283939863E-2</v>
      </c>
    </row>
    <row r="2824" spans="1:15" x14ac:dyDescent="0.25">
      <c r="A2824" s="157">
        <v>45695.95</v>
      </c>
      <c r="B2824" s="168">
        <v>0.34438426971820851</v>
      </c>
      <c r="C2824" s="169">
        <f t="shared" si="475"/>
        <v>0.39099512918382512</v>
      </c>
      <c r="D2824" s="168">
        <v>26.405391214999899</v>
      </c>
      <c r="E2824" s="168">
        <v>2.1069654166666601E-2</v>
      </c>
      <c r="F2824" s="169">
        <f t="shared" si="476"/>
        <v>0.97873361970115758</v>
      </c>
      <c r="G2824" s="169">
        <f t="shared" si="477"/>
        <v>0.37835372795463718</v>
      </c>
      <c r="H2824" s="169">
        <f t="shared" si="478"/>
        <v>8.1894746310527526E-4</v>
      </c>
      <c r="I2824" s="169">
        <f t="shared" si="479"/>
        <v>33781.979161482494</v>
      </c>
      <c r="J2824" s="169">
        <f t="shared" si="473"/>
        <v>2.368188292742723E-2</v>
      </c>
      <c r="K2824" s="169">
        <f t="shared" si="474"/>
        <v>1.6954953765542158</v>
      </c>
      <c r="L2824" s="169">
        <f t="shared" si="480"/>
        <v>25.673939478588551</v>
      </c>
      <c r="M2824" s="170">
        <f t="shared" si="481"/>
        <v>29.885998125611955</v>
      </c>
      <c r="N2824" s="170">
        <f t="shared" si="482"/>
        <v>1.0112791381369333</v>
      </c>
      <c r="O2824" s="169">
        <f t="shared" si="483"/>
        <v>9.120482847555314E-2</v>
      </c>
    </row>
    <row r="2825" spans="1:15" x14ac:dyDescent="0.25">
      <c r="A2825" s="157">
        <v>45695.950694444444</v>
      </c>
      <c r="B2825" s="168">
        <v>0.33164359508233027</v>
      </c>
      <c r="C2825" s="169">
        <f t="shared" si="475"/>
        <v>0.37652918634436788</v>
      </c>
      <c r="D2825" s="168">
        <v>26.404962063333301</v>
      </c>
      <c r="E2825" s="168">
        <v>2.1128994166666599E-2</v>
      </c>
      <c r="F2825" s="169">
        <f t="shared" si="476"/>
        <v>0.97873449272151458</v>
      </c>
      <c r="G2825" s="169">
        <f t="shared" si="477"/>
        <v>0.36435633559671687</v>
      </c>
      <c r="H2825" s="169">
        <f t="shared" si="478"/>
        <v>7.8865007704917076E-4</v>
      </c>
      <c r="I2825" s="169">
        <f t="shared" si="479"/>
        <v>32532.121700153384</v>
      </c>
      <c r="J2825" s="169">
        <f t="shared" si="473"/>
        <v>2.3682185897645282E-2</v>
      </c>
      <c r="K2825" s="169">
        <f t="shared" si="474"/>
        <v>1.6954761147823278</v>
      </c>
      <c r="L2825" s="169">
        <f t="shared" si="480"/>
        <v>24.854947957540503</v>
      </c>
      <c r="M2825" s="170">
        <f t="shared" si="481"/>
        <v>28.932348631910251</v>
      </c>
      <c r="N2825" s="170">
        <f t="shared" si="482"/>
        <v>0.97840674346199075</v>
      </c>
      <c r="O2825" s="169">
        <f t="shared" si="483"/>
        <v>8.8240146416124723E-2</v>
      </c>
    </row>
    <row r="2826" spans="1:15" x14ac:dyDescent="0.25">
      <c r="A2826" s="157">
        <v>45695.951388888891</v>
      </c>
      <c r="B2826" s="168">
        <v>0.3192890048090648</v>
      </c>
      <c r="C2826" s="169">
        <f t="shared" si="475"/>
        <v>0.3625016127242861</v>
      </c>
      <c r="D2826" s="168">
        <v>26.404515013333299</v>
      </c>
      <c r="E2826" s="168">
        <v>2.0952560999999901E-2</v>
      </c>
      <c r="F2826" s="169">
        <f t="shared" si="476"/>
        <v>0.97873540213186172</v>
      </c>
      <c r="G2826" s="169">
        <f t="shared" si="477"/>
        <v>0.35078311028341519</v>
      </c>
      <c r="H2826" s="169">
        <f t="shared" si="478"/>
        <v>7.5927080147925366E-4</v>
      </c>
      <c r="I2826" s="169">
        <f t="shared" si="479"/>
        <v>31320.139339378318</v>
      </c>
      <c r="J2826" s="169">
        <f t="shared" si="473"/>
        <v>2.3682501508678861E-2</v>
      </c>
      <c r="K2826" s="169">
        <f t="shared" si="474"/>
        <v>1.6954560498432825</v>
      </c>
      <c r="L2826" s="169">
        <f t="shared" si="480"/>
        <v>24.056557410297209</v>
      </c>
      <c r="M2826" s="170">
        <f t="shared" si="481"/>
        <v>28.002686935828841</v>
      </c>
      <c r="N2826" s="170">
        <f t="shared" si="482"/>
        <v>0.93581318976083949</v>
      </c>
      <c r="O2826" s="169">
        <f t="shared" si="483"/>
        <v>8.4398736450292153E-2</v>
      </c>
    </row>
    <row r="2827" spans="1:15" x14ac:dyDescent="0.25">
      <c r="A2827" s="157">
        <v>45695.95208333333</v>
      </c>
      <c r="B2827" s="168">
        <v>0.31156738795477218</v>
      </c>
      <c r="C2827" s="169">
        <f t="shared" si="475"/>
        <v>0.35373378621797991</v>
      </c>
      <c r="D2827" s="168">
        <v>26.403906889999998</v>
      </c>
      <c r="E2827" s="168">
        <v>2.1036804499999999E-2</v>
      </c>
      <c r="F2827" s="169">
        <f t="shared" si="476"/>
        <v>0.9787366391717045</v>
      </c>
      <c r="G2827" s="169">
        <f t="shared" si="477"/>
        <v>0.34229984673293573</v>
      </c>
      <c r="H2827" s="169">
        <f t="shared" si="478"/>
        <v>7.4090875916219857E-4</v>
      </c>
      <c r="I2827" s="169">
        <f t="shared" si="479"/>
        <v>30562.599129233466</v>
      </c>
      <c r="J2827" s="169">
        <f t="shared" si="473"/>
        <v>2.3682930843492697E-2</v>
      </c>
      <c r="K2827" s="169">
        <f t="shared" si="474"/>
        <v>1.6954287557310144</v>
      </c>
      <c r="L2827" s="169">
        <f t="shared" si="480"/>
        <v>23.555372913741234</v>
      </c>
      <c r="M2827" s="170">
        <f t="shared" si="481"/>
        <v>27.418894933782013</v>
      </c>
      <c r="N2827" s="170">
        <f t="shared" si="482"/>
        <v>0.9179275633071502</v>
      </c>
      <c r="O2827" s="169">
        <f t="shared" si="483"/>
        <v>8.2785674901438511E-2</v>
      </c>
    </row>
    <row r="2828" spans="1:15" x14ac:dyDescent="0.25">
      <c r="A2828" s="157">
        <v>45695.952777777777</v>
      </c>
      <c r="B2828" s="168">
        <v>0.32160549795838228</v>
      </c>
      <c r="C2828" s="169">
        <f t="shared" si="475"/>
        <v>0.36512914401983831</v>
      </c>
      <c r="D2828" s="168">
        <v>26.403262963333301</v>
      </c>
      <c r="E2828" s="168">
        <v>2.1047930999999999E-2</v>
      </c>
      <c r="F2828" s="169">
        <f t="shared" si="476"/>
        <v>0.97873794900028566</v>
      </c>
      <c r="G2828" s="169">
        <f t="shared" si="477"/>
        <v>0.35332809823987094</v>
      </c>
      <c r="H2828" s="169">
        <f t="shared" si="478"/>
        <v>7.647794334196341E-4</v>
      </c>
      <c r="I2828" s="169">
        <f t="shared" si="479"/>
        <v>31547.15804331403</v>
      </c>
      <c r="J2828" s="169">
        <f t="shared" si="473"/>
        <v>2.368338546582897E-2</v>
      </c>
      <c r="K2828" s="169">
        <f t="shared" si="474"/>
        <v>1.6953998550251956</v>
      </c>
      <c r="L2828" s="169">
        <f t="shared" si="480"/>
        <v>24.206580800391304</v>
      </c>
      <c r="M2828" s="170">
        <f t="shared" si="481"/>
        <v>28.176482795655939</v>
      </c>
      <c r="N2828" s="170">
        <f t="shared" si="482"/>
        <v>0.94652551602014712</v>
      </c>
      <c r="O2828" s="169">
        <f t="shared" si="483"/>
        <v>8.5364855340922363E-2</v>
      </c>
    </row>
    <row r="2829" spans="1:15" x14ac:dyDescent="0.25">
      <c r="A2829" s="157">
        <v>45695.953472222223</v>
      </c>
      <c r="B2829" s="168">
        <v>0.31851684348886794</v>
      </c>
      <c r="C2829" s="169">
        <f t="shared" si="475"/>
        <v>0.36162123322613443</v>
      </c>
      <c r="D2829" s="168">
        <v>26.402619040000001</v>
      </c>
      <c r="E2829" s="168">
        <v>2.1047930999999999E-2</v>
      </c>
      <c r="F2829" s="169">
        <f t="shared" si="476"/>
        <v>0.97873925877875467</v>
      </c>
      <c r="G2829" s="169">
        <f t="shared" si="477"/>
        <v>0.34993478432962555</v>
      </c>
      <c r="H2829" s="169">
        <f t="shared" si="478"/>
        <v>7.5743459811607259E-4</v>
      </c>
      <c r="I2829" s="169">
        <f t="shared" si="479"/>
        <v>31244.074550738016</v>
      </c>
      <c r="J2829" s="169">
        <f t="shared" si="473"/>
        <v>2.3683840096493353E-2</v>
      </c>
      <c r="K2829" s="169">
        <f t="shared" si="474"/>
        <v>1.6953709548295492</v>
      </c>
      <c r="L2829" s="169">
        <f t="shared" si="480"/>
        <v>24.00651599426342</v>
      </c>
      <c r="M2829" s="170">
        <f t="shared" si="481"/>
        <v>27.943180432318503</v>
      </c>
      <c r="N2829" s="170">
        <f t="shared" si="482"/>
        <v>0.93785809620643079</v>
      </c>
      <c r="O2829" s="169">
        <f t="shared" si="483"/>
        <v>8.4583161634779122E-2</v>
      </c>
    </row>
    <row r="2830" spans="1:15" x14ac:dyDescent="0.25">
      <c r="A2830" s="157">
        <v>45695.95416666667</v>
      </c>
      <c r="B2830" s="168">
        <v>0.30075711110228459</v>
      </c>
      <c r="C2830" s="169">
        <f t="shared" si="475"/>
        <v>0.34145691290776492</v>
      </c>
      <c r="D2830" s="168">
        <v>26.401975119999999</v>
      </c>
      <c r="E2830" s="168">
        <v>2.1047930999999999E-2</v>
      </c>
      <c r="F2830" s="169">
        <f t="shared" si="476"/>
        <v>0.97874056850711311</v>
      </c>
      <c r="G2830" s="169">
        <f t="shared" si="477"/>
        <v>0.33042326319819082</v>
      </c>
      <c r="H2830" s="169">
        <f t="shared" si="478"/>
        <v>7.1520186839435246E-4</v>
      </c>
      <c r="I2830" s="169">
        <f t="shared" si="479"/>
        <v>29501.877275230891</v>
      </c>
      <c r="J2830" s="169">
        <f t="shared" si="473"/>
        <v>2.3684294735486066E-2</v>
      </c>
      <c r="K2830" s="169">
        <f t="shared" si="474"/>
        <v>1.6953420551440612</v>
      </c>
      <c r="L2830" s="169">
        <f t="shared" si="480"/>
        <v>22.850775720534227</v>
      </c>
      <c r="M2830" s="170">
        <f t="shared" si="481"/>
        <v>26.597512024059906</v>
      </c>
      <c r="N2830" s="170">
        <f t="shared" si="482"/>
        <v>0.88801131995861515</v>
      </c>
      <c r="O2830" s="169">
        <f t="shared" si="483"/>
        <v>8.0087601006368608E-2</v>
      </c>
    </row>
    <row r="2831" spans="1:15" x14ac:dyDescent="0.25">
      <c r="A2831" s="157">
        <v>45695.954861111109</v>
      </c>
      <c r="B2831" s="168">
        <v>0.30461792320878273</v>
      </c>
      <c r="C2831" s="169">
        <f t="shared" si="475"/>
        <v>0.3458389143028483</v>
      </c>
      <c r="D2831" s="168">
        <v>26.401295469999901</v>
      </c>
      <c r="E2831" s="168">
        <v>2.1047930999999999E-2</v>
      </c>
      <c r="F2831" s="169">
        <f t="shared" si="476"/>
        <v>0.97874195086301641</v>
      </c>
      <c r="G2831" s="169">
        <f t="shared" si="477"/>
        <v>0.33466489901570723</v>
      </c>
      <c r="H2831" s="169">
        <f t="shared" si="478"/>
        <v>7.2438289830239664E-4</v>
      </c>
      <c r="I2831" s="169">
        <f t="shared" si="479"/>
        <v>29880.482195766093</v>
      </c>
      <c r="J2831" s="169">
        <f t="shared" si="473"/>
        <v>2.3684774613192665E-2</v>
      </c>
      <c r="K2831" s="169">
        <f t="shared" si="474"/>
        <v>1.6953115522564466</v>
      </c>
      <c r="L2831" s="169">
        <f t="shared" si="480"/>
        <v>23.102818131776392</v>
      </c>
      <c r="M2831" s="170">
        <f t="shared" si="481"/>
        <v>26.890447218087708</v>
      </c>
      <c r="N2831" s="170">
        <f t="shared" si="482"/>
        <v>0.89883990847333306</v>
      </c>
      <c r="O2831" s="169">
        <f t="shared" si="483"/>
        <v>8.1064205309644033E-2</v>
      </c>
    </row>
    <row r="2832" spans="1:15" x14ac:dyDescent="0.25">
      <c r="A2832" s="157">
        <v>45695.955555555556</v>
      </c>
      <c r="B2832" s="168">
        <v>0.32701062719203522</v>
      </c>
      <c r="C2832" s="169">
        <f t="shared" si="475"/>
        <v>0.37125979253098834</v>
      </c>
      <c r="D2832" s="168">
        <v>26.400294239999901</v>
      </c>
      <c r="E2832" s="168">
        <v>2.1047930999999999E-2</v>
      </c>
      <c r="F2832" s="169">
        <f t="shared" si="476"/>
        <v>0.97874398720001166</v>
      </c>
      <c r="G2832" s="169">
        <f t="shared" si="477"/>
        <v>0.35926637990791149</v>
      </c>
      <c r="H2832" s="169">
        <f t="shared" si="478"/>
        <v>7.7763285694353132E-4</v>
      </c>
      <c r="I2832" s="169">
        <f t="shared" si="479"/>
        <v>32076.846074677393</v>
      </c>
      <c r="J2832" s="169">
        <f t="shared" ref="J2832:J2895" si="484">KHprocess*EXP(delta*(1/(D2832+273.15)-1/(Tnul+273.15)))</f>
        <v>2.3685481569258909E-2</v>
      </c>
      <c r="K2832" s="169">
        <f t="shared" ref="K2832:K2895" si="485">1/(J2832*constR*(D2832+273.15)*10^3)</f>
        <v>1.6952666174975941</v>
      </c>
      <c r="L2832" s="169">
        <f t="shared" si="480"/>
        <v>24.556048081425001</v>
      </c>
      <c r="M2832" s="170">
        <f t="shared" si="481"/>
        <v>28.581250625139369</v>
      </c>
      <c r="N2832" s="170">
        <f t="shared" si="482"/>
        <v>0.96156845001310276</v>
      </c>
      <c r="O2832" s="169">
        <f t="shared" si="483"/>
        <v>8.6721541307098013E-2</v>
      </c>
    </row>
    <row r="2833" spans="1:15" x14ac:dyDescent="0.25">
      <c r="A2833" s="157">
        <v>45695.956250000003</v>
      </c>
      <c r="B2833" s="168">
        <v>0.32430806257520878</v>
      </c>
      <c r="C2833" s="169">
        <f t="shared" ref="C2833:C2895" si="486">IF($C$13="Normalised Q_A (Nm3/s)", B2833*$C$8/F2833*(D2833+273.15)/($C$6+273.15), B2833)</f>
        <v>0.36818939350594815</v>
      </c>
      <c r="D2833" s="168">
        <v>26.399221546666599</v>
      </c>
      <c r="E2833" s="168">
        <v>2.1064885666666599E-2</v>
      </c>
      <c r="F2833" s="169">
        <f t="shared" ref="F2833:F2895" si="487">$C$5-EXP(52.57-(6690.9/(D2833+273.15))-4.681*LN(D2833+273.15))/1000</f>
        <v>0.97874616876543163</v>
      </c>
      <c r="G2833" s="169">
        <f t="shared" ref="G2833:G2895" si="488">C2833*((20+273.15)/(D2833+273.15))*(F2833/$C$9)</f>
        <v>0.35629723907389127</v>
      </c>
      <c r="H2833" s="169">
        <f t="shared" ref="H2833:H2895" si="489">G2833/$C$2</f>
        <v>7.7120614518158288E-4</v>
      </c>
      <c r="I2833" s="169">
        <f t="shared" ref="I2833:I2895" si="490">C2833*(24*60*60)</f>
        <v>31811.563598913919</v>
      </c>
      <c r="J2833" s="169">
        <f t="shared" si="484"/>
        <v>2.368623901335588E-2</v>
      </c>
      <c r="K2833" s="169">
        <f t="shared" si="485"/>
        <v>1.6952184764632476</v>
      </c>
      <c r="L2833" s="169">
        <f t="shared" ref="L2833:L2895" si="491">(($C$3/0.815)^(-0.49))*34500*(H2833)^0.86</f>
        <v>24.381416370018922</v>
      </c>
      <c r="M2833" s="170">
        <f t="shared" ref="M2833:M2895" si="492">L2833*(1.024)^(D2833-20)</f>
        <v>28.377271517515478</v>
      </c>
      <c r="N2833" s="170">
        <f t="shared" ref="N2833:N2895" si="493">K2833*E2833*(1-EXP((-(M2833/K2833)*($C$4/I2833))))*I2833/1000</f>
        <v>0.95474671568367431</v>
      </c>
      <c r="O2833" s="169">
        <f t="shared" ref="O2833:O2895" si="494">N2833*1000/24/$C$2</f>
        <v>8.6106305527026902E-2</v>
      </c>
    </row>
    <row r="2834" spans="1:15" x14ac:dyDescent="0.25">
      <c r="A2834" s="157">
        <v>45695.956944444442</v>
      </c>
      <c r="B2834" s="168">
        <v>0.31851684348886794</v>
      </c>
      <c r="C2834" s="169">
        <f t="shared" si="486"/>
        <v>0.36161247781066563</v>
      </c>
      <c r="D2834" s="168">
        <v>26.398148854999999</v>
      </c>
      <c r="E2834" s="168">
        <v>2.1110451166666599E-2</v>
      </c>
      <c r="F2834" s="169">
        <f t="shared" si="487"/>
        <v>0.97874835020723183</v>
      </c>
      <c r="G2834" s="169">
        <f t="shared" si="488"/>
        <v>0.34993478432962549</v>
      </c>
      <c r="H2834" s="169">
        <f t="shared" si="489"/>
        <v>7.5743459811607248E-4</v>
      </c>
      <c r="I2834" s="169">
        <f t="shared" si="490"/>
        <v>31243.31808284151</v>
      </c>
      <c r="J2834" s="169">
        <f t="shared" si="484"/>
        <v>2.3686996485923529E-2</v>
      </c>
      <c r="K2834" s="169">
        <f t="shared" si="485"/>
        <v>1.6951703365042619</v>
      </c>
      <c r="L2834" s="169">
        <f t="shared" si="491"/>
        <v>24.00651599426342</v>
      </c>
      <c r="M2834" s="170">
        <f t="shared" si="492"/>
        <v>27.940218129880805</v>
      </c>
      <c r="N2834" s="170">
        <f t="shared" si="493"/>
        <v>0.94052173814023332</v>
      </c>
      <c r="O2834" s="169">
        <f t="shared" si="494"/>
        <v>8.4823389081911379E-2</v>
      </c>
    </row>
    <row r="2835" spans="1:15" x14ac:dyDescent="0.25">
      <c r="A2835" s="157">
        <v>45695.957638888889</v>
      </c>
      <c r="B2835" s="168">
        <v>0.30847873346981336</v>
      </c>
      <c r="C2835" s="169">
        <f t="shared" si="486"/>
        <v>0.35021416722560589</v>
      </c>
      <c r="D2835" s="168">
        <v>26.3970761616666</v>
      </c>
      <c r="E2835" s="168">
        <v>2.10028966666666E-2</v>
      </c>
      <c r="F2835" s="169">
        <f t="shared" si="487"/>
        <v>0.97875053153219693</v>
      </c>
      <c r="G2835" s="169">
        <f t="shared" si="488"/>
        <v>0.33890653280572242</v>
      </c>
      <c r="H2835" s="169">
        <f t="shared" si="489"/>
        <v>7.3356392382191004E-4</v>
      </c>
      <c r="I2835" s="169">
        <f t="shared" si="490"/>
        <v>30258.50404829235</v>
      </c>
      <c r="J2835" s="169">
        <f t="shared" si="484"/>
        <v>2.3687753989317169E-2</v>
      </c>
      <c r="K2835" s="169">
        <f t="shared" si="485"/>
        <v>1.6951221974710218</v>
      </c>
      <c r="L2835" s="169">
        <f t="shared" si="491"/>
        <v>23.35441358284746</v>
      </c>
      <c r="M2835" s="170">
        <f t="shared" si="492"/>
        <v>27.180570871032653</v>
      </c>
      <c r="N2835" s="170">
        <f t="shared" si="493"/>
        <v>0.90762057000301666</v>
      </c>
      <c r="O2835" s="169">
        <f t="shared" si="494"/>
        <v>8.1856112013259083E-2</v>
      </c>
    </row>
    <row r="2836" spans="1:15" x14ac:dyDescent="0.25">
      <c r="A2836" s="157">
        <v>45695.958333333336</v>
      </c>
      <c r="B2836" s="168">
        <v>0.32701062350882226</v>
      </c>
      <c r="C2836" s="169">
        <f t="shared" si="486"/>
        <v>0.37125144825018441</v>
      </c>
      <c r="D2836" s="168">
        <v>26.396146486666598</v>
      </c>
      <c r="E2836" s="168">
        <v>2.0947794666666599E-2</v>
      </c>
      <c r="F2836" s="169">
        <f t="shared" si="487"/>
        <v>0.97875242193172596</v>
      </c>
      <c r="G2836" s="169">
        <f t="shared" si="488"/>
        <v>0.35926637586139293</v>
      </c>
      <c r="H2836" s="169">
        <f t="shared" si="489"/>
        <v>7.7763284818483313E-4</v>
      </c>
      <c r="I2836" s="169">
        <f t="shared" si="490"/>
        <v>32076.125128815933</v>
      </c>
      <c r="J2836" s="169">
        <f t="shared" si="484"/>
        <v>2.3688410521499309E-2</v>
      </c>
      <c r="K2836" s="169">
        <f t="shared" si="485"/>
        <v>1.695080477450807</v>
      </c>
      <c r="L2836" s="169">
        <f t="shared" si="491"/>
        <v>24.556047843564748</v>
      </c>
      <c r="M2836" s="170">
        <f t="shared" si="492"/>
        <v>28.578438940333324</v>
      </c>
      <c r="N2836" s="170">
        <f t="shared" si="493"/>
        <v>0.95687848487572025</v>
      </c>
      <c r="O2836" s="169">
        <f t="shared" si="494"/>
        <v>8.6298564653293677E-2</v>
      </c>
    </row>
    <row r="2837" spans="1:15" x14ac:dyDescent="0.25">
      <c r="A2837" s="157">
        <v>45695.959027777775</v>
      </c>
      <c r="B2837" s="168">
        <v>0.34322602774177574</v>
      </c>
      <c r="C2837" s="169">
        <f t="shared" si="486"/>
        <v>0.3896613670370262</v>
      </c>
      <c r="D2837" s="168">
        <v>26.396503988333301</v>
      </c>
      <c r="E2837" s="168">
        <v>2.10018355E-2</v>
      </c>
      <c r="F2837" s="169">
        <f t="shared" si="487"/>
        <v>0.97875169499914372</v>
      </c>
      <c r="G2837" s="169">
        <f t="shared" si="488"/>
        <v>0.37708123902819618</v>
      </c>
      <c r="H2837" s="169">
        <f t="shared" si="489"/>
        <v>8.1619315806968874E-4</v>
      </c>
      <c r="I2837" s="169">
        <f t="shared" si="490"/>
        <v>33666.742111999061</v>
      </c>
      <c r="J2837" s="169">
        <f t="shared" si="484"/>
        <v>2.368815805284143E-2</v>
      </c>
      <c r="K2837" s="169">
        <f t="shared" si="485"/>
        <v>1.6950965205777964</v>
      </c>
      <c r="L2837" s="169">
        <f t="shared" si="491"/>
        <v>25.599663339379422</v>
      </c>
      <c r="M2837" s="170">
        <f t="shared" si="492"/>
        <v>29.793255955780406</v>
      </c>
      <c r="N2837" s="170">
        <f t="shared" si="493"/>
        <v>1.0045414778582924</v>
      </c>
      <c r="O2837" s="169">
        <f t="shared" si="494"/>
        <v>9.0597175131519866E-2</v>
      </c>
    </row>
    <row r="2838" spans="1:15" x14ac:dyDescent="0.25">
      <c r="A2838" s="157">
        <v>45695.959722222222</v>
      </c>
      <c r="B2838" s="168">
        <v>0.33589049153599959</v>
      </c>
      <c r="C2838" s="169">
        <f t="shared" si="486"/>
        <v>0.3813347290325384</v>
      </c>
      <c r="D2838" s="168">
        <v>26.397147528333299</v>
      </c>
      <c r="E2838" s="168">
        <v>2.13207933333333E-2</v>
      </c>
      <c r="F2838" s="169">
        <f t="shared" si="487"/>
        <v>0.97875038641160916</v>
      </c>
      <c r="G2838" s="169">
        <f t="shared" si="488"/>
        <v>0.36902213844188703</v>
      </c>
      <c r="H2838" s="169">
        <f t="shared" si="489"/>
        <v>7.9874921740668192E-4</v>
      </c>
      <c r="I2838" s="169">
        <f t="shared" si="490"/>
        <v>32947.320588411319</v>
      </c>
      <c r="J2838" s="169">
        <f t="shared" si="484"/>
        <v>2.368770359142789E-2</v>
      </c>
      <c r="K2838" s="169">
        <f t="shared" si="485"/>
        <v>1.6951254001468534</v>
      </c>
      <c r="L2838" s="169">
        <f t="shared" si="491"/>
        <v>25.12842682815592</v>
      </c>
      <c r="M2838" s="170">
        <f t="shared" si="492"/>
        <v>29.245270487811929</v>
      </c>
      <c r="N2838" s="170">
        <f t="shared" si="493"/>
        <v>0.99908103565729978</v>
      </c>
      <c r="O2838" s="169">
        <f t="shared" si="494"/>
        <v>9.0104711008053742E-2</v>
      </c>
    </row>
    <row r="2839" spans="1:15" x14ac:dyDescent="0.25">
      <c r="A2839" s="157">
        <v>45695.960416666669</v>
      </c>
      <c r="B2839" s="168">
        <v>0.33666265653940941</v>
      </c>
      <c r="C2839" s="169">
        <f t="shared" si="486"/>
        <v>0.38221269611552311</v>
      </c>
      <c r="D2839" s="168">
        <v>26.397791068333301</v>
      </c>
      <c r="E2839" s="168">
        <v>2.1052169499999999E-2</v>
      </c>
      <c r="F2839" s="169">
        <f t="shared" si="487"/>
        <v>0.97874907778080544</v>
      </c>
      <c r="G2839" s="169">
        <f t="shared" si="488"/>
        <v>0.36987046844219551</v>
      </c>
      <c r="H2839" s="169">
        <f t="shared" si="489"/>
        <v>8.0058542952856173E-4</v>
      </c>
      <c r="I2839" s="169">
        <f t="shared" si="490"/>
        <v>33023.176944381194</v>
      </c>
      <c r="J2839" s="169">
        <f t="shared" si="484"/>
        <v>2.3687249140685911E-2</v>
      </c>
      <c r="K2839" s="169">
        <f t="shared" si="485"/>
        <v>1.6951542800760206</v>
      </c>
      <c r="L2839" s="169">
        <f t="shared" si="491"/>
        <v>25.178098219436876</v>
      </c>
      <c r="M2839" s="170">
        <f t="shared" si="492"/>
        <v>29.303526891513901</v>
      </c>
      <c r="N2839" s="170">
        <f t="shared" si="493"/>
        <v>0.98866833983114755</v>
      </c>
      <c r="O2839" s="169">
        <f t="shared" si="494"/>
        <v>8.9165615064136686E-2</v>
      </c>
    </row>
    <row r="2840" spans="1:15" x14ac:dyDescent="0.25">
      <c r="A2840" s="157">
        <v>45695.961111111108</v>
      </c>
      <c r="B2840" s="168">
        <v>0.31118131098946866</v>
      </c>
      <c r="C2840" s="169">
        <f t="shared" si="486"/>
        <v>0.35328498749731013</v>
      </c>
      <c r="D2840" s="168">
        <v>26.3984346083333</v>
      </c>
      <c r="E2840" s="168">
        <v>2.08990486666666E-2</v>
      </c>
      <c r="F2840" s="169">
        <f t="shared" si="487"/>
        <v>0.97874776910673178</v>
      </c>
      <c r="G2840" s="169">
        <f t="shared" si="488"/>
        <v>0.34187568781528388</v>
      </c>
      <c r="H2840" s="169">
        <f t="shared" si="489"/>
        <v>7.3999066626684827E-4</v>
      </c>
      <c r="I2840" s="169">
        <f t="shared" si="490"/>
        <v>30523.822919767594</v>
      </c>
      <c r="J2840" s="169">
        <f t="shared" si="484"/>
        <v>2.3686794700615185E-2</v>
      </c>
      <c r="K2840" s="169">
        <f t="shared" si="485"/>
        <v>1.6951831603653018</v>
      </c>
      <c r="L2840" s="169">
        <f t="shared" si="491"/>
        <v>23.53026861931626</v>
      </c>
      <c r="M2840" s="170">
        <f t="shared" si="492"/>
        <v>27.386118567869723</v>
      </c>
      <c r="N2840" s="170">
        <f t="shared" si="493"/>
        <v>0.91069655469044486</v>
      </c>
      <c r="O2840" s="169">
        <f t="shared" si="494"/>
        <v>8.2133527659672148E-2</v>
      </c>
    </row>
    <row r="2841" spans="1:15" x14ac:dyDescent="0.25">
      <c r="A2841" s="157">
        <v>45695.961805555555</v>
      </c>
      <c r="B2841" s="168">
        <v>0.30577616888387299</v>
      </c>
      <c r="C2841" s="169">
        <f t="shared" si="486"/>
        <v>0.34714952330426957</v>
      </c>
      <c r="D2841" s="168">
        <v>26.398970890000001</v>
      </c>
      <c r="E2841" s="168">
        <v>2.0867790000000001E-2</v>
      </c>
      <c r="F2841" s="169">
        <f t="shared" si="487"/>
        <v>0.97874667851533859</v>
      </c>
      <c r="G2841" s="169">
        <f t="shared" si="488"/>
        <v>0.33593739200563483</v>
      </c>
      <c r="H2841" s="169">
        <f t="shared" si="489"/>
        <v>7.271372121334087E-4</v>
      </c>
      <c r="I2841" s="169">
        <f t="shared" si="490"/>
        <v>29993.718813488889</v>
      </c>
      <c r="J2841" s="169">
        <f t="shared" si="484"/>
        <v>2.3686416009884585E-2</v>
      </c>
      <c r="K2841" s="169">
        <f t="shared" si="485"/>
        <v>1.6952072274733272</v>
      </c>
      <c r="L2841" s="169">
        <f t="shared" si="491"/>
        <v>23.178343561368159</v>
      </c>
      <c r="M2841" s="170">
        <f t="shared" si="492"/>
        <v>26.976867485353548</v>
      </c>
      <c r="N2841" s="170">
        <f t="shared" si="493"/>
        <v>0.89431114106058707</v>
      </c>
      <c r="O2841" s="169">
        <f t="shared" si="494"/>
        <v>8.0655766690168385E-2</v>
      </c>
    </row>
    <row r="2842" spans="1:15" x14ac:dyDescent="0.25">
      <c r="A2842" s="157">
        <v>45695.962500000001</v>
      </c>
      <c r="B2842" s="168">
        <v>0.31735859783694159</v>
      </c>
      <c r="C2842" s="169">
        <f t="shared" si="486"/>
        <v>0.36029828733420405</v>
      </c>
      <c r="D2842" s="168">
        <v>26.398541864999999</v>
      </c>
      <c r="E2842" s="168">
        <v>2.1073364166666601E-2</v>
      </c>
      <c r="F2842" s="169">
        <f t="shared" si="487"/>
        <v>0.97874755099017918</v>
      </c>
      <c r="G2842" s="169">
        <f t="shared" si="488"/>
        <v>0.3486622913651467</v>
      </c>
      <c r="H2842" s="169">
        <f t="shared" si="489"/>
        <v>7.546802843401444E-4</v>
      </c>
      <c r="I2842" s="169">
        <f t="shared" si="490"/>
        <v>31129.772025675229</v>
      </c>
      <c r="J2842" s="169">
        <f t="shared" si="484"/>
        <v>2.3686718961640846E-2</v>
      </c>
      <c r="K2842" s="169">
        <f t="shared" si="485"/>
        <v>1.6951879737818607</v>
      </c>
      <c r="L2842" s="169">
        <f t="shared" si="491"/>
        <v>23.931421767459359</v>
      </c>
      <c r="M2842" s="170">
        <f t="shared" si="492"/>
        <v>27.853078593172146</v>
      </c>
      <c r="N2842" s="170">
        <f t="shared" si="493"/>
        <v>0.93563172101599912</v>
      </c>
      <c r="O2842" s="169">
        <f t="shared" si="494"/>
        <v>8.4382370221500635E-2</v>
      </c>
    </row>
    <row r="2843" spans="1:15" x14ac:dyDescent="0.25">
      <c r="A2843" s="157">
        <v>45695.963194444441</v>
      </c>
      <c r="B2843" s="168">
        <v>0.32778278850450987</v>
      </c>
      <c r="C2843" s="169">
        <f t="shared" si="486"/>
        <v>0.3721316091306392</v>
      </c>
      <c r="D2843" s="168">
        <v>26.397898325</v>
      </c>
      <c r="E2843" s="168">
        <v>2.1121048333333298E-2</v>
      </c>
      <c r="F2843" s="169">
        <f t="shared" si="487"/>
        <v>0.97874885967146441</v>
      </c>
      <c r="G2843" s="169">
        <f t="shared" si="488"/>
        <v>0.36011470585321725</v>
      </c>
      <c r="H2843" s="169">
        <f t="shared" si="489"/>
        <v>7.7946906028834905E-4</v>
      </c>
      <c r="I2843" s="169">
        <f t="shared" si="490"/>
        <v>32152.171028887227</v>
      </c>
      <c r="J2843" s="169">
        <f t="shared" si="484"/>
        <v>2.3687173399932999E-2</v>
      </c>
      <c r="K2843" s="169">
        <f t="shared" si="485"/>
        <v>1.6951590934325642</v>
      </c>
      <c r="L2843" s="169">
        <f t="shared" si="491"/>
        <v>24.605905681815937</v>
      </c>
      <c r="M2843" s="170">
        <f t="shared" si="492"/>
        <v>28.637653515543299</v>
      </c>
      <c r="N2843" s="170">
        <f t="shared" si="493"/>
        <v>0.96700849294862357</v>
      </c>
      <c r="O2843" s="169">
        <f t="shared" si="494"/>
        <v>8.7212165669969671E-2</v>
      </c>
    </row>
    <row r="2844" spans="1:15" x14ac:dyDescent="0.25">
      <c r="A2844" s="157">
        <v>45695.963888888888</v>
      </c>
      <c r="B2844" s="168">
        <v>0.32160549795838228</v>
      </c>
      <c r="C2844" s="169">
        <f t="shared" si="486"/>
        <v>0.36511726217593438</v>
      </c>
      <c r="D2844" s="168">
        <v>26.397254785000001</v>
      </c>
      <c r="E2844" s="168">
        <v>2.1159725333333299E-2</v>
      </c>
      <c r="F2844" s="169">
        <f t="shared" si="487"/>
        <v>0.97875016830947981</v>
      </c>
      <c r="G2844" s="169">
        <f t="shared" si="488"/>
        <v>0.35332809823987105</v>
      </c>
      <c r="H2844" s="169">
        <f t="shared" si="489"/>
        <v>7.6477943341963432E-4</v>
      </c>
      <c r="I2844" s="169">
        <f t="shared" si="490"/>
        <v>31546.131452000729</v>
      </c>
      <c r="J2844" s="169">
        <f t="shared" si="484"/>
        <v>2.368762784889647E-2</v>
      </c>
      <c r="K2844" s="169">
        <f t="shared" si="485"/>
        <v>1.6951302134433746</v>
      </c>
      <c r="L2844" s="169">
        <f t="shared" si="491"/>
        <v>24.206580800391304</v>
      </c>
      <c r="M2844" s="170">
        <f t="shared" si="492"/>
        <v>28.172468126711493</v>
      </c>
      <c r="N2844" s="170">
        <f t="shared" si="493"/>
        <v>0.95138686397457628</v>
      </c>
      <c r="O2844" s="169">
        <f t="shared" si="494"/>
        <v>8.5803288597995686E-2</v>
      </c>
    </row>
    <row r="2845" spans="1:15" x14ac:dyDescent="0.25">
      <c r="A2845" s="157">
        <v>45695.964583333334</v>
      </c>
      <c r="B2845" s="168">
        <v>0.30886481782470671</v>
      </c>
      <c r="C2845" s="169">
        <f t="shared" si="486"/>
        <v>0.35065160368849541</v>
      </c>
      <c r="D2845" s="168">
        <v>26.396611244999999</v>
      </c>
      <c r="E2845" s="168">
        <v>2.0920772166666601E-2</v>
      </c>
      <c r="F2845" s="169">
        <f t="shared" si="487"/>
        <v>0.97875147690422593</v>
      </c>
      <c r="G2845" s="169">
        <f t="shared" si="488"/>
        <v>0.33933069984186021</v>
      </c>
      <c r="H2845" s="169">
        <f t="shared" si="489"/>
        <v>7.344820342897407E-4</v>
      </c>
      <c r="I2845" s="169">
        <f t="shared" si="490"/>
        <v>30296.298558686001</v>
      </c>
      <c r="J2845" s="169">
        <f t="shared" si="484"/>
        <v>2.3688082308531394E-2</v>
      </c>
      <c r="K2845" s="169">
        <f t="shared" si="485"/>
        <v>1.6951013338142995</v>
      </c>
      <c r="L2845" s="169">
        <f t="shared" si="491"/>
        <v>23.379549015206589</v>
      </c>
      <c r="M2845" s="170">
        <f t="shared" si="492"/>
        <v>27.209524225727794</v>
      </c>
      <c r="N2845" s="170">
        <f t="shared" si="493"/>
        <v>0.90513614703372658</v>
      </c>
      <c r="O2845" s="169">
        <f t="shared" si="494"/>
        <v>8.1632047892652104E-2</v>
      </c>
    </row>
    <row r="2846" spans="1:15" x14ac:dyDescent="0.25">
      <c r="A2846" s="157">
        <v>45695.965277777781</v>
      </c>
      <c r="B2846" s="168">
        <v>0.30654832650541519</v>
      </c>
      <c r="C2846" s="169">
        <f t="shared" si="486"/>
        <v>0.34802063255725318</v>
      </c>
      <c r="D2846" s="168">
        <v>26.396039200000001</v>
      </c>
      <c r="E2846" s="168">
        <v>2.0982232333333298E-2</v>
      </c>
      <c r="F2846" s="169">
        <f t="shared" si="487"/>
        <v>0.97875264008243579</v>
      </c>
      <c r="G2846" s="169">
        <f t="shared" si="488"/>
        <v>0.33678571389594097</v>
      </c>
      <c r="H2846" s="169">
        <f t="shared" si="489"/>
        <v>7.2897340670117095E-4</v>
      </c>
      <c r="I2846" s="169">
        <f t="shared" si="490"/>
        <v>30068.982652946674</v>
      </c>
      <c r="J2846" s="169">
        <f t="shared" si="484"/>
        <v>2.3688486288280131E-2</v>
      </c>
      <c r="K2846" s="169">
        <f t="shared" si="485"/>
        <v>1.6950756629113883</v>
      </c>
      <c r="L2846" s="169">
        <f t="shared" si="491"/>
        <v>23.228671190591982</v>
      </c>
      <c r="M2846" s="170">
        <f t="shared" si="492"/>
        <v>27.0335632345917</v>
      </c>
      <c r="N2846" s="170">
        <f t="shared" si="493"/>
        <v>0.90129977368463232</v>
      </c>
      <c r="O2846" s="169">
        <f t="shared" si="494"/>
        <v>8.12860546252374E-2</v>
      </c>
    </row>
    <row r="2847" spans="1:15" x14ac:dyDescent="0.25">
      <c r="A2847" s="157">
        <v>45695.96597222222</v>
      </c>
      <c r="B2847" s="168">
        <v>0.32199156941816903</v>
      </c>
      <c r="C2847" s="169">
        <f t="shared" si="486"/>
        <v>0.36555330206874298</v>
      </c>
      <c r="D2847" s="168">
        <v>26.396110596666599</v>
      </c>
      <c r="E2847" s="168">
        <v>2.08434171666666E-2</v>
      </c>
      <c r="F2847" s="169">
        <f t="shared" si="487"/>
        <v>0.97875249490857941</v>
      </c>
      <c r="G2847" s="169">
        <f t="shared" si="488"/>
        <v>0.35375225110895148</v>
      </c>
      <c r="H2847" s="169">
        <f t="shared" si="489"/>
        <v>7.6569751322283866E-4</v>
      </c>
      <c r="I2847" s="169">
        <f t="shared" si="490"/>
        <v>31583.805298739393</v>
      </c>
      <c r="J2847" s="169">
        <f t="shared" si="484"/>
        <v>2.3688435867297741E-2</v>
      </c>
      <c r="K2847" s="169">
        <f t="shared" si="485"/>
        <v>1.6950788668691288</v>
      </c>
      <c r="L2847" s="169">
        <f t="shared" si="491"/>
        <v>24.231569269732599</v>
      </c>
      <c r="M2847" s="170">
        <f t="shared" si="492"/>
        <v>28.200785312383996</v>
      </c>
      <c r="N2847" s="170">
        <f t="shared" si="493"/>
        <v>0.9382039711601835</v>
      </c>
      <c r="O2847" s="169">
        <f t="shared" si="494"/>
        <v>8.4614355263364319E-2</v>
      </c>
    </row>
    <row r="2848" spans="1:15" x14ac:dyDescent="0.25">
      <c r="A2848" s="157">
        <v>45695.966666666667</v>
      </c>
      <c r="B2848" s="168">
        <v>0.31156738795477218</v>
      </c>
      <c r="C2848" s="169">
        <f t="shared" si="486"/>
        <v>0.35371926020546418</v>
      </c>
      <c r="D2848" s="168">
        <v>26.3963249849999</v>
      </c>
      <c r="E2848" s="168">
        <v>2.1027268500000001E-2</v>
      </c>
      <c r="F2848" s="169">
        <f t="shared" si="487"/>
        <v>0.97875205898052942</v>
      </c>
      <c r="G2848" s="169">
        <f t="shared" si="488"/>
        <v>0.34229984673293573</v>
      </c>
      <c r="H2848" s="169">
        <f t="shared" si="489"/>
        <v>7.4090875916219857E-4</v>
      </c>
      <c r="I2848" s="169">
        <f t="shared" si="490"/>
        <v>30561.344081752104</v>
      </c>
      <c r="J2848" s="169">
        <f t="shared" si="484"/>
        <v>2.3688284465074913E-2</v>
      </c>
      <c r="K2848" s="169">
        <f t="shared" si="485"/>
        <v>1.695088487669302</v>
      </c>
      <c r="L2848" s="169">
        <f t="shared" si="491"/>
        <v>23.555372913741234</v>
      </c>
      <c r="M2848" s="170">
        <f t="shared" si="492"/>
        <v>27.413965008638364</v>
      </c>
      <c r="N2848" s="170">
        <f t="shared" si="493"/>
        <v>0.91730932707612811</v>
      </c>
      <c r="O2848" s="169">
        <f t="shared" si="494"/>
        <v>8.2729917665595967E-2</v>
      </c>
    </row>
    <row r="2849" spans="1:15" x14ac:dyDescent="0.25">
      <c r="A2849" s="157">
        <v>45695.967361111114</v>
      </c>
      <c r="B2849" s="168">
        <v>0.30616225320788026</v>
      </c>
      <c r="C2849" s="169">
        <f t="shared" si="486"/>
        <v>0.34758326973543002</v>
      </c>
      <c r="D2849" s="168">
        <v>26.396539369999999</v>
      </c>
      <c r="E2849" s="168">
        <v>2.0875736999999998E-2</v>
      </c>
      <c r="F2849" s="169">
        <f t="shared" si="487"/>
        <v>0.97875162305445551</v>
      </c>
      <c r="G2849" s="169">
        <f t="shared" si="488"/>
        <v>0.33636155900784004</v>
      </c>
      <c r="H2849" s="169">
        <f t="shared" si="489"/>
        <v>7.2805532252779226E-4</v>
      </c>
      <c r="I2849" s="169">
        <f t="shared" si="490"/>
        <v>30031.194505141153</v>
      </c>
      <c r="J2849" s="169">
        <f t="shared" si="484"/>
        <v>2.3688133066390393E-2</v>
      </c>
      <c r="K2849" s="169">
        <f t="shared" si="485"/>
        <v>1.6950981083598584</v>
      </c>
      <c r="L2849" s="169">
        <f t="shared" si="491"/>
        <v>23.203509956579143</v>
      </c>
      <c r="M2849" s="170">
        <f t="shared" si="492"/>
        <v>27.004600886419489</v>
      </c>
      <c r="N2849" s="170">
        <f t="shared" si="493"/>
        <v>0.89566342725235037</v>
      </c>
      <c r="O2849" s="169">
        <f t="shared" si="494"/>
        <v>8.0777726123047469E-2</v>
      </c>
    </row>
    <row r="2850" spans="1:15" x14ac:dyDescent="0.25">
      <c r="A2850" s="157">
        <v>45695.968055555553</v>
      </c>
      <c r="B2850" s="168">
        <v>0.31426994887294396</v>
      </c>
      <c r="C2850" s="169">
        <f t="shared" si="486"/>
        <v>0.35678827842544852</v>
      </c>
      <c r="D2850" s="168">
        <v>26.396753754999999</v>
      </c>
      <c r="E2850" s="168">
        <v>2.0857193E-2</v>
      </c>
      <c r="F2850" s="169">
        <f t="shared" si="487"/>
        <v>0.97875118712357989</v>
      </c>
      <c r="G2850" s="169">
        <f t="shared" si="488"/>
        <v>0.34526898350347252</v>
      </c>
      <c r="H2850" s="169">
        <f t="shared" si="489"/>
        <v>7.4733546212872842E-4</v>
      </c>
      <c r="I2850" s="169">
        <f t="shared" si="490"/>
        <v>30826.507255958753</v>
      </c>
      <c r="J2850" s="169">
        <f t="shared" si="484"/>
        <v>2.3687981668890329E-2</v>
      </c>
      <c r="K2850" s="169">
        <f t="shared" si="485"/>
        <v>1.6951077290903713</v>
      </c>
      <c r="L2850" s="169">
        <f t="shared" si="491"/>
        <v>23.730982824543709</v>
      </c>
      <c r="M2850" s="170">
        <f t="shared" si="492"/>
        <v>27.618622328520953</v>
      </c>
      <c r="N2850" s="170">
        <f t="shared" si="493"/>
        <v>0.91740945654712247</v>
      </c>
      <c r="O2850" s="169">
        <f t="shared" si="494"/>
        <v>8.2738948101291704E-2</v>
      </c>
    </row>
    <row r="2851" spans="1:15" x14ac:dyDescent="0.25">
      <c r="A2851" s="157">
        <v>45695.96875</v>
      </c>
      <c r="B2851" s="168">
        <v>0.34052346312494924</v>
      </c>
      <c r="C2851" s="169">
        <f t="shared" si="486"/>
        <v>0.3865941045962269</v>
      </c>
      <c r="D2851" s="168">
        <v>26.3969502783333</v>
      </c>
      <c r="E2851" s="168">
        <v>2.09080563333333E-2</v>
      </c>
      <c r="F2851" s="169">
        <f t="shared" si="487"/>
        <v>0.97875078750843381</v>
      </c>
      <c r="G2851" s="169">
        <f t="shared" si="488"/>
        <v>0.37411209819417596</v>
      </c>
      <c r="H2851" s="169">
        <f t="shared" si="489"/>
        <v>8.0976644630774018E-4</v>
      </c>
      <c r="I2851" s="169">
        <f t="shared" si="490"/>
        <v>33401.730637114</v>
      </c>
      <c r="J2851" s="169">
        <f t="shared" si="484"/>
        <v>2.3687842886240828E-2</v>
      </c>
      <c r="K2851" s="169">
        <f t="shared" si="485"/>
        <v>1.6951165482967339</v>
      </c>
      <c r="L2851" s="169">
        <f t="shared" si="491"/>
        <v>25.426215615452808</v>
      </c>
      <c r="M2851" s="170">
        <f t="shared" si="492"/>
        <v>29.591708213206207</v>
      </c>
      <c r="N2851" s="170">
        <f t="shared" si="493"/>
        <v>0.99258031105001954</v>
      </c>
      <c r="O2851" s="169">
        <f t="shared" si="494"/>
        <v>8.9518426321249955E-2</v>
      </c>
    </row>
    <row r="2852" spans="1:15" x14ac:dyDescent="0.25">
      <c r="A2852" s="157">
        <v>45695.969444444447</v>
      </c>
      <c r="B2852" s="168">
        <v>0.33396008824708939</v>
      </c>
      <c r="C2852" s="169">
        <f t="shared" si="486"/>
        <v>0.37914282054722415</v>
      </c>
      <c r="D2852" s="168">
        <v>26.3969860099999</v>
      </c>
      <c r="E2852" s="168">
        <v>2.1104093000000001E-2</v>
      </c>
      <c r="F2852" s="169">
        <f t="shared" si="487"/>
        <v>0.97875071485039289</v>
      </c>
      <c r="G2852" s="169">
        <f t="shared" si="488"/>
        <v>0.36690132357013744</v>
      </c>
      <c r="H2852" s="169">
        <f t="shared" si="489"/>
        <v>7.941587090262715E-4</v>
      </c>
      <c r="I2852" s="169">
        <f t="shared" si="490"/>
        <v>32757.939695280165</v>
      </c>
      <c r="J2852" s="169">
        <f t="shared" si="484"/>
        <v>2.3687817653031767E-2</v>
      </c>
      <c r="K2852" s="169">
        <f t="shared" si="485"/>
        <v>1.695118151799206</v>
      </c>
      <c r="L2852" s="169">
        <f t="shared" si="491"/>
        <v>25.004178900466364</v>
      </c>
      <c r="M2852" s="170">
        <f t="shared" si="492"/>
        <v>29.100555283267191</v>
      </c>
      <c r="N2852" s="170">
        <f t="shared" si="493"/>
        <v>0.98351641953933255</v>
      </c>
      <c r="O2852" s="169">
        <f t="shared" si="494"/>
        <v>8.8700975788179343E-2</v>
      </c>
    </row>
    <row r="2853" spans="1:15" x14ac:dyDescent="0.25">
      <c r="A2853" s="157">
        <v>45695.970138888886</v>
      </c>
      <c r="B2853" s="168">
        <v>0.34361211759446358</v>
      </c>
      <c r="C2853" s="169">
        <f t="shared" si="486"/>
        <v>0.39010070970690258</v>
      </c>
      <c r="D2853" s="168">
        <v>26.3969860099999</v>
      </c>
      <c r="E2853" s="168">
        <v>2.1080780499999899E-2</v>
      </c>
      <c r="F2853" s="169">
        <f t="shared" si="487"/>
        <v>0.97875071485039289</v>
      </c>
      <c r="G2853" s="169">
        <f t="shared" si="488"/>
        <v>0.37750541210442135</v>
      </c>
      <c r="H2853" s="169">
        <f t="shared" si="489"/>
        <v>8.1711128161130158E-4</v>
      </c>
      <c r="I2853" s="169">
        <f t="shared" si="490"/>
        <v>33704.70131867638</v>
      </c>
      <c r="J2853" s="169">
        <f t="shared" si="484"/>
        <v>2.3687817653031767E-2</v>
      </c>
      <c r="K2853" s="169">
        <f t="shared" si="485"/>
        <v>1.695118151799206</v>
      </c>
      <c r="L2853" s="169">
        <f t="shared" si="491"/>
        <v>25.624426535354861</v>
      </c>
      <c r="M2853" s="170">
        <f t="shared" si="492"/>
        <v>29.822416643331756</v>
      </c>
      <c r="N2853" s="170">
        <f t="shared" si="493"/>
        <v>1.0094099858667696</v>
      </c>
      <c r="O2853" s="169">
        <f t="shared" si="494"/>
        <v>9.1036254136613426E-2</v>
      </c>
    </row>
    <row r="2854" spans="1:15" x14ac:dyDescent="0.25">
      <c r="A2854" s="157">
        <v>45695.970833333333</v>
      </c>
      <c r="B2854" s="168">
        <v>0.32276374361802807</v>
      </c>
      <c r="C2854" s="169">
        <f t="shared" si="486"/>
        <v>0.36643167980953129</v>
      </c>
      <c r="D2854" s="168">
        <v>26.3969860099999</v>
      </c>
      <c r="E2854" s="168">
        <v>2.1095085499999999E-2</v>
      </c>
      <c r="F2854" s="169">
        <f t="shared" si="487"/>
        <v>0.97875071485039289</v>
      </c>
      <c r="G2854" s="169">
        <f t="shared" si="488"/>
        <v>0.35460059121283061</v>
      </c>
      <c r="H2854" s="169">
        <f t="shared" si="489"/>
        <v>7.6753374721391903E-4</v>
      </c>
      <c r="I2854" s="169">
        <f t="shared" si="490"/>
        <v>31659.697135543502</v>
      </c>
      <c r="J2854" s="169">
        <f t="shared" si="484"/>
        <v>2.3687817653031767E-2</v>
      </c>
      <c r="K2854" s="169">
        <f t="shared" si="485"/>
        <v>1.695118151799206</v>
      </c>
      <c r="L2854" s="169">
        <f t="shared" si="491"/>
        <v>24.281535655151348</v>
      </c>
      <c r="M2854" s="170">
        <f t="shared" si="492"/>
        <v>28.259523078447337</v>
      </c>
      <c r="N2854" s="170">
        <f t="shared" si="493"/>
        <v>0.95172227198766446</v>
      </c>
      <c r="O2854" s="169">
        <f t="shared" si="494"/>
        <v>8.5833538238425724E-2</v>
      </c>
    </row>
    <row r="2855" spans="1:15" x14ac:dyDescent="0.25">
      <c r="A2855" s="157">
        <v>45695.97152777778</v>
      </c>
      <c r="B2855" s="168">
        <v>0.30114320096269465</v>
      </c>
      <c r="C2855" s="169">
        <f t="shared" si="486"/>
        <v>0.34188601159171805</v>
      </c>
      <c r="D2855" s="168">
        <v>26.3969860099999</v>
      </c>
      <c r="E2855" s="168">
        <v>2.07851361666666E-2</v>
      </c>
      <c r="F2855" s="169">
        <f t="shared" si="487"/>
        <v>0.97875071485039289</v>
      </c>
      <c r="G2855" s="169">
        <f t="shared" si="488"/>
        <v>0.33084743628289992</v>
      </c>
      <c r="H2855" s="169">
        <f t="shared" si="489"/>
        <v>7.1611999195432888E-4</v>
      </c>
      <c r="I2855" s="169">
        <f t="shared" si="490"/>
        <v>29538.951401524439</v>
      </c>
      <c r="J2855" s="169">
        <f t="shared" si="484"/>
        <v>2.3687817653031767E-2</v>
      </c>
      <c r="K2855" s="169">
        <f t="shared" si="485"/>
        <v>1.695118151799206</v>
      </c>
      <c r="L2855" s="169">
        <f t="shared" si="491"/>
        <v>22.876000819676609</v>
      </c>
      <c r="M2855" s="170">
        <f t="shared" si="492"/>
        <v>26.623722745026768</v>
      </c>
      <c r="N2855" s="170">
        <f t="shared" si="493"/>
        <v>0.87786812296259042</v>
      </c>
      <c r="O2855" s="169">
        <f t="shared" si="494"/>
        <v>7.9172810512499137E-2</v>
      </c>
    </row>
    <row r="2856" spans="1:15" x14ac:dyDescent="0.25">
      <c r="A2856" s="157">
        <v>45695.972222222219</v>
      </c>
      <c r="B2856" s="168">
        <v>0.30886482334566789</v>
      </c>
      <c r="C2856" s="169">
        <f t="shared" si="486"/>
        <v>0.35065232167639798</v>
      </c>
      <c r="D2856" s="168">
        <v>26.3969860099999</v>
      </c>
      <c r="E2856" s="168">
        <v>2.0890040999999901E-2</v>
      </c>
      <c r="F2856" s="169">
        <f t="shared" si="487"/>
        <v>0.97875071485039289</v>
      </c>
      <c r="G2856" s="169">
        <f t="shared" si="488"/>
        <v>0.33933070590739939</v>
      </c>
      <c r="H2856" s="169">
        <f t="shared" si="489"/>
        <v>7.3448204741861337E-4</v>
      </c>
      <c r="I2856" s="169">
        <f t="shared" si="490"/>
        <v>30296.360592840785</v>
      </c>
      <c r="J2856" s="169">
        <f t="shared" si="484"/>
        <v>2.3687817653031767E-2</v>
      </c>
      <c r="K2856" s="169">
        <f t="shared" si="485"/>
        <v>1.695118151799206</v>
      </c>
      <c r="L2856" s="169">
        <f t="shared" si="491"/>
        <v>23.379549374608867</v>
      </c>
      <c r="M2856" s="170">
        <f t="shared" si="492"/>
        <v>27.20976648671277</v>
      </c>
      <c r="N2856" s="170">
        <f t="shared" si="493"/>
        <v>0.90381642492296421</v>
      </c>
      <c r="O2856" s="169">
        <f t="shared" si="494"/>
        <v>8.1513025335765169E-2</v>
      </c>
    </row>
    <row r="2857" spans="1:15" x14ac:dyDescent="0.25">
      <c r="A2857" s="157">
        <v>45695.972916666666</v>
      </c>
      <c r="B2857" s="168">
        <v>0.32546630455164433</v>
      </c>
      <c r="C2857" s="169">
        <f t="shared" si="486"/>
        <v>0.36949988050516014</v>
      </c>
      <c r="D2857" s="168">
        <v>26.3969860099999</v>
      </c>
      <c r="E2857" s="168">
        <v>2.0904875999999999E-2</v>
      </c>
      <c r="F2857" s="169">
        <f t="shared" si="487"/>
        <v>0.97875071485039289</v>
      </c>
      <c r="G2857" s="169">
        <f t="shared" si="488"/>
        <v>0.35756972800033526</v>
      </c>
      <c r="H2857" s="169">
        <f t="shared" si="489"/>
        <v>7.739604502171759E-4</v>
      </c>
      <c r="I2857" s="169">
        <f t="shared" si="490"/>
        <v>31924.789675645836</v>
      </c>
      <c r="J2857" s="169">
        <f t="shared" si="484"/>
        <v>2.3687817653031767E-2</v>
      </c>
      <c r="K2857" s="169">
        <f t="shared" si="485"/>
        <v>1.695118151799206</v>
      </c>
      <c r="L2857" s="169">
        <f t="shared" si="491"/>
        <v>24.456283381428843</v>
      </c>
      <c r="M2857" s="170">
        <f t="shared" si="492"/>
        <v>28.462899317651445</v>
      </c>
      <c r="N2857" s="170">
        <f t="shared" si="493"/>
        <v>0.95065122198162189</v>
      </c>
      <c r="O2857" s="169">
        <f t="shared" si="494"/>
        <v>8.5736942819410342E-2</v>
      </c>
    </row>
    <row r="2858" spans="1:15" x14ac:dyDescent="0.25">
      <c r="A2858" s="157">
        <v>45695.973611111112</v>
      </c>
      <c r="B2858" s="168">
        <v>0.33357399837123763</v>
      </c>
      <c r="C2858" s="169">
        <f t="shared" si="486"/>
        <v>0.37870441653278214</v>
      </c>
      <c r="D2858" s="168">
        <v>26.3969477033333</v>
      </c>
      <c r="E2858" s="168">
        <v>2.0930308166666599E-2</v>
      </c>
      <c r="F2858" s="169">
        <f t="shared" si="487"/>
        <v>0.97875079274452503</v>
      </c>
      <c r="G2858" s="169">
        <f t="shared" si="488"/>
        <v>0.36647715046846352</v>
      </c>
      <c r="H2858" s="169">
        <f t="shared" si="489"/>
        <v>7.9324058542957468E-4</v>
      </c>
      <c r="I2858" s="169">
        <f t="shared" si="490"/>
        <v>32720.061588432378</v>
      </c>
      <c r="J2858" s="169">
        <f t="shared" si="484"/>
        <v>2.3687844704671508E-2</v>
      </c>
      <c r="K2858" s="169">
        <f t="shared" si="485"/>
        <v>1.6951164327404855</v>
      </c>
      <c r="L2858" s="169">
        <f t="shared" si="491"/>
        <v>24.979316671868986</v>
      </c>
      <c r="M2858" s="170">
        <f t="shared" si="492"/>
        <v>29.071593522088442</v>
      </c>
      <c r="N2858" s="170">
        <f t="shared" si="493"/>
        <v>0.97434398172976122</v>
      </c>
      <c r="O2858" s="169">
        <f t="shared" si="494"/>
        <v>8.7873735725988569E-2</v>
      </c>
    </row>
    <row r="2859" spans="1:15" x14ac:dyDescent="0.25">
      <c r="A2859" s="157">
        <v>45695.974305555559</v>
      </c>
      <c r="B2859" s="168">
        <v>0.33357399837123763</v>
      </c>
      <c r="C2859" s="169">
        <f t="shared" si="486"/>
        <v>0.37870363085921477</v>
      </c>
      <c r="D2859" s="168">
        <v>26.3965646416666</v>
      </c>
      <c r="E2859" s="168">
        <v>2.1045282166666599E-2</v>
      </c>
      <c r="F2859" s="169">
        <f t="shared" si="487"/>
        <v>0.97875157166724924</v>
      </c>
      <c r="G2859" s="169">
        <f t="shared" si="488"/>
        <v>0.36647715046846352</v>
      </c>
      <c r="H2859" s="169">
        <f t="shared" si="489"/>
        <v>7.9324058542957468E-4</v>
      </c>
      <c r="I2859" s="169">
        <f t="shared" si="490"/>
        <v>32719.993706236157</v>
      </c>
      <c r="J2859" s="169">
        <f t="shared" si="484"/>
        <v>2.3688115219617816E-2</v>
      </c>
      <c r="K2859" s="169">
        <f t="shared" si="485"/>
        <v>1.6950992424478217</v>
      </c>
      <c r="L2859" s="169">
        <f t="shared" si="491"/>
        <v>24.979316671868986</v>
      </c>
      <c r="M2859" s="170">
        <f t="shared" si="492"/>
        <v>29.071329410994508</v>
      </c>
      <c r="N2859" s="170">
        <f t="shared" si="493"/>
        <v>0.9796853368968661</v>
      </c>
      <c r="O2859" s="169">
        <f t="shared" si="494"/>
        <v>8.8355459676845799E-2</v>
      </c>
    </row>
    <row r="2860" spans="1:15" x14ac:dyDescent="0.25">
      <c r="A2860" s="157">
        <v>45695.974999999999</v>
      </c>
      <c r="B2860" s="168">
        <v>0.33743481416094878</v>
      </c>
      <c r="C2860" s="169">
        <f t="shared" si="486"/>
        <v>0.3830858274165308</v>
      </c>
      <c r="D2860" s="168">
        <v>26.396104971666599</v>
      </c>
      <c r="E2860" s="168">
        <v>2.1057998666666598E-2</v>
      </c>
      <c r="F2860" s="169">
        <f t="shared" si="487"/>
        <v>0.97875250634614863</v>
      </c>
      <c r="G2860" s="169">
        <f t="shared" si="488"/>
        <v>0.37071879033249849</v>
      </c>
      <c r="H2860" s="169">
        <f t="shared" si="489"/>
        <v>8.0242162409631705E-4</v>
      </c>
      <c r="I2860" s="169">
        <f t="shared" si="490"/>
        <v>33098.615488788259</v>
      </c>
      <c r="J2860" s="169">
        <f t="shared" si="484"/>
        <v>2.3688439839719671E-2</v>
      </c>
      <c r="K2860" s="169">
        <f t="shared" si="485"/>
        <v>1.6950786144445475</v>
      </c>
      <c r="L2860" s="169">
        <f t="shared" si="491"/>
        <v>25.227753189044897</v>
      </c>
      <c r="M2860" s="170">
        <f t="shared" si="492"/>
        <v>29.36014373515702</v>
      </c>
      <c r="N2860" s="170">
        <f t="shared" si="493"/>
        <v>0.99105033287351307</v>
      </c>
      <c r="O2860" s="169">
        <f t="shared" si="494"/>
        <v>8.9380441276471226E-2</v>
      </c>
    </row>
    <row r="2861" spans="1:15" x14ac:dyDescent="0.25">
      <c r="A2861" s="157">
        <v>45695.975694444445</v>
      </c>
      <c r="B2861" s="168">
        <v>0.33318793061010554</v>
      </c>
      <c r="C2861" s="169">
        <f t="shared" si="486"/>
        <v>0.3782634481285343</v>
      </c>
      <c r="D2861" s="168">
        <v>26.395645299999899</v>
      </c>
      <c r="E2861" s="168">
        <v>2.0945143499999999E-2</v>
      </c>
      <c r="F2861" s="169">
        <f t="shared" si="487"/>
        <v>0.9787534410063623</v>
      </c>
      <c r="G2861" s="169">
        <f t="shared" si="488"/>
        <v>0.36605300166286647</v>
      </c>
      <c r="H2861" s="169">
        <f t="shared" si="489"/>
        <v>7.9232251442178895E-4</v>
      </c>
      <c r="I2861" s="169">
        <f t="shared" si="490"/>
        <v>32681.961918305362</v>
      </c>
      <c r="J2861" s="169">
        <f t="shared" si="484"/>
        <v>2.3688764466443447E-2</v>
      </c>
      <c r="K2861" s="169">
        <f t="shared" si="485"/>
        <v>1.695057986550208</v>
      </c>
      <c r="L2861" s="169">
        <f t="shared" si="491"/>
        <v>24.954451838671911</v>
      </c>
      <c r="M2861" s="170">
        <f t="shared" si="492"/>
        <v>29.041758097765921</v>
      </c>
      <c r="N2861" s="170">
        <f t="shared" si="493"/>
        <v>0.97392456146244621</v>
      </c>
      <c r="O2861" s="169">
        <f t="shared" si="494"/>
        <v>8.7835909222803585E-2</v>
      </c>
    </row>
    <row r="2862" spans="1:15" x14ac:dyDescent="0.25">
      <c r="A2862" s="157">
        <v>45695.976388888892</v>
      </c>
      <c r="B2862" s="168">
        <v>0.32739671704472312</v>
      </c>
      <c r="C2862" s="169">
        <f t="shared" si="486"/>
        <v>0.3716878416513732</v>
      </c>
      <c r="D2862" s="168">
        <v>26.39518563</v>
      </c>
      <c r="E2862" s="168">
        <v>2.1036804499999999E-2</v>
      </c>
      <c r="F2862" s="169">
        <f t="shared" si="487"/>
        <v>0.97875437564111223</v>
      </c>
      <c r="G2862" s="169">
        <f t="shared" si="488"/>
        <v>0.35969055298413671</v>
      </c>
      <c r="H2862" s="169">
        <f t="shared" si="489"/>
        <v>7.7855098048514439E-4</v>
      </c>
      <c r="I2862" s="169">
        <f t="shared" si="490"/>
        <v>32113.829518678645</v>
      </c>
      <c r="J2862" s="169">
        <f t="shared" si="484"/>
        <v>2.368908909743514E-2</v>
      </c>
      <c r="K2862" s="169">
        <f t="shared" si="485"/>
        <v>1.6950373589143892</v>
      </c>
      <c r="L2862" s="169">
        <f t="shared" si="491"/>
        <v>24.580979533225531</v>
      </c>
      <c r="M2862" s="170">
        <f t="shared" si="492"/>
        <v>28.606802648436982</v>
      </c>
      <c r="N2862" s="170">
        <f t="shared" si="493"/>
        <v>0.96199665298082959</v>
      </c>
      <c r="O2862" s="169">
        <f t="shared" si="494"/>
        <v>8.676015990086848E-2</v>
      </c>
    </row>
    <row r="2863" spans="1:15" x14ac:dyDescent="0.25">
      <c r="A2863" s="157">
        <v>45695.977083333331</v>
      </c>
      <c r="B2863" s="168">
        <v>0.32855496270437168</v>
      </c>
      <c r="C2863" s="169">
        <f t="shared" si="486"/>
        <v>0.37300184937829373</v>
      </c>
      <c r="D2863" s="168">
        <v>26.3947259583333</v>
      </c>
      <c r="E2863" s="168">
        <v>2.1047930999999999E-2</v>
      </c>
      <c r="F2863" s="169">
        <f t="shared" si="487"/>
        <v>0.97875531025717721</v>
      </c>
      <c r="G2863" s="169">
        <f t="shared" si="488"/>
        <v>0.36096304595709933</v>
      </c>
      <c r="H2863" s="169">
        <f t="shared" si="489"/>
        <v>7.8130529427943582E-4</v>
      </c>
      <c r="I2863" s="169">
        <f t="shared" si="490"/>
        <v>32227.359786284578</v>
      </c>
      <c r="J2863" s="169">
        <f t="shared" si="484"/>
        <v>2.3689413735049073E-2</v>
      </c>
      <c r="K2863" s="169">
        <f t="shared" si="485"/>
        <v>1.6950167313875009</v>
      </c>
      <c r="L2863" s="169">
        <f t="shared" si="491"/>
        <v>24.655747673605486</v>
      </c>
      <c r="M2863" s="170">
        <f t="shared" si="492"/>
        <v>28.693503350657291</v>
      </c>
      <c r="N2863" s="170">
        <f t="shared" si="493"/>
        <v>0.96573099148754427</v>
      </c>
      <c r="O2863" s="169">
        <f t="shared" si="494"/>
        <v>8.709695089173379E-2</v>
      </c>
    </row>
    <row r="2864" spans="1:15" x14ac:dyDescent="0.25">
      <c r="A2864" s="157">
        <v>45695.977777777778</v>
      </c>
      <c r="B2864" s="168">
        <v>0.32276373994253732</v>
      </c>
      <c r="C2864" s="169">
        <f t="shared" si="486"/>
        <v>0.36642627830957475</v>
      </c>
      <c r="D2864" s="168">
        <v>26.394266288333299</v>
      </c>
      <c r="E2864" s="168">
        <v>2.1047930999999999E-2</v>
      </c>
      <c r="F2864" s="169">
        <f t="shared" si="487"/>
        <v>0.9787562448477799</v>
      </c>
      <c r="G2864" s="169">
        <f t="shared" si="488"/>
        <v>0.35460058717479592</v>
      </c>
      <c r="H2864" s="169">
        <f t="shared" si="489"/>
        <v>7.675337384735843E-4</v>
      </c>
      <c r="I2864" s="169">
        <f t="shared" si="490"/>
        <v>31659.230445947258</v>
      </c>
      <c r="J2864" s="169">
        <f t="shared" si="484"/>
        <v>2.3689738376931151E-2</v>
      </c>
      <c r="K2864" s="169">
        <f t="shared" si="485"/>
        <v>1.6949961041191268</v>
      </c>
      <c r="L2864" s="169">
        <f t="shared" si="491"/>
        <v>24.281535417354998</v>
      </c>
      <c r="M2864" s="170">
        <f t="shared" si="492"/>
        <v>28.257700054812464</v>
      </c>
      <c r="N2864" s="170">
        <f t="shared" si="493"/>
        <v>0.94951983887625457</v>
      </c>
      <c r="O2864" s="169">
        <f t="shared" si="494"/>
        <v>8.5634906103558311E-2</v>
      </c>
    </row>
    <row r="2865" spans="1:15" x14ac:dyDescent="0.25">
      <c r="A2865" s="157">
        <v>45695.978472222225</v>
      </c>
      <c r="B2865" s="168">
        <v>0.34129562076193309</v>
      </c>
      <c r="C2865" s="169">
        <f t="shared" si="486"/>
        <v>0.38746416018368279</v>
      </c>
      <c r="D2865" s="168">
        <v>26.393819376666599</v>
      </c>
      <c r="E2865" s="168">
        <v>2.1030976999999899E-2</v>
      </c>
      <c r="F2865" s="169">
        <f t="shared" si="487"/>
        <v>0.97875715347726655</v>
      </c>
      <c r="G2865" s="169">
        <f t="shared" si="488"/>
        <v>0.37496042010144692</v>
      </c>
      <c r="H2865" s="169">
        <f t="shared" si="489"/>
        <v>8.1160264091222273E-4</v>
      </c>
      <c r="I2865" s="169">
        <f t="shared" si="490"/>
        <v>33476.903439870192</v>
      </c>
      <c r="J2865" s="169">
        <f t="shared" si="484"/>
        <v>2.3690054013462584E-2</v>
      </c>
      <c r="K2865" s="169">
        <f t="shared" si="485"/>
        <v>1.6949760495453665</v>
      </c>
      <c r="L2865" s="169">
        <f t="shared" si="491"/>
        <v>25.475791471835571</v>
      </c>
      <c r="M2865" s="170">
        <f t="shared" si="492"/>
        <v>29.647204409167497</v>
      </c>
      <c r="N2865" s="170">
        <f t="shared" si="493"/>
        <v>1.0004774007559241</v>
      </c>
      <c r="O2865" s="169">
        <f t="shared" si="494"/>
        <v>9.0230645811320717E-2</v>
      </c>
    </row>
    <row r="2866" spans="1:15" x14ac:dyDescent="0.25">
      <c r="A2866" s="157">
        <v>45695.979166666664</v>
      </c>
      <c r="B2866" s="168">
        <v>0.35017548880455218</v>
      </c>
      <c r="C2866" s="169">
        <f t="shared" si="486"/>
        <v>0.39754453159043451</v>
      </c>
      <c r="D2866" s="168">
        <v>26.393487315000002</v>
      </c>
      <c r="E2866" s="168">
        <v>2.0976935333333301E-2</v>
      </c>
      <c r="F2866" s="169">
        <f t="shared" si="487"/>
        <v>0.97875782858826943</v>
      </c>
      <c r="G2866" s="169">
        <f t="shared" si="488"/>
        <v>0.38471618269890606</v>
      </c>
      <c r="H2866" s="169">
        <f t="shared" si="489"/>
        <v>8.3271901017079237E-4</v>
      </c>
      <c r="I2866" s="169">
        <f t="shared" si="490"/>
        <v>34347.847529413542</v>
      </c>
      <c r="J2866" s="169">
        <f t="shared" si="484"/>
        <v>2.369028853918673E-2</v>
      </c>
      <c r="K2866" s="169">
        <f t="shared" si="485"/>
        <v>1.6949611488268941</v>
      </c>
      <c r="L2866" s="169">
        <f t="shared" si="491"/>
        <v>26.04479894752917</v>
      </c>
      <c r="M2866" s="170">
        <f t="shared" si="492"/>
        <v>30.309142625716092</v>
      </c>
      <c r="N2866" s="170">
        <f t="shared" si="493"/>
        <v>1.0225648704687027</v>
      </c>
      <c r="O2866" s="169">
        <f t="shared" si="494"/>
        <v>9.2222661478057591E-2</v>
      </c>
    </row>
    <row r="2867" spans="1:15" x14ac:dyDescent="0.25">
      <c r="A2867" s="157">
        <v>45695.979861111111</v>
      </c>
      <c r="B2867" s="168">
        <v>0.35133373078098495</v>
      </c>
      <c r="C2867" s="169">
        <f t="shared" si="486"/>
        <v>0.3988587894751815</v>
      </c>
      <c r="D2867" s="168">
        <v>26.393180775000001</v>
      </c>
      <c r="E2867" s="168">
        <v>2.10320365E-2</v>
      </c>
      <c r="F2867" s="169">
        <f t="shared" si="487"/>
        <v>0.97875845180122223</v>
      </c>
      <c r="G2867" s="169">
        <f t="shared" si="488"/>
        <v>0.38598867162534689</v>
      </c>
      <c r="H2867" s="169">
        <f t="shared" si="489"/>
        <v>8.3547331520637856E-4</v>
      </c>
      <c r="I2867" s="169">
        <f t="shared" si="490"/>
        <v>34461.399410655678</v>
      </c>
      <c r="J2867" s="169">
        <f t="shared" si="484"/>
        <v>2.3690505042205118E-2</v>
      </c>
      <c r="K2867" s="169">
        <f t="shared" si="485"/>
        <v>1.6949473934361332</v>
      </c>
      <c r="L2867" s="169">
        <f t="shared" si="491"/>
        <v>26.118867281933888</v>
      </c>
      <c r="M2867" s="170">
        <f t="shared" si="492"/>
        <v>30.395117275011334</v>
      </c>
      <c r="N2867" s="170">
        <f t="shared" si="493"/>
        <v>1.0284650589134494</v>
      </c>
      <c r="O2867" s="169">
        <f t="shared" si="494"/>
        <v>9.2754785255541969E-2</v>
      </c>
    </row>
    <row r="2868" spans="1:15" x14ac:dyDescent="0.25">
      <c r="A2868" s="157">
        <v>45695.980555555558</v>
      </c>
      <c r="B2868" s="168">
        <v>0.35480845669484434</v>
      </c>
      <c r="C2868" s="169">
        <f t="shared" si="486"/>
        <v>0.40280287433029932</v>
      </c>
      <c r="D2868" s="168">
        <v>26.392874245000002</v>
      </c>
      <c r="E2868" s="168">
        <v>2.10463421666666E-2</v>
      </c>
      <c r="F2868" s="169">
        <f t="shared" si="487"/>
        <v>0.97875907498402903</v>
      </c>
      <c r="G2868" s="169">
        <f t="shared" si="488"/>
        <v>0.38980613838770811</v>
      </c>
      <c r="H2868" s="169">
        <f t="shared" si="489"/>
        <v>8.4373623027642443E-4</v>
      </c>
      <c r="I2868" s="169">
        <f t="shared" si="490"/>
        <v>34802.168342137862</v>
      </c>
      <c r="J2868" s="169">
        <f t="shared" si="484"/>
        <v>2.3690721540582316E-2</v>
      </c>
      <c r="K2868" s="169">
        <f t="shared" si="485"/>
        <v>1.6949336385758018</v>
      </c>
      <c r="L2868" s="169">
        <f t="shared" si="491"/>
        <v>26.340867730062136</v>
      </c>
      <c r="M2868" s="170">
        <f t="shared" si="492"/>
        <v>30.653241378766289</v>
      </c>
      <c r="N2868" s="170">
        <f t="shared" si="493"/>
        <v>1.0388281062128701</v>
      </c>
      <c r="O2868" s="169">
        <f t="shared" si="494"/>
        <v>9.3689403518476738E-2</v>
      </c>
    </row>
    <row r="2869" spans="1:15" x14ac:dyDescent="0.25">
      <c r="A2869" s="157">
        <v>45695.981249999997</v>
      </c>
      <c r="B2869" s="168">
        <v>0.35210589210890403</v>
      </c>
      <c r="C2869" s="169">
        <f t="shared" si="486"/>
        <v>0.3997340742210948</v>
      </c>
      <c r="D2869" s="168">
        <v>26.392567705000001</v>
      </c>
      <c r="E2869" s="168">
        <v>2.11862164999999E-2</v>
      </c>
      <c r="F2869" s="169">
        <f t="shared" si="487"/>
        <v>0.97875969817735076</v>
      </c>
      <c r="G2869" s="169">
        <f t="shared" si="488"/>
        <v>0.38683699758762063</v>
      </c>
      <c r="H2869" s="169">
        <f t="shared" si="489"/>
        <v>8.3730951858792342E-4</v>
      </c>
      <c r="I2869" s="169">
        <f t="shared" si="490"/>
        <v>34537.02401270259</v>
      </c>
      <c r="J2869" s="169">
        <f t="shared" si="484"/>
        <v>2.3690938048444157E-2</v>
      </c>
      <c r="K2869" s="169">
        <f t="shared" si="485"/>
        <v>1.6949198833484416</v>
      </c>
      <c r="L2869" s="169">
        <f t="shared" si="491"/>
        <v>26.168227176758219</v>
      </c>
      <c r="M2869" s="170">
        <f t="shared" si="492"/>
        <v>30.45211572863095</v>
      </c>
      <c r="N2869" s="170">
        <f t="shared" si="493"/>
        <v>1.0381502527991204</v>
      </c>
      <c r="O2869" s="169">
        <f t="shared" si="494"/>
        <v>9.3628269552590224E-2</v>
      </c>
    </row>
    <row r="2870" spans="1:15" x14ac:dyDescent="0.25">
      <c r="A2870" s="157">
        <v>45695.981944444444</v>
      </c>
      <c r="B2870" s="168">
        <v>0.33666265653940941</v>
      </c>
      <c r="C2870" s="169">
        <f t="shared" si="486"/>
        <v>0.38220124953378276</v>
      </c>
      <c r="D2870" s="168">
        <v>26.392261164999901</v>
      </c>
      <c r="E2870" s="168">
        <v>2.10373343333333E-2</v>
      </c>
      <c r="F2870" s="169">
        <f t="shared" si="487"/>
        <v>0.978760321360857</v>
      </c>
      <c r="G2870" s="169">
        <f t="shared" si="488"/>
        <v>0.36987046844219545</v>
      </c>
      <c r="H2870" s="169">
        <f t="shared" si="489"/>
        <v>8.0058542952856162E-4</v>
      </c>
      <c r="I2870" s="169">
        <f t="shared" si="490"/>
        <v>33022.187959718831</v>
      </c>
      <c r="J2870" s="169">
        <f t="shared" si="484"/>
        <v>2.3691154558727771E-2</v>
      </c>
      <c r="K2870" s="169">
        <f t="shared" si="485"/>
        <v>1.6949061282027844</v>
      </c>
      <c r="L2870" s="169">
        <f t="shared" si="491"/>
        <v>25.178098219436876</v>
      </c>
      <c r="M2870" s="170">
        <f t="shared" si="492"/>
        <v>29.299683983047935</v>
      </c>
      <c r="N2870" s="170">
        <f t="shared" si="493"/>
        <v>0.98781307875088453</v>
      </c>
      <c r="O2870" s="169">
        <f t="shared" si="494"/>
        <v>8.9088481128326527E-2</v>
      </c>
    </row>
    <row r="2871" spans="1:15" x14ac:dyDescent="0.25">
      <c r="A2871" s="157">
        <v>45695.982638888891</v>
      </c>
      <c r="B2871" s="168">
        <v>0.33241576561441794</v>
      </c>
      <c r="C2871" s="169">
        <f t="shared" si="486"/>
        <v>0.37737927746040034</v>
      </c>
      <c r="D2871" s="168">
        <v>26.391954625</v>
      </c>
      <c r="E2871" s="168">
        <v>2.08990486666666E-2</v>
      </c>
      <c r="F2871" s="169">
        <f t="shared" si="487"/>
        <v>0.97876094453454732</v>
      </c>
      <c r="G2871" s="169">
        <f t="shared" si="488"/>
        <v>0.36520467167104204</v>
      </c>
      <c r="H2871" s="169">
        <f t="shared" si="489"/>
        <v>7.9048630231827281E-4</v>
      </c>
      <c r="I2871" s="169">
        <f t="shared" si="490"/>
        <v>32605.569572578588</v>
      </c>
      <c r="J2871" s="169">
        <f t="shared" si="484"/>
        <v>2.3691371071433136E-2</v>
      </c>
      <c r="K2871" s="169">
        <f t="shared" si="485"/>
        <v>1.6948923731388346</v>
      </c>
      <c r="L2871" s="169">
        <f t="shared" si="491"/>
        <v>24.904708166279498</v>
      </c>
      <c r="M2871" s="170">
        <f t="shared" si="492"/>
        <v>28.98133002959198</v>
      </c>
      <c r="N2871" s="170">
        <f t="shared" si="493"/>
        <v>0.96953541033886259</v>
      </c>
      <c r="O2871" s="169">
        <f t="shared" si="494"/>
        <v>8.7440062259998425E-2</v>
      </c>
    </row>
    <row r="2872" spans="1:15" x14ac:dyDescent="0.25">
      <c r="A2872" s="157">
        <v>45695.98333333333</v>
      </c>
      <c r="B2872" s="168">
        <v>0.36446049156317417</v>
      </c>
      <c r="C2872" s="169">
        <f t="shared" si="486"/>
        <v>0.41375754933304826</v>
      </c>
      <c r="D2872" s="168">
        <v>26.3915459066666</v>
      </c>
      <c r="E2872" s="168">
        <v>2.08593128333333E-2</v>
      </c>
      <c r="F2872" s="169">
        <f t="shared" si="487"/>
        <v>0.97876177541414566</v>
      </c>
      <c r="G2872" s="169">
        <f t="shared" si="488"/>
        <v>0.40041023298752504</v>
      </c>
      <c r="H2872" s="169">
        <f t="shared" si="489"/>
        <v>8.6668881599031395E-4</v>
      </c>
      <c r="I2872" s="169">
        <f t="shared" si="490"/>
        <v>35748.65226237537</v>
      </c>
      <c r="J2872" s="169">
        <f t="shared" si="484"/>
        <v>2.3691659757630497E-2</v>
      </c>
      <c r="K2872" s="169">
        <f t="shared" si="485"/>
        <v>1.6948740332554399</v>
      </c>
      <c r="L2872" s="169">
        <f t="shared" si="491"/>
        <v>26.955951261767478</v>
      </c>
      <c r="M2872" s="170">
        <f t="shared" si="492"/>
        <v>31.368034587861462</v>
      </c>
      <c r="N2872" s="170">
        <f t="shared" si="493"/>
        <v>1.0561571854078686</v>
      </c>
      <c r="O2872" s="169">
        <f t="shared" si="494"/>
        <v>9.5252271411243566E-2</v>
      </c>
    </row>
    <row r="2873" spans="1:15" x14ac:dyDescent="0.25">
      <c r="A2873" s="157">
        <v>45695.984027777777</v>
      </c>
      <c r="B2873" s="168">
        <v>0.36754914419494589</v>
      </c>
      <c r="C2873" s="169">
        <f t="shared" si="486"/>
        <v>0.41726097271203727</v>
      </c>
      <c r="D2873" s="168">
        <v>26.390217576666601</v>
      </c>
      <c r="E2873" s="168">
        <v>2.1046341833333301E-2</v>
      </c>
      <c r="F2873" s="169">
        <f t="shared" si="487"/>
        <v>0.97876447564301738</v>
      </c>
      <c r="G2873" s="169">
        <f t="shared" si="488"/>
        <v>0.40380354487875614</v>
      </c>
      <c r="H2873" s="169">
        <f t="shared" si="489"/>
        <v>8.7403364692371455E-4</v>
      </c>
      <c r="I2873" s="169">
        <f t="shared" si="490"/>
        <v>36051.348042320024</v>
      </c>
      <c r="J2873" s="169">
        <f t="shared" si="484"/>
        <v>2.3692598014269914E-2</v>
      </c>
      <c r="K2873" s="169">
        <f t="shared" si="485"/>
        <v>1.6948144298431775</v>
      </c>
      <c r="L2873" s="169">
        <f t="shared" si="491"/>
        <v>27.152293999393482</v>
      </c>
      <c r="M2873" s="170">
        <f t="shared" si="492"/>
        <v>31.595518837274255</v>
      </c>
      <c r="N2873" s="170">
        <f t="shared" si="493"/>
        <v>1.074165208753914</v>
      </c>
      <c r="O2873" s="169">
        <f t="shared" si="494"/>
        <v>9.6876371640865253E-2</v>
      </c>
    </row>
    <row r="2874" spans="1:15" x14ac:dyDescent="0.25">
      <c r="A2874" s="157">
        <v>45695.984722222223</v>
      </c>
      <c r="B2874" s="168">
        <v>0.36446049156317417</v>
      </c>
      <c r="C2874" s="169">
        <f t="shared" si="486"/>
        <v>0.41375113894910154</v>
      </c>
      <c r="D2874" s="168">
        <v>26.388684885</v>
      </c>
      <c r="E2874" s="168">
        <v>2.1093496333333302E-2</v>
      </c>
      <c r="F2874" s="169">
        <f t="shared" si="487"/>
        <v>0.97876759106922895</v>
      </c>
      <c r="G2874" s="169">
        <f t="shared" si="488"/>
        <v>0.40041023298752498</v>
      </c>
      <c r="H2874" s="169">
        <f t="shared" si="489"/>
        <v>8.6668881599031385E-4</v>
      </c>
      <c r="I2874" s="169">
        <f t="shared" si="490"/>
        <v>35748.09840520237</v>
      </c>
      <c r="J2874" s="169">
        <f t="shared" si="484"/>
        <v>2.3693680676862072E-2</v>
      </c>
      <c r="K2874" s="169">
        <f t="shared" si="485"/>
        <v>1.6947456584376879</v>
      </c>
      <c r="L2874" s="169">
        <f t="shared" si="491"/>
        <v>26.955951261767478</v>
      </c>
      <c r="M2874" s="170">
        <f t="shared" si="492"/>
        <v>31.365906229245173</v>
      </c>
      <c r="N2874" s="170">
        <f t="shared" si="493"/>
        <v>1.0679258879009215</v>
      </c>
      <c r="O2874" s="169">
        <f t="shared" si="494"/>
        <v>9.6313662328726679E-2</v>
      </c>
    </row>
    <row r="2875" spans="1:15" x14ac:dyDescent="0.25">
      <c r="A2875" s="157">
        <v>45695.98541666667</v>
      </c>
      <c r="B2875" s="168">
        <v>0.36947955671119137</v>
      </c>
      <c r="C2875" s="169">
        <f t="shared" si="486"/>
        <v>0.41944551514005446</v>
      </c>
      <c r="D2875" s="168">
        <v>26.387152194999999</v>
      </c>
      <c r="E2875" s="168">
        <v>2.0897988833333301E-2</v>
      </c>
      <c r="F2875" s="169">
        <f t="shared" si="487"/>
        <v>0.97877070624670925</v>
      </c>
      <c r="G2875" s="169">
        <f t="shared" si="488"/>
        <v>0.40592436988800934</v>
      </c>
      <c r="H2875" s="169">
        <f t="shared" si="489"/>
        <v>8.7862417724677351E-4</v>
      </c>
      <c r="I2875" s="169">
        <f t="shared" si="490"/>
        <v>36240.092508100708</v>
      </c>
      <c r="J2875" s="169">
        <f t="shared" si="484"/>
        <v>2.3694763398830875E-2</v>
      </c>
      <c r="K2875" s="169">
        <f t="shared" si="485"/>
        <v>1.6946768891494377</v>
      </c>
      <c r="L2875" s="169">
        <f t="shared" si="491"/>
        <v>27.274891130789523</v>
      </c>
      <c r="M2875" s="170">
        <f t="shared" si="492"/>
        <v>31.735870580928335</v>
      </c>
      <c r="N2875" s="170">
        <f t="shared" si="493"/>
        <v>1.071820505238007</v>
      </c>
      <c r="O2875" s="169">
        <f t="shared" si="494"/>
        <v>9.6664908481061226E-2</v>
      </c>
    </row>
    <row r="2876" spans="1:15" x14ac:dyDescent="0.25">
      <c r="A2876" s="157">
        <v>45695.986111111109</v>
      </c>
      <c r="B2876" s="168">
        <v>0.3652326565743062</v>
      </c>
      <c r="C2876" s="169">
        <f t="shared" si="486"/>
        <v>0.41462085136464449</v>
      </c>
      <c r="D2876" s="168">
        <v>26.385619504999902</v>
      </c>
      <c r="E2876" s="168">
        <v>2.0798381166666598E-2</v>
      </c>
      <c r="F2876" s="169">
        <f t="shared" si="487"/>
        <v>0.97877382117886214</v>
      </c>
      <c r="G2876" s="169">
        <f t="shared" si="488"/>
        <v>0.40125856299631735</v>
      </c>
      <c r="H2876" s="169">
        <f t="shared" si="489"/>
        <v>8.68525028130557E-4</v>
      </c>
      <c r="I2876" s="169">
        <f t="shared" si="490"/>
        <v>35823.241557905283</v>
      </c>
      <c r="J2876" s="169">
        <f t="shared" si="484"/>
        <v>2.3695846181357619E-2</v>
      </c>
      <c r="K2876" s="169">
        <f t="shared" si="485"/>
        <v>1.6946081219036033</v>
      </c>
      <c r="L2876" s="169">
        <f t="shared" si="491"/>
        <v>27.005058828389707</v>
      </c>
      <c r="M2876" s="170">
        <f t="shared" si="492"/>
        <v>31.420763345580216</v>
      </c>
      <c r="N2876" s="170">
        <f t="shared" si="493"/>
        <v>1.0550108536222977</v>
      </c>
      <c r="O2876" s="169">
        <f t="shared" si="494"/>
        <v>9.5148886509947475E-2</v>
      </c>
    </row>
    <row r="2877" spans="1:15" x14ac:dyDescent="0.25">
      <c r="A2877" s="157">
        <v>45695.986805555556</v>
      </c>
      <c r="B2877" s="168">
        <v>0.3648465667138962</v>
      </c>
      <c r="C2877" s="169">
        <f t="shared" si="486"/>
        <v>0.41417911557256659</v>
      </c>
      <c r="D2877" s="168">
        <v>26.384086813333301</v>
      </c>
      <c r="E2877" s="168">
        <v>2.0944613500000001E-2</v>
      </c>
      <c r="F2877" s="169">
        <f t="shared" si="487"/>
        <v>0.97877693586909076</v>
      </c>
      <c r="G2877" s="169">
        <f t="shared" si="488"/>
        <v>0.4008343899116083</v>
      </c>
      <c r="H2877" s="169">
        <f t="shared" si="489"/>
        <v>8.676069045705807E-4</v>
      </c>
      <c r="I2877" s="169">
        <f t="shared" si="490"/>
        <v>35785.075585469756</v>
      </c>
      <c r="J2877" s="169">
        <f t="shared" si="484"/>
        <v>2.3696929025623623E-2</v>
      </c>
      <c r="K2877" s="169">
        <f t="shared" si="485"/>
        <v>1.6945393566253859</v>
      </c>
      <c r="L2877" s="169">
        <f t="shared" si="491"/>
        <v>26.980506396136875</v>
      </c>
      <c r="M2877" s="170">
        <f t="shared" si="492"/>
        <v>31.391055158084885</v>
      </c>
      <c r="N2877" s="170">
        <f t="shared" si="493"/>
        <v>1.0613141463471989</v>
      </c>
      <c r="O2877" s="169">
        <f t="shared" si="494"/>
        <v>9.5717365291053277E-2</v>
      </c>
    </row>
    <row r="2878" spans="1:15" x14ac:dyDescent="0.25">
      <c r="A2878" s="157">
        <v>45695.987500000003</v>
      </c>
      <c r="B2878" s="168">
        <v>0.36253007907781765</v>
      </c>
      <c r="C2878" s="169">
        <f t="shared" si="486"/>
        <v>0.41154598981065327</v>
      </c>
      <c r="D2878" s="168">
        <v>26.3825541233333</v>
      </c>
      <c r="E2878" s="168">
        <v>2.1126345500000001E-2</v>
      </c>
      <c r="F2878" s="169">
        <f t="shared" si="487"/>
        <v>0.97878005031063742</v>
      </c>
      <c r="G2878" s="169">
        <f t="shared" si="488"/>
        <v>0.39828940801220764</v>
      </c>
      <c r="H2878" s="169">
        <f t="shared" si="489"/>
        <v>8.6209828574070914E-4</v>
      </c>
      <c r="I2878" s="169">
        <f t="shared" si="490"/>
        <v>35557.573519640442</v>
      </c>
      <c r="J2878" s="169">
        <f t="shared" si="484"/>
        <v>2.3698011929277944E-2</v>
      </c>
      <c r="K2878" s="169">
        <f t="shared" si="485"/>
        <v>1.6944705934642978</v>
      </c>
      <c r="L2878" s="169">
        <f t="shared" si="491"/>
        <v>26.833118535590522</v>
      </c>
      <c r="M2878" s="170">
        <f t="shared" si="492"/>
        <v>31.218438742597527</v>
      </c>
      <c r="N2878" s="170">
        <f t="shared" si="493"/>
        <v>1.0640154576997913</v>
      </c>
      <c r="O2878" s="169">
        <f t="shared" si="494"/>
        <v>9.5960990052289974E-2</v>
      </c>
    </row>
    <row r="2879" spans="1:15" x14ac:dyDescent="0.25">
      <c r="A2879" s="157">
        <v>45695.988194444442</v>
      </c>
      <c r="B2879" s="168">
        <v>0.3571249535350971</v>
      </c>
      <c r="C2879" s="169">
        <f t="shared" si="486"/>
        <v>0.40540709752238158</v>
      </c>
      <c r="D2879" s="168">
        <v>26.3812027833333</v>
      </c>
      <c r="E2879" s="168">
        <v>2.09880618333333E-2</v>
      </c>
      <c r="F2879" s="169">
        <f t="shared" si="487"/>
        <v>0.97878279604369023</v>
      </c>
      <c r="G2879" s="169">
        <f t="shared" si="488"/>
        <v>0.39235113039916658</v>
      </c>
      <c r="H2879" s="169">
        <f t="shared" si="489"/>
        <v>8.4924487099386707E-4</v>
      </c>
      <c r="I2879" s="169">
        <f t="shared" si="490"/>
        <v>35027.173225933766</v>
      </c>
      <c r="J2879" s="169">
        <f t="shared" si="484"/>
        <v>2.3698966752518143E-2</v>
      </c>
      <c r="K2879" s="169">
        <f t="shared" si="485"/>
        <v>1.6944099681496458</v>
      </c>
      <c r="L2879" s="169">
        <f t="shared" si="491"/>
        <v>26.488699658589198</v>
      </c>
      <c r="M2879" s="170">
        <f t="shared" si="492"/>
        <v>30.81674403399424</v>
      </c>
      <c r="N2879" s="170">
        <f t="shared" si="493"/>
        <v>1.0420262828326057</v>
      </c>
      <c r="O2879" s="169">
        <f t="shared" si="494"/>
        <v>9.3977839360804977E-2</v>
      </c>
    </row>
    <row r="2880" spans="1:15" x14ac:dyDescent="0.25">
      <c r="A2880" s="157">
        <v>45695.988888888889</v>
      </c>
      <c r="B2880" s="168">
        <v>0.32662455021129005</v>
      </c>
      <c r="C2880" s="169">
        <f t="shared" si="486"/>
        <v>0.37078370165792174</v>
      </c>
      <c r="D2880" s="168">
        <v>26.381483618333299</v>
      </c>
      <c r="E2880" s="168">
        <v>2.1006604499999901E-2</v>
      </c>
      <c r="F2880" s="169">
        <f t="shared" si="487"/>
        <v>0.97878222544211446</v>
      </c>
      <c r="G2880" s="169">
        <f t="shared" si="488"/>
        <v>0.35884222097329493</v>
      </c>
      <c r="H2880" s="169">
        <f t="shared" si="489"/>
        <v>7.7671476401146094E-4</v>
      </c>
      <c r="I2880" s="169">
        <f t="shared" si="490"/>
        <v>32035.711823244437</v>
      </c>
      <c r="J2880" s="169">
        <f t="shared" si="484"/>
        <v>2.3698768317614811E-2</v>
      </c>
      <c r="K2880" s="169">
        <f t="shared" si="485"/>
        <v>1.694422567150371</v>
      </c>
      <c r="L2880" s="169">
        <f t="shared" si="491"/>
        <v>24.531113339689337</v>
      </c>
      <c r="M2880" s="170">
        <f t="shared" si="492"/>
        <v>28.539493651935111</v>
      </c>
      <c r="N2880" s="170">
        <f t="shared" si="493"/>
        <v>0.95807925277767481</v>
      </c>
      <c r="O2880" s="169">
        <f t="shared" si="494"/>
        <v>8.6406859016745566E-2</v>
      </c>
    </row>
    <row r="2881" spans="1:16" x14ac:dyDescent="0.25">
      <c r="A2881" s="157">
        <v>45695.989583333336</v>
      </c>
      <c r="B2881" s="168">
        <v>0.31233954926724677</v>
      </c>
      <c r="C2881" s="169">
        <f t="shared" si="486"/>
        <v>0.35456862537825684</v>
      </c>
      <c r="D2881" s="168">
        <v>26.382127158333301</v>
      </c>
      <c r="E2881" s="168">
        <v>2.0897459666666601E-2</v>
      </c>
      <c r="F2881" s="169">
        <f t="shared" si="487"/>
        <v>0.97878091786414412</v>
      </c>
      <c r="G2881" s="169">
        <f t="shared" si="488"/>
        <v>0.34314817267824138</v>
      </c>
      <c r="H2881" s="169">
        <f t="shared" si="489"/>
        <v>7.4274496250701597E-4</v>
      </c>
      <c r="I2881" s="169">
        <f t="shared" si="490"/>
        <v>30634.729232681391</v>
      </c>
      <c r="J2881" s="169">
        <f t="shared" si="484"/>
        <v>2.369831360704136E-2</v>
      </c>
      <c r="K2881" s="169">
        <f t="shared" si="485"/>
        <v>1.6944514383151046</v>
      </c>
      <c r="L2881" s="169">
        <f t="shared" si="491"/>
        <v>23.605568924360753</v>
      </c>
      <c r="M2881" s="170">
        <f t="shared" si="492"/>
        <v>27.463134569062927</v>
      </c>
      <c r="N2881" s="170">
        <f t="shared" si="493"/>
        <v>0.91341921991440544</v>
      </c>
      <c r="O2881" s="169">
        <f t="shared" si="494"/>
        <v>8.2379078275108708E-2</v>
      </c>
    </row>
    <row r="2882" spans="1:16" x14ac:dyDescent="0.25">
      <c r="A2882" s="157">
        <v>45695.990277777775</v>
      </c>
      <c r="B2882" s="168">
        <v>0.33627658140412914</v>
      </c>
      <c r="C2882" s="169">
        <f t="shared" si="486"/>
        <v>0.38174333336235555</v>
      </c>
      <c r="D2882" s="168">
        <v>26.382770698333299</v>
      </c>
      <c r="E2882" s="168">
        <v>2.0980643833333298E-2</v>
      </c>
      <c r="F2882" s="169">
        <f t="shared" si="487"/>
        <v>0.97877961024293292</v>
      </c>
      <c r="G2882" s="169">
        <f t="shared" si="488"/>
        <v>0.36944631153507707</v>
      </c>
      <c r="H2882" s="169">
        <f t="shared" si="489"/>
        <v>7.9966734098501529E-4</v>
      </c>
      <c r="I2882" s="169">
        <f t="shared" si="490"/>
        <v>32982.624002507517</v>
      </c>
      <c r="J2882" s="169">
        <f t="shared" si="484"/>
        <v>2.3697858907146329E-2</v>
      </c>
      <c r="K2882" s="169">
        <f t="shared" si="485"/>
        <v>1.6944803098398871</v>
      </c>
      <c r="L2882" s="169">
        <f t="shared" si="491"/>
        <v>25.153264993647777</v>
      </c>
      <c r="M2882" s="170">
        <f t="shared" si="492"/>
        <v>29.264198072634336</v>
      </c>
      <c r="N2882" s="170">
        <f t="shared" si="493"/>
        <v>0.98380578255048867</v>
      </c>
      <c r="O2882" s="169">
        <f t="shared" si="494"/>
        <v>8.8727072740844931E-2</v>
      </c>
    </row>
    <row r="2883" spans="1:16" x14ac:dyDescent="0.25">
      <c r="A2883" s="157">
        <v>45695.990972222222</v>
      </c>
      <c r="B2883" s="168">
        <v>0.36986563366877256</v>
      </c>
      <c r="C2883" s="169">
        <f t="shared" si="486"/>
        <v>0.41987530410697532</v>
      </c>
      <c r="D2883" s="168">
        <v>26.383414236666599</v>
      </c>
      <c r="E2883" s="168">
        <v>2.1032567166666599E-2</v>
      </c>
      <c r="F2883" s="169">
        <f t="shared" si="487"/>
        <v>0.97877830258186627</v>
      </c>
      <c r="G2883" s="169">
        <f t="shared" si="488"/>
        <v>0.40634852879717714</v>
      </c>
      <c r="H2883" s="169">
        <f t="shared" si="489"/>
        <v>8.7954227012376003E-4</v>
      </c>
      <c r="I2883" s="169">
        <f t="shared" si="490"/>
        <v>36277.226274842666</v>
      </c>
      <c r="J2883" s="169">
        <f t="shared" si="484"/>
        <v>2.3697404219106936E-2</v>
      </c>
      <c r="K2883" s="169">
        <f t="shared" si="485"/>
        <v>1.6945091816499509</v>
      </c>
      <c r="L2883" s="169">
        <f t="shared" si="491"/>
        <v>27.299399430942362</v>
      </c>
      <c r="M2883" s="170">
        <f t="shared" si="492"/>
        <v>31.761571535007828</v>
      </c>
      <c r="N2883" s="170">
        <f t="shared" si="493"/>
        <v>1.0796768040796227</v>
      </c>
      <c r="O2883" s="169">
        <f t="shared" si="494"/>
        <v>9.7373449141380117E-2</v>
      </c>
    </row>
    <row r="2884" spans="1:16" x14ac:dyDescent="0.25">
      <c r="A2884" s="157">
        <v>45695.991666666669</v>
      </c>
      <c r="B2884" s="168">
        <v>0.37527077577436552</v>
      </c>
      <c r="C2884" s="169">
        <f t="shared" si="486"/>
        <v>0.42601276201395172</v>
      </c>
      <c r="D2884" s="168">
        <v>26.384057804999902</v>
      </c>
      <c r="E2884" s="168">
        <v>2.1272047333333301E-2</v>
      </c>
      <c r="F2884" s="169">
        <f t="shared" si="487"/>
        <v>0.97877699481659408</v>
      </c>
      <c r="G2884" s="169">
        <f t="shared" si="488"/>
        <v>0.4122868246068232</v>
      </c>
      <c r="H2884" s="169">
        <f t="shared" si="489"/>
        <v>8.923957242571931E-4</v>
      </c>
      <c r="I2884" s="169">
        <f t="shared" si="490"/>
        <v>36807.502638005426</v>
      </c>
      <c r="J2884" s="169">
        <f t="shared" si="484"/>
        <v>2.3696949520549807E-2</v>
      </c>
      <c r="K2884" s="169">
        <f t="shared" si="485"/>
        <v>1.6945380551660134</v>
      </c>
      <c r="L2884" s="169">
        <f t="shared" si="491"/>
        <v>27.642145620165039</v>
      </c>
      <c r="M2884" s="170">
        <f t="shared" si="492"/>
        <v>32.160831533028876</v>
      </c>
      <c r="N2884" s="170">
        <f t="shared" si="493"/>
        <v>1.1071469984972091</v>
      </c>
      <c r="O2884" s="169">
        <f t="shared" si="494"/>
        <v>9.9850919777886821E-2</v>
      </c>
    </row>
    <row r="2885" spans="1:16" x14ac:dyDescent="0.25">
      <c r="A2885" s="157">
        <v>45695.992361111108</v>
      </c>
      <c r="B2885" s="168">
        <v>0.36947955671119137</v>
      </c>
      <c r="C2885" s="169">
        <f t="shared" si="486"/>
        <v>0.41943994945166602</v>
      </c>
      <c r="D2885" s="168">
        <v>26.3847016683333</v>
      </c>
      <c r="E2885" s="168">
        <v>2.0977464833333299E-2</v>
      </c>
      <c r="F2885" s="169">
        <f t="shared" si="487"/>
        <v>0.97877568640858803</v>
      </c>
      <c r="G2885" s="169">
        <f t="shared" si="488"/>
        <v>0.40592436988800928</v>
      </c>
      <c r="H2885" s="169">
        <f t="shared" si="489"/>
        <v>8.786241772467733E-4</v>
      </c>
      <c r="I2885" s="169">
        <f t="shared" si="490"/>
        <v>36239.611632623943</v>
      </c>
      <c r="J2885" s="169">
        <f t="shared" si="484"/>
        <v>2.3696494624252787E-2</v>
      </c>
      <c r="K2885" s="169">
        <f t="shared" si="485"/>
        <v>1.694566942277518</v>
      </c>
      <c r="L2885" s="169">
        <f t="shared" si="491"/>
        <v>27.274891130789523</v>
      </c>
      <c r="M2885" s="170">
        <f t="shared" si="492"/>
        <v>31.734026209803602</v>
      </c>
      <c r="N2885" s="170">
        <f t="shared" si="493"/>
        <v>1.0758202796574403</v>
      </c>
      <c r="O2885" s="169">
        <f t="shared" si="494"/>
        <v>9.7025638497243896E-2</v>
      </c>
    </row>
    <row r="2886" spans="1:16" x14ac:dyDescent="0.25">
      <c r="A2886" s="157">
        <v>45695.993055555555</v>
      </c>
      <c r="B2886" s="168">
        <v>0.36716306908282953</v>
      </c>
      <c r="C2886" s="169">
        <f t="shared" si="486"/>
        <v>0.41681168362241844</v>
      </c>
      <c r="D2886" s="168">
        <v>26.38534559</v>
      </c>
      <c r="E2886" s="168">
        <v>2.09340171666666E-2</v>
      </c>
      <c r="F2886" s="169">
        <f t="shared" si="487"/>
        <v>0.97877437783874666</v>
      </c>
      <c r="G2886" s="169">
        <f t="shared" si="488"/>
        <v>0.40337938799708656</v>
      </c>
      <c r="H2886" s="169">
        <f t="shared" si="489"/>
        <v>8.731155584352523E-4</v>
      </c>
      <c r="I2886" s="169">
        <f t="shared" si="490"/>
        <v>36012.529464976957</v>
      </c>
      <c r="J2886" s="169">
        <f t="shared" si="484"/>
        <v>2.3696039697432156E-2</v>
      </c>
      <c r="K2886" s="169">
        <f t="shared" si="485"/>
        <v>1.694595832366629</v>
      </c>
      <c r="L2886" s="169">
        <f t="shared" si="491"/>
        <v>27.127764238575047</v>
      </c>
      <c r="M2886" s="170">
        <f t="shared" si="492"/>
        <v>31.563327759249749</v>
      </c>
      <c r="N2886" s="170">
        <f t="shared" si="493"/>
        <v>1.0672152126608885</v>
      </c>
      <c r="O2886" s="169">
        <f t="shared" si="494"/>
        <v>9.6249568241422126E-2</v>
      </c>
    </row>
    <row r="2887" spans="1:16" x14ac:dyDescent="0.25">
      <c r="A2887" s="157">
        <v>45695.993750000001</v>
      </c>
      <c r="B2887" s="168">
        <v>0.35982753103158849</v>
      </c>
      <c r="C2887" s="169">
        <f t="shared" si="486"/>
        <v>0.40848564191754611</v>
      </c>
      <c r="D2887" s="168">
        <v>26.385989510000002</v>
      </c>
      <c r="E2887" s="168">
        <v>2.10028954999999E-2</v>
      </c>
      <c r="F2887" s="169">
        <f t="shared" si="487"/>
        <v>0.97877306922899421</v>
      </c>
      <c r="G2887" s="169">
        <f t="shared" si="488"/>
        <v>0.39532028538327924</v>
      </c>
      <c r="H2887" s="169">
        <f t="shared" si="489"/>
        <v>8.5567161338372132E-4</v>
      </c>
      <c r="I2887" s="169">
        <f t="shared" si="490"/>
        <v>35293.159461675983</v>
      </c>
      <c r="J2887" s="169">
        <f t="shared" si="484"/>
        <v>2.3695584782478536E-2</v>
      </c>
      <c r="K2887" s="169">
        <f t="shared" si="485"/>
        <v>1.6946247227414553</v>
      </c>
      <c r="L2887" s="169">
        <f t="shared" si="491"/>
        <v>26.661000575437242</v>
      </c>
      <c r="M2887" s="170">
        <f t="shared" si="492"/>
        <v>31.020718972872952</v>
      </c>
      <c r="N2887" s="170">
        <f t="shared" si="493"/>
        <v>1.0504070935405772</v>
      </c>
      <c r="O2887" s="169">
        <f t="shared" si="494"/>
        <v>9.4733684482375277E-2</v>
      </c>
    </row>
    <row r="2888" spans="1:16" x14ac:dyDescent="0.25">
      <c r="A2888" s="157">
        <v>45695.994444444441</v>
      </c>
      <c r="B2888" s="168">
        <v>0.33627657588317078</v>
      </c>
      <c r="C2888" s="169">
        <f t="shared" si="486"/>
        <v>0.3817513115909198</v>
      </c>
      <c r="D2888" s="168">
        <v>26.38663343</v>
      </c>
      <c r="E2888" s="168">
        <v>2.08889825E-2</v>
      </c>
      <c r="F2888" s="169">
        <f t="shared" si="487"/>
        <v>0.97877176057594273</v>
      </c>
      <c r="G2888" s="169">
        <f t="shared" si="488"/>
        <v>0.3694463054695411</v>
      </c>
      <c r="H2888" s="169">
        <f t="shared" si="489"/>
        <v>7.9966732785614956E-4</v>
      </c>
      <c r="I2888" s="169">
        <f t="shared" si="490"/>
        <v>32983.313321455469</v>
      </c>
      <c r="J2888" s="169">
        <f t="shared" si="484"/>
        <v>2.3695129878214184E-2</v>
      </c>
      <c r="K2888" s="169">
        <f t="shared" si="485"/>
        <v>1.6946536134767718</v>
      </c>
      <c r="L2888" s="169">
        <f t="shared" si="491"/>
        <v>25.153264638498726</v>
      </c>
      <c r="M2888" s="170">
        <f t="shared" si="492"/>
        <v>29.266878692318649</v>
      </c>
      <c r="N2888" s="170">
        <f t="shared" si="493"/>
        <v>0.97961749378616347</v>
      </c>
      <c r="O2888" s="169">
        <f t="shared" si="494"/>
        <v>8.8349341070180692E-2</v>
      </c>
    </row>
    <row r="2889" spans="1:16" x14ac:dyDescent="0.25">
      <c r="A2889" s="157">
        <v>45695.995138888888</v>
      </c>
      <c r="B2889" s="168">
        <v>0.34322602405856278</v>
      </c>
      <c r="C2889" s="169">
        <f t="shared" si="486"/>
        <v>0.38964174276192998</v>
      </c>
      <c r="D2889" s="168">
        <v>26.38720597</v>
      </c>
      <c r="E2889" s="168">
        <v>2.0961292999999999E-2</v>
      </c>
      <c r="F2889" s="169">
        <f t="shared" si="487"/>
        <v>0.97877059695369872</v>
      </c>
      <c r="G2889" s="169">
        <f t="shared" si="488"/>
        <v>0.37708123498167756</v>
      </c>
      <c r="H2889" s="169">
        <f t="shared" si="489"/>
        <v>8.1619314931099043E-4</v>
      </c>
      <c r="I2889" s="169">
        <f t="shared" si="490"/>
        <v>33665.046574630753</v>
      </c>
      <c r="J2889" s="169">
        <f t="shared" si="484"/>
        <v>2.3694725410101921E-2</v>
      </c>
      <c r="K2889" s="169">
        <f t="shared" si="485"/>
        <v>1.6946793019109796</v>
      </c>
      <c r="L2889" s="169">
        <f t="shared" si="491"/>
        <v>25.599663103125316</v>
      </c>
      <c r="M2889" s="170">
        <f t="shared" si="492"/>
        <v>29.786686494754878</v>
      </c>
      <c r="N2889" s="170">
        <f t="shared" si="493"/>
        <v>1.0023318185901486</v>
      </c>
      <c r="O2889" s="169">
        <f t="shared" si="494"/>
        <v>9.0397891286990315E-2</v>
      </c>
    </row>
    <row r="2890" spans="1:16" x14ac:dyDescent="0.25">
      <c r="A2890" s="157">
        <v>45695.995833333334</v>
      </c>
      <c r="B2890" s="168">
        <v>0.34708683432731552</v>
      </c>
      <c r="C2890" s="169">
        <f t="shared" si="486"/>
        <v>0.39402451551719209</v>
      </c>
      <c r="D2890" s="168">
        <v>26.387136089999998</v>
      </c>
      <c r="E2890" s="168">
        <v>2.1024543499999999E-2</v>
      </c>
      <c r="F2890" s="169">
        <f t="shared" si="487"/>
        <v>0.97877073897866207</v>
      </c>
      <c r="G2890" s="169">
        <f t="shared" si="488"/>
        <v>0.38132286878017663</v>
      </c>
      <c r="H2890" s="169">
        <f t="shared" si="489"/>
        <v>8.2537417484886719E-4</v>
      </c>
      <c r="I2890" s="169">
        <f t="shared" si="490"/>
        <v>34043.7181406854</v>
      </c>
      <c r="J2890" s="169">
        <f t="shared" si="484"/>
        <v>2.369477477603698E-2</v>
      </c>
      <c r="K2890" s="169">
        <f t="shared" si="485"/>
        <v>1.6946761665553289</v>
      </c>
      <c r="L2890" s="169">
        <f t="shared" si="491"/>
        <v>25.847114726133416</v>
      </c>
      <c r="M2890" s="170">
        <f t="shared" si="492"/>
        <v>30.074560906423685</v>
      </c>
      <c r="N2890" s="170">
        <f t="shared" si="493"/>
        <v>1.0161029133453179</v>
      </c>
      <c r="O2890" s="169">
        <f t="shared" si="494"/>
        <v>9.1639873137203995E-2</v>
      </c>
    </row>
    <row r="2891" spans="1:16" x14ac:dyDescent="0.25">
      <c r="A2891" s="157">
        <v>45695.996527777781</v>
      </c>
      <c r="B2891" s="168">
        <v>0.34708683984827393</v>
      </c>
      <c r="C2891" s="169">
        <f t="shared" si="486"/>
        <v>0.39402406809020152</v>
      </c>
      <c r="D2891" s="168">
        <v>26.386923450000001</v>
      </c>
      <c r="E2891" s="168">
        <v>2.0926336833333298E-2</v>
      </c>
      <c r="F2891" s="169">
        <f t="shared" si="487"/>
        <v>0.978771171147652</v>
      </c>
      <c r="G2891" s="169">
        <f t="shared" si="488"/>
        <v>0.38132287484571264</v>
      </c>
      <c r="H2891" s="169">
        <f t="shared" si="489"/>
        <v>8.2537418797773302E-4</v>
      </c>
      <c r="I2891" s="169">
        <f t="shared" si="490"/>
        <v>34043.679482993408</v>
      </c>
      <c r="J2891" s="169">
        <f t="shared" si="484"/>
        <v>2.3694924993932612E-2</v>
      </c>
      <c r="K2891" s="169">
        <f t="shared" si="485"/>
        <v>1.6946666259113519</v>
      </c>
      <c r="L2891" s="169">
        <f t="shared" si="491"/>
        <v>25.847115079712747</v>
      </c>
      <c r="M2891" s="170">
        <f t="shared" si="492"/>
        <v>30.074409649729958</v>
      </c>
      <c r="N2891" s="170">
        <f t="shared" si="493"/>
        <v>1.011350423507972</v>
      </c>
      <c r="O2891" s="169">
        <f t="shared" si="494"/>
        <v>9.1211257531382747E-2</v>
      </c>
    </row>
    <row r="2892" spans="1:16" x14ac:dyDescent="0.25">
      <c r="A2892" s="157">
        <v>45695.99722222222</v>
      </c>
      <c r="B2892" s="168">
        <v>0.36021359880816234</v>
      </c>
      <c r="C2892" s="169">
        <f t="shared" si="486"/>
        <v>0.40892551333759936</v>
      </c>
      <c r="D2892" s="168">
        <v>26.38671081</v>
      </c>
      <c r="E2892" s="168">
        <v>2.07665925E-2</v>
      </c>
      <c r="F2892" s="169">
        <f t="shared" si="487"/>
        <v>0.9787716033119197</v>
      </c>
      <c r="G2892" s="169">
        <f t="shared" si="488"/>
        <v>0.39574443420584127</v>
      </c>
      <c r="H2892" s="169">
        <f t="shared" si="489"/>
        <v>8.565896844282279E-4</v>
      </c>
      <c r="I2892" s="169">
        <f t="shared" si="490"/>
        <v>35331.164352368585</v>
      </c>
      <c r="J2892" s="169">
        <f t="shared" si="484"/>
        <v>2.3695075212993789E-2</v>
      </c>
      <c r="K2892" s="169">
        <f t="shared" si="485"/>
        <v>1.694657085306692</v>
      </c>
      <c r="L2892" s="169">
        <f t="shared" si="491"/>
        <v>26.68559923576381</v>
      </c>
      <c r="M2892" s="170">
        <f t="shared" si="492"/>
        <v>31.049871266329269</v>
      </c>
      <c r="N2892" s="170">
        <f t="shared" si="493"/>
        <v>1.0396697456984014</v>
      </c>
      <c r="O2892" s="169">
        <f t="shared" si="494"/>
        <v>9.3765308955483531E-2</v>
      </c>
    </row>
    <row r="2893" spans="1:16" x14ac:dyDescent="0.25">
      <c r="A2893" s="157">
        <v>45695.997916666667</v>
      </c>
      <c r="B2893" s="168">
        <v>0.3540362953823698</v>
      </c>
      <c r="C2893" s="169">
        <f t="shared" si="486"/>
        <v>0.40191238644440686</v>
      </c>
      <c r="D2893" s="168">
        <v>26.3864981633333</v>
      </c>
      <c r="E2893" s="168">
        <v>2.08858023333333E-2</v>
      </c>
      <c r="F2893" s="169">
        <f t="shared" si="487"/>
        <v>0.97877203548501446</v>
      </c>
      <c r="G2893" s="169">
        <f t="shared" si="488"/>
        <v>0.38895781244240246</v>
      </c>
      <c r="H2893" s="169">
        <f t="shared" si="489"/>
        <v>8.4190002693160704E-4</v>
      </c>
      <c r="I2893" s="169">
        <f t="shared" si="490"/>
        <v>34725.230188796755</v>
      </c>
      <c r="J2893" s="169">
        <f t="shared" si="484"/>
        <v>2.3695225437930376E-2</v>
      </c>
      <c r="K2893" s="169">
        <f t="shared" si="485"/>
        <v>1.6946475444422247</v>
      </c>
      <c r="L2893" s="169">
        <f t="shared" si="491"/>
        <v>26.291560703364297</v>
      </c>
      <c r="M2893" s="170">
        <f t="shared" si="492"/>
        <v>30.591235781565789</v>
      </c>
      <c r="N2893" s="170">
        <f t="shared" si="493"/>
        <v>1.0285811803712057</v>
      </c>
      <c r="O2893" s="169">
        <f t="shared" si="494"/>
        <v>9.2765257969986081E-2</v>
      </c>
    </row>
    <row r="2894" spans="1:16" x14ac:dyDescent="0.25">
      <c r="A2894" s="157">
        <v>45695.998611111114</v>
      </c>
      <c r="B2894" s="168">
        <v>0.35673885998375454</v>
      </c>
      <c r="C2894" s="169">
        <f t="shared" si="486"/>
        <v>0.40497991908385228</v>
      </c>
      <c r="D2894" s="168">
        <v>26.3862710866666</v>
      </c>
      <c r="E2894" s="168">
        <v>2.0912029333333301E-2</v>
      </c>
      <c r="F2894" s="169">
        <f t="shared" si="487"/>
        <v>0.97877249697974955</v>
      </c>
      <c r="G2894" s="169">
        <f t="shared" si="488"/>
        <v>0.39192695325945792</v>
      </c>
      <c r="H2894" s="169">
        <f t="shared" si="489"/>
        <v>8.4832673865683529E-4</v>
      </c>
      <c r="I2894" s="169">
        <f t="shared" si="490"/>
        <v>34990.265008844835</v>
      </c>
      <c r="J2894" s="169">
        <f t="shared" si="484"/>
        <v>2.3695385858274888E-2</v>
      </c>
      <c r="K2894" s="169">
        <f t="shared" si="485"/>
        <v>1.6946373561872041</v>
      </c>
      <c r="L2894" s="169">
        <f t="shared" si="491"/>
        <v>26.464069663780649</v>
      </c>
      <c r="M2894" s="170">
        <f t="shared" si="492"/>
        <v>30.791790721857645</v>
      </c>
      <c r="N2894" s="170">
        <f t="shared" si="493"/>
        <v>1.0373369427653891</v>
      </c>
      <c r="O2894" s="169">
        <f t="shared" si="494"/>
        <v>9.3554919080572604E-2</v>
      </c>
    </row>
    <row r="2895" spans="1:16" x14ac:dyDescent="0.25">
      <c r="A2895" s="157">
        <v>45695.999305555553</v>
      </c>
      <c r="B2895" s="168">
        <v>0.34901724682039714</v>
      </c>
      <c r="C2895" s="169">
        <f t="shared" si="486"/>
        <v>0.3962133003067968</v>
      </c>
      <c r="D2895" s="168">
        <v>26.385885238333302</v>
      </c>
      <c r="E2895" s="168">
        <v>2.0983557999999999E-2</v>
      </c>
      <c r="F2895" s="169">
        <f t="shared" si="487"/>
        <v>0.97877328113856643</v>
      </c>
      <c r="G2895" s="169">
        <f t="shared" si="488"/>
        <v>0.38344369376398096</v>
      </c>
      <c r="H2895" s="169">
        <f t="shared" si="489"/>
        <v>8.2996470511684196E-4</v>
      </c>
      <c r="I2895" s="169">
        <f t="shared" si="490"/>
        <v>34232.829146507247</v>
      </c>
      <c r="J2895" s="169">
        <f t="shared" si="484"/>
        <v>2.3695658447333449E-2</v>
      </c>
      <c r="K2895" s="169">
        <f t="shared" si="485"/>
        <v>1.6946200444222752</v>
      </c>
      <c r="L2895" s="169">
        <f t="shared" si="491"/>
        <v>25.970696306196391</v>
      </c>
      <c r="M2895" s="170">
        <f t="shared" si="492"/>
        <v>30.217458533708061</v>
      </c>
      <c r="N2895" s="170">
        <f t="shared" si="493"/>
        <v>1.0194463744547466</v>
      </c>
      <c r="O2895" s="169">
        <f t="shared" si="494"/>
        <v>9.1941411837549308E-2</v>
      </c>
      <c r="P2895" s="158"/>
    </row>
    <row r="2896" spans="1:16" x14ac:dyDescent="0.25">
      <c r="P2896" s="158"/>
    </row>
    <row r="2897" spans="16:16" x14ac:dyDescent="0.25">
      <c r="P2897" s="158"/>
    </row>
    <row r="2898" spans="16:16" x14ac:dyDescent="0.25">
      <c r="P2898" s="158"/>
    </row>
    <row r="2899" spans="16:16" x14ac:dyDescent="0.25">
      <c r="P2899" s="158"/>
    </row>
    <row r="2900" spans="16:16" x14ac:dyDescent="0.25">
      <c r="P2900" s="158"/>
    </row>
    <row r="2901" spans="16:16" x14ac:dyDescent="0.25">
      <c r="P2901" s="158"/>
    </row>
    <row r="2902" spans="16:16" x14ac:dyDescent="0.25">
      <c r="P2902" s="158"/>
    </row>
    <row r="2903" spans="16:16" x14ac:dyDescent="0.25">
      <c r="P2903" s="158"/>
    </row>
    <row r="2904" spans="16:16" x14ac:dyDescent="0.25">
      <c r="P2904" s="158"/>
    </row>
    <row r="2905" spans="16:16" x14ac:dyDescent="0.25">
      <c r="P2905" s="158"/>
    </row>
    <row r="2906" spans="16:16" x14ac:dyDescent="0.25">
      <c r="P2906" s="158"/>
    </row>
    <row r="2907" spans="16:16" x14ac:dyDescent="0.25">
      <c r="P2907" s="158"/>
    </row>
    <row r="2908" spans="16:16" x14ac:dyDescent="0.25">
      <c r="P2908" s="158"/>
    </row>
    <row r="2909" spans="16:16" x14ac:dyDescent="0.25">
      <c r="P2909" s="158"/>
    </row>
    <row r="2910" spans="16:16" x14ac:dyDescent="0.25">
      <c r="P2910" s="158"/>
    </row>
    <row r="2911" spans="16:16" x14ac:dyDescent="0.25">
      <c r="P2911" s="158"/>
    </row>
    <row r="2912" spans="16:16" x14ac:dyDescent="0.25">
      <c r="P2912" s="158"/>
    </row>
    <row r="2913" spans="16:16" x14ac:dyDescent="0.25">
      <c r="P2913" s="158"/>
    </row>
    <row r="2914" spans="16:16" x14ac:dyDescent="0.25">
      <c r="P2914" s="158"/>
    </row>
    <row r="2915" spans="16:16" x14ac:dyDescent="0.25">
      <c r="P2915" s="158"/>
    </row>
    <row r="2916" spans="16:16" x14ac:dyDescent="0.25">
      <c r="P2916" s="158"/>
    </row>
    <row r="2917" spans="16:16" x14ac:dyDescent="0.25">
      <c r="P2917" s="158"/>
    </row>
    <row r="2918" spans="16:16" x14ac:dyDescent="0.25">
      <c r="P2918" s="158"/>
    </row>
    <row r="2919" spans="16:16" x14ac:dyDescent="0.25">
      <c r="P2919" s="158"/>
    </row>
    <row r="2920" spans="16:16" x14ac:dyDescent="0.25">
      <c r="P2920" s="158"/>
    </row>
    <row r="2921" spans="16:16" x14ac:dyDescent="0.25">
      <c r="P2921" s="158"/>
    </row>
    <row r="2922" spans="16:16" x14ac:dyDescent="0.25">
      <c r="P2922" s="158"/>
    </row>
    <row r="2923" spans="16:16" x14ac:dyDescent="0.25">
      <c r="P2923" s="158"/>
    </row>
    <row r="2924" spans="16:16" x14ac:dyDescent="0.25">
      <c r="P2924" s="158"/>
    </row>
    <row r="2925" spans="16:16" x14ac:dyDescent="0.25">
      <c r="P2925" s="158"/>
    </row>
    <row r="2926" spans="16:16" x14ac:dyDescent="0.25">
      <c r="P2926" s="158"/>
    </row>
    <row r="2927" spans="16:16" x14ac:dyDescent="0.25">
      <c r="P2927" s="158"/>
    </row>
    <row r="2928" spans="16:16" x14ac:dyDescent="0.25">
      <c r="P2928" s="158"/>
    </row>
    <row r="2929" spans="16:16" x14ac:dyDescent="0.25">
      <c r="P2929" s="158"/>
    </row>
    <row r="2930" spans="16:16" x14ac:dyDescent="0.25">
      <c r="P2930" s="158"/>
    </row>
    <row r="2931" spans="16:16" x14ac:dyDescent="0.25">
      <c r="P2931" s="158"/>
    </row>
    <row r="2932" spans="16:16" x14ac:dyDescent="0.25">
      <c r="P2932" s="158"/>
    </row>
    <row r="2933" spans="16:16" x14ac:dyDescent="0.25">
      <c r="P2933" s="158"/>
    </row>
    <row r="2934" spans="16:16" x14ac:dyDescent="0.25">
      <c r="P2934" s="158"/>
    </row>
    <row r="2935" spans="16:16" x14ac:dyDescent="0.25">
      <c r="P2935" s="158"/>
    </row>
    <row r="2936" spans="16:16" x14ac:dyDescent="0.25">
      <c r="P2936" s="158"/>
    </row>
    <row r="2937" spans="16:16" x14ac:dyDescent="0.25">
      <c r="P2937" s="158"/>
    </row>
    <row r="2938" spans="16:16" x14ac:dyDescent="0.25">
      <c r="P2938" s="158"/>
    </row>
    <row r="2939" spans="16:16" x14ac:dyDescent="0.25">
      <c r="P2939" s="158"/>
    </row>
    <row r="2940" spans="16:16" x14ac:dyDescent="0.25">
      <c r="P2940" s="158"/>
    </row>
    <row r="2941" spans="16:16" x14ac:dyDescent="0.25">
      <c r="P2941" s="158"/>
    </row>
    <row r="2942" spans="16:16" x14ac:dyDescent="0.25">
      <c r="P2942" s="158"/>
    </row>
    <row r="2943" spans="16:16" x14ac:dyDescent="0.25">
      <c r="P2943" s="158"/>
    </row>
    <row r="2944" spans="16:16" x14ac:dyDescent="0.25">
      <c r="P2944" s="158"/>
    </row>
    <row r="2945" spans="16:16" x14ac:dyDescent="0.25">
      <c r="P2945" s="158"/>
    </row>
    <row r="2946" spans="16:16" x14ac:dyDescent="0.25">
      <c r="P2946" s="158"/>
    </row>
    <row r="2947" spans="16:16" x14ac:dyDescent="0.25">
      <c r="P2947" s="158"/>
    </row>
    <row r="2948" spans="16:16" x14ac:dyDescent="0.25">
      <c r="P2948" s="158"/>
    </row>
    <row r="2949" spans="16:16" x14ac:dyDescent="0.25">
      <c r="P2949" s="158"/>
    </row>
    <row r="2950" spans="16:16" x14ac:dyDescent="0.25">
      <c r="P2950" s="158"/>
    </row>
    <row r="2951" spans="16:16" x14ac:dyDescent="0.25">
      <c r="P2951" s="158"/>
    </row>
    <row r="2952" spans="16:16" x14ac:dyDescent="0.25">
      <c r="P2952" s="158"/>
    </row>
    <row r="2953" spans="16:16" x14ac:dyDescent="0.25">
      <c r="P2953" s="158"/>
    </row>
    <row r="2954" spans="16:16" x14ac:dyDescent="0.25">
      <c r="P2954" s="158"/>
    </row>
    <row r="2955" spans="16:16" x14ac:dyDescent="0.25">
      <c r="P2955" s="158"/>
    </row>
    <row r="2956" spans="16:16" x14ac:dyDescent="0.25">
      <c r="P2956" s="158"/>
    </row>
    <row r="2957" spans="16:16" x14ac:dyDescent="0.25">
      <c r="P2957" s="158"/>
    </row>
    <row r="2958" spans="16:16" x14ac:dyDescent="0.25">
      <c r="P2958" s="158"/>
    </row>
    <row r="2959" spans="16:16" x14ac:dyDescent="0.25">
      <c r="P2959" s="158"/>
    </row>
    <row r="2960" spans="16:16" x14ac:dyDescent="0.25">
      <c r="P2960" s="158"/>
    </row>
    <row r="2961" spans="16:16" x14ac:dyDescent="0.25">
      <c r="P2961" s="158"/>
    </row>
    <row r="2962" spans="16:16" x14ac:dyDescent="0.25">
      <c r="P2962" s="158"/>
    </row>
    <row r="2963" spans="16:16" x14ac:dyDescent="0.25">
      <c r="P2963" s="158"/>
    </row>
    <row r="2964" spans="16:16" x14ac:dyDescent="0.25">
      <c r="P2964" s="158"/>
    </row>
    <row r="2965" spans="16:16" x14ac:dyDescent="0.25">
      <c r="P2965" s="158"/>
    </row>
    <row r="2966" spans="16:16" x14ac:dyDescent="0.25">
      <c r="P2966" s="158"/>
    </row>
    <row r="2967" spans="16:16" x14ac:dyDescent="0.25">
      <c r="P2967" s="158"/>
    </row>
    <row r="2968" spans="16:16" x14ac:dyDescent="0.25">
      <c r="P2968" s="158"/>
    </row>
    <row r="2969" spans="16:16" x14ac:dyDescent="0.25">
      <c r="P2969" s="158"/>
    </row>
    <row r="2970" spans="16:16" x14ac:dyDescent="0.25">
      <c r="P2970" s="158"/>
    </row>
    <row r="2971" spans="16:16" x14ac:dyDescent="0.25">
      <c r="P2971" s="158"/>
    </row>
    <row r="2972" spans="16:16" x14ac:dyDescent="0.25">
      <c r="P2972" s="158"/>
    </row>
    <row r="2973" spans="16:16" x14ac:dyDescent="0.25">
      <c r="P2973" s="158"/>
    </row>
    <row r="2974" spans="16:16" x14ac:dyDescent="0.25">
      <c r="P2974" s="158"/>
    </row>
    <row r="2975" spans="16:16" x14ac:dyDescent="0.25">
      <c r="P2975" s="158"/>
    </row>
    <row r="2976" spans="16:16" x14ac:dyDescent="0.25">
      <c r="P2976" s="158"/>
    </row>
    <row r="2977" spans="16:16" x14ac:dyDescent="0.25">
      <c r="P2977" s="158"/>
    </row>
    <row r="2978" spans="16:16" x14ac:dyDescent="0.25">
      <c r="P2978" s="158"/>
    </row>
    <row r="2979" spans="16:16" x14ac:dyDescent="0.25">
      <c r="P2979" s="158"/>
    </row>
    <row r="2980" spans="16:16" x14ac:dyDescent="0.25">
      <c r="P2980" s="158"/>
    </row>
    <row r="2981" spans="16:16" x14ac:dyDescent="0.25">
      <c r="P2981" s="158"/>
    </row>
    <row r="2982" spans="16:16" x14ac:dyDescent="0.25">
      <c r="P2982" s="158"/>
    </row>
    <row r="2983" spans="16:16" x14ac:dyDescent="0.25">
      <c r="P2983" s="158"/>
    </row>
    <row r="2984" spans="16:16" x14ac:dyDescent="0.25">
      <c r="P2984" s="158"/>
    </row>
    <row r="2985" spans="16:16" x14ac:dyDescent="0.25">
      <c r="P2985" s="158"/>
    </row>
    <row r="2986" spans="16:16" x14ac:dyDescent="0.25">
      <c r="P2986" s="158"/>
    </row>
    <row r="2987" spans="16:16" x14ac:dyDescent="0.25">
      <c r="P2987" s="158"/>
    </row>
    <row r="2988" spans="16:16" x14ac:dyDescent="0.25">
      <c r="P2988" s="158"/>
    </row>
    <row r="2989" spans="16:16" x14ac:dyDescent="0.25">
      <c r="P2989" s="158"/>
    </row>
    <row r="2990" spans="16:16" x14ac:dyDescent="0.25">
      <c r="P2990" s="158"/>
    </row>
    <row r="2991" spans="16:16" x14ac:dyDescent="0.25">
      <c r="P2991" s="158"/>
    </row>
    <row r="2992" spans="16:16" x14ac:dyDescent="0.25">
      <c r="P2992" s="158"/>
    </row>
    <row r="2993" spans="16:16" x14ac:dyDescent="0.25">
      <c r="P2993" s="158"/>
    </row>
    <row r="2994" spans="16:16" x14ac:dyDescent="0.25">
      <c r="P2994" s="158"/>
    </row>
    <row r="2995" spans="16:16" x14ac:dyDescent="0.25">
      <c r="P2995" s="158"/>
    </row>
    <row r="2996" spans="16:16" x14ac:dyDescent="0.25">
      <c r="P2996" s="158"/>
    </row>
    <row r="2997" spans="16:16" x14ac:dyDescent="0.25">
      <c r="P2997" s="158"/>
    </row>
    <row r="2998" spans="16:16" x14ac:dyDescent="0.25">
      <c r="P2998" s="158"/>
    </row>
    <row r="2999" spans="16:16" x14ac:dyDescent="0.25">
      <c r="P2999" s="158"/>
    </row>
    <row r="3000" spans="16:16" x14ac:dyDescent="0.25">
      <c r="P3000" s="158"/>
    </row>
    <row r="3001" spans="16:16" x14ac:dyDescent="0.25">
      <c r="P3001" s="158"/>
    </row>
    <row r="3002" spans="16:16" x14ac:dyDescent="0.25">
      <c r="P3002" s="158"/>
    </row>
    <row r="3003" spans="16:16" x14ac:dyDescent="0.25">
      <c r="P3003" s="158"/>
    </row>
    <row r="3004" spans="16:16" x14ac:dyDescent="0.25">
      <c r="P3004" s="158"/>
    </row>
    <row r="3005" spans="16:16" x14ac:dyDescent="0.25">
      <c r="P3005" s="158"/>
    </row>
    <row r="3006" spans="16:16" x14ac:dyDescent="0.25">
      <c r="P3006" s="158"/>
    </row>
    <row r="3007" spans="16:16" x14ac:dyDescent="0.25">
      <c r="P3007" s="158"/>
    </row>
    <row r="3008" spans="16:16" x14ac:dyDescent="0.25">
      <c r="P3008" s="158"/>
    </row>
    <row r="3009" spans="16:16" x14ac:dyDescent="0.25">
      <c r="P3009" s="158"/>
    </row>
    <row r="3010" spans="16:16" x14ac:dyDescent="0.25">
      <c r="P3010" s="158"/>
    </row>
    <row r="3011" spans="16:16" x14ac:dyDescent="0.25">
      <c r="P3011" s="158"/>
    </row>
    <row r="3012" spans="16:16" x14ac:dyDescent="0.25">
      <c r="P3012" s="158"/>
    </row>
    <row r="3013" spans="16:16" x14ac:dyDescent="0.25">
      <c r="P3013" s="158"/>
    </row>
    <row r="3014" spans="16:16" x14ac:dyDescent="0.25">
      <c r="P3014" s="158"/>
    </row>
    <row r="3015" spans="16:16" x14ac:dyDescent="0.25">
      <c r="P3015" s="158"/>
    </row>
    <row r="3016" spans="16:16" x14ac:dyDescent="0.25">
      <c r="P3016" s="158"/>
    </row>
    <row r="3017" spans="16:16" x14ac:dyDescent="0.25">
      <c r="P3017" s="158"/>
    </row>
    <row r="3018" spans="16:16" x14ac:dyDescent="0.25">
      <c r="P3018" s="158"/>
    </row>
    <row r="3019" spans="16:16" x14ac:dyDescent="0.25">
      <c r="P3019" s="158"/>
    </row>
    <row r="3020" spans="16:16" x14ac:dyDescent="0.25">
      <c r="P3020" s="158"/>
    </row>
    <row r="3021" spans="16:16" x14ac:dyDescent="0.25">
      <c r="P3021" s="158"/>
    </row>
    <row r="3022" spans="16:16" x14ac:dyDescent="0.25">
      <c r="P3022" s="158"/>
    </row>
    <row r="3023" spans="16:16" x14ac:dyDescent="0.25">
      <c r="P3023" s="158"/>
    </row>
    <row r="3024" spans="16:16" x14ac:dyDescent="0.25">
      <c r="P3024" s="158"/>
    </row>
    <row r="3025" spans="16:16" x14ac:dyDescent="0.25">
      <c r="P3025" s="158"/>
    </row>
    <row r="3026" spans="16:16" x14ac:dyDescent="0.25">
      <c r="P3026" s="158"/>
    </row>
    <row r="3027" spans="16:16" x14ac:dyDescent="0.25">
      <c r="P3027" s="158"/>
    </row>
    <row r="3028" spans="16:16" x14ac:dyDescent="0.25">
      <c r="P3028" s="158"/>
    </row>
    <row r="3029" spans="16:16" x14ac:dyDescent="0.25">
      <c r="P3029" s="158"/>
    </row>
    <row r="3030" spans="16:16" x14ac:dyDescent="0.25">
      <c r="P3030" s="158"/>
    </row>
    <row r="3031" spans="16:16" x14ac:dyDescent="0.25">
      <c r="P3031" s="158"/>
    </row>
    <row r="3032" spans="16:16" x14ac:dyDescent="0.25">
      <c r="P3032" s="158"/>
    </row>
    <row r="3033" spans="16:16" x14ac:dyDescent="0.25">
      <c r="P3033" s="158"/>
    </row>
    <row r="3034" spans="16:16" x14ac:dyDescent="0.25">
      <c r="P3034" s="158"/>
    </row>
    <row r="3035" spans="16:16" x14ac:dyDescent="0.25">
      <c r="P3035" s="158"/>
    </row>
    <row r="3036" spans="16:16" x14ac:dyDescent="0.25">
      <c r="P3036" s="158"/>
    </row>
    <row r="3037" spans="16:16" x14ac:dyDescent="0.25">
      <c r="P3037" s="158"/>
    </row>
    <row r="3038" spans="16:16" x14ac:dyDescent="0.25">
      <c r="P3038" s="158"/>
    </row>
    <row r="3039" spans="16:16" x14ac:dyDescent="0.25">
      <c r="P3039" s="158"/>
    </row>
    <row r="3040" spans="16:16" x14ac:dyDescent="0.25">
      <c r="P3040" s="158"/>
    </row>
    <row r="3041" spans="16:16" x14ac:dyDescent="0.25">
      <c r="P3041" s="158"/>
    </row>
    <row r="3042" spans="16:16" x14ac:dyDescent="0.25">
      <c r="P3042" s="158"/>
    </row>
    <row r="3043" spans="16:16" x14ac:dyDescent="0.25">
      <c r="P3043" s="158"/>
    </row>
    <row r="3044" spans="16:16" x14ac:dyDescent="0.25">
      <c r="P3044" s="158"/>
    </row>
    <row r="3045" spans="16:16" x14ac:dyDescent="0.25">
      <c r="P3045" s="158"/>
    </row>
    <row r="3046" spans="16:16" x14ac:dyDescent="0.25">
      <c r="P3046" s="158"/>
    </row>
    <row r="3047" spans="16:16" x14ac:dyDescent="0.25">
      <c r="P3047" s="158"/>
    </row>
    <row r="3048" spans="16:16" x14ac:dyDescent="0.25">
      <c r="P3048" s="158"/>
    </row>
    <row r="3049" spans="16:16" x14ac:dyDescent="0.25">
      <c r="P3049" s="158"/>
    </row>
    <row r="3050" spans="16:16" x14ac:dyDescent="0.25">
      <c r="P3050" s="158"/>
    </row>
    <row r="3051" spans="16:16" x14ac:dyDescent="0.25">
      <c r="P3051" s="158"/>
    </row>
    <row r="3052" spans="16:16" x14ac:dyDescent="0.25">
      <c r="P3052" s="158"/>
    </row>
    <row r="3053" spans="16:16" x14ac:dyDescent="0.25">
      <c r="P3053" s="158"/>
    </row>
    <row r="3054" spans="16:16" x14ac:dyDescent="0.25">
      <c r="P3054" s="158"/>
    </row>
    <row r="3055" spans="16:16" x14ac:dyDescent="0.25">
      <c r="P3055" s="158"/>
    </row>
    <row r="3056" spans="16:16" x14ac:dyDescent="0.25">
      <c r="P3056" s="158"/>
    </row>
    <row r="3057" spans="16:16" x14ac:dyDescent="0.25">
      <c r="P3057" s="158"/>
    </row>
    <row r="3058" spans="16:16" x14ac:dyDescent="0.25">
      <c r="P3058" s="158"/>
    </row>
    <row r="3059" spans="16:16" x14ac:dyDescent="0.25">
      <c r="P3059" s="158"/>
    </row>
    <row r="3060" spans="16:16" x14ac:dyDescent="0.25">
      <c r="P3060" s="158"/>
    </row>
    <row r="3061" spans="16:16" x14ac:dyDescent="0.25">
      <c r="P3061" s="158"/>
    </row>
    <row r="3062" spans="16:16" x14ac:dyDescent="0.25">
      <c r="P3062" s="158"/>
    </row>
    <row r="3063" spans="16:16" x14ac:dyDescent="0.25">
      <c r="P3063" s="158"/>
    </row>
    <row r="3064" spans="16:16" x14ac:dyDescent="0.25">
      <c r="P3064" s="158"/>
    </row>
    <row r="3065" spans="16:16" x14ac:dyDescent="0.25">
      <c r="P3065" s="158"/>
    </row>
    <row r="3066" spans="16:16" x14ac:dyDescent="0.25">
      <c r="P3066" s="158"/>
    </row>
    <row r="3067" spans="16:16" x14ac:dyDescent="0.25">
      <c r="P3067" s="158"/>
    </row>
    <row r="3068" spans="16:16" x14ac:dyDescent="0.25">
      <c r="P3068" s="158"/>
    </row>
    <row r="3069" spans="16:16" x14ac:dyDescent="0.25">
      <c r="P3069" s="158"/>
    </row>
    <row r="3070" spans="16:16" x14ac:dyDescent="0.25">
      <c r="P3070" s="158"/>
    </row>
    <row r="3071" spans="16:16" x14ac:dyDescent="0.25">
      <c r="P3071" s="158"/>
    </row>
    <row r="3072" spans="16:16" x14ac:dyDescent="0.25">
      <c r="P3072" s="158"/>
    </row>
    <row r="3073" spans="16:16" x14ac:dyDescent="0.25">
      <c r="P3073" s="158"/>
    </row>
    <row r="3074" spans="16:16" x14ac:dyDescent="0.25">
      <c r="P3074" s="158"/>
    </row>
    <row r="3075" spans="16:16" x14ac:dyDescent="0.25">
      <c r="P3075" s="158"/>
    </row>
    <row r="3076" spans="16:16" x14ac:dyDescent="0.25">
      <c r="P3076" s="158"/>
    </row>
    <row r="3077" spans="16:16" x14ac:dyDescent="0.25">
      <c r="P3077" s="158"/>
    </row>
    <row r="3078" spans="16:16" x14ac:dyDescent="0.25">
      <c r="P3078" s="158"/>
    </row>
    <row r="3079" spans="16:16" x14ac:dyDescent="0.25">
      <c r="P3079" s="158"/>
    </row>
    <row r="3080" spans="16:16" x14ac:dyDescent="0.25">
      <c r="P3080" s="158"/>
    </row>
    <row r="3081" spans="16:16" x14ac:dyDescent="0.25">
      <c r="P3081" s="158"/>
    </row>
    <row r="3082" spans="16:16" x14ac:dyDescent="0.25">
      <c r="P3082" s="158"/>
    </row>
    <row r="3083" spans="16:16" x14ac:dyDescent="0.25">
      <c r="P3083" s="158"/>
    </row>
    <row r="3084" spans="16:16" x14ac:dyDescent="0.25">
      <c r="P3084" s="158"/>
    </row>
    <row r="3085" spans="16:16" x14ac:dyDescent="0.25">
      <c r="P3085" s="158"/>
    </row>
    <row r="3086" spans="16:16" x14ac:dyDescent="0.25">
      <c r="P3086" s="158"/>
    </row>
    <row r="3087" spans="16:16" x14ac:dyDescent="0.25">
      <c r="P3087" s="158"/>
    </row>
    <row r="3088" spans="16:16" x14ac:dyDescent="0.25">
      <c r="P3088" s="158"/>
    </row>
    <row r="3089" spans="16:16" x14ac:dyDescent="0.25">
      <c r="P3089" s="158"/>
    </row>
    <row r="3090" spans="16:16" x14ac:dyDescent="0.25">
      <c r="P3090" s="158"/>
    </row>
    <row r="3091" spans="16:16" x14ac:dyDescent="0.25">
      <c r="P3091" s="158"/>
    </row>
    <row r="3092" spans="16:16" x14ac:dyDescent="0.25">
      <c r="P3092" s="158"/>
    </row>
    <row r="3093" spans="16:16" x14ac:dyDescent="0.25">
      <c r="P3093" s="158"/>
    </row>
    <row r="3094" spans="16:16" x14ac:dyDescent="0.25">
      <c r="P3094" s="158"/>
    </row>
    <row r="3095" spans="16:16" x14ac:dyDescent="0.25">
      <c r="P3095" s="158"/>
    </row>
    <row r="3096" spans="16:16" x14ac:dyDescent="0.25">
      <c r="P3096" s="158"/>
    </row>
    <row r="3097" spans="16:16" x14ac:dyDescent="0.25">
      <c r="P3097" s="158"/>
    </row>
    <row r="3098" spans="16:16" x14ac:dyDescent="0.25">
      <c r="P3098" s="158"/>
    </row>
    <row r="3099" spans="16:16" x14ac:dyDescent="0.25">
      <c r="P3099" s="158"/>
    </row>
    <row r="3100" spans="16:16" x14ac:dyDescent="0.25">
      <c r="P3100" s="158"/>
    </row>
    <row r="3101" spans="16:16" x14ac:dyDescent="0.25">
      <c r="P3101" s="158"/>
    </row>
    <row r="3102" spans="16:16" x14ac:dyDescent="0.25">
      <c r="P3102" s="158"/>
    </row>
    <row r="3103" spans="16:16" x14ac:dyDescent="0.25">
      <c r="P3103" s="158"/>
    </row>
    <row r="3104" spans="16:16" x14ac:dyDescent="0.25">
      <c r="P3104" s="158"/>
    </row>
    <row r="3105" spans="16:16" x14ac:dyDescent="0.25">
      <c r="P3105" s="158"/>
    </row>
    <row r="3106" spans="16:16" x14ac:dyDescent="0.25">
      <c r="P3106" s="158"/>
    </row>
    <row r="3107" spans="16:16" x14ac:dyDescent="0.25">
      <c r="P3107" s="158"/>
    </row>
    <row r="3108" spans="16:16" x14ac:dyDescent="0.25">
      <c r="P3108" s="158"/>
    </row>
    <row r="3109" spans="16:16" x14ac:dyDescent="0.25">
      <c r="P3109" s="158"/>
    </row>
    <row r="3110" spans="16:16" x14ac:dyDescent="0.25">
      <c r="P3110" s="158"/>
    </row>
    <row r="3111" spans="16:16" x14ac:dyDescent="0.25">
      <c r="P3111" s="158"/>
    </row>
    <row r="3112" spans="16:16" x14ac:dyDescent="0.25">
      <c r="P3112" s="158"/>
    </row>
    <row r="3113" spans="16:16" x14ac:dyDescent="0.25">
      <c r="P3113" s="158"/>
    </row>
    <row r="3114" spans="16:16" x14ac:dyDescent="0.25">
      <c r="P3114" s="158"/>
    </row>
    <row r="3115" spans="16:16" x14ac:dyDescent="0.25">
      <c r="P3115" s="158"/>
    </row>
    <row r="3116" spans="16:16" x14ac:dyDescent="0.25">
      <c r="P3116" s="158"/>
    </row>
    <row r="3117" spans="16:16" x14ac:dyDescent="0.25">
      <c r="P3117" s="158"/>
    </row>
    <row r="3118" spans="16:16" x14ac:dyDescent="0.25">
      <c r="P3118" s="158"/>
    </row>
    <row r="3119" spans="16:16" x14ac:dyDescent="0.25">
      <c r="P3119" s="158"/>
    </row>
    <row r="3120" spans="16:16" x14ac:dyDescent="0.25">
      <c r="P3120" s="158"/>
    </row>
    <row r="3121" spans="16:16" x14ac:dyDescent="0.25">
      <c r="P3121" s="158"/>
    </row>
    <row r="3122" spans="16:16" x14ac:dyDescent="0.25">
      <c r="P3122" s="158"/>
    </row>
    <row r="3123" spans="16:16" x14ac:dyDescent="0.25">
      <c r="P3123" s="158"/>
    </row>
    <row r="3124" spans="16:16" x14ac:dyDescent="0.25">
      <c r="P3124" s="158"/>
    </row>
    <row r="3125" spans="16:16" x14ac:dyDescent="0.25">
      <c r="P3125" s="158"/>
    </row>
    <row r="3126" spans="16:16" x14ac:dyDescent="0.25">
      <c r="P3126" s="158"/>
    </row>
    <row r="3127" spans="16:16" x14ac:dyDescent="0.25">
      <c r="P3127" s="158"/>
    </row>
    <row r="3128" spans="16:16" x14ac:dyDescent="0.25">
      <c r="P3128" s="158"/>
    </row>
    <row r="3129" spans="16:16" x14ac:dyDescent="0.25">
      <c r="P3129" s="158"/>
    </row>
    <row r="3130" spans="16:16" x14ac:dyDescent="0.25">
      <c r="P3130" s="158"/>
    </row>
    <row r="3131" spans="16:16" x14ac:dyDescent="0.25">
      <c r="P3131" s="158"/>
    </row>
    <row r="3132" spans="16:16" x14ac:dyDescent="0.25">
      <c r="P3132" s="158"/>
    </row>
    <row r="3133" spans="16:16" x14ac:dyDescent="0.25">
      <c r="P3133" s="158"/>
    </row>
    <row r="3134" spans="16:16" x14ac:dyDescent="0.25">
      <c r="P3134" s="158"/>
    </row>
    <row r="3135" spans="16:16" x14ac:dyDescent="0.25">
      <c r="P3135" s="158"/>
    </row>
    <row r="3136" spans="16:16" x14ac:dyDescent="0.25">
      <c r="P3136" s="158"/>
    </row>
    <row r="3137" spans="16:16" x14ac:dyDescent="0.25">
      <c r="P3137" s="158"/>
    </row>
    <row r="3138" spans="16:16" x14ac:dyDescent="0.25">
      <c r="P3138" s="158"/>
    </row>
    <row r="3139" spans="16:16" x14ac:dyDescent="0.25">
      <c r="P3139" s="158"/>
    </row>
    <row r="3140" spans="16:16" x14ac:dyDescent="0.25">
      <c r="P3140" s="158"/>
    </row>
    <row r="3141" spans="16:16" x14ac:dyDescent="0.25">
      <c r="P3141" s="158"/>
    </row>
    <row r="3142" spans="16:16" x14ac:dyDescent="0.25">
      <c r="P3142" s="158"/>
    </row>
    <row r="3143" spans="16:16" x14ac:dyDescent="0.25">
      <c r="P3143" s="158"/>
    </row>
    <row r="3144" spans="16:16" x14ac:dyDescent="0.25">
      <c r="P3144" s="158"/>
    </row>
    <row r="3145" spans="16:16" x14ac:dyDescent="0.25">
      <c r="P3145" s="158"/>
    </row>
    <row r="3146" spans="16:16" x14ac:dyDescent="0.25">
      <c r="P3146" s="158"/>
    </row>
    <row r="3147" spans="16:16" x14ac:dyDescent="0.25">
      <c r="P3147" s="158"/>
    </row>
    <row r="3148" spans="16:16" x14ac:dyDescent="0.25">
      <c r="P3148" s="158"/>
    </row>
    <row r="3149" spans="16:16" x14ac:dyDescent="0.25">
      <c r="P3149" s="158"/>
    </row>
    <row r="3150" spans="16:16" x14ac:dyDescent="0.25">
      <c r="P3150" s="158"/>
    </row>
    <row r="3151" spans="16:16" x14ac:dyDescent="0.25">
      <c r="P3151" s="158"/>
    </row>
    <row r="3152" spans="16:16" x14ac:dyDescent="0.25">
      <c r="P3152" s="158"/>
    </row>
    <row r="3153" spans="16:16" x14ac:dyDescent="0.25">
      <c r="P3153" s="158"/>
    </row>
    <row r="3154" spans="16:16" x14ac:dyDescent="0.25">
      <c r="P3154" s="158"/>
    </row>
    <row r="3155" spans="16:16" x14ac:dyDescent="0.25">
      <c r="P3155" s="158"/>
    </row>
    <row r="3156" spans="16:16" x14ac:dyDescent="0.25">
      <c r="P3156" s="158"/>
    </row>
    <row r="3157" spans="16:16" x14ac:dyDescent="0.25">
      <c r="P3157" s="158"/>
    </row>
    <row r="3158" spans="16:16" x14ac:dyDescent="0.25">
      <c r="P3158" s="158"/>
    </row>
    <row r="3159" spans="16:16" x14ac:dyDescent="0.25">
      <c r="P3159" s="158"/>
    </row>
    <row r="3160" spans="16:16" x14ac:dyDescent="0.25">
      <c r="P3160" s="158"/>
    </row>
    <row r="3161" spans="16:16" x14ac:dyDescent="0.25">
      <c r="P3161" s="158"/>
    </row>
    <row r="3162" spans="16:16" x14ac:dyDescent="0.25">
      <c r="P3162" s="158"/>
    </row>
    <row r="3163" spans="16:16" x14ac:dyDescent="0.25">
      <c r="P3163" s="158"/>
    </row>
    <row r="3164" spans="16:16" x14ac:dyDescent="0.25">
      <c r="P3164" s="158"/>
    </row>
    <row r="3165" spans="16:16" x14ac:dyDescent="0.25">
      <c r="P3165" s="158"/>
    </row>
    <row r="3166" spans="16:16" x14ac:dyDescent="0.25">
      <c r="P3166" s="158"/>
    </row>
    <row r="3167" spans="16:16" x14ac:dyDescent="0.25">
      <c r="P3167" s="158"/>
    </row>
    <row r="3168" spans="16:16" x14ac:dyDescent="0.25">
      <c r="P3168" s="158"/>
    </row>
    <row r="3169" spans="16:16" x14ac:dyDescent="0.25">
      <c r="P3169" s="158"/>
    </row>
    <row r="3170" spans="16:16" x14ac:dyDescent="0.25">
      <c r="P3170" s="158"/>
    </row>
    <row r="3171" spans="16:16" x14ac:dyDescent="0.25">
      <c r="P3171" s="158"/>
    </row>
    <row r="3172" spans="16:16" x14ac:dyDescent="0.25">
      <c r="P3172" s="158"/>
    </row>
    <row r="3173" spans="16:16" x14ac:dyDescent="0.25">
      <c r="P3173" s="158"/>
    </row>
    <row r="3174" spans="16:16" x14ac:dyDescent="0.25">
      <c r="P3174" s="158"/>
    </row>
    <row r="3175" spans="16:16" x14ac:dyDescent="0.25">
      <c r="P3175" s="158"/>
    </row>
    <row r="3176" spans="16:16" x14ac:dyDescent="0.25">
      <c r="P3176" s="158"/>
    </row>
    <row r="3177" spans="16:16" x14ac:dyDescent="0.25">
      <c r="P3177" s="158"/>
    </row>
    <row r="3178" spans="16:16" x14ac:dyDescent="0.25">
      <c r="P3178" s="158"/>
    </row>
    <row r="3179" spans="16:16" x14ac:dyDescent="0.25">
      <c r="P3179" s="158"/>
    </row>
    <row r="3180" spans="16:16" x14ac:dyDescent="0.25">
      <c r="P3180" s="158"/>
    </row>
    <row r="3181" spans="16:16" x14ac:dyDescent="0.25">
      <c r="P3181" s="158"/>
    </row>
    <row r="3182" spans="16:16" x14ac:dyDescent="0.25">
      <c r="P3182" s="158"/>
    </row>
    <row r="3183" spans="16:16" x14ac:dyDescent="0.25">
      <c r="P3183" s="158"/>
    </row>
    <row r="3184" spans="16:16" x14ac:dyDescent="0.25">
      <c r="P3184" s="158"/>
    </row>
    <row r="3185" spans="16:16" x14ac:dyDescent="0.25">
      <c r="P3185" s="158"/>
    </row>
    <row r="3186" spans="16:16" x14ac:dyDescent="0.25">
      <c r="P3186" s="158"/>
    </row>
    <row r="3187" spans="16:16" x14ac:dyDescent="0.25">
      <c r="P3187" s="158"/>
    </row>
    <row r="3188" spans="16:16" x14ac:dyDescent="0.25">
      <c r="P3188" s="158"/>
    </row>
    <row r="3189" spans="16:16" x14ac:dyDescent="0.25">
      <c r="P3189" s="158"/>
    </row>
    <row r="3190" spans="16:16" x14ac:dyDescent="0.25">
      <c r="P3190" s="158"/>
    </row>
    <row r="3191" spans="16:16" x14ac:dyDescent="0.25">
      <c r="P3191" s="158"/>
    </row>
    <row r="3192" spans="16:16" x14ac:dyDescent="0.25">
      <c r="P3192" s="158"/>
    </row>
    <row r="3193" spans="16:16" x14ac:dyDescent="0.25">
      <c r="P3193" s="158"/>
    </row>
    <row r="3194" spans="16:16" x14ac:dyDescent="0.25">
      <c r="P3194" s="158"/>
    </row>
    <row r="3195" spans="16:16" x14ac:dyDescent="0.25">
      <c r="P3195" s="158"/>
    </row>
    <row r="3196" spans="16:16" x14ac:dyDescent="0.25">
      <c r="P3196" s="158"/>
    </row>
    <row r="3197" spans="16:16" x14ac:dyDescent="0.25">
      <c r="P3197" s="158"/>
    </row>
    <row r="3198" spans="16:16" x14ac:dyDescent="0.25">
      <c r="P3198" s="158"/>
    </row>
    <row r="3199" spans="16:16" x14ac:dyDescent="0.25">
      <c r="P3199" s="158"/>
    </row>
    <row r="3200" spans="16:16" x14ac:dyDescent="0.25">
      <c r="P3200" s="158"/>
    </row>
    <row r="3201" spans="16:16" x14ac:dyDescent="0.25">
      <c r="P3201" s="158"/>
    </row>
    <row r="3202" spans="16:16" x14ac:dyDescent="0.25">
      <c r="P3202" s="158"/>
    </row>
    <row r="3203" spans="16:16" x14ac:dyDescent="0.25">
      <c r="P3203" s="158"/>
    </row>
    <row r="3204" spans="16:16" x14ac:dyDescent="0.25">
      <c r="P3204" s="158"/>
    </row>
    <row r="3205" spans="16:16" x14ac:dyDescent="0.25">
      <c r="P3205" s="158"/>
    </row>
    <row r="3206" spans="16:16" x14ac:dyDescent="0.25">
      <c r="P3206" s="158"/>
    </row>
    <row r="3207" spans="16:16" x14ac:dyDescent="0.25">
      <c r="P3207" s="158"/>
    </row>
    <row r="3208" spans="16:16" x14ac:dyDescent="0.25">
      <c r="P3208" s="158"/>
    </row>
    <row r="3209" spans="16:16" x14ac:dyDescent="0.25">
      <c r="P3209" s="158"/>
    </row>
    <row r="3210" spans="16:16" x14ac:dyDescent="0.25">
      <c r="P3210" s="158"/>
    </row>
    <row r="3211" spans="16:16" x14ac:dyDescent="0.25">
      <c r="P3211" s="158"/>
    </row>
    <row r="3212" spans="16:16" x14ac:dyDescent="0.25">
      <c r="P3212" s="158"/>
    </row>
    <row r="3213" spans="16:16" x14ac:dyDescent="0.25">
      <c r="P3213" s="158"/>
    </row>
    <row r="3214" spans="16:16" x14ac:dyDescent="0.25">
      <c r="P3214" s="158"/>
    </row>
    <row r="3215" spans="16:16" x14ac:dyDescent="0.25">
      <c r="P3215" s="158"/>
    </row>
    <row r="3216" spans="16:16" x14ac:dyDescent="0.25">
      <c r="P3216" s="158"/>
    </row>
    <row r="3217" spans="16:16" x14ac:dyDescent="0.25">
      <c r="P3217" s="158"/>
    </row>
    <row r="3218" spans="16:16" x14ac:dyDescent="0.25">
      <c r="P3218" s="158"/>
    </row>
    <row r="3219" spans="16:16" x14ac:dyDescent="0.25">
      <c r="P3219" s="158"/>
    </row>
    <row r="3220" spans="16:16" x14ac:dyDescent="0.25">
      <c r="P3220" s="158"/>
    </row>
    <row r="3221" spans="16:16" x14ac:dyDescent="0.25">
      <c r="P3221" s="158"/>
    </row>
    <row r="3222" spans="16:16" x14ac:dyDescent="0.25">
      <c r="P3222" s="158"/>
    </row>
    <row r="3223" spans="16:16" x14ac:dyDescent="0.25">
      <c r="P3223" s="158"/>
    </row>
    <row r="3224" spans="16:16" x14ac:dyDescent="0.25">
      <c r="P3224" s="158"/>
    </row>
    <row r="3225" spans="16:16" x14ac:dyDescent="0.25">
      <c r="P3225" s="158"/>
    </row>
    <row r="3226" spans="16:16" x14ac:dyDescent="0.25">
      <c r="P3226" s="158"/>
    </row>
    <row r="3227" spans="16:16" x14ac:dyDescent="0.25">
      <c r="P3227" s="158"/>
    </row>
    <row r="3228" spans="16:16" x14ac:dyDescent="0.25">
      <c r="P3228" s="158"/>
    </row>
    <row r="3229" spans="16:16" x14ac:dyDescent="0.25">
      <c r="P3229" s="158"/>
    </row>
    <row r="3230" spans="16:16" x14ac:dyDescent="0.25">
      <c r="P3230" s="158"/>
    </row>
    <row r="3231" spans="16:16" x14ac:dyDescent="0.25">
      <c r="P3231" s="158"/>
    </row>
    <row r="3232" spans="16:16" x14ac:dyDescent="0.25">
      <c r="P3232" s="158"/>
    </row>
    <row r="3233" spans="16:16" x14ac:dyDescent="0.25">
      <c r="P3233" s="158"/>
    </row>
    <row r="3234" spans="16:16" x14ac:dyDescent="0.25">
      <c r="P3234" s="158"/>
    </row>
    <row r="3235" spans="16:16" x14ac:dyDescent="0.25">
      <c r="P3235" s="158"/>
    </row>
    <row r="3236" spans="16:16" x14ac:dyDescent="0.25">
      <c r="P3236" s="158"/>
    </row>
    <row r="3237" spans="16:16" x14ac:dyDescent="0.25">
      <c r="P3237" s="158"/>
    </row>
    <row r="3238" spans="16:16" x14ac:dyDescent="0.25">
      <c r="P3238" s="158"/>
    </row>
    <row r="3239" spans="16:16" x14ac:dyDescent="0.25">
      <c r="P3239" s="158"/>
    </row>
    <row r="3240" spans="16:16" x14ac:dyDescent="0.25">
      <c r="P3240" s="158"/>
    </row>
    <row r="3241" spans="16:16" x14ac:dyDescent="0.25">
      <c r="P3241" s="158"/>
    </row>
    <row r="3242" spans="16:16" x14ac:dyDescent="0.25">
      <c r="P3242" s="158"/>
    </row>
    <row r="3243" spans="16:16" x14ac:dyDescent="0.25">
      <c r="P3243" s="158"/>
    </row>
    <row r="3244" spans="16:16" x14ac:dyDescent="0.25">
      <c r="P3244" s="158"/>
    </row>
    <row r="3245" spans="16:16" x14ac:dyDescent="0.25">
      <c r="P3245" s="158"/>
    </row>
    <row r="3246" spans="16:16" x14ac:dyDescent="0.25">
      <c r="P3246" s="158"/>
    </row>
    <row r="3247" spans="16:16" x14ac:dyDescent="0.25">
      <c r="P3247" s="158"/>
    </row>
    <row r="3248" spans="16:16" x14ac:dyDescent="0.25">
      <c r="P3248" s="158"/>
    </row>
    <row r="3249" spans="16:16" x14ac:dyDescent="0.25">
      <c r="P3249" s="158"/>
    </row>
    <row r="3250" spans="16:16" x14ac:dyDescent="0.25">
      <c r="P3250" s="158"/>
    </row>
    <row r="3251" spans="16:16" x14ac:dyDescent="0.25">
      <c r="P3251" s="158"/>
    </row>
    <row r="3252" spans="16:16" x14ac:dyDescent="0.25">
      <c r="P3252" s="158"/>
    </row>
    <row r="3253" spans="16:16" x14ac:dyDescent="0.25">
      <c r="P3253" s="158"/>
    </row>
    <row r="3254" spans="16:16" x14ac:dyDescent="0.25">
      <c r="P3254" s="158"/>
    </row>
    <row r="3255" spans="16:16" x14ac:dyDescent="0.25">
      <c r="P3255" s="158"/>
    </row>
    <row r="3256" spans="16:16" x14ac:dyDescent="0.25">
      <c r="P3256" s="158"/>
    </row>
    <row r="3257" spans="16:16" x14ac:dyDescent="0.25">
      <c r="P3257" s="158"/>
    </row>
    <row r="3258" spans="16:16" x14ac:dyDescent="0.25">
      <c r="P3258" s="158"/>
    </row>
    <row r="3259" spans="16:16" x14ac:dyDescent="0.25">
      <c r="P3259" s="158"/>
    </row>
    <row r="3260" spans="16:16" x14ac:dyDescent="0.25">
      <c r="P3260" s="158"/>
    </row>
    <row r="3261" spans="16:16" x14ac:dyDescent="0.25">
      <c r="P3261" s="158"/>
    </row>
    <row r="3262" spans="16:16" x14ac:dyDescent="0.25">
      <c r="P3262" s="158"/>
    </row>
    <row r="3263" spans="16:16" x14ac:dyDescent="0.25">
      <c r="P3263" s="158"/>
    </row>
    <row r="3264" spans="16:16" x14ac:dyDescent="0.25">
      <c r="P3264" s="158"/>
    </row>
    <row r="3265" spans="16:16" x14ac:dyDescent="0.25">
      <c r="P3265" s="158"/>
    </row>
    <row r="3266" spans="16:16" x14ac:dyDescent="0.25">
      <c r="P3266" s="158"/>
    </row>
    <row r="3267" spans="16:16" x14ac:dyDescent="0.25">
      <c r="P3267" s="158"/>
    </row>
    <row r="3268" spans="16:16" x14ac:dyDescent="0.25">
      <c r="P3268" s="158"/>
    </row>
    <row r="3269" spans="16:16" x14ac:dyDescent="0.25">
      <c r="P3269" s="158"/>
    </row>
    <row r="3270" spans="16:16" x14ac:dyDescent="0.25">
      <c r="P3270" s="158"/>
    </row>
    <row r="3271" spans="16:16" x14ac:dyDescent="0.25">
      <c r="P3271" s="158"/>
    </row>
    <row r="3272" spans="16:16" x14ac:dyDescent="0.25">
      <c r="P3272" s="158"/>
    </row>
    <row r="3273" spans="16:16" x14ac:dyDescent="0.25">
      <c r="P3273" s="158"/>
    </row>
    <row r="3274" spans="16:16" x14ac:dyDescent="0.25">
      <c r="P3274" s="158"/>
    </row>
    <row r="3275" spans="16:16" x14ac:dyDescent="0.25">
      <c r="P3275" s="158"/>
    </row>
    <row r="3276" spans="16:16" x14ac:dyDescent="0.25">
      <c r="P3276" s="158"/>
    </row>
    <row r="3277" spans="16:16" x14ac:dyDescent="0.25">
      <c r="P3277" s="158"/>
    </row>
    <row r="3278" spans="16:16" x14ac:dyDescent="0.25">
      <c r="P3278" s="158"/>
    </row>
    <row r="3279" spans="16:16" x14ac:dyDescent="0.25">
      <c r="P3279" s="158"/>
    </row>
    <row r="3280" spans="16:16" x14ac:dyDescent="0.25">
      <c r="P3280" s="158"/>
    </row>
    <row r="3281" spans="16:16" x14ac:dyDescent="0.25">
      <c r="P3281" s="158"/>
    </row>
    <row r="3282" spans="16:16" x14ac:dyDescent="0.25">
      <c r="P3282" s="158"/>
    </row>
    <row r="3283" spans="16:16" x14ac:dyDescent="0.25">
      <c r="P3283" s="158"/>
    </row>
    <row r="3284" spans="16:16" x14ac:dyDescent="0.25">
      <c r="P3284" s="158"/>
    </row>
    <row r="3285" spans="16:16" x14ac:dyDescent="0.25">
      <c r="P3285" s="158"/>
    </row>
    <row r="3286" spans="16:16" x14ac:dyDescent="0.25">
      <c r="P3286" s="158"/>
    </row>
    <row r="3287" spans="16:16" x14ac:dyDescent="0.25">
      <c r="P3287" s="158"/>
    </row>
    <row r="3288" spans="16:16" x14ac:dyDescent="0.25">
      <c r="P3288" s="158"/>
    </row>
    <row r="3289" spans="16:16" x14ac:dyDescent="0.25">
      <c r="P3289" s="158"/>
    </row>
    <row r="3290" spans="16:16" x14ac:dyDescent="0.25">
      <c r="P3290" s="158"/>
    </row>
    <row r="3291" spans="16:16" x14ac:dyDescent="0.25">
      <c r="P3291" s="158"/>
    </row>
    <row r="3292" spans="16:16" x14ac:dyDescent="0.25">
      <c r="P3292" s="158"/>
    </row>
    <row r="3293" spans="16:16" x14ac:dyDescent="0.25">
      <c r="P3293" s="158"/>
    </row>
    <row r="3294" spans="16:16" x14ac:dyDescent="0.25">
      <c r="P3294" s="158"/>
    </row>
    <row r="3295" spans="16:16" x14ac:dyDescent="0.25">
      <c r="P3295" s="158"/>
    </row>
    <row r="3296" spans="16:16" x14ac:dyDescent="0.25">
      <c r="P3296" s="158"/>
    </row>
    <row r="3297" spans="16:16" x14ac:dyDescent="0.25">
      <c r="P3297" s="158"/>
    </row>
    <row r="3298" spans="16:16" x14ac:dyDescent="0.25">
      <c r="P3298" s="158"/>
    </row>
    <row r="3299" spans="16:16" x14ac:dyDescent="0.25">
      <c r="P3299" s="158"/>
    </row>
    <row r="3300" spans="16:16" x14ac:dyDescent="0.25">
      <c r="P3300" s="158"/>
    </row>
    <row r="3301" spans="16:16" x14ac:dyDescent="0.25">
      <c r="P3301" s="158"/>
    </row>
    <row r="3302" spans="16:16" x14ac:dyDescent="0.25">
      <c r="P3302" s="158"/>
    </row>
    <row r="3303" spans="16:16" x14ac:dyDescent="0.25">
      <c r="P3303" s="158"/>
    </row>
    <row r="3304" spans="16:16" x14ac:dyDescent="0.25">
      <c r="P3304" s="158"/>
    </row>
    <row r="3305" spans="16:16" x14ac:dyDescent="0.25">
      <c r="P3305" s="158"/>
    </row>
    <row r="3306" spans="16:16" x14ac:dyDescent="0.25">
      <c r="P3306" s="158"/>
    </row>
    <row r="3307" spans="16:16" x14ac:dyDescent="0.25">
      <c r="P3307" s="158"/>
    </row>
    <row r="3308" spans="16:16" x14ac:dyDescent="0.25">
      <c r="P3308" s="158"/>
    </row>
    <row r="3309" spans="16:16" x14ac:dyDescent="0.25">
      <c r="P3309" s="158"/>
    </row>
    <row r="3310" spans="16:16" x14ac:dyDescent="0.25">
      <c r="P3310" s="158"/>
    </row>
    <row r="3311" spans="16:16" x14ac:dyDescent="0.25">
      <c r="P3311" s="158"/>
    </row>
    <row r="3312" spans="16:16" x14ac:dyDescent="0.25">
      <c r="P3312" s="158"/>
    </row>
    <row r="3313" spans="16:16" x14ac:dyDescent="0.25">
      <c r="P3313" s="158"/>
    </row>
    <row r="3314" spans="16:16" x14ac:dyDescent="0.25">
      <c r="P3314" s="158"/>
    </row>
    <row r="3315" spans="16:16" x14ac:dyDescent="0.25">
      <c r="P3315" s="158"/>
    </row>
    <row r="3316" spans="16:16" x14ac:dyDescent="0.25">
      <c r="P3316" s="158"/>
    </row>
    <row r="3317" spans="16:16" x14ac:dyDescent="0.25">
      <c r="P3317" s="158"/>
    </row>
    <row r="3318" spans="16:16" x14ac:dyDescent="0.25">
      <c r="P3318" s="158"/>
    </row>
    <row r="3319" spans="16:16" x14ac:dyDescent="0.25">
      <c r="P3319" s="158"/>
    </row>
    <row r="3320" spans="16:16" x14ac:dyDescent="0.25">
      <c r="P3320" s="158"/>
    </row>
    <row r="3321" spans="16:16" x14ac:dyDescent="0.25">
      <c r="P3321" s="158"/>
    </row>
    <row r="3322" spans="16:16" x14ac:dyDescent="0.25">
      <c r="P3322" s="158"/>
    </row>
    <row r="3323" spans="16:16" x14ac:dyDescent="0.25">
      <c r="P3323" s="158"/>
    </row>
    <row r="3324" spans="16:16" x14ac:dyDescent="0.25">
      <c r="P3324" s="158"/>
    </row>
    <row r="3325" spans="16:16" x14ac:dyDescent="0.25">
      <c r="P3325" s="158"/>
    </row>
    <row r="3326" spans="16:16" x14ac:dyDescent="0.25">
      <c r="P3326" s="158"/>
    </row>
    <row r="3327" spans="16:16" x14ac:dyDescent="0.25">
      <c r="P3327" s="158"/>
    </row>
    <row r="3328" spans="16:16" x14ac:dyDescent="0.25">
      <c r="P3328" s="158"/>
    </row>
    <row r="3329" spans="16:16" x14ac:dyDescent="0.25">
      <c r="P3329" s="158"/>
    </row>
    <row r="3330" spans="16:16" x14ac:dyDescent="0.25">
      <c r="P3330" s="158"/>
    </row>
    <row r="3331" spans="16:16" x14ac:dyDescent="0.25">
      <c r="P3331" s="158"/>
    </row>
    <row r="3332" spans="16:16" x14ac:dyDescent="0.25">
      <c r="P3332" s="158"/>
    </row>
    <row r="3333" spans="16:16" x14ac:dyDescent="0.25">
      <c r="P3333" s="158"/>
    </row>
    <row r="3334" spans="16:16" x14ac:dyDescent="0.25">
      <c r="P3334" s="158"/>
    </row>
    <row r="3335" spans="16:16" x14ac:dyDescent="0.25">
      <c r="P3335" s="158"/>
    </row>
    <row r="3336" spans="16:16" x14ac:dyDescent="0.25">
      <c r="P3336" s="158"/>
    </row>
    <row r="3337" spans="16:16" x14ac:dyDescent="0.25">
      <c r="P3337" s="158"/>
    </row>
    <row r="3338" spans="16:16" x14ac:dyDescent="0.25">
      <c r="P3338" s="158"/>
    </row>
    <row r="3339" spans="16:16" x14ac:dyDescent="0.25">
      <c r="P3339" s="158"/>
    </row>
    <row r="3340" spans="16:16" x14ac:dyDescent="0.25">
      <c r="P3340" s="158"/>
    </row>
    <row r="3341" spans="16:16" x14ac:dyDescent="0.25">
      <c r="P3341" s="158"/>
    </row>
    <row r="3342" spans="16:16" x14ac:dyDescent="0.25">
      <c r="P3342" s="158"/>
    </row>
    <row r="3343" spans="16:16" x14ac:dyDescent="0.25">
      <c r="P3343" s="158"/>
    </row>
    <row r="3344" spans="16:16" x14ac:dyDescent="0.25">
      <c r="P3344" s="158"/>
    </row>
    <row r="3345" spans="16:16" x14ac:dyDescent="0.25">
      <c r="P3345" s="158"/>
    </row>
    <row r="3346" spans="16:16" x14ac:dyDescent="0.25">
      <c r="P3346" s="158"/>
    </row>
    <row r="3347" spans="16:16" x14ac:dyDescent="0.25">
      <c r="P3347" s="158"/>
    </row>
    <row r="3348" spans="16:16" x14ac:dyDescent="0.25">
      <c r="P3348" s="158"/>
    </row>
    <row r="3349" spans="16:16" x14ac:dyDescent="0.25">
      <c r="P3349" s="158"/>
    </row>
    <row r="3350" spans="16:16" x14ac:dyDescent="0.25">
      <c r="P3350" s="158"/>
    </row>
    <row r="3351" spans="16:16" x14ac:dyDescent="0.25">
      <c r="P3351" s="158"/>
    </row>
    <row r="3352" spans="16:16" x14ac:dyDescent="0.25">
      <c r="P3352" s="158"/>
    </row>
    <row r="3353" spans="16:16" x14ac:dyDescent="0.25">
      <c r="P3353" s="158"/>
    </row>
    <row r="3354" spans="16:16" x14ac:dyDescent="0.25">
      <c r="P3354" s="158"/>
    </row>
    <row r="3355" spans="16:16" x14ac:dyDescent="0.25">
      <c r="P3355" s="158"/>
    </row>
    <row r="3356" spans="16:16" x14ac:dyDescent="0.25">
      <c r="P3356" s="158"/>
    </row>
    <row r="3357" spans="16:16" x14ac:dyDescent="0.25">
      <c r="P3357" s="158"/>
    </row>
    <row r="3358" spans="16:16" x14ac:dyDescent="0.25">
      <c r="P3358" s="158"/>
    </row>
    <row r="3359" spans="16:16" x14ac:dyDescent="0.25">
      <c r="P3359" s="158"/>
    </row>
    <row r="3360" spans="16:16" x14ac:dyDescent="0.25">
      <c r="P3360" s="158"/>
    </row>
    <row r="3361" spans="16:16" x14ac:dyDescent="0.25">
      <c r="P3361" s="158"/>
    </row>
    <row r="3362" spans="16:16" x14ac:dyDescent="0.25">
      <c r="P3362" s="158"/>
    </row>
    <row r="3363" spans="16:16" x14ac:dyDescent="0.25">
      <c r="P3363" s="158"/>
    </row>
    <row r="3364" spans="16:16" x14ac:dyDescent="0.25">
      <c r="P3364" s="158"/>
    </row>
    <row r="3365" spans="16:16" x14ac:dyDescent="0.25">
      <c r="P3365" s="158"/>
    </row>
    <row r="3366" spans="16:16" x14ac:dyDescent="0.25">
      <c r="P3366" s="158"/>
    </row>
    <row r="3367" spans="16:16" x14ac:dyDescent="0.25">
      <c r="P3367" s="158"/>
    </row>
    <row r="3368" spans="16:16" x14ac:dyDescent="0.25">
      <c r="P3368" s="158"/>
    </row>
    <row r="3369" spans="16:16" x14ac:dyDescent="0.25">
      <c r="P3369" s="158"/>
    </row>
    <row r="3370" spans="16:16" x14ac:dyDescent="0.25">
      <c r="P3370" s="158"/>
    </row>
    <row r="3371" spans="16:16" x14ac:dyDescent="0.25">
      <c r="P3371" s="158"/>
    </row>
    <row r="3372" spans="16:16" x14ac:dyDescent="0.25">
      <c r="P3372" s="158"/>
    </row>
    <row r="3373" spans="16:16" x14ac:dyDescent="0.25">
      <c r="P3373" s="158"/>
    </row>
    <row r="3374" spans="16:16" x14ac:dyDescent="0.25">
      <c r="P3374" s="158"/>
    </row>
    <row r="3375" spans="16:16" x14ac:dyDescent="0.25">
      <c r="P3375" s="158"/>
    </row>
    <row r="3376" spans="16:16" x14ac:dyDescent="0.25">
      <c r="P3376" s="158"/>
    </row>
    <row r="3377" spans="16:16" x14ac:dyDescent="0.25">
      <c r="P3377" s="158"/>
    </row>
    <row r="3378" spans="16:16" x14ac:dyDescent="0.25">
      <c r="P3378" s="158"/>
    </row>
    <row r="3379" spans="16:16" x14ac:dyDescent="0.25">
      <c r="P3379" s="158"/>
    </row>
    <row r="3380" spans="16:16" x14ac:dyDescent="0.25">
      <c r="P3380" s="158"/>
    </row>
    <row r="3381" spans="16:16" x14ac:dyDescent="0.25">
      <c r="P3381" s="158"/>
    </row>
    <row r="3382" spans="16:16" x14ac:dyDescent="0.25">
      <c r="P3382" s="158"/>
    </row>
    <row r="3383" spans="16:16" x14ac:dyDescent="0.25">
      <c r="P3383" s="158"/>
    </row>
    <row r="3384" spans="16:16" x14ac:dyDescent="0.25">
      <c r="P3384" s="158"/>
    </row>
    <row r="3385" spans="16:16" x14ac:dyDescent="0.25">
      <c r="P3385" s="158"/>
    </row>
    <row r="3386" spans="16:16" x14ac:dyDescent="0.25">
      <c r="P3386" s="158"/>
    </row>
    <row r="3387" spans="16:16" x14ac:dyDescent="0.25">
      <c r="P3387" s="158"/>
    </row>
    <row r="3388" spans="16:16" x14ac:dyDescent="0.25">
      <c r="P3388" s="158"/>
    </row>
    <row r="3389" spans="16:16" x14ac:dyDescent="0.25">
      <c r="P3389" s="158"/>
    </row>
    <row r="3390" spans="16:16" x14ac:dyDescent="0.25">
      <c r="P3390" s="158"/>
    </row>
    <row r="3391" spans="16:16" x14ac:dyDescent="0.25">
      <c r="P3391" s="158"/>
    </row>
    <row r="3392" spans="16:16" x14ac:dyDescent="0.25">
      <c r="P3392" s="158"/>
    </row>
    <row r="3393" spans="16:16" x14ac:dyDescent="0.25">
      <c r="P3393" s="158"/>
    </row>
    <row r="3394" spans="16:16" x14ac:dyDescent="0.25">
      <c r="P3394" s="158"/>
    </row>
    <row r="3395" spans="16:16" x14ac:dyDescent="0.25">
      <c r="P3395" s="158"/>
    </row>
    <row r="3396" spans="16:16" x14ac:dyDescent="0.25">
      <c r="P3396" s="158"/>
    </row>
    <row r="3397" spans="16:16" x14ac:dyDescent="0.25">
      <c r="P3397" s="158"/>
    </row>
    <row r="3398" spans="16:16" x14ac:dyDescent="0.25">
      <c r="P3398" s="158"/>
    </row>
    <row r="3399" spans="16:16" x14ac:dyDescent="0.25">
      <c r="P3399" s="158"/>
    </row>
    <row r="3400" spans="16:16" x14ac:dyDescent="0.25">
      <c r="P3400" s="158"/>
    </row>
    <row r="3401" spans="16:16" x14ac:dyDescent="0.25">
      <c r="P3401" s="158"/>
    </row>
    <row r="3402" spans="16:16" x14ac:dyDescent="0.25">
      <c r="P3402" s="158"/>
    </row>
    <row r="3403" spans="16:16" x14ac:dyDescent="0.25">
      <c r="P3403" s="158"/>
    </row>
    <row r="3404" spans="16:16" x14ac:dyDescent="0.25">
      <c r="P3404" s="158"/>
    </row>
    <row r="3405" spans="16:16" x14ac:dyDescent="0.25">
      <c r="P3405" s="158"/>
    </row>
    <row r="3406" spans="16:16" x14ac:dyDescent="0.25">
      <c r="P3406" s="158"/>
    </row>
    <row r="3407" spans="16:16" x14ac:dyDescent="0.25">
      <c r="P3407" s="158"/>
    </row>
    <row r="3408" spans="16:16" x14ac:dyDescent="0.25">
      <c r="P3408" s="158"/>
    </row>
    <row r="3409" spans="16:16" x14ac:dyDescent="0.25">
      <c r="P3409" s="158"/>
    </row>
    <row r="3410" spans="16:16" x14ac:dyDescent="0.25">
      <c r="P3410" s="158"/>
    </row>
    <row r="3411" spans="16:16" x14ac:dyDescent="0.25">
      <c r="P3411" s="158"/>
    </row>
    <row r="3412" spans="16:16" x14ac:dyDescent="0.25">
      <c r="P3412" s="158"/>
    </row>
    <row r="3413" spans="16:16" x14ac:dyDescent="0.25">
      <c r="P3413" s="158"/>
    </row>
    <row r="3414" spans="16:16" x14ac:dyDescent="0.25">
      <c r="P3414" s="158"/>
    </row>
    <row r="3415" spans="16:16" x14ac:dyDescent="0.25">
      <c r="P3415" s="158"/>
    </row>
    <row r="3416" spans="16:16" x14ac:dyDescent="0.25">
      <c r="P3416" s="158"/>
    </row>
    <row r="3417" spans="16:16" x14ac:dyDescent="0.25">
      <c r="P3417" s="158"/>
    </row>
    <row r="3418" spans="16:16" x14ac:dyDescent="0.25">
      <c r="P3418" s="158"/>
    </row>
    <row r="3419" spans="16:16" x14ac:dyDescent="0.25">
      <c r="P3419" s="158"/>
    </row>
    <row r="3420" spans="16:16" x14ac:dyDescent="0.25">
      <c r="P3420" s="158"/>
    </row>
    <row r="3421" spans="16:16" x14ac:dyDescent="0.25">
      <c r="P3421" s="158"/>
    </row>
    <row r="3422" spans="16:16" x14ac:dyDescent="0.25">
      <c r="P3422" s="158"/>
    </row>
    <row r="3423" spans="16:16" x14ac:dyDescent="0.25">
      <c r="P3423" s="158"/>
    </row>
    <row r="3424" spans="16:16" x14ac:dyDescent="0.25">
      <c r="P3424" s="158"/>
    </row>
    <row r="3425" spans="16:16" x14ac:dyDescent="0.25">
      <c r="P3425" s="158"/>
    </row>
    <row r="3426" spans="16:16" x14ac:dyDescent="0.25">
      <c r="P3426" s="158"/>
    </row>
    <row r="3427" spans="16:16" x14ac:dyDescent="0.25">
      <c r="P3427" s="158"/>
    </row>
    <row r="3428" spans="16:16" x14ac:dyDescent="0.25">
      <c r="P3428" s="158"/>
    </row>
    <row r="3429" spans="16:16" x14ac:dyDescent="0.25">
      <c r="P3429" s="158"/>
    </row>
    <row r="3430" spans="16:16" x14ac:dyDescent="0.25">
      <c r="P3430" s="158"/>
    </row>
    <row r="3431" spans="16:16" x14ac:dyDescent="0.25">
      <c r="P3431" s="158"/>
    </row>
    <row r="3432" spans="16:16" x14ac:dyDescent="0.25">
      <c r="P3432" s="158"/>
    </row>
    <row r="3433" spans="16:16" x14ac:dyDescent="0.25">
      <c r="P3433" s="158"/>
    </row>
    <row r="3434" spans="16:16" x14ac:dyDescent="0.25">
      <c r="P3434" s="158"/>
    </row>
    <row r="3435" spans="16:16" x14ac:dyDescent="0.25">
      <c r="P3435" s="158"/>
    </row>
    <row r="3436" spans="16:16" x14ac:dyDescent="0.25">
      <c r="P3436" s="158"/>
    </row>
    <row r="3437" spans="16:16" x14ac:dyDescent="0.25">
      <c r="P3437" s="158"/>
    </row>
    <row r="3438" spans="16:16" x14ac:dyDescent="0.25">
      <c r="P3438" s="158"/>
    </row>
    <row r="3439" spans="16:16" x14ac:dyDescent="0.25">
      <c r="P3439" s="158"/>
    </row>
    <row r="3440" spans="16:16" x14ac:dyDescent="0.25">
      <c r="P3440" s="158"/>
    </row>
    <row r="3441" spans="16:16" x14ac:dyDescent="0.25">
      <c r="P3441" s="158"/>
    </row>
    <row r="3442" spans="16:16" x14ac:dyDescent="0.25">
      <c r="P3442" s="158"/>
    </row>
    <row r="3443" spans="16:16" x14ac:dyDescent="0.25">
      <c r="P3443" s="158"/>
    </row>
    <row r="3444" spans="16:16" x14ac:dyDescent="0.25">
      <c r="P3444" s="158"/>
    </row>
    <row r="3445" spans="16:16" x14ac:dyDescent="0.25">
      <c r="P3445" s="158"/>
    </row>
    <row r="3446" spans="16:16" x14ac:dyDescent="0.25">
      <c r="P3446" s="158"/>
    </row>
    <row r="3447" spans="16:16" x14ac:dyDescent="0.25">
      <c r="P3447" s="158"/>
    </row>
    <row r="3448" spans="16:16" x14ac:dyDescent="0.25">
      <c r="P3448" s="158"/>
    </row>
    <row r="3449" spans="16:16" x14ac:dyDescent="0.25">
      <c r="P3449" s="158"/>
    </row>
    <row r="3450" spans="16:16" x14ac:dyDescent="0.25">
      <c r="P3450" s="158"/>
    </row>
    <row r="3451" spans="16:16" x14ac:dyDescent="0.25">
      <c r="P3451" s="158"/>
    </row>
    <row r="3452" spans="16:16" x14ac:dyDescent="0.25">
      <c r="P3452" s="158"/>
    </row>
    <row r="3453" spans="16:16" x14ac:dyDescent="0.25">
      <c r="P3453" s="158"/>
    </row>
    <row r="3454" spans="16:16" x14ac:dyDescent="0.25">
      <c r="P3454" s="158"/>
    </row>
    <row r="3455" spans="16:16" x14ac:dyDescent="0.25">
      <c r="P3455" s="158"/>
    </row>
    <row r="3456" spans="16:16" x14ac:dyDescent="0.25">
      <c r="P3456" s="158"/>
    </row>
    <row r="3457" spans="16:16" x14ac:dyDescent="0.25">
      <c r="P3457" s="158"/>
    </row>
    <row r="3458" spans="16:16" x14ac:dyDescent="0.25">
      <c r="P3458" s="158"/>
    </row>
    <row r="3459" spans="16:16" x14ac:dyDescent="0.25">
      <c r="P3459" s="158"/>
    </row>
    <row r="3460" spans="16:16" x14ac:dyDescent="0.25">
      <c r="P3460" s="158"/>
    </row>
    <row r="3461" spans="16:16" x14ac:dyDescent="0.25">
      <c r="P3461" s="158"/>
    </row>
    <row r="3462" spans="16:16" x14ac:dyDescent="0.25">
      <c r="P3462" s="158"/>
    </row>
    <row r="3463" spans="16:16" x14ac:dyDescent="0.25">
      <c r="P3463" s="158"/>
    </row>
    <row r="3464" spans="16:16" x14ac:dyDescent="0.25">
      <c r="P3464" s="158"/>
    </row>
    <row r="3465" spans="16:16" x14ac:dyDescent="0.25">
      <c r="P3465" s="158"/>
    </row>
    <row r="3466" spans="16:16" x14ac:dyDescent="0.25">
      <c r="P3466" s="158"/>
    </row>
    <row r="3467" spans="16:16" x14ac:dyDescent="0.25">
      <c r="P3467" s="158"/>
    </row>
    <row r="3468" spans="16:16" x14ac:dyDescent="0.25">
      <c r="P3468" s="158"/>
    </row>
    <row r="3469" spans="16:16" x14ac:dyDescent="0.25">
      <c r="P3469" s="158"/>
    </row>
    <row r="3470" spans="16:16" x14ac:dyDescent="0.25">
      <c r="P3470" s="158"/>
    </row>
    <row r="3471" spans="16:16" x14ac:dyDescent="0.25">
      <c r="P3471" s="158"/>
    </row>
    <row r="3472" spans="16:16" x14ac:dyDescent="0.25">
      <c r="P3472" s="158"/>
    </row>
    <row r="3473" spans="16:16" x14ac:dyDescent="0.25">
      <c r="P3473" s="158"/>
    </row>
    <row r="3474" spans="16:16" x14ac:dyDescent="0.25">
      <c r="P3474" s="158"/>
    </row>
    <row r="3475" spans="16:16" x14ac:dyDescent="0.25">
      <c r="P3475" s="158"/>
    </row>
    <row r="3476" spans="16:16" x14ac:dyDescent="0.25">
      <c r="P3476" s="158"/>
    </row>
    <row r="3477" spans="16:16" x14ac:dyDescent="0.25">
      <c r="P3477" s="158"/>
    </row>
    <row r="3478" spans="16:16" x14ac:dyDescent="0.25">
      <c r="P3478" s="158"/>
    </row>
    <row r="3479" spans="16:16" x14ac:dyDescent="0.25">
      <c r="P3479" s="158"/>
    </row>
    <row r="3480" spans="16:16" x14ac:dyDescent="0.25">
      <c r="P3480" s="158"/>
    </row>
    <row r="3481" spans="16:16" x14ac:dyDescent="0.25">
      <c r="P3481" s="158"/>
    </row>
    <row r="3482" spans="16:16" x14ac:dyDescent="0.25">
      <c r="P3482" s="158"/>
    </row>
    <row r="3483" spans="16:16" x14ac:dyDescent="0.25">
      <c r="P3483" s="158"/>
    </row>
    <row r="3484" spans="16:16" x14ac:dyDescent="0.25">
      <c r="P3484" s="158"/>
    </row>
    <row r="3485" spans="16:16" x14ac:dyDescent="0.25">
      <c r="P3485" s="158"/>
    </row>
    <row r="3486" spans="16:16" x14ac:dyDescent="0.25">
      <c r="P3486" s="158"/>
    </row>
    <row r="3487" spans="16:16" x14ac:dyDescent="0.25">
      <c r="P3487" s="158"/>
    </row>
    <row r="3488" spans="16:16" x14ac:dyDescent="0.25">
      <c r="P3488" s="158"/>
    </row>
    <row r="3489" spans="16:16" x14ac:dyDescent="0.25">
      <c r="P3489" s="158"/>
    </row>
    <row r="3490" spans="16:16" x14ac:dyDescent="0.25">
      <c r="P3490" s="158"/>
    </row>
    <row r="3491" spans="16:16" x14ac:dyDescent="0.25">
      <c r="P3491" s="158"/>
    </row>
    <row r="3492" spans="16:16" x14ac:dyDescent="0.25">
      <c r="P3492" s="158"/>
    </row>
    <row r="3493" spans="16:16" x14ac:dyDescent="0.25">
      <c r="P3493" s="158"/>
    </row>
    <row r="3494" spans="16:16" x14ac:dyDescent="0.25">
      <c r="P3494" s="158"/>
    </row>
    <row r="3495" spans="16:16" x14ac:dyDescent="0.25">
      <c r="P3495" s="158"/>
    </row>
    <row r="3496" spans="16:16" x14ac:dyDescent="0.25">
      <c r="P3496" s="158"/>
    </row>
    <row r="3497" spans="16:16" x14ac:dyDescent="0.25">
      <c r="P3497" s="158"/>
    </row>
    <row r="3498" spans="16:16" x14ac:dyDescent="0.25">
      <c r="P3498" s="158"/>
    </row>
    <row r="3499" spans="16:16" x14ac:dyDescent="0.25">
      <c r="P3499" s="158"/>
    </row>
    <row r="3500" spans="16:16" x14ac:dyDescent="0.25">
      <c r="P3500" s="158"/>
    </row>
    <row r="3501" spans="16:16" x14ac:dyDescent="0.25">
      <c r="P3501" s="158"/>
    </row>
    <row r="3502" spans="16:16" x14ac:dyDescent="0.25">
      <c r="P3502" s="158"/>
    </row>
    <row r="3503" spans="16:16" x14ac:dyDescent="0.25">
      <c r="P3503" s="158"/>
    </row>
    <row r="3504" spans="16:16" x14ac:dyDescent="0.25">
      <c r="P3504" s="158"/>
    </row>
    <row r="3505" spans="16:16" x14ac:dyDescent="0.25">
      <c r="P3505" s="158"/>
    </row>
    <row r="3506" spans="16:16" x14ac:dyDescent="0.25">
      <c r="P3506" s="158"/>
    </row>
    <row r="3507" spans="16:16" x14ac:dyDescent="0.25">
      <c r="P3507" s="158"/>
    </row>
    <row r="3508" spans="16:16" x14ac:dyDescent="0.25">
      <c r="P3508" s="158"/>
    </row>
    <row r="3509" spans="16:16" x14ac:dyDescent="0.25">
      <c r="P3509" s="158"/>
    </row>
    <row r="3510" spans="16:16" x14ac:dyDescent="0.25">
      <c r="P3510" s="158"/>
    </row>
    <row r="3511" spans="16:16" x14ac:dyDescent="0.25">
      <c r="P3511" s="158"/>
    </row>
    <row r="3512" spans="16:16" x14ac:dyDescent="0.25">
      <c r="P3512" s="158"/>
    </row>
    <row r="3513" spans="16:16" x14ac:dyDescent="0.25">
      <c r="P3513" s="158"/>
    </row>
    <row r="3514" spans="16:16" x14ac:dyDescent="0.25">
      <c r="P3514" s="158"/>
    </row>
    <row r="3515" spans="16:16" x14ac:dyDescent="0.25">
      <c r="P3515" s="158"/>
    </row>
    <row r="3516" spans="16:16" x14ac:dyDescent="0.25">
      <c r="P3516" s="158"/>
    </row>
    <row r="3517" spans="16:16" x14ac:dyDescent="0.25">
      <c r="P3517" s="158"/>
    </row>
    <row r="3518" spans="16:16" x14ac:dyDescent="0.25">
      <c r="P3518" s="158"/>
    </row>
    <row r="3519" spans="16:16" x14ac:dyDescent="0.25">
      <c r="P3519" s="158"/>
    </row>
    <row r="3520" spans="16:16" x14ac:dyDescent="0.25">
      <c r="P3520" s="158"/>
    </row>
    <row r="3521" spans="16:16" x14ac:dyDescent="0.25">
      <c r="P3521" s="158"/>
    </row>
    <row r="3522" spans="16:16" x14ac:dyDescent="0.25">
      <c r="P3522" s="158"/>
    </row>
    <row r="3523" spans="16:16" x14ac:dyDescent="0.25">
      <c r="P3523" s="158"/>
    </row>
    <row r="3524" spans="16:16" x14ac:dyDescent="0.25">
      <c r="P3524" s="158"/>
    </row>
    <row r="3525" spans="16:16" x14ac:dyDescent="0.25">
      <c r="P3525" s="158"/>
    </row>
    <row r="3526" spans="16:16" x14ac:dyDescent="0.25">
      <c r="P3526" s="158"/>
    </row>
    <row r="3527" spans="16:16" x14ac:dyDescent="0.25">
      <c r="P3527" s="158"/>
    </row>
    <row r="3528" spans="16:16" x14ac:dyDescent="0.25">
      <c r="P3528" s="158"/>
    </row>
    <row r="3529" spans="16:16" x14ac:dyDescent="0.25">
      <c r="P3529" s="158"/>
    </row>
    <row r="3530" spans="16:16" x14ac:dyDescent="0.25">
      <c r="P3530" s="158"/>
    </row>
    <row r="3531" spans="16:16" x14ac:dyDescent="0.25">
      <c r="P3531" s="158"/>
    </row>
    <row r="3532" spans="16:16" x14ac:dyDescent="0.25">
      <c r="P3532" s="158"/>
    </row>
    <row r="3533" spans="16:16" x14ac:dyDescent="0.25">
      <c r="P3533" s="158"/>
    </row>
    <row r="3534" spans="16:16" x14ac:dyDescent="0.25">
      <c r="P3534" s="158"/>
    </row>
    <row r="3535" spans="16:16" x14ac:dyDescent="0.25">
      <c r="P3535" s="158"/>
    </row>
    <row r="3536" spans="16:16" x14ac:dyDescent="0.25">
      <c r="P3536" s="158"/>
    </row>
    <row r="3537" spans="16:16" x14ac:dyDescent="0.25">
      <c r="P3537" s="158"/>
    </row>
    <row r="3538" spans="16:16" x14ac:dyDescent="0.25">
      <c r="P3538" s="158"/>
    </row>
    <row r="3539" spans="16:16" x14ac:dyDescent="0.25">
      <c r="P3539" s="158"/>
    </row>
    <row r="3540" spans="16:16" x14ac:dyDescent="0.25">
      <c r="P3540" s="158"/>
    </row>
    <row r="3541" spans="16:16" x14ac:dyDescent="0.25">
      <c r="P3541" s="158"/>
    </row>
    <row r="3542" spans="16:16" x14ac:dyDescent="0.25">
      <c r="P3542" s="158"/>
    </row>
    <row r="3543" spans="16:16" x14ac:dyDescent="0.25">
      <c r="P3543" s="158"/>
    </row>
    <row r="3544" spans="16:16" x14ac:dyDescent="0.25">
      <c r="P3544" s="158"/>
    </row>
    <row r="3545" spans="16:16" x14ac:dyDescent="0.25">
      <c r="P3545" s="158"/>
    </row>
    <row r="3546" spans="16:16" x14ac:dyDescent="0.25">
      <c r="P3546" s="158"/>
    </row>
    <row r="3547" spans="16:16" x14ac:dyDescent="0.25">
      <c r="P3547" s="158"/>
    </row>
    <row r="3548" spans="16:16" x14ac:dyDescent="0.25">
      <c r="P3548" s="158"/>
    </row>
    <row r="3549" spans="16:16" x14ac:dyDescent="0.25">
      <c r="P3549" s="158"/>
    </row>
    <row r="3550" spans="16:16" x14ac:dyDescent="0.25">
      <c r="P3550" s="158"/>
    </row>
    <row r="3551" spans="16:16" x14ac:dyDescent="0.25">
      <c r="P3551" s="158"/>
    </row>
    <row r="3552" spans="16:16" x14ac:dyDescent="0.25">
      <c r="P3552" s="158"/>
    </row>
    <row r="3553" spans="16:16" x14ac:dyDescent="0.25">
      <c r="P3553" s="158"/>
    </row>
    <row r="3554" spans="16:16" x14ac:dyDescent="0.25">
      <c r="P3554" s="158"/>
    </row>
    <row r="3555" spans="16:16" x14ac:dyDescent="0.25">
      <c r="P3555" s="158"/>
    </row>
    <row r="3556" spans="16:16" x14ac:dyDescent="0.25">
      <c r="P3556" s="158"/>
    </row>
    <row r="3557" spans="16:16" x14ac:dyDescent="0.25">
      <c r="P3557" s="158"/>
    </row>
    <row r="3558" spans="16:16" x14ac:dyDescent="0.25">
      <c r="P3558" s="158"/>
    </row>
    <row r="3559" spans="16:16" x14ac:dyDescent="0.25">
      <c r="P3559" s="158"/>
    </row>
    <row r="3560" spans="16:16" x14ac:dyDescent="0.25">
      <c r="P3560" s="158"/>
    </row>
    <row r="3561" spans="16:16" x14ac:dyDescent="0.25">
      <c r="P3561" s="158"/>
    </row>
    <row r="3562" spans="16:16" x14ac:dyDescent="0.25">
      <c r="P3562" s="158"/>
    </row>
    <row r="3563" spans="16:16" x14ac:dyDescent="0.25">
      <c r="P3563" s="158"/>
    </row>
    <row r="3564" spans="16:16" x14ac:dyDescent="0.25">
      <c r="P3564" s="158"/>
    </row>
    <row r="3565" spans="16:16" x14ac:dyDescent="0.25">
      <c r="P3565" s="158"/>
    </row>
    <row r="3566" spans="16:16" x14ac:dyDescent="0.25">
      <c r="P3566" s="158"/>
    </row>
    <row r="3567" spans="16:16" x14ac:dyDescent="0.25">
      <c r="P3567" s="158"/>
    </row>
    <row r="3568" spans="16:16" x14ac:dyDescent="0.25">
      <c r="P3568" s="158"/>
    </row>
    <row r="3569" spans="16:16" x14ac:dyDescent="0.25">
      <c r="P3569" s="158"/>
    </row>
    <row r="3570" spans="16:16" x14ac:dyDescent="0.25">
      <c r="P3570" s="158"/>
    </row>
    <row r="3571" spans="16:16" x14ac:dyDescent="0.25">
      <c r="P3571" s="158"/>
    </row>
    <row r="3572" spans="16:16" x14ac:dyDescent="0.25">
      <c r="P3572" s="158"/>
    </row>
    <row r="3573" spans="16:16" x14ac:dyDescent="0.25">
      <c r="P3573" s="158"/>
    </row>
    <row r="3574" spans="16:16" x14ac:dyDescent="0.25">
      <c r="P3574" s="158"/>
    </row>
    <row r="3575" spans="16:16" x14ac:dyDescent="0.25">
      <c r="P3575" s="158"/>
    </row>
    <row r="3576" spans="16:16" x14ac:dyDescent="0.25">
      <c r="P3576" s="158"/>
    </row>
    <row r="3577" spans="16:16" x14ac:dyDescent="0.25">
      <c r="P3577" s="158"/>
    </row>
    <row r="3578" spans="16:16" x14ac:dyDescent="0.25">
      <c r="P3578" s="158"/>
    </row>
    <row r="3579" spans="16:16" x14ac:dyDescent="0.25">
      <c r="P3579" s="158"/>
    </row>
    <row r="3580" spans="16:16" x14ac:dyDescent="0.25">
      <c r="P3580" s="158"/>
    </row>
    <row r="3581" spans="16:16" x14ac:dyDescent="0.25">
      <c r="P3581" s="158"/>
    </row>
    <row r="3582" spans="16:16" x14ac:dyDescent="0.25">
      <c r="P3582" s="158"/>
    </row>
    <row r="3583" spans="16:16" x14ac:dyDescent="0.25">
      <c r="P3583" s="158"/>
    </row>
    <row r="3584" spans="16:16" x14ac:dyDescent="0.25">
      <c r="P3584" s="158"/>
    </row>
    <row r="3585" spans="16:16" x14ac:dyDescent="0.25">
      <c r="P3585" s="158"/>
    </row>
    <row r="3586" spans="16:16" x14ac:dyDescent="0.25">
      <c r="P3586" s="158"/>
    </row>
    <row r="3587" spans="16:16" x14ac:dyDescent="0.25">
      <c r="P3587" s="158"/>
    </row>
    <row r="3588" spans="16:16" x14ac:dyDescent="0.25">
      <c r="P3588" s="158"/>
    </row>
    <row r="3589" spans="16:16" x14ac:dyDescent="0.25">
      <c r="P3589" s="158"/>
    </row>
    <row r="3590" spans="16:16" x14ac:dyDescent="0.25">
      <c r="P3590" s="158"/>
    </row>
    <row r="3591" spans="16:16" x14ac:dyDescent="0.25">
      <c r="P3591" s="158"/>
    </row>
    <row r="3592" spans="16:16" x14ac:dyDescent="0.25">
      <c r="P3592" s="158"/>
    </row>
    <row r="3593" spans="16:16" x14ac:dyDescent="0.25">
      <c r="P3593" s="158"/>
    </row>
    <row r="3594" spans="16:16" x14ac:dyDescent="0.25">
      <c r="P3594" s="158"/>
    </row>
    <row r="3595" spans="16:16" x14ac:dyDescent="0.25">
      <c r="P3595" s="158"/>
    </row>
    <row r="3596" spans="16:16" x14ac:dyDescent="0.25">
      <c r="P3596" s="158"/>
    </row>
    <row r="3597" spans="16:16" x14ac:dyDescent="0.25">
      <c r="P3597" s="158"/>
    </row>
    <row r="3598" spans="16:16" x14ac:dyDescent="0.25">
      <c r="P3598" s="158"/>
    </row>
    <row r="3599" spans="16:16" x14ac:dyDescent="0.25">
      <c r="P3599" s="158"/>
    </row>
    <row r="3600" spans="16:16" x14ac:dyDescent="0.25">
      <c r="P3600" s="158"/>
    </row>
    <row r="3601" spans="16:16" x14ac:dyDescent="0.25">
      <c r="P3601" s="158"/>
    </row>
    <row r="3602" spans="16:16" x14ac:dyDescent="0.25">
      <c r="P3602" s="158"/>
    </row>
    <row r="3603" spans="16:16" x14ac:dyDescent="0.25">
      <c r="P3603" s="158"/>
    </row>
    <row r="3604" spans="16:16" x14ac:dyDescent="0.25">
      <c r="P3604" s="158"/>
    </row>
    <row r="3605" spans="16:16" x14ac:dyDescent="0.25">
      <c r="P3605" s="158"/>
    </row>
    <row r="3606" spans="16:16" x14ac:dyDescent="0.25">
      <c r="P3606" s="158"/>
    </row>
    <row r="3607" spans="16:16" x14ac:dyDescent="0.25">
      <c r="P3607" s="158"/>
    </row>
    <row r="3608" spans="16:16" x14ac:dyDescent="0.25">
      <c r="P3608" s="158"/>
    </row>
    <row r="3609" spans="16:16" x14ac:dyDescent="0.25">
      <c r="P3609" s="158"/>
    </row>
    <row r="3610" spans="16:16" x14ac:dyDescent="0.25">
      <c r="P3610" s="158"/>
    </row>
    <row r="3611" spans="16:16" x14ac:dyDescent="0.25">
      <c r="P3611" s="158"/>
    </row>
    <row r="3612" spans="16:16" x14ac:dyDescent="0.25">
      <c r="P3612" s="158"/>
    </row>
    <row r="3613" spans="16:16" x14ac:dyDescent="0.25">
      <c r="P3613" s="158"/>
    </row>
    <row r="3614" spans="16:16" x14ac:dyDescent="0.25">
      <c r="P3614" s="158"/>
    </row>
    <row r="3615" spans="16:16" x14ac:dyDescent="0.25">
      <c r="P3615" s="158"/>
    </row>
    <row r="3616" spans="16:16" x14ac:dyDescent="0.25">
      <c r="P3616" s="158"/>
    </row>
    <row r="3617" spans="16:16" x14ac:dyDescent="0.25">
      <c r="P3617" s="158"/>
    </row>
    <row r="3618" spans="16:16" x14ac:dyDescent="0.25">
      <c r="P3618" s="158"/>
    </row>
    <row r="3619" spans="16:16" x14ac:dyDescent="0.25">
      <c r="P3619" s="158"/>
    </row>
    <row r="3620" spans="16:16" x14ac:dyDescent="0.25">
      <c r="P3620" s="158"/>
    </row>
    <row r="3621" spans="16:16" x14ac:dyDescent="0.25">
      <c r="P3621" s="158"/>
    </row>
    <row r="3622" spans="16:16" x14ac:dyDescent="0.25">
      <c r="P3622" s="158"/>
    </row>
    <row r="3623" spans="16:16" x14ac:dyDescent="0.25">
      <c r="P3623" s="158"/>
    </row>
    <row r="3624" spans="16:16" x14ac:dyDescent="0.25">
      <c r="P3624" s="158"/>
    </row>
    <row r="3625" spans="16:16" x14ac:dyDescent="0.25">
      <c r="P3625" s="158"/>
    </row>
    <row r="3626" spans="16:16" x14ac:dyDescent="0.25">
      <c r="P3626" s="158"/>
    </row>
    <row r="3627" spans="16:16" x14ac:dyDescent="0.25">
      <c r="P3627" s="158"/>
    </row>
    <row r="3628" spans="16:16" x14ac:dyDescent="0.25">
      <c r="P3628" s="158"/>
    </row>
    <row r="3629" spans="16:16" x14ac:dyDescent="0.25">
      <c r="P3629" s="158"/>
    </row>
    <row r="3630" spans="16:16" x14ac:dyDescent="0.25">
      <c r="P3630" s="158"/>
    </row>
    <row r="3631" spans="16:16" x14ac:dyDescent="0.25">
      <c r="P3631" s="158"/>
    </row>
    <row r="3632" spans="16:16" x14ac:dyDescent="0.25">
      <c r="P3632" s="158"/>
    </row>
    <row r="3633" spans="16:16" x14ac:dyDescent="0.25">
      <c r="P3633" s="158"/>
    </row>
    <row r="3634" spans="16:16" x14ac:dyDescent="0.25">
      <c r="P3634" s="158"/>
    </row>
    <row r="3635" spans="16:16" x14ac:dyDescent="0.25">
      <c r="P3635" s="158"/>
    </row>
    <row r="3636" spans="16:16" x14ac:dyDescent="0.25">
      <c r="P3636" s="158"/>
    </row>
    <row r="3637" spans="16:16" x14ac:dyDescent="0.25">
      <c r="P3637" s="158"/>
    </row>
    <row r="3638" spans="16:16" x14ac:dyDescent="0.25">
      <c r="P3638" s="158"/>
    </row>
    <row r="3639" spans="16:16" x14ac:dyDescent="0.25">
      <c r="P3639" s="158"/>
    </row>
    <row r="3640" spans="16:16" x14ac:dyDescent="0.25">
      <c r="P3640" s="158"/>
    </row>
    <row r="3641" spans="16:16" x14ac:dyDescent="0.25">
      <c r="P3641" s="158"/>
    </row>
    <row r="3642" spans="16:16" x14ac:dyDescent="0.25">
      <c r="P3642" s="158"/>
    </row>
    <row r="3643" spans="16:16" x14ac:dyDescent="0.25">
      <c r="P3643" s="158"/>
    </row>
    <row r="3644" spans="16:16" x14ac:dyDescent="0.25">
      <c r="P3644" s="158"/>
    </row>
    <row r="3645" spans="16:16" x14ac:dyDescent="0.25">
      <c r="P3645" s="158"/>
    </row>
    <row r="3646" spans="16:16" x14ac:dyDescent="0.25">
      <c r="P3646" s="158"/>
    </row>
    <row r="3647" spans="16:16" x14ac:dyDescent="0.25">
      <c r="P3647" s="158"/>
    </row>
    <row r="3648" spans="16:16" x14ac:dyDescent="0.25">
      <c r="P3648" s="158"/>
    </row>
    <row r="3649" spans="16:16" x14ac:dyDescent="0.25">
      <c r="P3649" s="158"/>
    </row>
    <row r="3650" spans="16:16" x14ac:dyDescent="0.25">
      <c r="P3650" s="158"/>
    </row>
    <row r="3651" spans="16:16" x14ac:dyDescent="0.25">
      <c r="P3651" s="158"/>
    </row>
    <row r="3652" spans="16:16" x14ac:dyDescent="0.25">
      <c r="P3652" s="158"/>
    </row>
    <row r="3653" spans="16:16" x14ac:dyDescent="0.25">
      <c r="P3653" s="158"/>
    </row>
    <row r="3654" spans="16:16" x14ac:dyDescent="0.25">
      <c r="P3654" s="158"/>
    </row>
    <row r="3655" spans="16:16" x14ac:dyDescent="0.25">
      <c r="P3655" s="158"/>
    </row>
    <row r="3656" spans="16:16" x14ac:dyDescent="0.25">
      <c r="P3656" s="158"/>
    </row>
    <row r="3657" spans="16:16" x14ac:dyDescent="0.25">
      <c r="P3657" s="158"/>
    </row>
    <row r="3658" spans="16:16" x14ac:dyDescent="0.25">
      <c r="P3658" s="158"/>
    </row>
    <row r="3659" spans="16:16" x14ac:dyDescent="0.25">
      <c r="P3659" s="158"/>
    </row>
    <row r="3660" spans="16:16" x14ac:dyDescent="0.25">
      <c r="P3660" s="158"/>
    </row>
    <row r="3661" spans="16:16" x14ac:dyDescent="0.25">
      <c r="P3661" s="158"/>
    </row>
    <row r="3662" spans="16:16" x14ac:dyDescent="0.25">
      <c r="P3662" s="158"/>
    </row>
    <row r="3663" spans="16:16" x14ac:dyDescent="0.25">
      <c r="P3663" s="158"/>
    </row>
    <row r="3664" spans="16:16" x14ac:dyDescent="0.25">
      <c r="P3664" s="158"/>
    </row>
    <row r="3665" spans="16:16" x14ac:dyDescent="0.25">
      <c r="P3665" s="158"/>
    </row>
    <row r="3666" spans="16:16" x14ac:dyDescent="0.25">
      <c r="P3666" s="158"/>
    </row>
    <row r="3667" spans="16:16" x14ac:dyDescent="0.25">
      <c r="P3667" s="158"/>
    </row>
    <row r="3668" spans="16:16" x14ac:dyDescent="0.25">
      <c r="P3668" s="158"/>
    </row>
    <row r="3669" spans="16:16" x14ac:dyDescent="0.25">
      <c r="P3669" s="158"/>
    </row>
    <row r="3670" spans="16:16" x14ac:dyDescent="0.25">
      <c r="P3670" s="158"/>
    </row>
    <row r="3671" spans="16:16" x14ac:dyDescent="0.25">
      <c r="P3671" s="158"/>
    </row>
    <row r="3672" spans="16:16" x14ac:dyDescent="0.25">
      <c r="P3672" s="158"/>
    </row>
    <row r="3673" spans="16:16" x14ac:dyDescent="0.25">
      <c r="P3673" s="158"/>
    </row>
    <row r="3674" spans="16:16" x14ac:dyDescent="0.25">
      <c r="P3674" s="158"/>
    </row>
    <row r="3675" spans="16:16" x14ac:dyDescent="0.25">
      <c r="P3675" s="158"/>
    </row>
    <row r="3676" spans="16:16" x14ac:dyDescent="0.25">
      <c r="P3676" s="158"/>
    </row>
    <row r="3677" spans="16:16" x14ac:dyDescent="0.25">
      <c r="P3677" s="158"/>
    </row>
    <row r="3678" spans="16:16" x14ac:dyDescent="0.25">
      <c r="P3678" s="158"/>
    </row>
    <row r="3679" spans="16:16" x14ac:dyDescent="0.25">
      <c r="P3679" s="158"/>
    </row>
    <row r="3680" spans="16:16" x14ac:dyDescent="0.25">
      <c r="P3680" s="158"/>
    </row>
    <row r="3681" spans="16:16" x14ac:dyDescent="0.25">
      <c r="P3681" s="158"/>
    </row>
    <row r="3682" spans="16:16" x14ac:dyDescent="0.25">
      <c r="P3682" s="158"/>
    </row>
    <row r="3683" spans="16:16" x14ac:dyDescent="0.25">
      <c r="P3683" s="158"/>
    </row>
    <row r="3684" spans="16:16" x14ac:dyDescent="0.25">
      <c r="P3684" s="158"/>
    </row>
    <row r="3685" spans="16:16" x14ac:dyDescent="0.25">
      <c r="P3685" s="158"/>
    </row>
    <row r="3686" spans="16:16" x14ac:dyDescent="0.25">
      <c r="P3686" s="158"/>
    </row>
    <row r="3687" spans="16:16" x14ac:dyDescent="0.25">
      <c r="P3687" s="158"/>
    </row>
    <row r="3688" spans="16:16" x14ac:dyDescent="0.25">
      <c r="P3688" s="158"/>
    </row>
    <row r="3689" spans="16:16" x14ac:dyDescent="0.25">
      <c r="P3689" s="158"/>
    </row>
    <row r="3690" spans="16:16" x14ac:dyDescent="0.25">
      <c r="P3690" s="158"/>
    </row>
    <row r="3691" spans="16:16" x14ac:dyDescent="0.25">
      <c r="P3691" s="158"/>
    </row>
    <row r="3692" spans="16:16" x14ac:dyDescent="0.25">
      <c r="P3692" s="158"/>
    </row>
    <row r="3693" spans="16:16" x14ac:dyDescent="0.25">
      <c r="P3693" s="158"/>
    </row>
    <row r="3694" spans="16:16" x14ac:dyDescent="0.25">
      <c r="P3694" s="158"/>
    </row>
    <row r="3695" spans="16:16" x14ac:dyDescent="0.25">
      <c r="P3695" s="158"/>
    </row>
    <row r="3696" spans="16:16" x14ac:dyDescent="0.25">
      <c r="P3696" s="158"/>
    </row>
    <row r="3697" spans="16:16" x14ac:dyDescent="0.25">
      <c r="P3697" s="158"/>
    </row>
    <row r="3698" spans="16:16" x14ac:dyDescent="0.25">
      <c r="P3698" s="158"/>
    </row>
    <row r="3699" spans="16:16" x14ac:dyDescent="0.25">
      <c r="P3699" s="158"/>
    </row>
    <row r="3700" spans="16:16" x14ac:dyDescent="0.25">
      <c r="P3700" s="158"/>
    </row>
    <row r="3701" spans="16:16" x14ac:dyDescent="0.25">
      <c r="P3701" s="158"/>
    </row>
    <row r="3702" spans="16:16" x14ac:dyDescent="0.25">
      <c r="P3702" s="158"/>
    </row>
    <row r="3703" spans="16:16" x14ac:dyDescent="0.25">
      <c r="P3703" s="158"/>
    </row>
    <row r="3704" spans="16:16" x14ac:dyDescent="0.25">
      <c r="P3704" s="158"/>
    </row>
    <row r="3705" spans="16:16" x14ac:dyDescent="0.25">
      <c r="P3705" s="158"/>
    </row>
    <row r="3706" spans="16:16" x14ac:dyDescent="0.25">
      <c r="P3706" s="158"/>
    </row>
    <row r="3707" spans="16:16" x14ac:dyDescent="0.25">
      <c r="P3707" s="158"/>
    </row>
    <row r="3708" spans="16:16" x14ac:dyDescent="0.25">
      <c r="P3708" s="158"/>
    </row>
    <row r="3709" spans="16:16" x14ac:dyDescent="0.25">
      <c r="P3709" s="158"/>
    </row>
    <row r="3710" spans="16:16" x14ac:dyDescent="0.25">
      <c r="P3710" s="158"/>
    </row>
    <row r="3711" spans="16:16" x14ac:dyDescent="0.25">
      <c r="P3711" s="158"/>
    </row>
    <row r="3712" spans="16:16" x14ac:dyDescent="0.25">
      <c r="P3712" s="158"/>
    </row>
    <row r="3713" spans="16:16" x14ac:dyDescent="0.25">
      <c r="P3713" s="158"/>
    </row>
    <row r="3714" spans="16:16" x14ac:dyDescent="0.25">
      <c r="P3714" s="158"/>
    </row>
    <row r="3715" spans="16:16" x14ac:dyDescent="0.25">
      <c r="P3715" s="158"/>
    </row>
    <row r="3716" spans="16:16" x14ac:dyDescent="0.25">
      <c r="P3716" s="158"/>
    </row>
    <row r="3717" spans="16:16" x14ac:dyDescent="0.25">
      <c r="P3717" s="158"/>
    </row>
    <row r="3718" spans="16:16" x14ac:dyDescent="0.25">
      <c r="P3718" s="158"/>
    </row>
    <row r="3719" spans="16:16" x14ac:dyDescent="0.25">
      <c r="P3719" s="158"/>
    </row>
    <row r="3720" spans="16:16" x14ac:dyDescent="0.25">
      <c r="P3720" s="158"/>
    </row>
    <row r="3721" spans="16:16" x14ac:dyDescent="0.25">
      <c r="P3721" s="158"/>
    </row>
    <row r="3722" spans="16:16" x14ac:dyDescent="0.25">
      <c r="P3722" s="158"/>
    </row>
    <row r="3723" spans="16:16" x14ac:dyDescent="0.25">
      <c r="P3723" s="158"/>
    </row>
    <row r="3724" spans="16:16" x14ac:dyDescent="0.25">
      <c r="P3724" s="158"/>
    </row>
    <row r="3725" spans="16:16" x14ac:dyDescent="0.25">
      <c r="P3725" s="158"/>
    </row>
    <row r="3726" spans="16:16" x14ac:dyDescent="0.25">
      <c r="P3726" s="158"/>
    </row>
    <row r="3727" spans="16:16" x14ac:dyDescent="0.25">
      <c r="P3727" s="158"/>
    </row>
    <row r="3728" spans="16:16" x14ac:dyDescent="0.25">
      <c r="P3728" s="158"/>
    </row>
    <row r="3729" spans="16:16" x14ac:dyDescent="0.25">
      <c r="P3729" s="158"/>
    </row>
    <row r="3730" spans="16:16" x14ac:dyDescent="0.25">
      <c r="P3730" s="158"/>
    </row>
    <row r="3731" spans="16:16" x14ac:dyDescent="0.25">
      <c r="P3731" s="158"/>
    </row>
    <row r="3732" spans="16:16" x14ac:dyDescent="0.25">
      <c r="P3732" s="158"/>
    </row>
    <row r="3733" spans="16:16" x14ac:dyDescent="0.25">
      <c r="P3733" s="158"/>
    </row>
    <row r="3734" spans="16:16" x14ac:dyDescent="0.25">
      <c r="P3734" s="158"/>
    </row>
    <row r="3735" spans="16:16" x14ac:dyDescent="0.25">
      <c r="P3735" s="158"/>
    </row>
    <row r="3736" spans="16:16" x14ac:dyDescent="0.25">
      <c r="P3736" s="158"/>
    </row>
    <row r="3737" spans="16:16" x14ac:dyDescent="0.25">
      <c r="P3737" s="158"/>
    </row>
    <row r="3738" spans="16:16" x14ac:dyDescent="0.25">
      <c r="P3738" s="158"/>
    </row>
    <row r="3739" spans="16:16" x14ac:dyDescent="0.25">
      <c r="P3739" s="158"/>
    </row>
    <row r="3740" spans="16:16" x14ac:dyDescent="0.25">
      <c r="P3740" s="158"/>
    </row>
    <row r="3741" spans="16:16" x14ac:dyDescent="0.25">
      <c r="P3741" s="158"/>
    </row>
    <row r="3742" spans="16:16" x14ac:dyDescent="0.25">
      <c r="P3742" s="158"/>
    </row>
    <row r="3743" spans="16:16" x14ac:dyDescent="0.25">
      <c r="P3743" s="158"/>
    </row>
    <row r="3744" spans="16:16" x14ac:dyDescent="0.25">
      <c r="P3744" s="158"/>
    </row>
    <row r="3745" spans="16:16" x14ac:dyDescent="0.25">
      <c r="P3745" s="158"/>
    </row>
    <row r="3746" spans="16:16" x14ac:dyDescent="0.25">
      <c r="P3746" s="158"/>
    </row>
    <row r="3747" spans="16:16" x14ac:dyDescent="0.25">
      <c r="P3747" s="158"/>
    </row>
    <row r="3748" spans="16:16" x14ac:dyDescent="0.25">
      <c r="P3748" s="158"/>
    </row>
    <row r="3749" spans="16:16" x14ac:dyDescent="0.25">
      <c r="P3749" s="158"/>
    </row>
    <row r="3750" spans="16:16" x14ac:dyDescent="0.25">
      <c r="P3750" s="158"/>
    </row>
    <row r="3751" spans="16:16" x14ac:dyDescent="0.25">
      <c r="P3751" s="158"/>
    </row>
    <row r="3752" spans="16:16" x14ac:dyDescent="0.25">
      <c r="P3752" s="158"/>
    </row>
    <row r="3753" spans="16:16" x14ac:dyDescent="0.25">
      <c r="P3753" s="158"/>
    </row>
    <row r="3754" spans="16:16" x14ac:dyDescent="0.25">
      <c r="P3754" s="158"/>
    </row>
    <row r="3755" spans="16:16" x14ac:dyDescent="0.25">
      <c r="P3755" s="158"/>
    </row>
    <row r="3756" spans="16:16" x14ac:dyDescent="0.25">
      <c r="P3756" s="158"/>
    </row>
    <row r="3757" spans="16:16" x14ac:dyDescent="0.25">
      <c r="P3757" s="158"/>
    </row>
    <row r="3758" spans="16:16" x14ac:dyDescent="0.25">
      <c r="P3758" s="158"/>
    </row>
    <row r="3759" spans="16:16" x14ac:dyDescent="0.25">
      <c r="P3759" s="158"/>
    </row>
    <row r="3760" spans="16:16" x14ac:dyDescent="0.25">
      <c r="P3760" s="158"/>
    </row>
    <row r="3761" spans="16:16" x14ac:dyDescent="0.25">
      <c r="P3761" s="158"/>
    </row>
    <row r="3762" spans="16:16" x14ac:dyDescent="0.25">
      <c r="P3762" s="158"/>
    </row>
    <row r="3763" spans="16:16" x14ac:dyDescent="0.25">
      <c r="P3763" s="158"/>
    </row>
    <row r="3764" spans="16:16" x14ac:dyDescent="0.25">
      <c r="P3764" s="158"/>
    </row>
    <row r="3765" spans="16:16" x14ac:dyDescent="0.25">
      <c r="P3765" s="158"/>
    </row>
    <row r="3766" spans="16:16" x14ac:dyDescent="0.25">
      <c r="P3766" s="158"/>
    </row>
    <row r="3767" spans="16:16" x14ac:dyDescent="0.25">
      <c r="P3767" s="158"/>
    </row>
    <row r="3768" spans="16:16" x14ac:dyDescent="0.25">
      <c r="P3768" s="158"/>
    </row>
    <row r="3769" spans="16:16" x14ac:dyDescent="0.25">
      <c r="P3769" s="158"/>
    </row>
    <row r="3770" spans="16:16" x14ac:dyDescent="0.25">
      <c r="P3770" s="158"/>
    </row>
    <row r="3771" spans="16:16" x14ac:dyDescent="0.25">
      <c r="P3771" s="158"/>
    </row>
    <row r="3772" spans="16:16" x14ac:dyDescent="0.25">
      <c r="P3772" s="158"/>
    </row>
    <row r="3773" spans="16:16" x14ac:dyDescent="0.25">
      <c r="P3773" s="158"/>
    </row>
    <row r="3774" spans="16:16" x14ac:dyDescent="0.25">
      <c r="P3774" s="158"/>
    </row>
    <row r="3775" spans="16:16" x14ac:dyDescent="0.25">
      <c r="P3775" s="158"/>
    </row>
    <row r="3776" spans="16:16" x14ac:dyDescent="0.25">
      <c r="P3776" s="158"/>
    </row>
    <row r="3777" spans="16:16" x14ac:dyDescent="0.25">
      <c r="P3777" s="158"/>
    </row>
    <row r="3778" spans="16:16" x14ac:dyDescent="0.25">
      <c r="P3778" s="158"/>
    </row>
    <row r="3779" spans="16:16" x14ac:dyDescent="0.25">
      <c r="P3779" s="158"/>
    </row>
    <row r="3780" spans="16:16" x14ac:dyDescent="0.25">
      <c r="P3780" s="158"/>
    </row>
    <row r="3781" spans="16:16" x14ac:dyDescent="0.25">
      <c r="P3781" s="158"/>
    </row>
    <row r="3782" spans="16:16" x14ac:dyDescent="0.25">
      <c r="P3782" s="158"/>
    </row>
    <row r="3783" spans="16:16" x14ac:dyDescent="0.25">
      <c r="P3783" s="158"/>
    </row>
    <row r="3784" spans="16:16" x14ac:dyDescent="0.25">
      <c r="P3784" s="158"/>
    </row>
    <row r="3785" spans="16:16" x14ac:dyDescent="0.25">
      <c r="P3785" s="158"/>
    </row>
    <row r="3786" spans="16:16" x14ac:dyDescent="0.25">
      <c r="P3786" s="158"/>
    </row>
    <row r="3787" spans="16:16" x14ac:dyDescent="0.25">
      <c r="P3787" s="158"/>
    </row>
    <row r="3788" spans="16:16" x14ac:dyDescent="0.25">
      <c r="P3788" s="158"/>
    </row>
    <row r="3789" spans="16:16" x14ac:dyDescent="0.25">
      <c r="P3789" s="158"/>
    </row>
    <row r="3790" spans="16:16" x14ac:dyDescent="0.25">
      <c r="P3790" s="158"/>
    </row>
    <row r="3791" spans="16:16" x14ac:dyDescent="0.25">
      <c r="P3791" s="158"/>
    </row>
    <row r="3792" spans="16:16" x14ac:dyDescent="0.25">
      <c r="P3792" s="158"/>
    </row>
    <row r="3793" spans="16:16" x14ac:dyDescent="0.25">
      <c r="P3793" s="158"/>
    </row>
    <row r="3794" spans="16:16" x14ac:dyDescent="0.25">
      <c r="P3794" s="158"/>
    </row>
    <row r="3795" spans="16:16" x14ac:dyDescent="0.25">
      <c r="P3795" s="158"/>
    </row>
    <row r="3796" spans="16:16" x14ac:dyDescent="0.25">
      <c r="P3796" s="158"/>
    </row>
    <row r="3797" spans="16:16" x14ac:dyDescent="0.25">
      <c r="P3797" s="158"/>
    </row>
    <row r="3798" spans="16:16" x14ac:dyDescent="0.25">
      <c r="P3798" s="158"/>
    </row>
    <row r="3799" spans="16:16" x14ac:dyDescent="0.25">
      <c r="P3799" s="158"/>
    </row>
    <row r="3800" spans="16:16" x14ac:dyDescent="0.25">
      <c r="P3800" s="158"/>
    </row>
    <row r="3801" spans="16:16" x14ac:dyDescent="0.25">
      <c r="P3801" s="158"/>
    </row>
    <row r="3802" spans="16:16" x14ac:dyDescent="0.25">
      <c r="P3802" s="158"/>
    </row>
    <row r="3803" spans="16:16" x14ac:dyDescent="0.25">
      <c r="P3803" s="158"/>
    </row>
    <row r="3804" spans="16:16" x14ac:dyDescent="0.25">
      <c r="P3804" s="158"/>
    </row>
    <row r="3805" spans="16:16" x14ac:dyDescent="0.25">
      <c r="P3805" s="158"/>
    </row>
    <row r="3806" spans="16:16" x14ac:dyDescent="0.25">
      <c r="P3806" s="158"/>
    </row>
    <row r="3807" spans="16:16" x14ac:dyDescent="0.25">
      <c r="P3807" s="158"/>
    </row>
    <row r="3808" spans="16:16" x14ac:dyDescent="0.25">
      <c r="P3808" s="158"/>
    </row>
    <row r="3809" spans="16:16" x14ac:dyDescent="0.25">
      <c r="P3809" s="158"/>
    </row>
    <row r="3810" spans="16:16" x14ac:dyDescent="0.25">
      <c r="P3810" s="158"/>
    </row>
    <row r="3811" spans="16:16" x14ac:dyDescent="0.25">
      <c r="P3811" s="158"/>
    </row>
    <row r="3812" spans="16:16" x14ac:dyDescent="0.25">
      <c r="P3812" s="158"/>
    </row>
    <row r="3813" spans="16:16" x14ac:dyDescent="0.25">
      <c r="P3813" s="158"/>
    </row>
    <row r="3814" spans="16:16" x14ac:dyDescent="0.25">
      <c r="P3814" s="158"/>
    </row>
    <row r="3815" spans="16:16" x14ac:dyDescent="0.25">
      <c r="P3815" s="158"/>
    </row>
    <row r="3816" spans="16:16" x14ac:dyDescent="0.25">
      <c r="P3816" s="158"/>
    </row>
    <row r="3817" spans="16:16" x14ac:dyDescent="0.25">
      <c r="P3817" s="158"/>
    </row>
    <row r="3818" spans="16:16" x14ac:dyDescent="0.25">
      <c r="P3818" s="158"/>
    </row>
    <row r="3819" spans="16:16" x14ac:dyDescent="0.25">
      <c r="P3819" s="158"/>
    </row>
    <row r="3820" spans="16:16" x14ac:dyDescent="0.25">
      <c r="P3820" s="158"/>
    </row>
    <row r="3821" spans="16:16" x14ac:dyDescent="0.25">
      <c r="P3821" s="158"/>
    </row>
    <row r="3822" spans="16:16" x14ac:dyDescent="0.25">
      <c r="P3822" s="158"/>
    </row>
    <row r="3823" spans="16:16" x14ac:dyDescent="0.25">
      <c r="P3823" s="158"/>
    </row>
    <row r="3824" spans="16:16" x14ac:dyDescent="0.25">
      <c r="P3824" s="158"/>
    </row>
    <row r="3825" spans="16:16" x14ac:dyDescent="0.25">
      <c r="P3825" s="158"/>
    </row>
    <row r="3826" spans="16:16" x14ac:dyDescent="0.25">
      <c r="P3826" s="158"/>
    </row>
    <row r="3827" spans="16:16" x14ac:dyDescent="0.25">
      <c r="P3827" s="158"/>
    </row>
    <row r="3828" spans="16:16" x14ac:dyDescent="0.25">
      <c r="P3828" s="158"/>
    </row>
    <row r="3829" spans="16:16" x14ac:dyDescent="0.25">
      <c r="P3829" s="158"/>
    </row>
    <row r="3830" spans="16:16" x14ac:dyDescent="0.25">
      <c r="P3830" s="158"/>
    </row>
    <row r="3831" spans="16:16" x14ac:dyDescent="0.25">
      <c r="P3831" s="158"/>
    </row>
    <row r="3832" spans="16:16" x14ac:dyDescent="0.25">
      <c r="P3832" s="158"/>
    </row>
    <row r="3833" spans="16:16" x14ac:dyDescent="0.25">
      <c r="P3833" s="158"/>
    </row>
    <row r="3834" spans="16:16" x14ac:dyDescent="0.25">
      <c r="P3834" s="158"/>
    </row>
    <row r="3835" spans="16:16" x14ac:dyDescent="0.25">
      <c r="P3835" s="158"/>
    </row>
    <row r="3836" spans="16:16" x14ac:dyDescent="0.25">
      <c r="P3836" s="158"/>
    </row>
    <row r="3837" spans="16:16" x14ac:dyDescent="0.25">
      <c r="P3837" s="158"/>
    </row>
    <row r="3838" spans="16:16" x14ac:dyDescent="0.25">
      <c r="P3838" s="158"/>
    </row>
    <row r="3839" spans="16:16" x14ac:dyDescent="0.25">
      <c r="P3839" s="158"/>
    </row>
    <row r="3840" spans="16:16" x14ac:dyDescent="0.25">
      <c r="P3840" s="158"/>
    </row>
    <row r="3841" spans="16:16" x14ac:dyDescent="0.25">
      <c r="P3841" s="158"/>
    </row>
    <row r="3842" spans="16:16" x14ac:dyDescent="0.25">
      <c r="P3842" s="158"/>
    </row>
    <row r="3843" spans="16:16" x14ac:dyDescent="0.25">
      <c r="P3843" s="158"/>
    </row>
    <row r="3844" spans="16:16" x14ac:dyDescent="0.25">
      <c r="P3844" s="158"/>
    </row>
    <row r="3845" spans="16:16" x14ac:dyDescent="0.25">
      <c r="P3845" s="158"/>
    </row>
    <row r="3846" spans="16:16" x14ac:dyDescent="0.25">
      <c r="P3846" s="158"/>
    </row>
    <row r="3847" spans="16:16" x14ac:dyDescent="0.25">
      <c r="P3847" s="158"/>
    </row>
    <row r="3848" spans="16:16" x14ac:dyDescent="0.25">
      <c r="P3848" s="158"/>
    </row>
    <row r="3849" spans="16:16" x14ac:dyDescent="0.25">
      <c r="P3849" s="158"/>
    </row>
    <row r="3850" spans="16:16" x14ac:dyDescent="0.25">
      <c r="P3850" s="158"/>
    </row>
    <row r="3851" spans="16:16" x14ac:dyDescent="0.25">
      <c r="P3851" s="158"/>
    </row>
    <row r="3852" spans="16:16" x14ac:dyDescent="0.25">
      <c r="P3852" s="158"/>
    </row>
    <row r="3853" spans="16:16" x14ac:dyDescent="0.25">
      <c r="P3853" s="158"/>
    </row>
    <row r="3854" spans="16:16" x14ac:dyDescent="0.25">
      <c r="P3854" s="158"/>
    </row>
    <row r="3855" spans="16:16" x14ac:dyDescent="0.25">
      <c r="P3855" s="158"/>
    </row>
    <row r="3856" spans="16:16" x14ac:dyDescent="0.25">
      <c r="P3856" s="158"/>
    </row>
    <row r="3857" spans="16:16" x14ac:dyDescent="0.25">
      <c r="P3857" s="158"/>
    </row>
    <row r="3858" spans="16:16" x14ac:dyDescent="0.25">
      <c r="P3858" s="158"/>
    </row>
    <row r="3859" spans="16:16" x14ac:dyDescent="0.25">
      <c r="P3859" s="158"/>
    </row>
    <row r="3860" spans="16:16" x14ac:dyDescent="0.25">
      <c r="P3860" s="158"/>
    </row>
    <row r="3861" spans="16:16" x14ac:dyDescent="0.25">
      <c r="P3861" s="158"/>
    </row>
    <row r="3862" spans="16:16" x14ac:dyDescent="0.25">
      <c r="P3862" s="158"/>
    </row>
    <row r="3863" spans="16:16" x14ac:dyDescent="0.25">
      <c r="P3863" s="158"/>
    </row>
    <row r="3864" spans="16:16" x14ac:dyDescent="0.25">
      <c r="P3864" s="158"/>
    </row>
    <row r="3865" spans="16:16" x14ac:dyDescent="0.25">
      <c r="P3865" s="158"/>
    </row>
    <row r="3866" spans="16:16" x14ac:dyDescent="0.25">
      <c r="P3866" s="158"/>
    </row>
    <row r="3867" spans="16:16" x14ac:dyDescent="0.25">
      <c r="P3867" s="158"/>
    </row>
    <row r="3868" spans="16:16" x14ac:dyDescent="0.25">
      <c r="P3868" s="158"/>
    </row>
    <row r="3869" spans="16:16" x14ac:dyDescent="0.25">
      <c r="P3869" s="158"/>
    </row>
    <row r="3870" spans="16:16" x14ac:dyDescent="0.25">
      <c r="P3870" s="158"/>
    </row>
    <row r="3871" spans="16:16" x14ac:dyDescent="0.25">
      <c r="P3871" s="158"/>
    </row>
    <row r="3872" spans="16:16" x14ac:dyDescent="0.25">
      <c r="P3872" s="158"/>
    </row>
    <row r="3873" spans="16:16" x14ac:dyDescent="0.25">
      <c r="P3873" s="158"/>
    </row>
    <row r="3874" spans="16:16" x14ac:dyDescent="0.25">
      <c r="P3874" s="158"/>
    </row>
    <row r="3875" spans="16:16" x14ac:dyDescent="0.25">
      <c r="P3875" s="158"/>
    </row>
    <row r="3876" spans="16:16" x14ac:dyDescent="0.25">
      <c r="P3876" s="158"/>
    </row>
    <row r="3877" spans="16:16" x14ac:dyDescent="0.25">
      <c r="P3877" s="158"/>
    </row>
    <row r="3878" spans="16:16" x14ac:dyDescent="0.25">
      <c r="P3878" s="158"/>
    </row>
    <row r="3879" spans="16:16" x14ac:dyDescent="0.25">
      <c r="P3879" s="158"/>
    </row>
    <row r="3880" spans="16:16" x14ac:dyDescent="0.25">
      <c r="P3880" s="158"/>
    </row>
    <row r="3881" spans="16:16" x14ac:dyDescent="0.25">
      <c r="P3881" s="158"/>
    </row>
    <row r="3882" spans="16:16" x14ac:dyDescent="0.25">
      <c r="P3882" s="158"/>
    </row>
    <row r="3883" spans="16:16" x14ac:dyDescent="0.25">
      <c r="P3883" s="158"/>
    </row>
    <row r="3884" spans="16:16" x14ac:dyDescent="0.25">
      <c r="P3884" s="158"/>
    </row>
    <row r="3885" spans="16:16" x14ac:dyDescent="0.25">
      <c r="P3885" s="158"/>
    </row>
    <row r="3886" spans="16:16" x14ac:dyDescent="0.25">
      <c r="P3886" s="158"/>
    </row>
    <row r="3887" spans="16:16" x14ac:dyDescent="0.25">
      <c r="P3887" s="158"/>
    </row>
    <row r="3888" spans="16:16" x14ac:dyDescent="0.25">
      <c r="P3888" s="158"/>
    </row>
    <row r="3889" spans="16:16" x14ac:dyDescent="0.25">
      <c r="P3889" s="158"/>
    </row>
    <row r="3890" spans="16:16" x14ac:dyDescent="0.25">
      <c r="P3890" s="158"/>
    </row>
    <row r="3891" spans="16:16" x14ac:dyDescent="0.25">
      <c r="P3891" s="158"/>
    </row>
    <row r="3892" spans="16:16" x14ac:dyDescent="0.25">
      <c r="P3892" s="158"/>
    </row>
    <row r="3893" spans="16:16" x14ac:dyDescent="0.25">
      <c r="P3893" s="158"/>
    </row>
    <row r="3894" spans="16:16" x14ac:dyDescent="0.25">
      <c r="P3894" s="158"/>
    </row>
    <row r="3895" spans="16:16" x14ac:dyDescent="0.25">
      <c r="P3895" s="158"/>
    </row>
    <row r="3896" spans="16:16" x14ac:dyDescent="0.25">
      <c r="P3896" s="158"/>
    </row>
    <row r="3897" spans="16:16" x14ac:dyDescent="0.25">
      <c r="P3897" s="158"/>
    </row>
    <row r="3898" spans="16:16" x14ac:dyDescent="0.25">
      <c r="P3898" s="158"/>
    </row>
    <row r="3899" spans="16:16" x14ac:dyDescent="0.25">
      <c r="P3899" s="158"/>
    </row>
    <row r="3900" spans="16:16" x14ac:dyDescent="0.25">
      <c r="P3900" s="158"/>
    </row>
    <row r="3901" spans="16:16" x14ac:dyDescent="0.25">
      <c r="P3901" s="158"/>
    </row>
    <row r="3902" spans="16:16" x14ac:dyDescent="0.25">
      <c r="P3902" s="158"/>
    </row>
    <row r="3903" spans="16:16" x14ac:dyDescent="0.25">
      <c r="P3903" s="158"/>
    </row>
    <row r="3904" spans="16:16" x14ac:dyDescent="0.25">
      <c r="P3904" s="158"/>
    </row>
    <row r="3905" spans="16:16" x14ac:dyDescent="0.25">
      <c r="P3905" s="158"/>
    </row>
    <row r="3906" spans="16:16" x14ac:dyDescent="0.25">
      <c r="P3906" s="158"/>
    </row>
    <row r="3907" spans="16:16" x14ac:dyDescent="0.25">
      <c r="P3907" s="158"/>
    </row>
    <row r="3908" spans="16:16" x14ac:dyDescent="0.25">
      <c r="P3908" s="158"/>
    </row>
    <row r="3909" spans="16:16" x14ac:dyDescent="0.25">
      <c r="P3909" s="158"/>
    </row>
    <row r="3910" spans="16:16" x14ac:dyDescent="0.25">
      <c r="P3910" s="158"/>
    </row>
    <row r="3911" spans="16:16" x14ac:dyDescent="0.25">
      <c r="P3911" s="158"/>
    </row>
    <row r="3912" spans="16:16" x14ac:dyDescent="0.25">
      <c r="P3912" s="158"/>
    </row>
    <row r="3913" spans="16:16" x14ac:dyDescent="0.25">
      <c r="P3913" s="158"/>
    </row>
    <row r="3914" spans="16:16" x14ac:dyDescent="0.25">
      <c r="P3914" s="158"/>
    </row>
    <row r="3915" spans="16:16" x14ac:dyDescent="0.25">
      <c r="P3915" s="158"/>
    </row>
    <row r="3916" spans="16:16" x14ac:dyDescent="0.25">
      <c r="P3916" s="158"/>
    </row>
    <row r="3917" spans="16:16" x14ac:dyDescent="0.25">
      <c r="P3917" s="158"/>
    </row>
    <row r="3918" spans="16:16" x14ac:dyDescent="0.25">
      <c r="P3918" s="158"/>
    </row>
    <row r="3919" spans="16:16" x14ac:dyDescent="0.25">
      <c r="P3919" s="158"/>
    </row>
    <row r="3920" spans="16:16" x14ac:dyDescent="0.25">
      <c r="P3920" s="158"/>
    </row>
    <row r="3921" spans="16:16" x14ac:dyDescent="0.25">
      <c r="P3921" s="158"/>
    </row>
    <row r="3922" spans="16:16" x14ac:dyDescent="0.25">
      <c r="P3922" s="158"/>
    </row>
    <row r="3923" spans="16:16" x14ac:dyDescent="0.25">
      <c r="P3923" s="158"/>
    </row>
    <row r="3924" spans="16:16" x14ac:dyDescent="0.25">
      <c r="P3924" s="158"/>
    </row>
    <row r="3925" spans="16:16" x14ac:dyDescent="0.25">
      <c r="P3925" s="158"/>
    </row>
    <row r="3926" spans="16:16" x14ac:dyDescent="0.25">
      <c r="P3926" s="158"/>
    </row>
    <row r="3927" spans="16:16" x14ac:dyDescent="0.25">
      <c r="P3927" s="158"/>
    </row>
    <row r="3928" spans="16:16" x14ac:dyDescent="0.25">
      <c r="P3928" s="158"/>
    </row>
    <row r="3929" spans="16:16" x14ac:dyDescent="0.25">
      <c r="P3929" s="158"/>
    </row>
    <row r="3930" spans="16:16" x14ac:dyDescent="0.25">
      <c r="P3930" s="158"/>
    </row>
    <row r="3931" spans="16:16" x14ac:dyDescent="0.25">
      <c r="P3931" s="158"/>
    </row>
    <row r="3932" spans="16:16" x14ac:dyDescent="0.25">
      <c r="P3932" s="158"/>
    </row>
    <row r="3933" spans="16:16" x14ac:dyDescent="0.25">
      <c r="P3933" s="158"/>
    </row>
    <row r="3934" spans="16:16" x14ac:dyDescent="0.25">
      <c r="P3934" s="158"/>
    </row>
    <row r="3935" spans="16:16" x14ac:dyDescent="0.25">
      <c r="P3935" s="158"/>
    </row>
    <row r="3936" spans="16:16" x14ac:dyDescent="0.25">
      <c r="P3936" s="158"/>
    </row>
    <row r="3937" spans="16:16" x14ac:dyDescent="0.25">
      <c r="P3937" s="158"/>
    </row>
    <row r="3938" spans="16:16" x14ac:dyDescent="0.25">
      <c r="P3938" s="158"/>
    </row>
    <row r="3939" spans="16:16" x14ac:dyDescent="0.25">
      <c r="P3939" s="158"/>
    </row>
    <row r="3940" spans="16:16" x14ac:dyDescent="0.25">
      <c r="P3940" s="158"/>
    </row>
    <row r="3941" spans="16:16" x14ac:dyDescent="0.25">
      <c r="P3941" s="158"/>
    </row>
    <row r="3942" spans="16:16" x14ac:dyDescent="0.25">
      <c r="P3942" s="158"/>
    </row>
    <row r="3943" spans="16:16" x14ac:dyDescent="0.25">
      <c r="P3943" s="158"/>
    </row>
    <row r="3944" spans="16:16" x14ac:dyDescent="0.25">
      <c r="P3944" s="158"/>
    </row>
    <row r="3945" spans="16:16" x14ac:dyDescent="0.25">
      <c r="P3945" s="158"/>
    </row>
    <row r="3946" spans="16:16" x14ac:dyDescent="0.25">
      <c r="P3946" s="158"/>
    </row>
    <row r="3947" spans="16:16" x14ac:dyDescent="0.25">
      <c r="P3947" s="158"/>
    </row>
    <row r="3948" spans="16:16" x14ac:dyDescent="0.25">
      <c r="P3948" s="158"/>
    </row>
    <row r="3949" spans="16:16" x14ac:dyDescent="0.25">
      <c r="P3949" s="158"/>
    </row>
    <row r="3950" spans="16:16" x14ac:dyDescent="0.25">
      <c r="P3950" s="158"/>
    </row>
    <row r="3951" spans="16:16" x14ac:dyDescent="0.25">
      <c r="P3951" s="158"/>
    </row>
    <row r="3952" spans="16:16" x14ac:dyDescent="0.25">
      <c r="P3952" s="158"/>
    </row>
    <row r="3953" spans="16:16" x14ac:dyDescent="0.25">
      <c r="P3953" s="158"/>
    </row>
    <row r="3954" spans="16:16" x14ac:dyDescent="0.25">
      <c r="P3954" s="158"/>
    </row>
    <row r="3955" spans="16:16" x14ac:dyDescent="0.25">
      <c r="P3955" s="158"/>
    </row>
    <row r="3956" spans="16:16" x14ac:dyDescent="0.25">
      <c r="P3956" s="158"/>
    </row>
    <row r="3957" spans="16:16" x14ac:dyDescent="0.25">
      <c r="P3957" s="158"/>
    </row>
    <row r="3958" spans="16:16" x14ac:dyDescent="0.25">
      <c r="P3958" s="158"/>
    </row>
    <row r="3959" spans="16:16" x14ac:dyDescent="0.25">
      <c r="P3959" s="158"/>
    </row>
    <row r="3960" spans="16:16" x14ac:dyDescent="0.25">
      <c r="P3960" s="158"/>
    </row>
    <row r="3961" spans="16:16" x14ac:dyDescent="0.25">
      <c r="P3961" s="158"/>
    </row>
    <row r="3962" spans="16:16" x14ac:dyDescent="0.25">
      <c r="P3962" s="158"/>
    </row>
    <row r="3963" spans="16:16" x14ac:dyDescent="0.25">
      <c r="P3963" s="158"/>
    </row>
    <row r="3964" spans="16:16" x14ac:dyDescent="0.25">
      <c r="P3964" s="158"/>
    </row>
    <row r="3965" spans="16:16" x14ac:dyDescent="0.25">
      <c r="P3965" s="158"/>
    </row>
    <row r="3966" spans="16:16" x14ac:dyDescent="0.25">
      <c r="P3966" s="158"/>
    </row>
    <row r="3967" spans="16:16" x14ac:dyDescent="0.25">
      <c r="P3967" s="158"/>
    </row>
    <row r="3968" spans="16:16" x14ac:dyDescent="0.25">
      <c r="P3968" s="158"/>
    </row>
    <row r="3969" spans="16:16" x14ac:dyDescent="0.25">
      <c r="P3969" s="158"/>
    </row>
    <row r="3970" spans="16:16" x14ac:dyDescent="0.25">
      <c r="P3970" s="158"/>
    </row>
    <row r="3971" spans="16:16" x14ac:dyDescent="0.25">
      <c r="P3971" s="158"/>
    </row>
    <row r="3972" spans="16:16" x14ac:dyDescent="0.25">
      <c r="P3972" s="158"/>
    </row>
    <row r="3973" spans="16:16" x14ac:dyDescent="0.25">
      <c r="P3973" s="158"/>
    </row>
    <row r="3974" spans="16:16" x14ac:dyDescent="0.25">
      <c r="P3974" s="158"/>
    </row>
    <row r="3975" spans="16:16" x14ac:dyDescent="0.25">
      <c r="P3975" s="158"/>
    </row>
    <row r="3976" spans="16:16" x14ac:dyDescent="0.25">
      <c r="P3976" s="158"/>
    </row>
    <row r="3977" spans="16:16" x14ac:dyDescent="0.25">
      <c r="P3977" s="158"/>
    </row>
    <row r="3978" spans="16:16" x14ac:dyDescent="0.25">
      <c r="P3978" s="158"/>
    </row>
    <row r="3979" spans="16:16" x14ac:dyDescent="0.25">
      <c r="P3979" s="158"/>
    </row>
    <row r="3980" spans="16:16" x14ac:dyDescent="0.25">
      <c r="P3980" s="158"/>
    </row>
    <row r="3981" spans="16:16" x14ac:dyDescent="0.25">
      <c r="P3981" s="158"/>
    </row>
    <row r="3982" spans="16:16" x14ac:dyDescent="0.25">
      <c r="P3982" s="158"/>
    </row>
    <row r="3983" spans="16:16" x14ac:dyDescent="0.25">
      <c r="P3983" s="158"/>
    </row>
    <row r="3984" spans="16:16" x14ac:dyDescent="0.25">
      <c r="P3984" s="158"/>
    </row>
    <row r="3985" spans="16:16" x14ac:dyDescent="0.25">
      <c r="P3985" s="158"/>
    </row>
    <row r="3986" spans="16:16" x14ac:dyDescent="0.25">
      <c r="P3986" s="158"/>
    </row>
    <row r="3987" spans="16:16" x14ac:dyDescent="0.25">
      <c r="P3987" s="158"/>
    </row>
    <row r="3988" spans="16:16" x14ac:dyDescent="0.25">
      <c r="P3988" s="158"/>
    </row>
    <row r="3989" spans="16:16" x14ac:dyDescent="0.25">
      <c r="P3989" s="158"/>
    </row>
    <row r="3990" spans="16:16" x14ac:dyDescent="0.25">
      <c r="P3990" s="158"/>
    </row>
    <row r="3991" spans="16:16" x14ac:dyDescent="0.25">
      <c r="P3991" s="158"/>
    </row>
    <row r="3992" spans="16:16" x14ac:dyDescent="0.25">
      <c r="P3992" s="158"/>
    </row>
    <row r="3993" spans="16:16" x14ac:dyDescent="0.25">
      <c r="P3993" s="158"/>
    </row>
    <row r="3994" spans="16:16" x14ac:dyDescent="0.25">
      <c r="P3994" s="158"/>
    </row>
    <row r="3995" spans="16:16" x14ac:dyDescent="0.25">
      <c r="P3995" s="158"/>
    </row>
    <row r="3996" spans="16:16" x14ac:dyDescent="0.25">
      <c r="P3996" s="158"/>
    </row>
    <row r="3997" spans="16:16" x14ac:dyDescent="0.25">
      <c r="P3997" s="158"/>
    </row>
    <row r="3998" spans="16:16" x14ac:dyDescent="0.25">
      <c r="P3998" s="158"/>
    </row>
    <row r="3999" spans="16:16" x14ac:dyDescent="0.25">
      <c r="P3999" s="158"/>
    </row>
    <row r="4000" spans="16:16" x14ac:dyDescent="0.25">
      <c r="P4000" s="158"/>
    </row>
    <row r="4001" spans="16:16" x14ac:dyDescent="0.25">
      <c r="P4001" s="158"/>
    </row>
    <row r="4002" spans="16:16" x14ac:dyDescent="0.25">
      <c r="P4002" s="158"/>
    </row>
    <row r="4003" spans="16:16" x14ac:dyDescent="0.25">
      <c r="P4003" s="158"/>
    </row>
    <row r="4004" spans="16:16" x14ac:dyDescent="0.25">
      <c r="P4004" s="158"/>
    </row>
    <row r="4005" spans="16:16" x14ac:dyDescent="0.25">
      <c r="P4005" s="158"/>
    </row>
    <row r="4006" spans="16:16" x14ac:dyDescent="0.25">
      <c r="P4006" s="158"/>
    </row>
    <row r="4007" spans="16:16" x14ac:dyDescent="0.25">
      <c r="P4007" s="158"/>
    </row>
    <row r="4008" spans="16:16" x14ac:dyDescent="0.25">
      <c r="P4008" s="158"/>
    </row>
    <row r="4009" spans="16:16" x14ac:dyDescent="0.25">
      <c r="P4009" s="158"/>
    </row>
    <row r="4010" spans="16:16" x14ac:dyDescent="0.25">
      <c r="P4010" s="158"/>
    </row>
    <row r="4011" spans="16:16" x14ac:dyDescent="0.25">
      <c r="P4011" s="158"/>
    </row>
    <row r="4012" spans="16:16" x14ac:dyDescent="0.25">
      <c r="P4012" s="158"/>
    </row>
    <row r="4013" spans="16:16" x14ac:dyDescent="0.25">
      <c r="P4013" s="158"/>
    </row>
    <row r="4014" spans="16:16" x14ac:dyDescent="0.25">
      <c r="P4014" s="158"/>
    </row>
    <row r="4015" spans="16:16" x14ac:dyDescent="0.25">
      <c r="P4015" s="158"/>
    </row>
    <row r="4016" spans="16:16" x14ac:dyDescent="0.25">
      <c r="P4016" s="158"/>
    </row>
    <row r="4017" spans="16:16" x14ac:dyDescent="0.25">
      <c r="P4017" s="158"/>
    </row>
    <row r="4018" spans="16:16" x14ac:dyDescent="0.25">
      <c r="P4018" s="158"/>
    </row>
    <row r="4019" spans="16:16" x14ac:dyDescent="0.25">
      <c r="P4019" s="158"/>
    </row>
    <row r="4020" spans="16:16" x14ac:dyDescent="0.25">
      <c r="P4020" s="158"/>
    </row>
    <row r="4021" spans="16:16" x14ac:dyDescent="0.25">
      <c r="P4021" s="158"/>
    </row>
    <row r="4022" spans="16:16" x14ac:dyDescent="0.25">
      <c r="P4022" s="158"/>
    </row>
    <row r="4023" spans="16:16" x14ac:dyDescent="0.25">
      <c r="P4023" s="158"/>
    </row>
    <row r="4024" spans="16:16" x14ac:dyDescent="0.25">
      <c r="P4024" s="158"/>
    </row>
    <row r="4025" spans="16:16" x14ac:dyDescent="0.25">
      <c r="P4025" s="158"/>
    </row>
    <row r="4026" spans="16:16" x14ac:dyDescent="0.25">
      <c r="P4026" s="158"/>
    </row>
    <row r="4027" spans="16:16" x14ac:dyDescent="0.25">
      <c r="P4027" s="158"/>
    </row>
    <row r="4028" spans="16:16" x14ac:dyDescent="0.25">
      <c r="P4028" s="158"/>
    </row>
    <row r="4029" spans="16:16" x14ac:dyDescent="0.25">
      <c r="P4029" s="158"/>
    </row>
    <row r="4030" spans="16:16" x14ac:dyDescent="0.25">
      <c r="P4030" s="158"/>
    </row>
    <row r="4031" spans="16:16" x14ac:dyDescent="0.25">
      <c r="P4031" s="158"/>
    </row>
    <row r="4032" spans="16:16" x14ac:dyDescent="0.25">
      <c r="P4032" s="158"/>
    </row>
    <row r="4033" spans="16:16" x14ac:dyDescent="0.25">
      <c r="P4033" s="158"/>
    </row>
    <row r="4034" spans="16:16" x14ac:dyDescent="0.25">
      <c r="P4034" s="158"/>
    </row>
    <row r="4035" spans="16:16" x14ac:dyDescent="0.25">
      <c r="P4035" s="158"/>
    </row>
    <row r="4036" spans="16:16" x14ac:dyDescent="0.25">
      <c r="P4036" s="158"/>
    </row>
    <row r="4037" spans="16:16" x14ac:dyDescent="0.25">
      <c r="P4037" s="158"/>
    </row>
    <row r="4038" spans="16:16" x14ac:dyDescent="0.25">
      <c r="P4038" s="158"/>
    </row>
    <row r="4039" spans="16:16" x14ac:dyDescent="0.25">
      <c r="P4039" s="158"/>
    </row>
    <row r="4040" spans="16:16" x14ac:dyDescent="0.25">
      <c r="P4040" s="158"/>
    </row>
    <row r="4041" spans="16:16" x14ac:dyDescent="0.25">
      <c r="P4041" s="158"/>
    </row>
    <row r="4042" spans="16:16" x14ac:dyDescent="0.25">
      <c r="P4042" s="158"/>
    </row>
    <row r="4043" spans="16:16" x14ac:dyDescent="0.25">
      <c r="P4043" s="158"/>
    </row>
    <row r="4044" spans="16:16" x14ac:dyDescent="0.25">
      <c r="P4044" s="158"/>
    </row>
    <row r="4045" spans="16:16" x14ac:dyDescent="0.25">
      <c r="P4045" s="158"/>
    </row>
    <row r="4046" spans="16:16" x14ac:dyDescent="0.25">
      <c r="P4046" s="158"/>
    </row>
    <row r="4047" spans="16:16" x14ac:dyDescent="0.25">
      <c r="P4047" s="158"/>
    </row>
    <row r="4048" spans="16:16" x14ac:dyDescent="0.25">
      <c r="P4048" s="158"/>
    </row>
    <row r="4049" spans="16:16" x14ac:dyDescent="0.25">
      <c r="P4049" s="158"/>
    </row>
    <row r="4050" spans="16:16" x14ac:dyDescent="0.25">
      <c r="P4050" s="158"/>
    </row>
    <row r="4051" spans="16:16" x14ac:dyDescent="0.25">
      <c r="P4051" s="158"/>
    </row>
    <row r="4052" spans="16:16" x14ac:dyDescent="0.25">
      <c r="P4052" s="158"/>
    </row>
    <row r="4053" spans="16:16" x14ac:dyDescent="0.25">
      <c r="P4053" s="158"/>
    </row>
    <row r="4054" spans="16:16" x14ac:dyDescent="0.25">
      <c r="P4054" s="158"/>
    </row>
    <row r="4055" spans="16:16" x14ac:dyDescent="0.25">
      <c r="P4055" s="158"/>
    </row>
    <row r="4056" spans="16:16" x14ac:dyDescent="0.25">
      <c r="P4056" s="158"/>
    </row>
    <row r="4057" spans="16:16" x14ac:dyDescent="0.25">
      <c r="P4057" s="158"/>
    </row>
    <row r="4058" spans="16:16" x14ac:dyDescent="0.25">
      <c r="P4058" s="158"/>
    </row>
    <row r="4059" spans="16:16" x14ac:dyDescent="0.25">
      <c r="P4059" s="158"/>
    </row>
    <row r="4060" spans="16:16" x14ac:dyDescent="0.25">
      <c r="P4060" s="158"/>
    </row>
    <row r="4061" spans="16:16" x14ac:dyDescent="0.25">
      <c r="P4061" s="158"/>
    </row>
    <row r="4062" spans="16:16" x14ac:dyDescent="0.25">
      <c r="P4062" s="158"/>
    </row>
    <row r="4063" spans="16:16" x14ac:dyDescent="0.25">
      <c r="P4063" s="158"/>
    </row>
    <row r="4064" spans="16:16" x14ac:dyDescent="0.25">
      <c r="P4064" s="158"/>
    </row>
    <row r="4065" spans="16:16" x14ac:dyDescent="0.25">
      <c r="P4065" s="158"/>
    </row>
    <row r="4066" spans="16:16" x14ac:dyDescent="0.25">
      <c r="P4066" s="158"/>
    </row>
    <row r="4067" spans="16:16" x14ac:dyDescent="0.25">
      <c r="P4067" s="158"/>
    </row>
    <row r="4068" spans="16:16" x14ac:dyDescent="0.25">
      <c r="P4068" s="158"/>
    </row>
    <row r="4069" spans="16:16" x14ac:dyDescent="0.25">
      <c r="P4069" s="158"/>
    </row>
    <row r="4070" spans="16:16" x14ac:dyDescent="0.25">
      <c r="P4070" s="158"/>
    </row>
    <row r="4071" spans="16:16" x14ac:dyDescent="0.25">
      <c r="P4071" s="158"/>
    </row>
    <row r="4072" spans="16:16" x14ac:dyDescent="0.25">
      <c r="P4072" s="158"/>
    </row>
    <row r="4073" spans="16:16" x14ac:dyDescent="0.25">
      <c r="P4073" s="158"/>
    </row>
    <row r="4074" spans="16:16" x14ac:dyDescent="0.25">
      <c r="P4074" s="158"/>
    </row>
    <row r="4075" spans="16:16" x14ac:dyDescent="0.25">
      <c r="P4075" s="158"/>
    </row>
    <row r="4076" spans="16:16" x14ac:dyDescent="0.25">
      <c r="P4076" s="158"/>
    </row>
    <row r="4077" spans="16:16" x14ac:dyDescent="0.25">
      <c r="P4077" s="158"/>
    </row>
    <row r="4078" spans="16:16" x14ac:dyDescent="0.25">
      <c r="P4078" s="158"/>
    </row>
    <row r="4079" spans="16:16" x14ac:dyDescent="0.25">
      <c r="P4079" s="158"/>
    </row>
    <row r="4080" spans="16:16" x14ac:dyDescent="0.25">
      <c r="P4080" s="158"/>
    </row>
    <row r="4081" spans="16:16" x14ac:dyDescent="0.25">
      <c r="P4081" s="158"/>
    </row>
    <row r="4082" spans="16:16" x14ac:dyDescent="0.25">
      <c r="P4082" s="158"/>
    </row>
    <row r="4083" spans="16:16" x14ac:dyDescent="0.25">
      <c r="P4083" s="158"/>
    </row>
    <row r="4084" spans="16:16" x14ac:dyDescent="0.25">
      <c r="P4084" s="158"/>
    </row>
    <row r="4085" spans="16:16" x14ac:dyDescent="0.25">
      <c r="P4085" s="158"/>
    </row>
    <row r="4086" spans="16:16" x14ac:dyDescent="0.25">
      <c r="P4086" s="158"/>
    </row>
    <row r="4087" spans="16:16" x14ac:dyDescent="0.25">
      <c r="P4087" s="158"/>
    </row>
    <row r="4088" spans="16:16" x14ac:dyDescent="0.25">
      <c r="P4088" s="158"/>
    </row>
    <row r="4089" spans="16:16" x14ac:dyDescent="0.25">
      <c r="P4089" s="158"/>
    </row>
    <row r="4090" spans="16:16" x14ac:dyDescent="0.25">
      <c r="P4090" s="158"/>
    </row>
    <row r="4091" spans="16:16" x14ac:dyDescent="0.25">
      <c r="P4091" s="158"/>
    </row>
    <row r="4092" spans="16:16" x14ac:dyDescent="0.25">
      <c r="P4092" s="158"/>
    </row>
    <row r="4093" spans="16:16" x14ac:dyDescent="0.25">
      <c r="P4093" s="158"/>
    </row>
    <row r="4094" spans="16:16" x14ac:dyDescent="0.25">
      <c r="P4094" s="158"/>
    </row>
    <row r="4095" spans="16:16" x14ac:dyDescent="0.25">
      <c r="P4095" s="158"/>
    </row>
    <row r="4096" spans="16:16" x14ac:dyDescent="0.25">
      <c r="P4096" s="158"/>
    </row>
    <row r="4097" spans="16:16" x14ac:dyDescent="0.25">
      <c r="P4097" s="158"/>
    </row>
    <row r="4098" spans="16:16" x14ac:dyDescent="0.25">
      <c r="P4098" s="158"/>
    </row>
    <row r="4099" spans="16:16" x14ac:dyDescent="0.25">
      <c r="P4099" s="158"/>
    </row>
    <row r="4100" spans="16:16" x14ac:dyDescent="0.25">
      <c r="P4100" s="158"/>
    </row>
    <row r="4101" spans="16:16" x14ac:dyDescent="0.25">
      <c r="P4101" s="158"/>
    </row>
    <row r="4102" spans="16:16" x14ac:dyDescent="0.25">
      <c r="P4102" s="158"/>
    </row>
    <row r="4103" spans="16:16" x14ac:dyDescent="0.25">
      <c r="P4103" s="158"/>
    </row>
    <row r="4104" spans="16:16" x14ac:dyDescent="0.25">
      <c r="P4104" s="158"/>
    </row>
    <row r="4105" spans="16:16" x14ac:dyDescent="0.25">
      <c r="P4105" s="158"/>
    </row>
    <row r="4106" spans="16:16" x14ac:dyDescent="0.25">
      <c r="P4106" s="158"/>
    </row>
    <row r="4107" spans="16:16" x14ac:dyDescent="0.25">
      <c r="P4107" s="158"/>
    </row>
    <row r="4108" spans="16:16" x14ac:dyDescent="0.25">
      <c r="P4108" s="158"/>
    </row>
    <row r="4109" spans="16:16" x14ac:dyDescent="0.25">
      <c r="P4109" s="158"/>
    </row>
    <row r="4110" spans="16:16" x14ac:dyDescent="0.25">
      <c r="P4110" s="158"/>
    </row>
    <row r="4111" spans="16:16" x14ac:dyDescent="0.25">
      <c r="P4111" s="158"/>
    </row>
    <row r="4112" spans="16:16" x14ac:dyDescent="0.25">
      <c r="P4112" s="158"/>
    </row>
    <row r="4113" spans="16:16" x14ac:dyDescent="0.25">
      <c r="P4113" s="158"/>
    </row>
    <row r="4114" spans="16:16" x14ac:dyDescent="0.25">
      <c r="P4114" s="158"/>
    </row>
    <row r="4115" spans="16:16" x14ac:dyDescent="0.25">
      <c r="P4115" s="158"/>
    </row>
    <row r="4116" spans="16:16" x14ac:dyDescent="0.25">
      <c r="P4116" s="158"/>
    </row>
    <row r="4117" spans="16:16" x14ac:dyDescent="0.25">
      <c r="P4117" s="158"/>
    </row>
    <row r="4118" spans="16:16" x14ac:dyDescent="0.25">
      <c r="P4118" s="158"/>
    </row>
    <row r="4119" spans="16:16" x14ac:dyDescent="0.25">
      <c r="P4119" s="158"/>
    </row>
    <row r="4120" spans="16:16" x14ac:dyDescent="0.25">
      <c r="P4120" s="158"/>
    </row>
    <row r="4121" spans="16:16" x14ac:dyDescent="0.25">
      <c r="P4121" s="158"/>
    </row>
    <row r="4122" spans="16:16" x14ac:dyDescent="0.25">
      <c r="P4122" s="158"/>
    </row>
    <row r="4123" spans="16:16" x14ac:dyDescent="0.25">
      <c r="P4123" s="158"/>
    </row>
    <row r="4124" spans="16:16" x14ac:dyDescent="0.25">
      <c r="P4124" s="158"/>
    </row>
    <row r="4125" spans="16:16" x14ac:dyDescent="0.25">
      <c r="P4125" s="158"/>
    </row>
    <row r="4126" spans="16:16" x14ac:dyDescent="0.25">
      <c r="P4126" s="158"/>
    </row>
    <row r="4127" spans="16:16" x14ac:dyDescent="0.25">
      <c r="P4127" s="158"/>
    </row>
    <row r="4128" spans="16:16" x14ac:dyDescent="0.25">
      <c r="P4128" s="158"/>
    </row>
    <row r="4129" spans="16:16" x14ac:dyDescent="0.25">
      <c r="P4129" s="158"/>
    </row>
    <row r="4130" spans="16:16" x14ac:dyDescent="0.25">
      <c r="P4130" s="158"/>
    </row>
    <row r="4131" spans="16:16" x14ac:dyDescent="0.25">
      <c r="P4131" s="158"/>
    </row>
    <row r="4132" spans="16:16" x14ac:dyDescent="0.25">
      <c r="P4132" s="158"/>
    </row>
    <row r="4133" spans="16:16" x14ac:dyDescent="0.25">
      <c r="P4133" s="158"/>
    </row>
    <row r="4134" spans="16:16" x14ac:dyDescent="0.25">
      <c r="P4134" s="158"/>
    </row>
    <row r="4135" spans="16:16" x14ac:dyDescent="0.25">
      <c r="P4135" s="158"/>
    </row>
    <row r="4136" spans="16:16" x14ac:dyDescent="0.25">
      <c r="P4136" s="158"/>
    </row>
    <row r="4137" spans="16:16" x14ac:dyDescent="0.25">
      <c r="P4137" s="158"/>
    </row>
    <row r="4138" spans="16:16" x14ac:dyDescent="0.25">
      <c r="P4138" s="158"/>
    </row>
    <row r="4139" spans="16:16" x14ac:dyDescent="0.25">
      <c r="P4139" s="158"/>
    </row>
    <row r="4140" spans="16:16" x14ac:dyDescent="0.25">
      <c r="P4140" s="158"/>
    </row>
    <row r="4141" spans="16:16" x14ac:dyDescent="0.25">
      <c r="P4141" s="158"/>
    </row>
    <row r="4142" spans="16:16" x14ac:dyDescent="0.25">
      <c r="P4142" s="158"/>
    </row>
    <row r="4143" spans="16:16" x14ac:dyDescent="0.25">
      <c r="P4143" s="158"/>
    </row>
    <row r="4144" spans="16:16" x14ac:dyDescent="0.25">
      <c r="P4144" s="158"/>
    </row>
    <row r="4145" spans="16:16" x14ac:dyDescent="0.25">
      <c r="P4145" s="158"/>
    </row>
    <row r="4146" spans="16:16" x14ac:dyDescent="0.25">
      <c r="P4146" s="158"/>
    </row>
    <row r="4147" spans="16:16" x14ac:dyDescent="0.25">
      <c r="P4147" s="158"/>
    </row>
    <row r="4148" spans="16:16" x14ac:dyDescent="0.25">
      <c r="P4148" s="158"/>
    </row>
    <row r="4149" spans="16:16" x14ac:dyDescent="0.25">
      <c r="P4149" s="158"/>
    </row>
    <row r="4150" spans="16:16" x14ac:dyDescent="0.25">
      <c r="P4150" s="158"/>
    </row>
    <row r="4151" spans="16:16" x14ac:dyDescent="0.25">
      <c r="P4151" s="158"/>
    </row>
    <row r="4152" spans="16:16" x14ac:dyDescent="0.25">
      <c r="P4152" s="158"/>
    </row>
    <row r="4153" spans="16:16" x14ac:dyDescent="0.25">
      <c r="P4153" s="158"/>
    </row>
    <row r="4154" spans="16:16" x14ac:dyDescent="0.25">
      <c r="P4154" s="158"/>
    </row>
    <row r="4155" spans="16:16" x14ac:dyDescent="0.25">
      <c r="P4155" s="158"/>
    </row>
    <row r="4156" spans="16:16" x14ac:dyDescent="0.25">
      <c r="P4156" s="158"/>
    </row>
    <row r="4157" spans="16:16" x14ac:dyDescent="0.25">
      <c r="P4157" s="158"/>
    </row>
    <row r="4158" spans="16:16" x14ac:dyDescent="0.25">
      <c r="P4158" s="158"/>
    </row>
    <row r="4159" spans="16:16" x14ac:dyDescent="0.25">
      <c r="P4159" s="158"/>
    </row>
    <row r="4160" spans="16:16" x14ac:dyDescent="0.25">
      <c r="P4160" s="158"/>
    </row>
    <row r="4161" spans="16:16" x14ac:dyDescent="0.25">
      <c r="P4161" s="158"/>
    </row>
    <row r="4162" spans="16:16" x14ac:dyDescent="0.25">
      <c r="P4162" s="158"/>
    </row>
    <row r="4163" spans="16:16" x14ac:dyDescent="0.25">
      <c r="P4163" s="158"/>
    </row>
    <row r="4164" spans="16:16" x14ac:dyDescent="0.25">
      <c r="P4164" s="158"/>
    </row>
    <row r="4165" spans="16:16" x14ac:dyDescent="0.25">
      <c r="P4165" s="158"/>
    </row>
    <row r="4166" spans="16:16" x14ac:dyDescent="0.25">
      <c r="P4166" s="158"/>
    </row>
    <row r="4167" spans="16:16" x14ac:dyDescent="0.25">
      <c r="P4167" s="158"/>
    </row>
    <row r="4168" spans="16:16" x14ac:dyDescent="0.25">
      <c r="P4168" s="158"/>
    </row>
    <row r="4169" spans="16:16" x14ac:dyDescent="0.25">
      <c r="P4169" s="158"/>
    </row>
    <row r="4170" spans="16:16" x14ac:dyDescent="0.25">
      <c r="P4170" s="158"/>
    </row>
    <row r="4171" spans="16:16" x14ac:dyDescent="0.25">
      <c r="P4171" s="158"/>
    </row>
    <row r="4172" spans="16:16" x14ac:dyDescent="0.25">
      <c r="P4172" s="158"/>
    </row>
    <row r="4173" spans="16:16" x14ac:dyDescent="0.25">
      <c r="P4173" s="158"/>
    </row>
    <row r="4174" spans="16:16" x14ac:dyDescent="0.25">
      <c r="P4174" s="158"/>
    </row>
    <row r="4175" spans="16:16" x14ac:dyDescent="0.25">
      <c r="P4175" s="158"/>
    </row>
    <row r="4176" spans="16:16" x14ac:dyDescent="0.25">
      <c r="P4176" s="158"/>
    </row>
    <row r="4177" spans="16:16" x14ac:dyDescent="0.25">
      <c r="P4177" s="158"/>
    </row>
    <row r="4178" spans="16:16" x14ac:dyDescent="0.25">
      <c r="P4178" s="158"/>
    </row>
    <row r="4179" spans="16:16" x14ac:dyDescent="0.25">
      <c r="P4179" s="158"/>
    </row>
    <row r="4180" spans="16:16" x14ac:dyDescent="0.25">
      <c r="P4180" s="158"/>
    </row>
    <row r="4181" spans="16:16" x14ac:dyDescent="0.25">
      <c r="P4181" s="158"/>
    </row>
    <row r="4182" spans="16:16" x14ac:dyDescent="0.25">
      <c r="P4182" s="158"/>
    </row>
    <row r="4183" spans="16:16" x14ac:dyDescent="0.25">
      <c r="P4183" s="158"/>
    </row>
    <row r="4184" spans="16:16" x14ac:dyDescent="0.25">
      <c r="P4184" s="158"/>
    </row>
    <row r="4185" spans="16:16" x14ac:dyDescent="0.25">
      <c r="P4185" s="158"/>
    </row>
    <row r="4186" spans="16:16" x14ac:dyDescent="0.25">
      <c r="P4186" s="158"/>
    </row>
    <row r="4187" spans="16:16" x14ac:dyDescent="0.25">
      <c r="P4187" s="158"/>
    </row>
    <row r="4188" spans="16:16" x14ac:dyDescent="0.25">
      <c r="P4188" s="158"/>
    </row>
    <row r="4189" spans="16:16" x14ac:dyDescent="0.25">
      <c r="P4189" s="158"/>
    </row>
    <row r="4190" spans="16:16" x14ac:dyDescent="0.25">
      <c r="P4190" s="158"/>
    </row>
    <row r="4191" spans="16:16" x14ac:dyDescent="0.25">
      <c r="P4191" s="158"/>
    </row>
    <row r="4192" spans="16:16" x14ac:dyDescent="0.25">
      <c r="P4192" s="158"/>
    </row>
    <row r="4193" spans="16:16" x14ac:dyDescent="0.25">
      <c r="P4193" s="158"/>
    </row>
    <row r="4194" spans="16:16" x14ac:dyDescent="0.25">
      <c r="P4194" s="158"/>
    </row>
    <row r="4195" spans="16:16" x14ac:dyDescent="0.25">
      <c r="P4195" s="158"/>
    </row>
    <row r="4196" spans="16:16" x14ac:dyDescent="0.25">
      <c r="P4196" s="158"/>
    </row>
    <row r="4197" spans="16:16" x14ac:dyDescent="0.25">
      <c r="P4197" s="158"/>
    </row>
    <row r="4198" spans="16:16" x14ac:dyDescent="0.25">
      <c r="P4198" s="158"/>
    </row>
    <row r="4199" spans="16:16" x14ac:dyDescent="0.25">
      <c r="P4199" s="158"/>
    </row>
    <row r="4200" spans="16:16" x14ac:dyDescent="0.25">
      <c r="P4200" s="158"/>
    </row>
    <row r="4201" spans="16:16" x14ac:dyDescent="0.25">
      <c r="P4201" s="158"/>
    </row>
    <row r="4202" spans="16:16" x14ac:dyDescent="0.25">
      <c r="P4202" s="158"/>
    </row>
    <row r="4203" spans="16:16" x14ac:dyDescent="0.25">
      <c r="P4203" s="158"/>
    </row>
    <row r="4204" spans="16:16" x14ac:dyDescent="0.25">
      <c r="P4204" s="158"/>
    </row>
    <row r="4205" spans="16:16" x14ac:dyDescent="0.25">
      <c r="P4205" s="158"/>
    </row>
    <row r="4206" spans="16:16" x14ac:dyDescent="0.25">
      <c r="P4206" s="158"/>
    </row>
    <row r="4207" spans="16:16" x14ac:dyDescent="0.25">
      <c r="P4207" s="158"/>
    </row>
    <row r="4208" spans="16:16" x14ac:dyDescent="0.25">
      <c r="P4208" s="158"/>
    </row>
    <row r="4209" spans="16:16" x14ac:dyDescent="0.25">
      <c r="P4209" s="158"/>
    </row>
    <row r="4210" spans="16:16" x14ac:dyDescent="0.25">
      <c r="P4210" s="158"/>
    </row>
    <row r="4211" spans="16:16" x14ac:dyDescent="0.25">
      <c r="P4211" s="158"/>
    </row>
    <row r="4212" spans="16:16" x14ac:dyDescent="0.25">
      <c r="P4212" s="158"/>
    </row>
    <row r="4213" spans="16:16" x14ac:dyDescent="0.25">
      <c r="P4213" s="158"/>
    </row>
    <row r="4214" spans="16:16" x14ac:dyDescent="0.25">
      <c r="P4214" s="158"/>
    </row>
    <row r="4215" spans="16:16" x14ac:dyDescent="0.25">
      <c r="P4215" s="158"/>
    </row>
    <row r="4216" spans="16:16" x14ac:dyDescent="0.25">
      <c r="P4216" s="158"/>
    </row>
    <row r="4217" spans="16:16" x14ac:dyDescent="0.25">
      <c r="P4217" s="158"/>
    </row>
    <row r="4218" spans="16:16" x14ac:dyDescent="0.25">
      <c r="P4218" s="158"/>
    </row>
    <row r="4219" spans="16:16" x14ac:dyDescent="0.25">
      <c r="P4219" s="158"/>
    </row>
    <row r="4220" spans="16:16" x14ac:dyDescent="0.25">
      <c r="P4220" s="158"/>
    </row>
    <row r="4221" spans="16:16" x14ac:dyDescent="0.25">
      <c r="P4221" s="158"/>
    </row>
    <row r="4222" spans="16:16" x14ac:dyDescent="0.25">
      <c r="P4222" s="158"/>
    </row>
    <row r="4223" spans="16:16" x14ac:dyDescent="0.25">
      <c r="P4223" s="158"/>
    </row>
    <row r="4224" spans="16:16" x14ac:dyDescent="0.25">
      <c r="P4224" s="158"/>
    </row>
    <row r="4225" spans="16:16" x14ac:dyDescent="0.25">
      <c r="P4225" s="158"/>
    </row>
    <row r="4226" spans="16:16" x14ac:dyDescent="0.25">
      <c r="P4226" s="158"/>
    </row>
    <row r="4227" spans="16:16" x14ac:dyDescent="0.25">
      <c r="P4227" s="158"/>
    </row>
    <row r="4228" spans="16:16" x14ac:dyDescent="0.25">
      <c r="P4228" s="158"/>
    </row>
    <row r="4229" spans="16:16" x14ac:dyDescent="0.25">
      <c r="P4229" s="158"/>
    </row>
    <row r="4230" spans="16:16" x14ac:dyDescent="0.25">
      <c r="P4230" s="158"/>
    </row>
    <row r="4231" spans="16:16" x14ac:dyDescent="0.25">
      <c r="P4231" s="158"/>
    </row>
    <row r="4232" spans="16:16" x14ac:dyDescent="0.25">
      <c r="P4232" s="158"/>
    </row>
    <row r="4233" spans="16:16" x14ac:dyDescent="0.25">
      <c r="P4233" s="158"/>
    </row>
    <row r="4234" spans="16:16" x14ac:dyDescent="0.25">
      <c r="P4234" s="158"/>
    </row>
    <row r="4235" spans="16:16" x14ac:dyDescent="0.25">
      <c r="P4235" s="158"/>
    </row>
    <row r="4236" spans="16:16" x14ac:dyDescent="0.25">
      <c r="P4236" s="158"/>
    </row>
    <row r="4237" spans="16:16" x14ac:dyDescent="0.25">
      <c r="P4237" s="158"/>
    </row>
    <row r="4238" spans="16:16" x14ac:dyDescent="0.25">
      <c r="P4238" s="158"/>
    </row>
    <row r="4239" spans="16:16" x14ac:dyDescent="0.25">
      <c r="P4239" s="158"/>
    </row>
    <row r="4240" spans="16:16" x14ac:dyDescent="0.25">
      <c r="P4240" s="158"/>
    </row>
    <row r="4241" spans="16:16" x14ac:dyDescent="0.25">
      <c r="P4241" s="158"/>
    </row>
    <row r="4242" spans="16:16" x14ac:dyDescent="0.25">
      <c r="P4242" s="158"/>
    </row>
    <row r="4243" spans="16:16" x14ac:dyDescent="0.25">
      <c r="P4243" s="158"/>
    </row>
    <row r="4244" spans="16:16" x14ac:dyDescent="0.25">
      <c r="P4244" s="158"/>
    </row>
    <row r="4245" spans="16:16" x14ac:dyDescent="0.25">
      <c r="P4245" s="158"/>
    </row>
    <row r="4246" spans="16:16" x14ac:dyDescent="0.25">
      <c r="P4246" s="158"/>
    </row>
    <row r="4247" spans="16:16" x14ac:dyDescent="0.25">
      <c r="P4247" s="158"/>
    </row>
    <row r="4248" spans="16:16" x14ac:dyDescent="0.25">
      <c r="P4248" s="158"/>
    </row>
    <row r="4249" spans="16:16" x14ac:dyDescent="0.25">
      <c r="P4249" s="158"/>
    </row>
    <row r="4250" spans="16:16" x14ac:dyDescent="0.25">
      <c r="P4250" s="158"/>
    </row>
    <row r="4251" spans="16:16" x14ac:dyDescent="0.25">
      <c r="P4251" s="158"/>
    </row>
    <row r="4252" spans="16:16" x14ac:dyDescent="0.25">
      <c r="P4252" s="158"/>
    </row>
    <row r="4253" spans="16:16" x14ac:dyDescent="0.25">
      <c r="P4253" s="158"/>
    </row>
    <row r="4254" spans="16:16" x14ac:dyDescent="0.25">
      <c r="P4254" s="158"/>
    </row>
    <row r="4255" spans="16:16" x14ac:dyDescent="0.25">
      <c r="P4255" s="158"/>
    </row>
    <row r="4256" spans="16:16" x14ac:dyDescent="0.25">
      <c r="P4256" s="158"/>
    </row>
    <row r="4257" spans="16:16" x14ac:dyDescent="0.25">
      <c r="P4257" s="158"/>
    </row>
    <row r="4258" spans="16:16" x14ac:dyDescent="0.25">
      <c r="P4258" s="158"/>
    </row>
    <row r="4259" spans="16:16" x14ac:dyDescent="0.25">
      <c r="P4259" s="158"/>
    </row>
    <row r="4260" spans="16:16" x14ac:dyDescent="0.25">
      <c r="P4260" s="158"/>
    </row>
    <row r="4261" spans="16:16" x14ac:dyDescent="0.25">
      <c r="P4261" s="158"/>
    </row>
    <row r="4262" spans="16:16" x14ac:dyDescent="0.25">
      <c r="P4262" s="158"/>
    </row>
    <row r="4263" spans="16:16" x14ac:dyDescent="0.25">
      <c r="P4263" s="158"/>
    </row>
    <row r="4264" spans="16:16" x14ac:dyDescent="0.25">
      <c r="P4264" s="158"/>
    </row>
    <row r="4265" spans="16:16" x14ac:dyDescent="0.25">
      <c r="P4265" s="158"/>
    </row>
    <row r="4266" spans="16:16" x14ac:dyDescent="0.25">
      <c r="P4266" s="158"/>
    </row>
    <row r="4267" spans="16:16" x14ac:dyDescent="0.25">
      <c r="P4267" s="158"/>
    </row>
    <row r="4268" spans="16:16" x14ac:dyDescent="0.25">
      <c r="P4268" s="158"/>
    </row>
    <row r="4269" spans="16:16" x14ac:dyDescent="0.25">
      <c r="P4269" s="158"/>
    </row>
    <row r="4270" spans="16:16" x14ac:dyDescent="0.25">
      <c r="P4270" s="158"/>
    </row>
    <row r="4271" spans="16:16" x14ac:dyDescent="0.25">
      <c r="P4271" s="158"/>
    </row>
    <row r="4272" spans="16:16" x14ac:dyDescent="0.25">
      <c r="P4272" s="158"/>
    </row>
    <row r="4273" spans="16:16" x14ac:dyDescent="0.25">
      <c r="P4273" s="158"/>
    </row>
    <row r="4274" spans="16:16" x14ac:dyDescent="0.25">
      <c r="P4274" s="158"/>
    </row>
    <row r="4275" spans="16:16" x14ac:dyDescent="0.25">
      <c r="P4275" s="158"/>
    </row>
    <row r="4276" spans="16:16" x14ac:dyDescent="0.25">
      <c r="P4276" s="158"/>
    </row>
    <row r="4277" spans="16:16" x14ac:dyDescent="0.25">
      <c r="P4277" s="158"/>
    </row>
    <row r="4278" spans="16:16" x14ac:dyDescent="0.25">
      <c r="P4278" s="158"/>
    </row>
    <row r="4279" spans="16:16" x14ac:dyDescent="0.25">
      <c r="P4279" s="158"/>
    </row>
    <row r="4280" spans="16:16" x14ac:dyDescent="0.25">
      <c r="P4280" s="158"/>
    </row>
    <row r="4281" spans="16:16" x14ac:dyDescent="0.25">
      <c r="P4281" s="158"/>
    </row>
    <row r="4282" spans="16:16" x14ac:dyDescent="0.25">
      <c r="P4282" s="158"/>
    </row>
    <row r="4283" spans="16:16" x14ac:dyDescent="0.25">
      <c r="P4283" s="158"/>
    </row>
    <row r="4284" spans="16:16" x14ac:dyDescent="0.25">
      <c r="P4284" s="158"/>
    </row>
    <row r="4285" spans="16:16" x14ac:dyDescent="0.25">
      <c r="P4285" s="158"/>
    </row>
    <row r="4286" spans="16:16" x14ac:dyDescent="0.25">
      <c r="P4286" s="158"/>
    </row>
    <row r="4287" spans="16:16" x14ac:dyDescent="0.25">
      <c r="P4287" s="158"/>
    </row>
    <row r="4288" spans="16:16" x14ac:dyDescent="0.25">
      <c r="P4288" s="158"/>
    </row>
    <row r="4289" spans="16:16" x14ac:dyDescent="0.25">
      <c r="P4289" s="158"/>
    </row>
    <row r="4290" spans="16:16" x14ac:dyDescent="0.25">
      <c r="P4290" s="158"/>
    </row>
    <row r="4291" spans="16:16" x14ac:dyDescent="0.25">
      <c r="P4291" s="158"/>
    </row>
    <row r="4292" spans="16:16" x14ac:dyDescent="0.25">
      <c r="P4292" s="158"/>
    </row>
    <row r="4293" spans="16:16" x14ac:dyDescent="0.25">
      <c r="P4293" s="158"/>
    </row>
    <row r="4294" spans="16:16" x14ac:dyDescent="0.25">
      <c r="P4294" s="158"/>
    </row>
    <row r="4295" spans="16:16" x14ac:dyDescent="0.25">
      <c r="P4295" s="158"/>
    </row>
    <row r="4296" spans="16:16" x14ac:dyDescent="0.25">
      <c r="P4296" s="158"/>
    </row>
    <row r="4297" spans="16:16" x14ac:dyDescent="0.25">
      <c r="P4297" s="158"/>
    </row>
    <row r="4298" spans="16:16" x14ac:dyDescent="0.25">
      <c r="P4298" s="158"/>
    </row>
    <row r="4299" spans="16:16" x14ac:dyDescent="0.25">
      <c r="P4299" s="158"/>
    </row>
    <row r="4300" spans="16:16" x14ac:dyDescent="0.25">
      <c r="P4300" s="158"/>
    </row>
    <row r="4301" spans="16:16" x14ac:dyDescent="0.25">
      <c r="P4301" s="158"/>
    </row>
    <row r="4302" spans="16:16" x14ac:dyDescent="0.25">
      <c r="P4302" s="158"/>
    </row>
    <row r="4303" spans="16:16" x14ac:dyDescent="0.25">
      <c r="P4303" s="158"/>
    </row>
    <row r="4304" spans="16:16" x14ac:dyDescent="0.25">
      <c r="P4304" s="158"/>
    </row>
    <row r="4305" spans="16:16" x14ac:dyDescent="0.25">
      <c r="P4305" s="158"/>
    </row>
    <row r="4306" spans="16:16" x14ac:dyDescent="0.25">
      <c r="P4306" s="158"/>
    </row>
    <row r="4307" spans="16:16" x14ac:dyDescent="0.25">
      <c r="P4307" s="158"/>
    </row>
    <row r="4308" spans="16:16" x14ac:dyDescent="0.25">
      <c r="P4308" s="158"/>
    </row>
    <row r="4309" spans="16:16" x14ac:dyDescent="0.25">
      <c r="P4309" s="158"/>
    </row>
    <row r="4310" spans="16:16" x14ac:dyDescent="0.25">
      <c r="P4310" s="158"/>
    </row>
    <row r="4311" spans="16:16" x14ac:dyDescent="0.25">
      <c r="P4311" s="158"/>
    </row>
    <row r="4312" spans="16:16" x14ac:dyDescent="0.25">
      <c r="P4312" s="158"/>
    </row>
    <row r="4313" spans="16:16" x14ac:dyDescent="0.25">
      <c r="P4313" s="158"/>
    </row>
    <row r="4314" spans="16:16" x14ac:dyDescent="0.25">
      <c r="P4314" s="158"/>
    </row>
    <row r="4315" spans="16:16" x14ac:dyDescent="0.25">
      <c r="P4315" s="158"/>
    </row>
    <row r="4316" spans="16:16" x14ac:dyDescent="0.25">
      <c r="P4316" s="158"/>
    </row>
    <row r="4317" spans="16:16" x14ac:dyDescent="0.25">
      <c r="P4317" s="158"/>
    </row>
    <row r="4318" spans="16:16" x14ac:dyDescent="0.25">
      <c r="P4318" s="158"/>
    </row>
    <row r="4319" spans="16:16" x14ac:dyDescent="0.25">
      <c r="P4319" s="158"/>
    </row>
    <row r="4320" spans="16:16" x14ac:dyDescent="0.25">
      <c r="P4320" s="158"/>
    </row>
    <row r="4321" spans="16:16" x14ac:dyDescent="0.25">
      <c r="P4321" s="158"/>
    </row>
    <row r="4322" spans="16:16" x14ac:dyDescent="0.25">
      <c r="P4322" s="158"/>
    </row>
    <row r="4323" spans="16:16" x14ac:dyDescent="0.25">
      <c r="P4323" s="158"/>
    </row>
    <row r="4324" spans="16:16" x14ac:dyDescent="0.25">
      <c r="P4324" s="158"/>
    </row>
    <row r="4325" spans="16:16" x14ac:dyDescent="0.25">
      <c r="P4325" s="158"/>
    </row>
    <row r="4326" spans="16:16" x14ac:dyDescent="0.25">
      <c r="P4326" s="158"/>
    </row>
    <row r="4327" spans="16:16" x14ac:dyDescent="0.25">
      <c r="P4327" s="158"/>
    </row>
    <row r="4328" spans="16:16" x14ac:dyDescent="0.25">
      <c r="P4328" s="158"/>
    </row>
    <row r="4329" spans="16:16" x14ac:dyDescent="0.25">
      <c r="P4329" s="158"/>
    </row>
    <row r="4330" spans="16:16" x14ac:dyDescent="0.25">
      <c r="P4330" s="158"/>
    </row>
    <row r="4331" spans="16:16" x14ac:dyDescent="0.25">
      <c r="P4331" s="158"/>
    </row>
    <row r="4332" spans="16:16" x14ac:dyDescent="0.25">
      <c r="P4332" s="158"/>
    </row>
    <row r="4333" spans="16:16" x14ac:dyDescent="0.25">
      <c r="P4333" s="158"/>
    </row>
    <row r="4334" spans="16:16" x14ac:dyDescent="0.25">
      <c r="P4334" s="158"/>
    </row>
    <row r="4335" spans="16:16" x14ac:dyDescent="0.25">
      <c r="P4335" s="158"/>
    </row>
    <row r="4336" spans="16:16" x14ac:dyDescent="0.25">
      <c r="P4336" s="158"/>
    </row>
    <row r="4337" spans="16:16" x14ac:dyDescent="0.25">
      <c r="P4337" s="158"/>
    </row>
    <row r="4338" spans="16:16" x14ac:dyDescent="0.25">
      <c r="P4338" s="158"/>
    </row>
    <row r="4339" spans="16:16" x14ac:dyDescent="0.25">
      <c r="P4339" s="158"/>
    </row>
    <row r="4340" spans="16:16" x14ac:dyDescent="0.25">
      <c r="P4340" s="158"/>
    </row>
    <row r="4341" spans="16:16" x14ac:dyDescent="0.25">
      <c r="P4341" s="158"/>
    </row>
    <row r="4342" spans="16:16" x14ac:dyDescent="0.25">
      <c r="P4342" s="158"/>
    </row>
    <row r="4343" spans="16:16" x14ac:dyDescent="0.25">
      <c r="P4343" s="158"/>
    </row>
    <row r="4344" spans="16:16" x14ac:dyDescent="0.25">
      <c r="P4344" s="158"/>
    </row>
    <row r="4345" spans="16:16" x14ac:dyDescent="0.25">
      <c r="P4345" s="158"/>
    </row>
    <row r="4346" spans="16:16" x14ac:dyDescent="0.25">
      <c r="P4346" s="158"/>
    </row>
    <row r="4347" spans="16:16" x14ac:dyDescent="0.25">
      <c r="P4347" s="158"/>
    </row>
    <row r="4348" spans="16:16" x14ac:dyDescent="0.25">
      <c r="P4348" s="158"/>
    </row>
    <row r="4349" spans="16:16" x14ac:dyDescent="0.25">
      <c r="P4349" s="158"/>
    </row>
    <row r="4350" spans="16:16" x14ac:dyDescent="0.25">
      <c r="P4350" s="158"/>
    </row>
    <row r="4351" spans="16:16" x14ac:dyDescent="0.25">
      <c r="P4351" s="158"/>
    </row>
    <row r="4352" spans="16:16" x14ac:dyDescent="0.25">
      <c r="P4352" s="158"/>
    </row>
    <row r="4353" spans="16:16" x14ac:dyDescent="0.25">
      <c r="P4353" s="158"/>
    </row>
    <row r="4354" spans="16:16" x14ac:dyDescent="0.25">
      <c r="P4354" s="158"/>
    </row>
    <row r="4355" spans="16:16" x14ac:dyDescent="0.25">
      <c r="P4355" s="158"/>
    </row>
    <row r="4356" spans="16:16" x14ac:dyDescent="0.25">
      <c r="P4356" s="158"/>
    </row>
    <row r="4357" spans="16:16" x14ac:dyDescent="0.25">
      <c r="P4357" s="158"/>
    </row>
    <row r="4358" spans="16:16" x14ac:dyDescent="0.25">
      <c r="P4358" s="158"/>
    </row>
    <row r="4359" spans="16:16" x14ac:dyDescent="0.25">
      <c r="P4359" s="158"/>
    </row>
    <row r="4360" spans="16:16" x14ac:dyDescent="0.25">
      <c r="P4360" s="158"/>
    </row>
    <row r="4361" spans="16:16" x14ac:dyDescent="0.25">
      <c r="P4361" s="158"/>
    </row>
    <row r="4362" spans="16:16" x14ac:dyDescent="0.25">
      <c r="P4362" s="158"/>
    </row>
    <row r="4363" spans="16:16" x14ac:dyDescent="0.25">
      <c r="P4363" s="158"/>
    </row>
    <row r="4364" spans="16:16" x14ac:dyDescent="0.25">
      <c r="P4364" s="158"/>
    </row>
    <row r="4365" spans="16:16" x14ac:dyDescent="0.25">
      <c r="P4365" s="158"/>
    </row>
    <row r="4366" spans="16:16" x14ac:dyDescent="0.25">
      <c r="P4366" s="158"/>
    </row>
    <row r="4367" spans="16:16" x14ac:dyDescent="0.25">
      <c r="P4367" s="158"/>
    </row>
    <row r="4368" spans="16:16" x14ac:dyDescent="0.25">
      <c r="P4368" s="158"/>
    </row>
    <row r="4369" spans="16:16" x14ac:dyDescent="0.25">
      <c r="P4369" s="158"/>
    </row>
    <row r="4370" spans="16:16" x14ac:dyDescent="0.25">
      <c r="P4370" s="158"/>
    </row>
    <row r="4371" spans="16:16" x14ac:dyDescent="0.25">
      <c r="P4371" s="158"/>
    </row>
    <row r="4372" spans="16:16" x14ac:dyDescent="0.25">
      <c r="P4372" s="158"/>
    </row>
    <row r="4373" spans="16:16" x14ac:dyDescent="0.25">
      <c r="P4373" s="158"/>
    </row>
    <row r="4374" spans="16:16" x14ac:dyDescent="0.25">
      <c r="P4374" s="158"/>
    </row>
    <row r="4375" spans="16:16" x14ac:dyDescent="0.25">
      <c r="P4375" s="158"/>
    </row>
    <row r="4376" spans="16:16" x14ac:dyDescent="0.25">
      <c r="P4376" s="158"/>
    </row>
    <row r="4377" spans="16:16" x14ac:dyDescent="0.25">
      <c r="P4377" s="158"/>
    </row>
    <row r="4378" spans="16:16" x14ac:dyDescent="0.25">
      <c r="P4378" s="158"/>
    </row>
    <row r="4379" spans="16:16" x14ac:dyDescent="0.25">
      <c r="P4379" s="158"/>
    </row>
    <row r="4380" spans="16:16" x14ac:dyDescent="0.25">
      <c r="P4380" s="158"/>
    </row>
    <row r="4381" spans="16:16" x14ac:dyDescent="0.25">
      <c r="P4381" s="158"/>
    </row>
    <row r="4382" spans="16:16" x14ac:dyDescent="0.25">
      <c r="P4382" s="158"/>
    </row>
    <row r="4383" spans="16:16" x14ac:dyDescent="0.25">
      <c r="P4383" s="158"/>
    </row>
    <row r="4384" spans="16:16" x14ac:dyDescent="0.25">
      <c r="P4384" s="158"/>
    </row>
    <row r="4385" spans="16:16" x14ac:dyDescent="0.25">
      <c r="P4385" s="158"/>
    </row>
    <row r="4386" spans="16:16" x14ac:dyDescent="0.25">
      <c r="P4386" s="158"/>
    </row>
    <row r="4387" spans="16:16" x14ac:dyDescent="0.25">
      <c r="P4387" s="158"/>
    </row>
    <row r="4388" spans="16:16" x14ac:dyDescent="0.25">
      <c r="P4388" s="158"/>
    </row>
    <row r="4389" spans="16:16" x14ac:dyDescent="0.25">
      <c r="P4389" s="158"/>
    </row>
    <row r="4390" spans="16:16" x14ac:dyDescent="0.25">
      <c r="P4390" s="158"/>
    </row>
    <row r="4391" spans="16:16" x14ac:dyDescent="0.25">
      <c r="P4391" s="158"/>
    </row>
    <row r="4392" spans="16:16" x14ac:dyDescent="0.25">
      <c r="P4392" s="158"/>
    </row>
    <row r="4393" spans="16:16" x14ac:dyDescent="0.25">
      <c r="P4393" s="158"/>
    </row>
    <row r="4394" spans="16:16" x14ac:dyDescent="0.25">
      <c r="P4394" s="158"/>
    </row>
    <row r="4395" spans="16:16" x14ac:dyDescent="0.25">
      <c r="P4395" s="158"/>
    </row>
    <row r="4396" spans="16:16" x14ac:dyDescent="0.25">
      <c r="P4396" s="158"/>
    </row>
    <row r="4397" spans="16:16" x14ac:dyDescent="0.25">
      <c r="P4397" s="158"/>
    </row>
    <row r="4398" spans="16:16" x14ac:dyDescent="0.25">
      <c r="P4398" s="158"/>
    </row>
    <row r="4399" spans="16:16" x14ac:dyDescent="0.25">
      <c r="P4399" s="158"/>
    </row>
    <row r="4400" spans="16:16" x14ac:dyDescent="0.25">
      <c r="P4400" s="158"/>
    </row>
    <row r="4401" spans="16:16" x14ac:dyDescent="0.25">
      <c r="P4401" s="158"/>
    </row>
    <row r="4402" spans="16:16" x14ac:dyDescent="0.25">
      <c r="P4402" s="158"/>
    </row>
    <row r="4403" spans="16:16" x14ac:dyDescent="0.25">
      <c r="P4403" s="158"/>
    </row>
    <row r="4404" spans="16:16" x14ac:dyDescent="0.25">
      <c r="P4404" s="158"/>
    </row>
    <row r="4405" spans="16:16" x14ac:dyDescent="0.25">
      <c r="P4405" s="158"/>
    </row>
    <row r="4406" spans="16:16" x14ac:dyDescent="0.25">
      <c r="P4406" s="158"/>
    </row>
    <row r="4407" spans="16:16" x14ac:dyDescent="0.25">
      <c r="P4407" s="158"/>
    </row>
    <row r="4408" spans="16:16" x14ac:dyDescent="0.25">
      <c r="P4408" s="158"/>
    </row>
    <row r="4409" spans="16:16" x14ac:dyDescent="0.25">
      <c r="P4409" s="158"/>
    </row>
    <row r="4410" spans="16:16" x14ac:dyDescent="0.25">
      <c r="P4410" s="158"/>
    </row>
    <row r="4411" spans="16:16" x14ac:dyDescent="0.25">
      <c r="P4411" s="158"/>
    </row>
    <row r="4412" spans="16:16" x14ac:dyDescent="0.25">
      <c r="P4412" s="158"/>
    </row>
    <row r="4413" spans="16:16" x14ac:dyDescent="0.25">
      <c r="P4413" s="158"/>
    </row>
    <row r="4414" spans="16:16" x14ac:dyDescent="0.25">
      <c r="P4414" s="158"/>
    </row>
    <row r="4415" spans="16:16" x14ac:dyDescent="0.25">
      <c r="P4415" s="158"/>
    </row>
    <row r="4416" spans="16:16" x14ac:dyDescent="0.25">
      <c r="P4416" s="158"/>
    </row>
    <row r="4417" spans="16:16" x14ac:dyDescent="0.25">
      <c r="P4417" s="158"/>
    </row>
    <row r="4418" spans="16:16" x14ac:dyDescent="0.25">
      <c r="P4418" s="158"/>
    </row>
    <row r="4419" spans="16:16" x14ac:dyDescent="0.25">
      <c r="P4419" s="158"/>
    </row>
    <row r="4420" spans="16:16" x14ac:dyDescent="0.25">
      <c r="P4420" s="158"/>
    </row>
    <row r="4421" spans="16:16" x14ac:dyDescent="0.25">
      <c r="P4421" s="158"/>
    </row>
    <row r="4422" spans="16:16" x14ac:dyDescent="0.25">
      <c r="P4422" s="158"/>
    </row>
    <row r="4423" spans="16:16" x14ac:dyDescent="0.25">
      <c r="P4423" s="158"/>
    </row>
    <row r="4424" spans="16:16" x14ac:dyDescent="0.25">
      <c r="P4424" s="158"/>
    </row>
    <row r="4425" spans="16:16" x14ac:dyDescent="0.25">
      <c r="P4425" s="158"/>
    </row>
    <row r="4426" spans="16:16" x14ac:dyDescent="0.25">
      <c r="P4426" s="158"/>
    </row>
    <row r="4427" spans="16:16" x14ac:dyDescent="0.25">
      <c r="P4427" s="158"/>
    </row>
    <row r="4428" spans="16:16" x14ac:dyDescent="0.25">
      <c r="P4428" s="158"/>
    </row>
    <row r="4429" spans="16:16" x14ac:dyDescent="0.25">
      <c r="P4429" s="158"/>
    </row>
    <row r="4430" spans="16:16" x14ac:dyDescent="0.25">
      <c r="P4430" s="158"/>
    </row>
    <row r="4431" spans="16:16" x14ac:dyDescent="0.25">
      <c r="P4431" s="158"/>
    </row>
    <row r="4432" spans="16:16" x14ac:dyDescent="0.25">
      <c r="P4432" s="158"/>
    </row>
    <row r="4433" spans="16:16" x14ac:dyDescent="0.25">
      <c r="P4433" s="158"/>
    </row>
    <row r="4434" spans="16:16" x14ac:dyDescent="0.25">
      <c r="P4434" s="158"/>
    </row>
    <row r="4435" spans="16:16" x14ac:dyDescent="0.25">
      <c r="P4435" s="158"/>
    </row>
    <row r="4436" spans="16:16" x14ac:dyDescent="0.25">
      <c r="P4436" s="158"/>
    </row>
    <row r="4437" spans="16:16" x14ac:dyDescent="0.25">
      <c r="P4437" s="158"/>
    </row>
    <row r="4438" spans="16:16" x14ac:dyDescent="0.25">
      <c r="P4438" s="158"/>
    </row>
    <row r="4439" spans="16:16" x14ac:dyDescent="0.25">
      <c r="P4439" s="158"/>
    </row>
    <row r="4440" spans="16:16" x14ac:dyDescent="0.25">
      <c r="P4440" s="158"/>
    </row>
    <row r="4441" spans="16:16" x14ac:dyDescent="0.25">
      <c r="P4441" s="158"/>
    </row>
    <row r="4442" spans="16:16" x14ac:dyDescent="0.25">
      <c r="P4442" s="158"/>
    </row>
    <row r="4443" spans="16:16" x14ac:dyDescent="0.25">
      <c r="P4443" s="158"/>
    </row>
    <row r="4444" spans="16:16" x14ac:dyDescent="0.25">
      <c r="P4444" s="158"/>
    </row>
    <row r="4445" spans="16:16" x14ac:dyDescent="0.25">
      <c r="P4445" s="158"/>
    </row>
    <row r="4446" spans="16:16" x14ac:dyDescent="0.25">
      <c r="P4446" s="158"/>
    </row>
    <row r="4447" spans="16:16" x14ac:dyDescent="0.25">
      <c r="P4447" s="158"/>
    </row>
    <row r="4448" spans="16:16" x14ac:dyDescent="0.25">
      <c r="P4448" s="158"/>
    </row>
    <row r="4449" spans="16:16" x14ac:dyDescent="0.25">
      <c r="P4449" s="158"/>
    </row>
    <row r="4450" spans="16:16" x14ac:dyDescent="0.25">
      <c r="P4450" s="158"/>
    </row>
    <row r="4451" spans="16:16" x14ac:dyDescent="0.25">
      <c r="P4451" s="158"/>
    </row>
    <row r="4452" spans="16:16" x14ac:dyDescent="0.25">
      <c r="P4452" s="158"/>
    </row>
    <row r="4453" spans="16:16" x14ac:dyDescent="0.25">
      <c r="P4453" s="158"/>
    </row>
    <row r="4454" spans="16:16" x14ac:dyDescent="0.25">
      <c r="P4454" s="158"/>
    </row>
    <row r="4455" spans="16:16" x14ac:dyDescent="0.25">
      <c r="P4455" s="158"/>
    </row>
    <row r="4456" spans="16:16" x14ac:dyDescent="0.25">
      <c r="P4456" s="158"/>
    </row>
    <row r="4457" spans="16:16" x14ac:dyDescent="0.25">
      <c r="P4457" s="158"/>
    </row>
    <row r="4458" spans="16:16" x14ac:dyDescent="0.25">
      <c r="P4458" s="158"/>
    </row>
    <row r="4459" spans="16:16" x14ac:dyDescent="0.25">
      <c r="P4459" s="158"/>
    </row>
    <row r="4460" spans="16:16" x14ac:dyDescent="0.25">
      <c r="P4460" s="158"/>
    </row>
    <row r="4461" spans="16:16" x14ac:dyDescent="0.25">
      <c r="P4461" s="158"/>
    </row>
    <row r="4462" spans="16:16" x14ac:dyDescent="0.25">
      <c r="P4462" s="158"/>
    </row>
    <row r="4463" spans="16:16" x14ac:dyDescent="0.25">
      <c r="P4463" s="158"/>
    </row>
    <row r="4464" spans="16:16" x14ac:dyDescent="0.25">
      <c r="P4464" s="158"/>
    </row>
    <row r="4465" spans="16:16" x14ac:dyDescent="0.25">
      <c r="P4465" s="158"/>
    </row>
    <row r="4466" spans="16:16" x14ac:dyDescent="0.25">
      <c r="P4466" s="158"/>
    </row>
    <row r="4467" spans="16:16" x14ac:dyDescent="0.25">
      <c r="P4467" s="158"/>
    </row>
    <row r="4468" spans="16:16" x14ac:dyDescent="0.25">
      <c r="P4468" s="158"/>
    </row>
    <row r="4469" spans="16:16" x14ac:dyDescent="0.25">
      <c r="P4469" s="158"/>
    </row>
    <row r="4470" spans="16:16" x14ac:dyDescent="0.25">
      <c r="P4470" s="158"/>
    </row>
    <row r="4471" spans="16:16" x14ac:dyDescent="0.25">
      <c r="P4471" s="158"/>
    </row>
    <row r="4472" spans="16:16" x14ac:dyDescent="0.25">
      <c r="P4472" s="158"/>
    </row>
    <row r="4473" spans="16:16" x14ac:dyDescent="0.25">
      <c r="P4473" s="158"/>
    </row>
    <row r="4474" spans="16:16" x14ac:dyDescent="0.25">
      <c r="P4474" s="158"/>
    </row>
    <row r="4475" spans="16:16" x14ac:dyDescent="0.25">
      <c r="P4475" s="158"/>
    </row>
    <row r="4476" spans="16:16" x14ac:dyDescent="0.25">
      <c r="P4476" s="158"/>
    </row>
    <row r="4477" spans="16:16" x14ac:dyDescent="0.25">
      <c r="P4477" s="158"/>
    </row>
    <row r="4478" spans="16:16" x14ac:dyDescent="0.25">
      <c r="P4478" s="158"/>
    </row>
    <row r="4479" spans="16:16" x14ac:dyDescent="0.25">
      <c r="P4479" s="158"/>
    </row>
    <row r="4480" spans="16:16" x14ac:dyDescent="0.25">
      <c r="P4480" s="158"/>
    </row>
    <row r="4481" spans="16:16" x14ac:dyDescent="0.25">
      <c r="P4481" s="158"/>
    </row>
    <row r="4482" spans="16:16" x14ac:dyDescent="0.25">
      <c r="P4482" s="158"/>
    </row>
    <row r="4483" spans="16:16" x14ac:dyDescent="0.25">
      <c r="P4483" s="158"/>
    </row>
    <row r="4484" spans="16:16" x14ac:dyDescent="0.25">
      <c r="P4484" s="158"/>
    </row>
    <row r="4485" spans="16:16" x14ac:dyDescent="0.25">
      <c r="P4485" s="158"/>
    </row>
    <row r="4486" spans="16:16" x14ac:dyDescent="0.25">
      <c r="P4486" s="158"/>
    </row>
    <row r="4487" spans="16:16" x14ac:dyDescent="0.25">
      <c r="P4487" s="158"/>
    </row>
    <row r="4488" spans="16:16" x14ac:dyDescent="0.25">
      <c r="P4488" s="158"/>
    </row>
    <row r="4489" spans="16:16" x14ac:dyDescent="0.25">
      <c r="P4489" s="158"/>
    </row>
    <row r="4490" spans="16:16" x14ac:dyDescent="0.25">
      <c r="P4490" s="158"/>
    </row>
    <row r="4491" spans="16:16" x14ac:dyDescent="0.25">
      <c r="P4491" s="158"/>
    </row>
    <row r="4492" spans="16:16" x14ac:dyDescent="0.25">
      <c r="P4492" s="158"/>
    </row>
    <row r="4493" spans="16:16" x14ac:dyDescent="0.25">
      <c r="P4493" s="158"/>
    </row>
    <row r="4494" spans="16:16" x14ac:dyDescent="0.25">
      <c r="P4494" s="158"/>
    </row>
    <row r="4495" spans="16:16" x14ac:dyDescent="0.25">
      <c r="P4495" s="158"/>
    </row>
    <row r="4496" spans="16:16" x14ac:dyDescent="0.25">
      <c r="P4496" s="158"/>
    </row>
    <row r="4497" spans="16:16" x14ac:dyDescent="0.25">
      <c r="P4497" s="158"/>
    </row>
    <row r="4498" spans="16:16" x14ac:dyDescent="0.25">
      <c r="P4498" s="158"/>
    </row>
    <row r="4499" spans="16:16" x14ac:dyDescent="0.25">
      <c r="P4499" s="158"/>
    </row>
    <row r="4500" spans="16:16" x14ac:dyDescent="0.25">
      <c r="P4500" s="158"/>
    </row>
    <row r="4501" spans="16:16" x14ac:dyDescent="0.25">
      <c r="P4501" s="158"/>
    </row>
    <row r="4502" spans="16:16" x14ac:dyDescent="0.25">
      <c r="P4502" s="158"/>
    </row>
    <row r="4503" spans="16:16" x14ac:dyDescent="0.25">
      <c r="P4503" s="158"/>
    </row>
    <row r="4504" spans="16:16" x14ac:dyDescent="0.25">
      <c r="P4504" s="158"/>
    </row>
    <row r="4505" spans="16:16" x14ac:dyDescent="0.25">
      <c r="P4505" s="158"/>
    </row>
    <row r="4506" spans="16:16" x14ac:dyDescent="0.25">
      <c r="P4506" s="158"/>
    </row>
    <row r="4507" spans="16:16" x14ac:dyDescent="0.25">
      <c r="P4507" s="158"/>
    </row>
    <row r="4508" spans="16:16" x14ac:dyDescent="0.25">
      <c r="P4508" s="158"/>
    </row>
    <row r="4509" spans="16:16" x14ac:dyDescent="0.25">
      <c r="P4509" s="158"/>
    </row>
    <row r="4510" spans="16:16" x14ac:dyDescent="0.25">
      <c r="P4510" s="158"/>
    </row>
    <row r="4511" spans="16:16" x14ac:dyDescent="0.25">
      <c r="P4511" s="158"/>
    </row>
    <row r="4512" spans="16:16" x14ac:dyDescent="0.25">
      <c r="P4512" s="158"/>
    </row>
    <row r="4513" spans="16:16" x14ac:dyDescent="0.25">
      <c r="P4513" s="158"/>
    </row>
    <row r="4514" spans="16:16" x14ac:dyDescent="0.25">
      <c r="P4514" s="158"/>
    </row>
    <row r="4515" spans="16:16" x14ac:dyDescent="0.25">
      <c r="P4515" s="158"/>
    </row>
    <row r="4516" spans="16:16" x14ac:dyDescent="0.25">
      <c r="P4516" s="158"/>
    </row>
    <row r="4517" spans="16:16" x14ac:dyDescent="0.25">
      <c r="P4517" s="158"/>
    </row>
    <row r="4518" spans="16:16" x14ac:dyDescent="0.25">
      <c r="P4518" s="158"/>
    </row>
    <row r="4519" spans="16:16" x14ac:dyDescent="0.25">
      <c r="P4519" s="158"/>
    </row>
    <row r="4520" spans="16:16" x14ac:dyDescent="0.25">
      <c r="P4520" s="158"/>
    </row>
    <row r="4521" spans="16:16" x14ac:dyDescent="0.25">
      <c r="P4521" s="158"/>
    </row>
    <row r="4522" spans="16:16" x14ac:dyDescent="0.25">
      <c r="P4522" s="158"/>
    </row>
    <row r="4523" spans="16:16" x14ac:dyDescent="0.25">
      <c r="P4523" s="158"/>
    </row>
    <row r="4524" spans="16:16" x14ac:dyDescent="0.25">
      <c r="P4524" s="158"/>
    </row>
    <row r="4525" spans="16:16" x14ac:dyDescent="0.25">
      <c r="P4525" s="158"/>
    </row>
    <row r="4526" spans="16:16" x14ac:dyDescent="0.25">
      <c r="P4526" s="158"/>
    </row>
    <row r="4527" spans="16:16" x14ac:dyDescent="0.25">
      <c r="P4527" s="158"/>
    </row>
    <row r="4528" spans="16:16" x14ac:dyDescent="0.25">
      <c r="P4528" s="158"/>
    </row>
    <row r="4529" spans="16:16" x14ac:dyDescent="0.25">
      <c r="P4529" s="158"/>
    </row>
    <row r="4530" spans="16:16" x14ac:dyDescent="0.25">
      <c r="P4530" s="158"/>
    </row>
    <row r="4531" spans="16:16" x14ac:dyDescent="0.25">
      <c r="P4531" s="158"/>
    </row>
    <row r="4532" spans="16:16" x14ac:dyDescent="0.25">
      <c r="P4532" s="158"/>
    </row>
    <row r="4533" spans="16:16" x14ac:dyDescent="0.25">
      <c r="P4533" s="158"/>
    </row>
    <row r="4534" spans="16:16" x14ac:dyDescent="0.25">
      <c r="P4534" s="158"/>
    </row>
    <row r="4535" spans="16:16" x14ac:dyDescent="0.25">
      <c r="P4535" s="158"/>
    </row>
    <row r="4536" spans="16:16" x14ac:dyDescent="0.25">
      <c r="P4536" s="158"/>
    </row>
    <row r="4537" spans="16:16" x14ac:dyDescent="0.25">
      <c r="P4537" s="158"/>
    </row>
    <row r="4538" spans="16:16" x14ac:dyDescent="0.25">
      <c r="P4538" s="158"/>
    </row>
    <row r="4539" spans="16:16" x14ac:dyDescent="0.25">
      <c r="P4539" s="158"/>
    </row>
    <row r="4540" spans="16:16" x14ac:dyDescent="0.25">
      <c r="P4540" s="158"/>
    </row>
    <row r="4541" spans="16:16" x14ac:dyDescent="0.25">
      <c r="P4541" s="158"/>
    </row>
    <row r="4542" spans="16:16" x14ac:dyDescent="0.25">
      <c r="P4542" s="158"/>
    </row>
    <row r="4543" spans="16:16" x14ac:dyDescent="0.25">
      <c r="P4543" s="158"/>
    </row>
    <row r="4544" spans="16:16" x14ac:dyDescent="0.25">
      <c r="P4544" s="158"/>
    </row>
    <row r="4545" spans="16:16" x14ac:dyDescent="0.25">
      <c r="P4545" s="158"/>
    </row>
    <row r="4546" spans="16:16" x14ac:dyDescent="0.25">
      <c r="P4546" s="158"/>
    </row>
    <row r="4547" spans="16:16" x14ac:dyDescent="0.25">
      <c r="P4547" s="158"/>
    </row>
    <row r="4548" spans="16:16" x14ac:dyDescent="0.25">
      <c r="P4548" s="158"/>
    </row>
    <row r="4549" spans="16:16" x14ac:dyDescent="0.25">
      <c r="P4549" s="158"/>
    </row>
    <row r="4550" spans="16:16" x14ac:dyDescent="0.25">
      <c r="P4550" s="158"/>
    </row>
    <row r="4551" spans="16:16" x14ac:dyDescent="0.25">
      <c r="P4551" s="158"/>
    </row>
    <row r="4552" spans="16:16" x14ac:dyDescent="0.25">
      <c r="P4552" s="158"/>
    </row>
    <row r="4553" spans="16:16" x14ac:dyDescent="0.25">
      <c r="P4553" s="158"/>
    </row>
    <row r="4554" spans="16:16" x14ac:dyDescent="0.25">
      <c r="P4554" s="158"/>
    </row>
    <row r="4555" spans="16:16" x14ac:dyDescent="0.25">
      <c r="P4555" s="158"/>
    </row>
    <row r="4556" spans="16:16" x14ac:dyDescent="0.25">
      <c r="P4556" s="158"/>
    </row>
    <row r="4557" spans="16:16" x14ac:dyDescent="0.25">
      <c r="P4557" s="158"/>
    </row>
    <row r="4558" spans="16:16" x14ac:dyDescent="0.25">
      <c r="P4558" s="158"/>
    </row>
    <row r="4559" spans="16:16" x14ac:dyDescent="0.25">
      <c r="P4559" s="158"/>
    </row>
    <row r="4560" spans="16:16" x14ac:dyDescent="0.25">
      <c r="P4560" s="158"/>
    </row>
    <row r="4561" spans="16:16" x14ac:dyDescent="0.25">
      <c r="P4561" s="158"/>
    </row>
    <row r="4562" spans="16:16" x14ac:dyDescent="0.25">
      <c r="P4562" s="158"/>
    </row>
    <row r="4563" spans="16:16" x14ac:dyDescent="0.25">
      <c r="P4563" s="158"/>
    </row>
    <row r="4564" spans="16:16" x14ac:dyDescent="0.25">
      <c r="P4564" s="158"/>
    </row>
    <row r="4565" spans="16:16" x14ac:dyDescent="0.25">
      <c r="P4565" s="158"/>
    </row>
    <row r="4566" spans="16:16" x14ac:dyDescent="0.25">
      <c r="P4566" s="158"/>
    </row>
    <row r="4567" spans="16:16" x14ac:dyDescent="0.25">
      <c r="P4567" s="158"/>
    </row>
    <row r="4568" spans="16:16" x14ac:dyDescent="0.25">
      <c r="P4568" s="158"/>
    </row>
    <row r="4569" spans="16:16" x14ac:dyDescent="0.25">
      <c r="P4569" s="158"/>
    </row>
    <row r="4570" spans="16:16" x14ac:dyDescent="0.25">
      <c r="P4570" s="158"/>
    </row>
    <row r="4571" spans="16:16" x14ac:dyDescent="0.25">
      <c r="P4571" s="158"/>
    </row>
    <row r="4572" spans="16:16" x14ac:dyDescent="0.25">
      <c r="P4572" s="158"/>
    </row>
    <row r="4573" spans="16:16" x14ac:dyDescent="0.25">
      <c r="P4573" s="158"/>
    </row>
    <row r="4574" spans="16:16" x14ac:dyDescent="0.25">
      <c r="P4574" s="158"/>
    </row>
    <row r="4575" spans="16:16" x14ac:dyDescent="0.25">
      <c r="P4575" s="158"/>
    </row>
    <row r="4576" spans="16:16" x14ac:dyDescent="0.25">
      <c r="P4576" s="158"/>
    </row>
    <row r="4577" spans="16:16" x14ac:dyDescent="0.25">
      <c r="P4577" s="158"/>
    </row>
    <row r="4578" spans="16:16" x14ac:dyDescent="0.25">
      <c r="P4578" s="158"/>
    </row>
    <row r="4579" spans="16:16" x14ac:dyDescent="0.25">
      <c r="P4579" s="158"/>
    </row>
    <row r="4580" spans="16:16" x14ac:dyDescent="0.25">
      <c r="P4580" s="158"/>
    </row>
    <row r="4581" spans="16:16" x14ac:dyDescent="0.25">
      <c r="P4581" s="158"/>
    </row>
    <row r="4582" spans="16:16" x14ac:dyDescent="0.25">
      <c r="P4582" s="158"/>
    </row>
    <row r="4583" spans="16:16" x14ac:dyDescent="0.25">
      <c r="P4583" s="158"/>
    </row>
    <row r="4584" spans="16:16" x14ac:dyDescent="0.25">
      <c r="P4584" s="158"/>
    </row>
    <row r="4585" spans="16:16" x14ac:dyDescent="0.25">
      <c r="P4585" s="158"/>
    </row>
    <row r="4586" spans="16:16" x14ac:dyDescent="0.25">
      <c r="P4586" s="158"/>
    </row>
    <row r="4587" spans="16:16" x14ac:dyDescent="0.25">
      <c r="P4587" s="158"/>
    </row>
    <row r="4588" spans="16:16" x14ac:dyDescent="0.25">
      <c r="P4588" s="158"/>
    </row>
    <row r="4589" spans="16:16" x14ac:dyDescent="0.25">
      <c r="P4589" s="158"/>
    </row>
    <row r="4590" spans="16:16" x14ac:dyDescent="0.25">
      <c r="P4590" s="158"/>
    </row>
    <row r="4591" spans="16:16" x14ac:dyDescent="0.25">
      <c r="P4591" s="158"/>
    </row>
    <row r="4592" spans="16:16" x14ac:dyDescent="0.25">
      <c r="P4592" s="158"/>
    </row>
    <row r="4593" spans="16:16" x14ac:dyDescent="0.25">
      <c r="P4593" s="158"/>
    </row>
    <row r="4594" spans="16:16" x14ac:dyDescent="0.25">
      <c r="P4594" s="158"/>
    </row>
    <row r="4595" spans="16:16" x14ac:dyDescent="0.25">
      <c r="P4595" s="158"/>
    </row>
    <row r="4596" spans="16:16" x14ac:dyDescent="0.25">
      <c r="P4596" s="158"/>
    </row>
    <row r="4597" spans="16:16" x14ac:dyDescent="0.25">
      <c r="P4597" s="158"/>
    </row>
    <row r="4598" spans="16:16" x14ac:dyDescent="0.25">
      <c r="P4598" s="158"/>
    </row>
    <row r="4599" spans="16:16" x14ac:dyDescent="0.25">
      <c r="P4599" s="158"/>
    </row>
    <row r="4600" spans="16:16" x14ac:dyDescent="0.25">
      <c r="P4600" s="158"/>
    </row>
    <row r="4601" spans="16:16" x14ac:dyDescent="0.25">
      <c r="P4601" s="158"/>
    </row>
    <row r="4602" spans="16:16" x14ac:dyDescent="0.25">
      <c r="P4602" s="158"/>
    </row>
    <row r="4603" spans="16:16" x14ac:dyDescent="0.25">
      <c r="P4603" s="158"/>
    </row>
    <row r="4604" spans="16:16" x14ac:dyDescent="0.25">
      <c r="P4604" s="158"/>
    </row>
    <row r="4605" spans="16:16" x14ac:dyDescent="0.25">
      <c r="P4605" s="158"/>
    </row>
    <row r="4606" spans="16:16" x14ac:dyDescent="0.25">
      <c r="P4606" s="158"/>
    </row>
    <row r="4607" spans="16:16" x14ac:dyDescent="0.25">
      <c r="P4607" s="158"/>
    </row>
    <row r="4608" spans="16:16" x14ac:dyDescent="0.25">
      <c r="P4608" s="158"/>
    </row>
    <row r="4609" spans="16:16" x14ac:dyDescent="0.25">
      <c r="P4609" s="158"/>
    </row>
    <row r="4610" spans="16:16" x14ac:dyDescent="0.25">
      <c r="P4610" s="158"/>
    </row>
    <row r="4611" spans="16:16" x14ac:dyDescent="0.25">
      <c r="P4611" s="158"/>
    </row>
    <row r="4612" spans="16:16" x14ac:dyDescent="0.25">
      <c r="P4612" s="158"/>
    </row>
    <row r="4613" spans="16:16" x14ac:dyDescent="0.25">
      <c r="P4613" s="158"/>
    </row>
    <row r="4614" spans="16:16" x14ac:dyDescent="0.25">
      <c r="P4614" s="158"/>
    </row>
    <row r="4615" spans="16:16" x14ac:dyDescent="0.25">
      <c r="P4615" s="158"/>
    </row>
    <row r="4616" spans="16:16" x14ac:dyDescent="0.25">
      <c r="P4616" s="158"/>
    </row>
    <row r="4617" spans="16:16" x14ac:dyDescent="0.25">
      <c r="P4617" s="158"/>
    </row>
    <row r="4618" spans="16:16" x14ac:dyDescent="0.25">
      <c r="P4618" s="158"/>
    </row>
    <row r="4619" spans="16:16" x14ac:dyDescent="0.25">
      <c r="P4619" s="158"/>
    </row>
    <row r="4620" spans="16:16" x14ac:dyDescent="0.25">
      <c r="P4620" s="158"/>
    </row>
    <row r="4621" spans="16:16" x14ac:dyDescent="0.25">
      <c r="P4621" s="158"/>
    </row>
    <row r="4622" spans="16:16" x14ac:dyDescent="0.25">
      <c r="P4622" s="158"/>
    </row>
    <row r="4623" spans="16:16" x14ac:dyDescent="0.25">
      <c r="P4623" s="158"/>
    </row>
    <row r="4624" spans="16:16" x14ac:dyDescent="0.25">
      <c r="P4624" s="158"/>
    </row>
    <row r="4625" spans="16:16" x14ac:dyDescent="0.25">
      <c r="P4625" s="158"/>
    </row>
    <row r="4626" spans="16:16" x14ac:dyDescent="0.25">
      <c r="P4626" s="158"/>
    </row>
    <row r="4627" spans="16:16" x14ac:dyDescent="0.25">
      <c r="P4627" s="158"/>
    </row>
    <row r="4628" spans="16:16" x14ac:dyDescent="0.25">
      <c r="P4628" s="158"/>
    </row>
    <row r="4629" spans="16:16" x14ac:dyDescent="0.25">
      <c r="P4629" s="158"/>
    </row>
    <row r="4630" spans="16:16" x14ac:dyDescent="0.25">
      <c r="P4630" s="158"/>
    </row>
    <row r="4631" spans="16:16" x14ac:dyDescent="0.25">
      <c r="P4631" s="158"/>
    </row>
    <row r="4632" spans="16:16" x14ac:dyDescent="0.25">
      <c r="P4632" s="158"/>
    </row>
    <row r="4633" spans="16:16" x14ac:dyDescent="0.25">
      <c r="P4633" s="158"/>
    </row>
    <row r="4634" spans="16:16" x14ac:dyDescent="0.25">
      <c r="P4634" s="158"/>
    </row>
    <row r="4635" spans="16:16" x14ac:dyDescent="0.25">
      <c r="P4635" s="158"/>
    </row>
    <row r="4636" spans="16:16" x14ac:dyDescent="0.25">
      <c r="P4636" s="158"/>
    </row>
    <row r="4637" spans="16:16" x14ac:dyDescent="0.25">
      <c r="P4637" s="158"/>
    </row>
    <row r="4638" spans="16:16" x14ac:dyDescent="0.25">
      <c r="P4638" s="158"/>
    </row>
    <row r="4639" spans="16:16" x14ac:dyDescent="0.25">
      <c r="P4639" s="158"/>
    </row>
    <row r="4640" spans="16:16" x14ac:dyDescent="0.25">
      <c r="P4640" s="158"/>
    </row>
    <row r="4641" spans="16:16" x14ac:dyDescent="0.25">
      <c r="P4641" s="158"/>
    </row>
    <row r="4642" spans="16:16" x14ac:dyDescent="0.25">
      <c r="P4642" s="158"/>
    </row>
    <row r="4643" spans="16:16" x14ac:dyDescent="0.25">
      <c r="P4643" s="158"/>
    </row>
    <row r="4644" spans="16:16" x14ac:dyDescent="0.25">
      <c r="P4644" s="158"/>
    </row>
    <row r="4645" spans="16:16" x14ac:dyDescent="0.25">
      <c r="P4645" s="158"/>
    </row>
    <row r="4646" spans="16:16" x14ac:dyDescent="0.25">
      <c r="P4646" s="158"/>
    </row>
    <row r="4647" spans="16:16" x14ac:dyDescent="0.25">
      <c r="P4647" s="158"/>
    </row>
    <row r="4648" spans="16:16" x14ac:dyDescent="0.25">
      <c r="P4648" s="158"/>
    </row>
    <row r="4649" spans="16:16" x14ac:dyDescent="0.25">
      <c r="P4649" s="158"/>
    </row>
    <row r="4650" spans="16:16" x14ac:dyDescent="0.25">
      <c r="P4650" s="158"/>
    </row>
    <row r="4651" spans="16:16" x14ac:dyDescent="0.25">
      <c r="P4651" s="158"/>
    </row>
    <row r="4652" spans="16:16" x14ac:dyDescent="0.25">
      <c r="P4652" s="158"/>
    </row>
    <row r="4653" spans="16:16" x14ac:dyDescent="0.25">
      <c r="P4653" s="158"/>
    </row>
    <row r="4654" spans="16:16" x14ac:dyDescent="0.25">
      <c r="P4654" s="158"/>
    </row>
    <row r="4655" spans="16:16" x14ac:dyDescent="0.25">
      <c r="P4655" s="158"/>
    </row>
    <row r="4656" spans="16:16" x14ac:dyDescent="0.25">
      <c r="P4656" s="158"/>
    </row>
    <row r="4657" spans="16:16" x14ac:dyDescent="0.25">
      <c r="P4657" s="158"/>
    </row>
    <row r="4658" spans="16:16" x14ac:dyDescent="0.25">
      <c r="P4658" s="158"/>
    </row>
    <row r="4659" spans="16:16" x14ac:dyDescent="0.25">
      <c r="P4659" s="158"/>
    </row>
    <row r="4660" spans="16:16" x14ac:dyDescent="0.25">
      <c r="P4660" s="158"/>
    </row>
    <row r="4661" spans="16:16" x14ac:dyDescent="0.25">
      <c r="P4661" s="158"/>
    </row>
    <row r="4662" spans="16:16" x14ac:dyDescent="0.25">
      <c r="P4662" s="158"/>
    </row>
    <row r="4663" spans="16:16" x14ac:dyDescent="0.25">
      <c r="P4663" s="158"/>
    </row>
    <row r="4664" spans="16:16" x14ac:dyDescent="0.25">
      <c r="P4664" s="158"/>
    </row>
    <row r="4665" spans="16:16" x14ac:dyDescent="0.25">
      <c r="P4665" s="158"/>
    </row>
    <row r="4666" spans="16:16" x14ac:dyDescent="0.25">
      <c r="P4666" s="158"/>
    </row>
    <row r="4667" spans="16:16" x14ac:dyDescent="0.25">
      <c r="P4667" s="158"/>
    </row>
    <row r="4668" spans="16:16" x14ac:dyDescent="0.25">
      <c r="P4668" s="158"/>
    </row>
    <row r="4669" spans="16:16" x14ac:dyDescent="0.25">
      <c r="P4669" s="158"/>
    </row>
    <row r="4670" spans="16:16" x14ac:dyDescent="0.25">
      <c r="P4670" s="158"/>
    </row>
    <row r="4671" spans="16:16" x14ac:dyDescent="0.25">
      <c r="P4671" s="158"/>
    </row>
    <row r="4672" spans="16:16" x14ac:dyDescent="0.25">
      <c r="P4672" s="158"/>
    </row>
    <row r="4673" spans="16:16" x14ac:dyDescent="0.25">
      <c r="P4673" s="158"/>
    </row>
    <row r="4674" spans="16:16" x14ac:dyDescent="0.25">
      <c r="P4674" s="158"/>
    </row>
    <row r="4675" spans="16:16" x14ac:dyDescent="0.25">
      <c r="P4675" s="158"/>
    </row>
    <row r="4676" spans="16:16" x14ac:dyDescent="0.25">
      <c r="P4676" s="158"/>
    </row>
    <row r="4677" spans="16:16" x14ac:dyDescent="0.25">
      <c r="P4677" s="158"/>
    </row>
    <row r="4678" spans="16:16" x14ac:dyDescent="0.25">
      <c r="P4678" s="158"/>
    </row>
    <row r="4679" spans="16:16" x14ac:dyDescent="0.25">
      <c r="P4679" s="158"/>
    </row>
    <row r="4680" spans="16:16" x14ac:dyDescent="0.25">
      <c r="P4680" s="158"/>
    </row>
    <row r="4681" spans="16:16" x14ac:dyDescent="0.25">
      <c r="P4681" s="158"/>
    </row>
    <row r="4682" spans="16:16" x14ac:dyDescent="0.25">
      <c r="P4682" s="158"/>
    </row>
    <row r="4683" spans="16:16" x14ac:dyDescent="0.25">
      <c r="P4683" s="158"/>
    </row>
    <row r="4684" spans="16:16" x14ac:dyDescent="0.25">
      <c r="P4684" s="158"/>
    </row>
    <row r="4685" spans="16:16" x14ac:dyDescent="0.25">
      <c r="P4685" s="158"/>
    </row>
    <row r="4686" spans="16:16" x14ac:dyDescent="0.25">
      <c r="P4686" s="158"/>
    </row>
    <row r="4687" spans="16:16" x14ac:dyDescent="0.25">
      <c r="P4687" s="158"/>
    </row>
    <row r="4688" spans="16:16" x14ac:dyDescent="0.25">
      <c r="P4688" s="158"/>
    </row>
    <row r="4689" spans="16:16" x14ac:dyDescent="0.25">
      <c r="P4689" s="158"/>
    </row>
    <row r="4690" spans="16:16" x14ac:dyDescent="0.25">
      <c r="P4690" s="158"/>
    </row>
    <row r="4691" spans="16:16" x14ac:dyDescent="0.25">
      <c r="P4691" s="158"/>
    </row>
    <row r="4692" spans="16:16" x14ac:dyDescent="0.25">
      <c r="P4692" s="158"/>
    </row>
    <row r="4693" spans="16:16" x14ac:dyDescent="0.25">
      <c r="P4693" s="158"/>
    </row>
    <row r="4694" spans="16:16" x14ac:dyDescent="0.25">
      <c r="P4694" s="158"/>
    </row>
    <row r="4695" spans="16:16" x14ac:dyDescent="0.25">
      <c r="P4695" s="158"/>
    </row>
    <row r="4696" spans="16:16" x14ac:dyDescent="0.25">
      <c r="P4696" s="158"/>
    </row>
    <row r="4697" spans="16:16" x14ac:dyDescent="0.25">
      <c r="P4697" s="158"/>
    </row>
    <row r="4698" spans="16:16" x14ac:dyDescent="0.25">
      <c r="P4698" s="158"/>
    </row>
    <row r="4699" spans="16:16" x14ac:dyDescent="0.25">
      <c r="P4699" s="158"/>
    </row>
    <row r="4700" spans="16:16" x14ac:dyDescent="0.25">
      <c r="P4700" s="158"/>
    </row>
    <row r="4701" spans="16:16" x14ac:dyDescent="0.25">
      <c r="P4701" s="158"/>
    </row>
    <row r="4702" spans="16:16" x14ac:dyDescent="0.25">
      <c r="P4702" s="158"/>
    </row>
    <row r="4703" spans="16:16" x14ac:dyDescent="0.25">
      <c r="P4703" s="158"/>
    </row>
    <row r="4704" spans="16:16" x14ac:dyDescent="0.25">
      <c r="P4704" s="158"/>
    </row>
    <row r="4705" spans="16:16" x14ac:dyDescent="0.25">
      <c r="P4705" s="158"/>
    </row>
    <row r="4706" spans="16:16" x14ac:dyDescent="0.25">
      <c r="P4706" s="158"/>
    </row>
    <row r="4707" spans="16:16" x14ac:dyDescent="0.25">
      <c r="P4707" s="158"/>
    </row>
    <row r="4708" spans="16:16" x14ac:dyDescent="0.25">
      <c r="P4708" s="158"/>
    </row>
    <row r="4709" spans="16:16" x14ac:dyDescent="0.25">
      <c r="P4709" s="158"/>
    </row>
    <row r="4710" spans="16:16" x14ac:dyDescent="0.25">
      <c r="P4710" s="158"/>
    </row>
    <row r="4711" spans="16:16" x14ac:dyDescent="0.25">
      <c r="P4711" s="158"/>
    </row>
    <row r="4712" spans="16:16" x14ac:dyDescent="0.25">
      <c r="P4712" s="158"/>
    </row>
    <row r="4713" spans="16:16" x14ac:dyDescent="0.25">
      <c r="P4713" s="158"/>
    </row>
    <row r="4714" spans="16:16" x14ac:dyDescent="0.25">
      <c r="P4714" s="158"/>
    </row>
    <row r="4715" spans="16:16" x14ac:dyDescent="0.25">
      <c r="P4715" s="158"/>
    </row>
    <row r="4716" spans="16:16" x14ac:dyDescent="0.25">
      <c r="P4716" s="158"/>
    </row>
    <row r="4717" spans="16:16" x14ac:dyDescent="0.25">
      <c r="P4717" s="158"/>
    </row>
    <row r="4718" spans="16:16" x14ac:dyDescent="0.25">
      <c r="P4718" s="158"/>
    </row>
    <row r="4719" spans="16:16" x14ac:dyDescent="0.25">
      <c r="P4719" s="158"/>
    </row>
    <row r="4720" spans="16:16" x14ac:dyDescent="0.25">
      <c r="P4720" s="158"/>
    </row>
    <row r="4721" spans="16:16" x14ac:dyDescent="0.25">
      <c r="P4721" s="158"/>
    </row>
    <row r="4722" spans="16:16" x14ac:dyDescent="0.25">
      <c r="P4722" s="158"/>
    </row>
    <row r="4723" spans="16:16" x14ac:dyDescent="0.25">
      <c r="P4723" s="158"/>
    </row>
    <row r="4724" spans="16:16" x14ac:dyDescent="0.25">
      <c r="P4724" s="158"/>
    </row>
    <row r="4725" spans="16:16" x14ac:dyDescent="0.25">
      <c r="P4725" s="158"/>
    </row>
    <row r="4726" spans="16:16" x14ac:dyDescent="0.25">
      <c r="P4726" s="158"/>
    </row>
    <row r="4727" spans="16:16" x14ac:dyDescent="0.25">
      <c r="P4727" s="158"/>
    </row>
    <row r="4728" spans="16:16" x14ac:dyDescent="0.25">
      <c r="P4728" s="158"/>
    </row>
    <row r="4729" spans="16:16" x14ac:dyDescent="0.25">
      <c r="P4729" s="158"/>
    </row>
    <row r="4730" spans="16:16" x14ac:dyDescent="0.25">
      <c r="P4730" s="158"/>
    </row>
    <row r="4731" spans="16:16" x14ac:dyDescent="0.25">
      <c r="P4731" s="158"/>
    </row>
    <row r="4732" spans="16:16" x14ac:dyDescent="0.25">
      <c r="P4732" s="158"/>
    </row>
    <row r="4733" spans="16:16" x14ac:dyDescent="0.25">
      <c r="P4733" s="158"/>
    </row>
    <row r="4734" spans="16:16" x14ac:dyDescent="0.25">
      <c r="P4734" s="158"/>
    </row>
    <row r="4735" spans="16:16" x14ac:dyDescent="0.25">
      <c r="P4735" s="158"/>
    </row>
    <row r="4736" spans="16:16" x14ac:dyDescent="0.25">
      <c r="P4736" s="158"/>
    </row>
    <row r="4737" spans="16:16" x14ac:dyDescent="0.25">
      <c r="P4737" s="158"/>
    </row>
    <row r="4738" spans="16:16" x14ac:dyDescent="0.25">
      <c r="P4738" s="158"/>
    </row>
    <row r="4739" spans="16:16" x14ac:dyDescent="0.25">
      <c r="P4739" s="158"/>
    </row>
    <row r="4740" spans="16:16" x14ac:dyDescent="0.25">
      <c r="P4740" s="158"/>
    </row>
    <row r="4741" spans="16:16" x14ac:dyDescent="0.25">
      <c r="P4741" s="158"/>
    </row>
    <row r="4742" spans="16:16" x14ac:dyDescent="0.25">
      <c r="P4742" s="158"/>
    </row>
    <row r="4743" spans="16:16" x14ac:dyDescent="0.25">
      <c r="P4743" s="158"/>
    </row>
    <row r="4744" spans="16:16" x14ac:dyDescent="0.25">
      <c r="P4744" s="158"/>
    </row>
    <row r="4745" spans="16:16" x14ac:dyDescent="0.25">
      <c r="P4745" s="158"/>
    </row>
    <row r="4746" spans="16:16" x14ac:dyDescent="0.25">
      <c r="P4746" s="158"/>
    </row>
    <row r="4747" spans="16:16" x14ac:dyDescent="0.25">
      <c r="P4747" s="158"/>
    </row>
    <row r="4748" spans="16:16" x14ac:dyDescent="0.25">
      <c r="P4748" s="158"/>
    </row>
    <row r="4749" spans="16:16" x14ac:dyDescent="0.25">
      <c r="P4749" s="158"/>
    </row>
    <row r="4750" spans="16:16" x14ac:dyDescent="0.25">
      <c r="P4750" s="158"/>
    </row>
    <row r="4751" spans="16:16" x14ac:dyDescent="0.25">
      <c r="P4751" s="158"/>
    </row>
    <row r="4752" spans="16:16" x14ac:dyDescent="0.25">
      <c r="P4752" s="158"/>
    </row>
    <row r="4753" spans="16:16" x14ac:dyDescent="0.25">
      <c r="P4753" s="158"/>
    </row>
    <row r="4754" spans="16:16" x14ac:dyDescent="0.25">
      <c r="P4754" s="158"/>
    </row>
    <row r="4755" spans="16:16" x14ac:dyDescent="0.25">
      <c r="P4755" s="158"/>
    </row>
    <row r="4756" spans="16:16" x14ac:dyDescent="0.25">
      <c r="P4756" s="158"/>
    </row>
    <row r="4757" spans="16:16" x14ac:dyDescent="0.25">
      <c r="P4757" s="158"/>
    </row>
    <row r="4758" spans="16:16" x14ac:dyDescent="0.25">
      <c r="P4758" s="158"/>
    </row>
    <row r="4759" spans="16:16" x14ac:dyDescent="0.25">
      <c r="P4759" s="158"/>
    </row>
    <row r="4760" spans="16:16" x14ac:dyDescent="0.25">
      <c r="P4760" s="158"/>
    </row>
    <row r="4761" spans="16:16" x14ac:dyDescent="0.25">
      <c r="P4761" s="158"/>
    </row>
    <row r="4762" spans="16:16" x14ac:dyDescent="0.25">
      <c r="P4762" s="158"/>
    </row>
    <row r="4763" spans="16:16" x14ac:dyDescent="0.25">
      <c r="P4763" s="158"/>
    </row>
    <row r="4764" spans="16:16" x14ac:dyDescent="0.25">
      <c r="P4764" s="158"/>
    </row>
    <row r="4765" spans="16:16" x14ac:dyDescent="0.25">
      <c r="P4765" s="158"/>
    </row>
    <row r="4766" spans="16:16" x14ac:dyDescent="0.25">
      <c r="P4766" s="158"/>
    </row>
    <row r="4767" spans="16:16" x14ac:dyDescent="0.25">
      <c r="P4767" s="158"/>
    </row>
    <row r="4768" spans="16:16" x14ac:dyDescent="0.25">
      <c r="P4768" s="158"/>
    </row>
    <row r="4769" spans="16:16" x14ac:dyDescent="0.25">
      <c r="P4769" s="158"/>
    </row>
    <row r="4770" spans="16:16" x14ac:dyDescent="0.25">
      <c r="P4770" s="158"/>
    </row>
    <row r="4771" spans="16:16" x14ac:dyDescent="0.25">
      <c r="P4771" s="158"/>
    </row>
    <row r="4772" spans="16:16" x14ac:dyDescent="0.25">
      <c r="P4772" s="158"/>
    </row>
    <row r="4773" spans="16:16" x14ac:dyDescent="0.25">
      <c r="P4773" s="158"/>
    </row>
    <row r="4774" spans="16:16" x14ac:dyDescent="0.25">
      <c r="P4774" s="158"/>
    </row>
    <row r="4775" spans="16:16" x14ac:dyDescent="0.25">
      <c r="P4775" s="158"/>
    </row>
    <row r="4776" spans="16:16" x14ac:dyDescent="0.25">
      <c r="P4776" s="158"/>
    </row>
    <row r="4777" spans="16:16" x14ac:dyDescent="0.25">
      <c r="P4777" s="158"/>
    </row>
    <row r="4778" spans="16:16" x14ac:dyDescent="0.25">
      <c r="P4778" s="158"/>
    </row>
    <row r="4779" spans="16:16" x14ac:dyDescent="0.25">
      <c r="P4779" s="158"/>
    </row>
    <row r="4780" spans="16:16" x14ac:dyDescent="0.25">
      <c r="P4780" s="158"/>
    </row>
    <row r="4781" spans="16:16" x14ac:dyDescent="0.25">
      <c r="P4781" s="158"/>
    </row>
    <row r="4782" spans="16:16" x14ac:dyDescent="0.25">
      <c r="P4782" s="158"/>
    </row>
    <row r="4783" spans="16:16" x14ac:dyDescent="0.25">
      <c r="P4783" s="158"/>
    </row>
    <row r="4784" spans="16:16" x14ac:dyDescent="0.25">
      <c r="P4784" s="158"/>
    </row>
    <row r="4785" spans="16:16" x14ac:dyDescent="0.25">
      <c r="P4785" s="158"/>
    </row>
    <row r="4786" spans="16:16" x14ac:dyDescent="0.25">
      <c r="P4786" s="158"/>
    </row>
    <row r="4787" spans="16:16" x14ac:dyDescent="0.25">
      <c r="P4787" s="158"/>
    </row>
    <row r="4788" spans="16:16" x14ac:dyDescent="0.25">
      <c r="P4788" s="158"/>
    </row>
    <row r="4789" spans="16:16" x14ac:dyDescent="0.25">
      <c r="P4789" s="158"/>
    </row>
    <row r="4790" spans="16:16" x14ac:dyDescent="0.25">
      <c r="P4790" s="158"/>
    </row>
    <row r="4791" spans="16:16" x14ac:dyDescent="0.25">
      <c r="P4791" s="158"/>
    </row>
    <row r="4792" spans="16:16" x14ac:dyDescent="0.25">
      <c r="P4792" s="158"/>
    </row>
    <row r="4793" spans="16:16" x14ac:dyDescent="0.25">
      <c r="P4793" s="158"/>
    </row>
    <row r="4794" spans="16:16" x14ac:dyDescent="0.25">
      <c r="P4794" s="158"/>
    </row>
    <row r="4795" spans="16:16" x14ac:dyDescent="0.25">
      <c r="P4795" s="158"/>
    </row>
    <row r="4796" spans="16:16" x14ac:dyDescent="0.25">
      <c r="P4796" s="158"/>
    </row>
    <row r="4797" spans="16:16" x14ac:dyDescent="0.25">
      <c r="P4797" s="158"/>
    </row>
    <row r="4798" spans="16:16" x14ac:dyDescent="0.25">
      <c r="P4798" s="158"/>
    </row>
    <row r="4799" spans="16:16" x14ac:dyDescent="0.25">
      <c r="P4799" s="158"/>
    </row>
    <row r="4800" spans="16:16" x14ac:dyDescent="0.25">
      <c r="P4800" s="158"/>
    </row>
    <row r="4801" spans="16:16" x14ac:dyDescent="0.25">
      <c r="P4801" s="158"/>
    </row>
    <row r="4802" spans="16:16" x14ac:dyDescent="0.25">
      <c r="P4802" s="158"/>
    </row>
    <row r="4803" spans="16:16" x14ac:dyDescent="0.25">
      <c r="P4803" s="158"/>
    </row>
    <row r="4804" spans="16:16" x14ac:dyDescent="0.25">
      <c r="P4804" s="158"/>
    </row>
    <row r="4805" spans="16:16" x14ac:dyDescent="0.25">
      <c r="P4805" s="158"/>
    </row>
    <row r="4806" spans="16:16" x14ac:dyDescent="0.25">
      <c r="P4806" s="158"/>
    </row>
    <row r="4807" spans="16:16" x14ac:dyDescent="0.25">
      <c r="P4807" s="158"/>
    </row>
    <row r="4808" spans="16:16" x14ac:dyDescent="0.25">
      <c r="P4808" s="158"/>
    </row>
    <row r="4809" spans="16:16" x14ac:dyDescent="0.25">
      <c r="P4809" s="158"/>
    </row>
    <row r="4810" spans="16:16" x14ac:dyDescent="0.25">
      <c r="P4810" s="158"/>
    </row>
    <row r="4811" spans="16:16" x14ac:dyDescent="0.25">
      <c r="P4811" s="158"/>
    </row>
    <row r="4812" spans="16:16" x14ac:dyDescent="0.25">
      <c r="P4812" s="158"/>
    </row>
    <row r="4813" spans="16:16" x14ac:dyDescent="0.25">
      <c r="P4813" s="158"/>
    </row>
    <row r="4814" spans="16:16" x14ac:dyDescent="0.25">
      <c r="P4814" s="158"/>
    </row>
    <row r="4815" spans="16:16" x14ac:dyDescent="0.25">
      <c r="P4815" s="158"/>
    </row>
    <row r="4816" spans="16:16" x14ac:dyDescent="0.25">
      <c r="P4816" s="158"/>
    </row>
    <row r="4817" spans="16:16" x14ac:dyDescent="0.25">
      <c r="P4817" s="158"/>
    </row>
    <row r="4818" spans="16:16" x14ac:dyDescent="0.25">
      <c r="P4818" s="158"/>
    </row>
    <row r="4819" spans="16:16" x14ac:dyDescent="0.25">
      <c r="P4819" s="158"/>
    </row>
    <row r="4820" spans="16:16" x14ac:dyDescent="0.25">
      <c r="P4820" s="158"/>
    </row>
    <row r="4821" spans="16:16" x14ac:dyDescent="0.25">
      <c r="P4821" s="158"/>
    </row>
    <row r="4822" spans="16:16" x14ac:dyDescent="0.25">
      <c r="P4822" s="158"/>
    </row>
    <row r="4823" spans="16:16" x14ac:dyDescent="0.25">
      <c r="P4823" s="158"/>
    </row>
    <row r="4824" spans="16:16" x14ac:dyDescent="0.25">
      <c r="P4824" s="158"/>
    </row>
    <row r="4825" spans="16:16" x14ac:dyDescent="0.25">
      <c r="P4825" s="158"/>
    </row>
    <row r="4826" spans="16:16" x14ac:dyDescent="0.25">
      <c r="P4826" s="158"/>
    </row>
    <row r="4827" spans="16:16" x14ac:dyDescent="0.25">
      <c r="P4827" s="158"/>
    </row>
    <row r="4828" spans="16:16" x14ac:dyDescent="0.25">
      <c r="P4828" s="158"/>
    </row>
    <row r="4829" spans="16:16" x14ac:dyDescent="0.25">
      <c r="P4829" s="158"/>
    </row>
    <row r="4830" spans="16:16" x14ac:dyDescent="0.25">
      <c r="P4830" s="158"/>
    </row>
    <row r="4831" spans="16:16" x14ac:dyDescent="0.25">
      <c r="P4831" s="158"/>
    </row>
    <row r="4832" spans="16:16" x14ac:dyDescent="0.25">
      <c r="P4832" s="158"/>
    </row>
    <row r="4833" spans="16:16" x14ac:dyDescent="0.25">
      <c r="P4833" s="158"/>
    </row>
    <row r="4834" spans="16:16" x14ac:dyDescent="0.25">
      <c r="P4834" s="158"/>
    </row>
    <row r="4835" spans="16:16" x14ac:dyDescent="0.25">
      <c r="P4835" s="158"/>
    </row>
    <row r="4836" spans="16:16" x14ac:dyDescent="0.25">
      <c r="P4836" s="158"/>
    </row>
    <row r="4837" spans="16:16" x14ac:dyDescent="0.25">
      <c r="P4837" s="158"/>
    </row>
    <row r="4838" spans="16:16" x14ac:dyDescent="0.25">
      <c r="P4838" s="158"/>
    </row>
    <row r="4839" spans="16:16" x14ac:dyDescent="0.25">
      <c r="P4839" s="158"/>
    </row>
    <row r="4840" spans="16:16" x14ac:dyDescent="0.25">
      <c r="P4840" s="158"/>
    </row>
    <row r="4841" spans="16:16" x14ac:dyDescent="0.25">
      <c r="P4841" s="158"/>
    </row>
    <row r="4842" spans="16:16" x14ac:dyDescent="0.25">
      <c r="P4842" s="158"/>
    </row>
    <row r="4843" spans="16:16" x14ac:dyDescent="0.25">
      <c r="P4843" s="158"/>
    </row>
    <row r="4844" spans="16:16" x14ac:dyDescent="0.25">
      <c r="P4844" s="158"/>
    </row>
    <row r="4845" spans="16:16" x14ac:dyDescent="0.25">
      <c r="P4845" s="158"/>
    </row>
    <row r="4846" spans="16:16" x14ac:dyDescent="0.25">
      <c r="P4846" s="158"/>
    </row>
    <row r="4847" spans="16:16" x14ac:dyDescent="0.25">
      <c r="P4847" s="158"/>
    </row>
    <row r="4848" spans="16:16" x14ac:dyDescent="0.25">
      <c r="P4848" s="158"/>
    </row>
    <row r="4849" spans="16:16" x14ac:dyDescent="0.25">
      <c r="P4849" s="158"/>
    </row>
    <row r="4850" spans="16:16" x14ac:dyDescent="0.25">
      <c r="P4850" s="158"/>
    </row>
    <row r="4851" spans="16:16" x14ac:dyDescent="0.25">
      <c r="P4851" s="158"/>
    </row>
    <row r="4852" spans="16:16" x14ac:dyDescent="0.25">
      <c r="P4852" s="158"/>
    </row>
    <row r="4853" spans="16:16" x14ac:dyDescent="0.25">
      <c r="P4853" s="158"/>
    </row>
    <row r="4854" spans="16:16" x14ac:dyDescent="0.25">
      <c r="P4854" s="158"/>
    </row>
    <row r="4855" spans="16:16" x14ac:dyDescent="0.25">
      <c r="P4855" s="158"/>
    </row>
    <row r="4856" spans="16:16" x14ac:dyDescent="0.25">
      <c r="P4856" s="158"/>
    </row>
    <row r="4857" spans="16:16" x14ac:dyDescent="0.25">
      <c r="P4857" s="158"/>
    </row>
    <row r="4858" spans="16:16" x14ac:dyDescent="0.25">
      <c r="P4858" s="158"/>
    </row>
    <row r="4859" spans="16:16" x14ac:dyDescent="0.25">
      <c r="P4859" s="158"/>
    </row>
    <row r="4860" spans="16:16" x14ac:dyDescent="0.25">
      <c r="P4860" s="158"/>
    </row>
    <row r="4861" spans="16:16" x14ac:dyDescent="0.25">
      <c r="P4861" s="158"/>
    </row>
    <row r="4862" spans="16:16" x14ac:dyDescent="0.25">
      <c r="P4862" s="158"/>
    </row>
    <row r="4863" spans="16:16" x14ac:dyDescent="0.25">
      <c r="P4863" s="158"/>
    </row>
    <row r="4864" spans="16:16" x14ac:dyDescent="0.25">
      <c r="P4864" s="158"/>
    </row>
    <row r="4865" spans="16:16" x14ac:dyDescent="0.25">
      <c r="P4865" s="158"/>
    </row>
    <row r="4866" spans="16:16" x14ac:dyDescent="0.25">
      <c r="P4866" s="158"/>
    </row>
    <row r="4867" spans="16:16" x14ac:dyDescent="0.25">
      <c r="P4867" s="158"/>
    </row>
    <row r="4868" spans="16:16" x14ac:dyDescent="0.25">
      <c r="P4868" s="158"/>
    </row>
    <row r="4869" spans="16:16" x14ac:dyDescent="0.25">
      <c r="P4869" s="158"/>
    </row>
    <row r="4870" spans="16:16" x14ac:dyDescent="0.25">
      <c r="P4870" s="158"/>
    </row>
    <row r="4871" spans="16:16" x14ac:dyDescent="0.25">
      <c r="P4871" s="158"/>
    </row>
    <row r="4872" spans="16:16" x14ac:dyDescent="0.25">
      <c r="P4872" s="158"/>
    </row>
    <row r="4873" spans="16:16" x14ac:dyDescent="0.25">
      <c r="P4873" s="158"/>
    </row>
    <row r="4874" spans="16:16" x14ac:dyDescent="0.25">
      <c r="P4874" s="158"/>
    </row>
    <row r="4875" spans="16:16" x14ac:dyDescent="0.25">
      <c r="P4875" s="158"/>
    </row>
    <row r="4876" spans="16:16" x14ac:dyDescent="0.25">
      <c r="P4876" s="158"/>
    </row>
    <row r="4877" spans="16:16" x14ac:dyDescent="0.25">
      <c r="P4877" s="158"/>
    </row>
    <row r="4878" spans="16:16" x14ac:dyDescent="0.25">
      <c r="P4878" s="158"/>
    </row>
    <row r="4879" spans="16:16" x14ac:dyDescent="0.25">
      <c r="P4879" s="158"/>
    </row>
    <row r="4880" spans="16:16" x14ac:dyDescent="0.25">
      <c r="P4880" s="158"/>
    </row>
    <row r="4881" spans="16:16" x14ac:dyDescent="0.25">
      <c r="P4881" s="158"/>
    </row>
    <row r="4882" spans="16:16" x14ac:dyDescent="0.25">
      <c r="P4882" s="158"/>
    </row>
    <row r="4883" spans="16:16" x14ac:dyDescent="0.25">
      <c r="P4883" s="158"/>
    </row>
    <row r="4884" spans="16:16" x14ac:dyDescent="0.25">
      <c r="P4884" s="158"/>
    </row>
    <row r="4885" spans="16:16" x14ac:dyDescent="0.25">
      <c r="P4885" s="158"/>
    </row>
    <row r="4886" spans="16:16" x14ac:dyDescent="0.25">
      <c r="P4886" s="158"/>
    </row>
    <row r="4887" spans="16:16" x14ac:dyDescent="0.25">
      <c r="P4887" s="158"/>
    </row>
    <row r="4888" spans="16:16" x14ac:dyDescent="0.25">
      <c r="P4888" s="158"/>
    </row>
    <row r="4889" spans="16:16" x14ac:dyDescent="0.25">
      <c r="P4889" s="158"/>
    </row>
    <row r="4890" spans="16:16" x14ac:dyDescent="0.25">
      <c r="P4890" s="158"/>
    </row>
    <row r="4891" spans="16:16" x14ac:dyDescent="0.25">
      <c r="P4891" s="158"/>
    </row>
    <row r="4892" spans="16:16" x14ac:dyDescent="0.25">
      <c r="P4892" s="158"/>
    </row>
    <row r="4893" spans="16:16" x14ac:dyDescent="0.25">
      <c r="P4893" s="158"/>
    </row>
    <row r="4894" spans="16:16" x14ac:dyDescent="0.25">
      <c r="P4894" s="158"/>
    </row>
    <row r="4895" spans="16:16" x14ac:dyDescent="0.25">
      <c r="P4895" s="158"/>
    </row>
    <row r="4896" spans="16:16" x14ac:dyDescent="0.25">
      <c r="P4896" s="158"/>
    </row>
    <row r="4897" spans="16:16" x14ac:dyDescent="0.25">
      <c r="P4897" s="158"/>
    </row>
    <row r="4898" spans="16:16" x14ac:dyDescent="0.25">
      <c r="P4898" s="158"/>
    </row>
    <row r="4899" spans="16:16" x14ac:dyDescent="0.25">
      <c r="P4899" s="158"/>
    </row>
    <row r="4900" spans="16:16" x14ac:dyDescent="0.25">
      <c r="P4900" s="158"/>
    </row>
    <row r="4901" spans="16:16" x14ac:dyDescent="0.25">
      <c r="P4901" s="158"/>
    </row>
    <row r="4902" spans="16:16" x14ac:dyDescent="0.25">
      <c r="P4902" s="158"/>
    </row>
    <row r="4903" spans="16:16" x14ac:dyDescent="0.25">
      <c r="P4903" s="158"/>
    </row>
    <row r="4904" spans="16:16" x14ac:dyDescent="0.25">
      <c r="P4904" s="158"/>
    </row>
    <row r="4905" spans="16:16" x14ac:dyDescent="0.25">
      <c r="P4905" s="158"/>
    </row>
    <row r="4906" spans="16:16" x14ac:dyDescent="0.25">
      <c r="P4906" s="158"/>
    </row>
    <row r="4907" spans="16:16" x14ac:dyDescent="0.25">
      <c r="P4907" s="158"/>
    </row>
    <row r="4908" spans="16:16" x14ac:dyDescent="0.25">
      <c r="P4908" s="158"/>
    </row>
    <row r="4909" spans="16:16" x14ac:dyDescent="0.25">
      <c r="P4909" s="158"/>
    </row>
    <row r="4910" spans="16:16" x14ac:dyDescent="0.25">
      <c r="P4910" s="158"/>
    </row>
    <row r="4911" spans="16:16" x14ac:dyDescent="0.25">
      <c r="P4911" s="158"/>
    </row>
    <row r="4912" spans="16:16" x14ac:dyDescent="0.25">
      <c r="P4912" s="158"/>
    </row>
    <row r="4913" spans="16:16" x14ac:dyDescent="0.25">
      <c r="P4913" s="158"/>
    </row>
    <row r="4914" spans="16:16" x14ac:dyDescent="0.25">
      <c r="P4914" s="158"/>
    </row>
    <row r="4915" spans="16:16" x14ac:dyDescent="0.25">
      <c r="P4915" s="158"/>
    </row>
    <row r="4916" spans="16:16" x14ac:dyDescent="0.25">
      <c r="P4916" s="158"/>
    </row>
    <row r="4917" spans="16:16" x14ac:dyDescent="0.25">
      <c r="P4917" s="158"/>
    </row>
    <row r="4918" spans="16:16" x14ac:dyDescent="0.25">
      <c r="P4918" s="158"/>
    </row>
    <row r="4919" spans="16:16" x14ac:dyDescent="0.25">
      <c r="P4919" s="158"/>
    </row>
    <row r="4920" spans="16:16" x14ac:dyDescent="0.25">
      <c r="P4920" s="158"/>
    </row>
    <row r="4921" spans="16:16" x14ac:dyDescent="0.25">
      <c r="P4921" s="158"/>
    </row>
    <row r="4922" spans="16:16" x14ac:dyDescent="0.25">
      <c r="P4922" s="158"/>
    </row>
    <row r="4923" spans="16:16" x14ac:dyDescent="0.25">
      <c r="P4923" s="158"/>
    </row>
    <row r="4924" spans="16:16" x14ac:dyDescent="0.25">
      <c r="P4924" s="158"/>
    </row>
    <row r="4925" spans="16:16" x14ac:dyDescent="0.25">
      <c r="P4925" s="158"/>
    </row>
    <row r="4926" spans="16:16" x14ac:dyDescent="0.25">
      <c r="P4926" s="158"/>
    </row>
    <row r="4927" spans="16:16" x14ac:dyDescent="0.25">
      <c r="P4927" s="158"/>
    </row>
    <row r="4928" spans="16:16" x14ac:dyDescent="0.25">
      <c r="P4928" s="158"/>
    </row>
    <row r="4929" spans="16:16" x14ac:dyDescent="0.25">
      <c r="P4929" s="158"/>
    </row>
    <row r="4930" spans="16:16" x14ac:dyDescent="0.25">
      <c r="P4930" s="158"/>
    </row>
    <row r="4931" spans="16:16" x14ac:dyDescent="0.25">
      <c r="P4931" s="158"/>
    </row>
    <row r="4932" spans="16:16" x14ac:dyDescent="0.25">
      <c r="P4932" s="158"/>
    </row>
    <row r="4933" spans="16:16" x14ac:dyDescent="0.25">
      <c r="P4933" s="158"/>
    </row>
    <row r="4934" spans="16:16" x14ac:dyDescent="0.25">
      <c r="P4934" s="158"/>
    </row>
    <row r="4935" spans="16:16" x14ac:dyDescent="0.25">
      <c r="P4935" s="158"/>
    </row>
    <row r="4936" spans="16:16" x14ac:dyDescent="0.25">
      <c r="P4936" s="158"/>
    </row>
    <row r="4937" spans="16:16" x14ac:dyDescent="0.25">
      <c r="P4937" s="158"/>
    </row>
    <row r="4938" spans="16:16" x14ac:dyDescent="0.25">
      <c r="P4938" s="158"/>
    </row>
    <row r="4939" spans="16:16" x14ac:dyDescent="0.25">
      <c r="P4939" s="158"/>
    </row>
    <row r="4940" spans="16:16" x14ac:dyDescent="0.25">
      <c r="P4940" s="158"/>
    </row>
    <row r="4941" spans="16:16" x14ac:dyDescent="0.25">
      <c r="P4941" s="158"/>
    </row>
    <row r="4942" spans="16:16" x14ac:dyDescent="0.25">
      <c r="P4942" s="158"/>
    </row>
    <row r="4943" spans="16:16" x14ac:dyDescent="0.25">
      <c r="P4943" s="158"/>
    </row>
    <row r="4944" spans="16:16" x14ac:dyDescent="0.25">
      <c r="P4944" s="158"/>
    </row>
    <row r="4945" spans="16:16" x14ac:dyDescent="0.25">
      <c r="P4945" s="158"/>
    </row>
    <row r="4946" spans="16:16" x14ac:dyDescent="0.25">
      <c r="P4946" s="158"/>
    </row>
    <row r="4947" spans="16:16" x14ac:dyDescent="0.25">
      <c r="P4947" s="158"/>
    </row>
    <row r="4948" spans="16:16" x14ac:dyDescent="0.25">
      <c r="P4948" s="158"/>
    </row>
    <row r="4949" spans="16:16" x14ac:dyDescent="0.25">
      <c r="P4949" s="158"/>
    </row>
    <row r="4950" spans="16:16" x14ac:dyDescent="0.25">
      <c r="P4950" s="158"/>
    </row>
    <row r="4951" spans="16:16" x14ac:dyDescent="0.25">
      <c r="P4951" s="158"/>
    </row>
    <row r="4952" spans="16:16" x14ac:dyDescent="0.25">
      <c r="P4952" s="158"/>
    </row>
    <row r="4953" spans="16:16" x14ac:dyDescent="0.25">
      <c r="P4953" s="158"/>
    </row>
    <row r="4954" spans="16:16" x14ac:dyDescent="0.25">
      <c r="P4954" s="158"/>
    </row>
    <row r="4955" spans="16:16" x14ac:dyDescent="0.25">
      <c r="P4955" s="158"/>
    </row>
    <row r="4956" spans="16:16" x14ac:dyDescent="0.25">
      <c r="P4956" s="158"/>
    </row>
    <row r="4957" spans="16:16" x14ac:dyDescent="0.25">
      <c r="P4957" s="158"/>
    </row>
    <row r="4958" spans="16:16" x14ac:dyDescent="0.25">
      <c r="P4958" s="158"/>
    </row>
    <row r="4959" spans="16:16" x14ac:dyDescent="0.25">
      <c r="P4959" s="158"/>
    </row>
    <row r="4960" spans="16:16" x14ac:dyDescent="0.25">
      <c r="P4960" s="158"/>
    </row>
    <row r="4961" spans="16:16" x14ac:dyDescent="0.25">
      <c r="P4961" s="158"/>
    </row>
    <row r="4962" spans="16:16" x14ac:dyDescent="0.25">
      <c r="P4962" s="158"/>
    </row>
    <row r="4963" spans="16:16" x14ac:dyDescent="0.25">
      <c r="P4963" s="158"/>
    </row>
    <row r="4964" spans="16:16" x14ac:dyDescent="0.25">
      <c r="P4964" s="158"/>
    </row>
    <row r="4965" spans="16:16" x14ac:dyDescent="0.25">
      <c r="P4965" s="158"/>
    </row>
    <row r="4966" spans="16:16" x14ac:dyDescent="0.25">
      <c r="P4966" s="158"/>
    </row>
    <row r="4967" spans="16:16" x14ac:dyDescent="0.25">
      <c r="P4967" s="158"/>
    </row>
    <row r="4968" spans="16:16" x14ac:dyDescent="0.25">
      <c r="P4968" s="158"/>
    </row>
    <row r="4969" spans="16:16" x14ac:dyDescent="0.25">
      <c r="P4969" s="158"/>
    </row>
    <row r="4970" spans="16:16" x14ac:dyDescent="0.25">
      <c r="P4970" s="158"/>
    </row>
    <row r="4971" spans="16:16" x14ac:dyDescent="0.25">
      <c r="P4971" s="158"/>
    </row>
    <row r="4972" spans="16:16" x14ac:dyDescent="0.25">
      <c r="P4972" s="158"/>
    </row>
    <row r="4973" spans="16:16" x14ac:dyDescent="0.25">
      <c r="P4973" s="158"/>
    </row>
    <row r="4974" spans="16:16" x14ac:dyDescent="0.25">
      <c r="P4974" s="158"/>
    </row>
    <row r="4975" spans="16:16" x14ac:dyDescent="0.25">
      <c r="P4975" s="158"/>
    </row>
    <row r="4976" spans="16:16" x14ac:dyDescent="0.25">
      <c r="P4976" s="158"/>
    </row>
    <row r="4977" spans="16:16" x14ac:dyDescent="0.25">
      <c r="P4977" s="158"/>
    </row>
    <row r="4978" spans="16:16" x14ac:dyDescent="0.25">
      <c r="P4978" s="158"/>
    </row>
    <row r="4979" spans="16:16" x14ac:dyDescent="0.25">
      <c r="P4979" s="158"/>
    </row>
    <row r="4980" spans="16:16" x14ac:dyDescent="0.25">
      <c r="P4980" s="158"/>
    </row>
    <row r="4981" spans="16:16" x14ac:dyDescent="0.25">
      <c r="P4981" s="158"/>
    </row>
    <row r="4982" spans="16:16" x14ac:dyDescent="0.25">
      <c r="P4982" s="158"/>
    </row>
    <row r="4983" spans="16:16" x14ac:dyDescent="0.25">
      <c r="P4983" s="158"/>
    </row>
    <row r="4984" spans="16:16" x14ac:dyDescent="0.25">
      <c r="P4984" s="158"/>
    </row>
    <row r="4985" spans="16:16" x14ac:dyDescent="0.25">
      <c r="P4985" s="158"/>
    </row>
    <row r="4986" spans="16:16" x14ac:dyDescent="0.25">
      <c r="P4986" s="158"/>
    </row>
    <row r="4987" spans="16:16" x14ac:dyDescent="0.25">
      <c r="P4987" s="158"/>
    </row>
    <row r="4988" spans="16:16" x14ac:dyDescent="0.25">
      <c r="P4988" s="158"/>
    </row>
    <row r="4989" spans="16:16" x14ac:dyDescent="0.25">
      <c r="P4989" s="158"/>
    </row>
    <row r="4990" spans="16:16" x14ac:dyDescent="0.25">
      <c r="P4990" s="158"/>
    </row>
    <row r="4991" spans="16:16" x14ac:dyDescent="0.25">
      <c r="P4991" s="158"/>
    </row>
    <row r="4992" spans="16:16" x14ac:dyDescent="0.25">
      <c r="P4992" s="158"/>
    </row>
    <row r="4993" spans="16:16" x14ac:dyDescent="0.25">
      <c r="P4993" s="158"/>
    </row>
    <row r="4994" spans="16:16" x14ac:dyDescent="0.25">
      <c r="P4994" s="158"/>
    </row>
    <row r="4995" spans="16:16" x14ac:dyDescent="0.25">
      <c r="P4995" s="158"/>
    </row>
    <row r="4996" spans="16:16" x14ac:dyDescent="0.25">
      <c r="P4996" s="158"/>
    </row>
    <row r="4997" spans="16:16" x14ac:dyDescent="0.25">
      <c r="P4997" s="158"/>
    </row>
    <row r="4998" spans="16:16" x14ac:dyDescent="0.25">
      <c r="P4998" s="158"/>
    </row>
    <row r="4999" spans="16:16" x14ac:dyDescent="0.25">
      <c r="P4999" s="158"/>
    </row>
    <row r="5000" spans="16:16" x14ac:dyDescent="0.25">
      <c r="P5000" s="158"/>
    </row>
    <row r="5001" spans="16:16" x14ac:dyDescent="0.25">
      <c r="P5001" s="158"/>
    </row>
    <row r="5002" spans="16:16" x14ac:dyDescent="0.25">
      <c r="P5002" s="158"/>
    </row>
    <row r="5003" spans="16:16" x14ac:dyDescent="0.25">
      <c r="P5003" s="158"/>
    </row>
    <row r="5004" spans="16:16" x14ac:dyDescent="0.25">
      <c r="P5004" s="158"/>
    </row>
    <row r="5005" spans="16:16" x14ac:dyDescent="0.25">
      <c r="P5005" s="158"/>
    </row>
    <row r="5006" spans="16:16" x14ac:dyDescent="0.25">
      <c r="P5006" s="158"/>
    </row>
    <row r="5007" spans="16:16" x14ac:dyDescent="0.25">
      <c r="P5007" s="158"/>
    </row>
    <row r="5008" spans="16:16" x14ac:dyDescent="0.25">
      <c r="P5008" s="158"/>
    </row>
    <row r="5009" spans="16:16" x14ac:dyDescent="0.25">
      <c r="P5009" s="158"/>
    </row>
    <row r="5010" spans="16:16" x14ac:dyDescent="0.25">
      <c r="P5010" s="158"/>
    </row>
    <row r="5011" spans="16:16" x14ac:dyDescent="0.25">
      <c r="P5011" s="158"/>
    </row>
    <row r="5012" spans="16:16" x14ac:dyDescent="0.25">
      <c r="P5012" s="158"/>
    </row>
    <row r="5013" spans="16:16" x14ac:dyDescent="0.25">
      <c r="P5013" s="158"/>
    </row>
    <row r="5014" spans="16:16" x14ac:dyDescent="0.25">
      <c r="P5014" s="158"/>
    </row>
    <row r="5015" spans="16:16" x14ac:dyDescent="0.25">
      <c r="P5015" s="158"/>
    </row>
    <row r="5016" spans="16:16" x14ac:dyDescent="0.25">
      <c r="P5016" s="158"/>
    </row>
    <row r="5017" spans="16:16" x14ac:dyDescent="0.25">
      <c r="P5017" s="158"/>
    </row>
    <row r="5018" spans="16:16" x14ac:dyDescent="0.25">
      <c r="P5018" s="158"/>
    </row>
    <row r="5019" spans="16:16" x14ac:dyDescent="0.25">
      <c r="P5019" s="158"/>
    </row>
    <row r="5020" spans="16:16" x14ac:dyDescent="0.25">
      <c r="P5020" s="158"/>
    </row>
    <row r="5021" spans="16:16" x14ac:dyDescent="0.25">
      <c r="P5021" s="158"/>
    </row>
    <row r="5022" spans="16:16" x14ac:dyDescent="0.25">
      <c r="P5022" s="158"/>
    </row>
    <row r="5023" spans="16:16" x14ac:dyDescent="0.25">
      <c r="P5023" s="158"/>
    </row>
    <row r="5024" spans="16:16" x14ac:dyDescent="0.25">
      <c r="P5024" s="158"/>
    </row>
    <row r="5025" spans="16:16" x14ac:dyDescent="0.25">
      <c r="P5025" s="158"/>
    </row>
    <row r="5026" spans="16:16" x14ac:dyDescent="0.25">
      <c r="P5026" s="158"/>
    </row>
    <row r="5027" spans="16:16" x14ac:dyDescent="0.25">
      <c r="P5027" s="158"/>
    </row>
    <row r="5028" spans="16:16" x14ac:dyDescent="0.25">
      <c r="P5028" s="158"/>
    </row>
    <row r="5029" spans="16:16" x14ac:dyDescent="0.25">
      <c r="P5029" s="158"/>
    </row>
    <row r="5030" spans="16:16" x14ac:dyDescent="0.25">
      <c r="P5030" s="158"/>
    </row>
    <row r="5031" spans="16:16" x14ac:dyDescent="0.25">
      <c r="P5031" s="158"/>
    </row>
    <row r="5032" spans="16:16" x14ac:dyDescent="0.25">
      <c r="P5032" s="158"/>
    </row>
    <row r="5033" spans="16:16" x14ac:dyDescent="0.25">
      <c r="P5033" s="158"/>
    </row>
    <row r="5034" spans="16:16" x14ac:dyDescent="0.25">
      <c r="P5034" s="158"/>
    </row>
    <row r="5035" spans="16:16" x14ac:dyDescent="0.25">
      <c r="P5035" s="158"/>
    </row>
    <row r="5036" spans="16:16" x14ac:dyDescent="0.25">
      <c r="P5036" s="158"/>
    </row>
    <row r="5037" spans="16:16" x14ac:dyDescent="0.25">
      <c r="P5037" s="158"/>
    </row>
    <row r="5038" spans="16:16" x14ac:dyDescent="0.25">
      <c r="P5038" s="158"/>
    </row>
    <row r="5039" spans="16:16" x14ac:dyDescent="0.25">
      <c r="P5039" s="158"/>
    </row>
    <row r="5040" spans="16:16" x14ac:dyDescent="0.25">
      <c r="P5040" s="158"/>
    </row>
    <row r="5041" spans="16:16" x14ac:dyDescent="0.25">
      <c r="P5041" s="158"/>
    </row>
    <row r="5042" spans="16:16" x14ac:dyDescent="0.25">
      <c r="P5042" s="158"/>
    </row>
    <row r="5043" spans="16:16" x14ac:dyDescent="0.25">
      <c r="P5043" s="158"/>
    </row>
    <row r="5044" spans="16:16" x14ac:dyDescent="0.25">
      <c r="P5044" s="158"/>
    </row>
    <row r="5045" spans="16:16" x14ac:dyDescent="0.25">
      <c r="P5045" s="158"/>
    </row>
    <row r="5046" spans="16:16" x14ac:dyDescent="0.25">
      <c r="P5046" s="158"/>
    </row>
    <row r="5047" spans="16:16" x14ac:dyDescent="0.25">
      <c r="P5047" s="158"/>
    </row>
    <row r="5048" spans="16:16" x14ac:dyDescent="0.25">
      <c r="P5048" s="158"/>
    </row>
    <row r="5049" spans="16:16" x14ac:dyDescent="0.25">
      <c r="P5049" s="158"/>
    </row>
    <row r="5050" spans="16:16" x14ac:dyDescent="0.25">
      <c r="P5050" s="158"/>
    </row>
    <row r="5051" spans="16:16" x14ac:dyDescent="0.25">
      <c r="P5051" s="158"/>
    </row>
    <row r="5052" spans="16:16" x14ac:dyDescent="0.25">
      <c r="P5052" s="158"/>
    </row>
    <row r="5053" spans="16:16" x14ac:dyDescent="0.25">
      <c r="P5053" s="158"/>
    </row>
    <row r="5054" spans="16:16" x14ac:dyDescent="0.25">
      <c r="P5054" s="158"/>
    </row>
    <row r="5055" spans="16:16" x14ac:dyDescent="0.25">
      <c r="P5055" s="158"/>
    </row>
    <row r="5056" spans="16:16" x14ac:dyDescent="0.25">
      <c r="P5056" s="158"/>
    </row>
    <row r="5057" spans="16:16" x14ac:dyDescent="0.25">
      <c r="P5057" s="158"/>
    </row>
    <row r="5058" spans="16:16" x14ac:dyDescent="0.25">
      <c r="P5058" s="158"/>
    </row>
    <row r="5059" spans="16:16" x14ac:dyDescent="0.25">
      <c r="P5059" s="158"/>
    </row>
    <row r="5060" spans="16:16" x14ac:dyDescent="0.25">
      <c r="P5060" s="158"/>
    </row>
    <row r="5061" spans="16:16" x14ac:dyDescent="0.25">
      <c r="P5061" s="158"/>
    </row>
    <row r="5062" spans="16:16" x14ac:dyDescent="0.25">
      <c r="P5062" s="158"/>
    </row>
    <row r="5063" spans="16:16" x14ac:dyDescent="0.25">
      <c r="P5063" s="158"/>
    </row>
    <row r="5064" spans="16:16" x14ac:dyDescent="0.25">
      <c r="P5064" s="158"/>
    </row>
    <row r="5065" spans="16:16" x14ac:dyDescent="0.25">
      <c r="P5065" s="158"/>
    </row>
    <row r="5066" spans="16:16" x14ac:dyDescent="0.25">
      <c r="P5066" s="158"/>
    </row>
    <row r="5067" spans="16:16" x14ac:dyDescent="0.25">
      <c r="P5067" s="158"/>
    </row>
    <row r="5068" spans="16:16" x14ac:dyDescent="0.25">
      <c r="P5068" s="158"/>
    </row>
    <row r="5069" spans="16:16" x14ac:dyDescent="0.25">
      <c r="P5069" s="158"/>
    </row>
    <row r="5070" spans="16:16" x14ac:dyDescent="0.25">
      <c r="P5070" s="158"/>
    </row>
    <row r="5071" spans="16:16" x14ac:dyDescent="0.25">
      <c r="P5071" s="158"/>
    </row>
    <row r="5072" spans="16:16" x14ac:dyDescent="0.25">
      <c r="P5072" s="158"/>
    </row>
    <row r="5073" spans="16:16" x14ac:dyDescent="0.25">
      <c r="P5073" s="158"/>
    </row>
    <row r="5074" spans="16:16" x14ac:dyDescent="0.25">
      <c r="P5074" s="158"/>
    </row>
    <row r="5075" spans="16:16" x14ac:dyDescent="0.25">
      <c r="P5075" s="158"/>
    </row>
    <row r="5076" spans="16:16" x14ac:dyDescent="0.25">
      <c r="P5076" s="158"/>
    </row>
    <row r="5077" spans="16:16" x14ac:dyDescent="0.25">
      <c r="P5077" s="158"/>
    </row>
    <row r="5078" spans="16:16" x14ac:dyDescent="0.25">
      <c r="P5078" s="158"/>
    </row>
    <row r="5079" spans="16:16" x14ac:dyDescent="0.25">
      <c r="P5079" s="158"/>
    </row>
    <row r="5080" spans="16:16" x14ac:dyDescent="0.25">
      <c r="P5080" s="158"/>
    </row>
    <row r="5081" spans="16:16" x14ac:dyDescent="0.25">
      <c r="P5081" s="158"/>
    </row>
    <row r="5082" spans="16:16" x14ac:dyDescent="0.25">
      <c r="P5082" s="158"/>
    </row>
    <row r="5083" spans="16:16" x14ac:dyDescent="0.25">
      <c r="P5083" s="158"/>
    </row>
    <row r="5084" spans="16:16" x14ac:dyDescent="0.25">
      <c r="P5084" s="158"/>
    </row>
    <row r="5085" spans="16:16" x14ac:dyDescent="0.25">
      <c r="P5085" s="158"/>
    </row>
    <row r="5086" spans="16:16" x14ac:dyDescent="0.25">
      <c r="P5086" s="158"/>
    </row>
    <row r="5087" spans="16:16" x14ac:dyDescent="0.25">
      <c r="P5087" s="158"/>
    </row>
    <row r="5088" spans="16:16" x14ac:dyDescent="0.25">
      <c r="P5088" s="158"/>
    </row>
    <row r="5089" spans="16:16" x14ac:dyDescent="0.25">
      <c r="P5089" s="158"/>
    </row>
    <row r="5090" spans="16:16" x14ac:dyDescent="0.25">
      <c r="P5090" s="158"/>
    </row>
    <row r="5091" spans="16:16" x14ac:dyDescent="0.25">
      <c r="P5091" s="158"/>
    </row>
    <row r="5092" spans="16:16" x14ac:dyDescent="0.25">
      <c r="P5092" s="158"/>
    </row>
    <row r="5093" spans="16:16" x14ac:dyDescent="0.25">
      <c r="P5093" s="158"/>
    </row>
    <row r="5094" spans="16:16" x14ac:dyDescent="0.25">
      <c r="P5094" s="158"/>
    </row>
    <row r="5095" spans="16:16" x14ac:dyDescent="0.25">
      <c r="P5095" s="158"/>
    </row>
    <row r="5096" spans="16:16" x14ac:dyDescent="0.25">
      <c r="P5096" s="158"/>
    </row>
    <row r="5097" spans="16:16" x14ac:dyDescent="0.25">
      <c r="P5097" s="158"/>
    </row>
    <row r="5098" spans="16:16" x14ac:dyDescent="0.25">
      <c r="P5098" s="158"/>
    </row>
    <row r="5099" spans="16:16" x14ac:dyDescent="0.25">
      <c r="P5099" s="158"/>
    </row>
    <row r="5100" spans="16:16" x14ac:dyDescent="0.25">
      <c r="P5100" s="158"/>
    </row>
    <row r="5101" spans="16:16" x14ac:dyDescent="0.25">
      <c r="P5101" s="158"/>
    </row>
    <row r="5102" spans="16:16" x14ac:dyDescent="0.25">
      <c r="P5102" s="158"/>
    </row>
    <row r="5103" spans="16:16" x14ac:dyDescent="0.25">
      <c r="P5103" s="158"/>
    </row>
    <row r="5104" spans="16:16" x14ac:dyDescent="0.25">
      <c r="P5104" s="158"/>
    </row>
    <row r="5105" spans="16:16" x14ac:dyDescent="0.25">
      <c r="P5105" s="158"/>
    </row>
    <row r="5106" spans="16:16" x14ac:dyDescent="0.25">
      <c r="P5106" s="158"/>
    </row>
    <row r="5107" spans="16:16" x14ac:dyDescent="0.25">
      <c r="P5107" s="158"/>
    </row>
    <row r="5108" spans="16:16" x14ac:dyDescent="0.25">
      <c r="P5108" s="158"/>
    </row>
    <row r="5109" spans="16:16" x14ac:dyDescent="0.25">
      <c r="P5109" s="158"/>
    </row>
    <row r="5110" spans="16:16" x14ac:dyDescent="0.25">
      <c r="P5110" s="158"/>
    </row>
    <row r="5111" spans="16:16" x14ac:dyDescent="0.25">
      <c r="P5111" s="158"/>
    </row>
    <row r="5112" spans="16:16" x14ac:dyDescent="0.25">
      <c r="P5112" s="158"/>
    </row>
    <row r="5113" spans="16:16" x14ac:dyDescent="0.25">
      <c r="P5113" s="158"/>
    </row>
    <row r="5114" spans="16:16" x14ac:dyDescent="0.25">
      <c r="P5114" s="158"/>
    </row>
    <row r="5115" spans="16:16" x14ac:dyDescent="0.25">
      <c r="P5115" s="158"/>
    </row>
    <row r="5116" spans="16:16" x14ac:dyDescent="0.25">
      <c r="P5116" s="158"/>
    </row>
    <row r="5117" spans="16:16" x14ac:dyDescent="0.25">
      <c r="P5117" s="158"/>
    </row>
    <row r="5118" spans="16:16" x14ac:dyDescent="0.25">
      <c r="P5118" s="158"/>
    </row>
    <row r="5119" spans="16:16" x14ac:dyDescent="0.25">
      <c r="P5119" s="158"/>
    </row>
    <row r="5120" spans="16:16" x14ac:dyDescent="0.25">
      <c r="P5120" s="158"/>
    </row>
    <row r="5121" spans="16:16" x14ac:dyDescent="0.25">
      <c r="P5121" s="158"/>
    </row>
    <row r="5122" spans="16:16" x14ac:dyDescent="0.25">
      <c r="P5122" s="158"/>
    </row>
    <row r="5123" spans="16:16" x14ac:dyDescent="0.25">
      <c r="P5123" s="158"/>
    </row>
    <row r="5124" spans="16:16" x14ac:dyDescent="0.25">
      <c r="P5124" s="158"/>
    </row>
    <row r="5125" spans="16:16" x14ac:dyDescent="0.25">
      <c r="P5125" s="158"/>
    </row>
    <row r="5126" spans="16:16" x14ac:dyDescent="0.25">
      <c r="P5126" s="158"/>
    </row>
    <row r="5127" spans="16:16" x14ac:dyDescent="0.25">
      <c r="P5127" s="158"/>
    </row>
    <row r="5128" spans="16:16" x14ac:dyDescent="0.25">
      <c r="P5128" s="158"/>
    </row>
    <row r="5129" spans="16:16" x14ac:dyDescent="0.25">
      <c r="P5129" s="158"/>
    </row>
    <row r="5130" spans="16:16" x14ac:dyDescent="0.25">
      <c r="P5130" s="158"/>
    </row>
    <row r="5131" spans="16:16" x14ac:dyDescent="0.25">
      <c r="P5131" s="158"/>
    </row>
    <row r="5132" spans="16:16" x14ac:dyDescent="0.25">
      <c r="P5132" s="158"/>
    </row>
    <row r="5133" spans="16:16" x14ac:dyDescent="0.25">
      <c r="P5133" s="158"/>
    </row>
    <row r="5134" spans="16:16" x14ac:dyDescent="0.25">
      <c r="P5134" s="158"/>
    </row>
    <row r="5135" spans="16:16" x14ac:dyDescent="0.25">
      <c r="P5135" s="158"/>
    </row>
    <row r="5136" spans="16:16" x14ac:dyDescent="0.25">
      <c r="P5136" s="158"/>
    </row>
    <row r="5137" spans="16:16" x14ac:dyDescent="0.25">
      <c r="P5137" s="158"/>
    </row>
    <row r="5138" spans="16:16" x14ac:dyDescent="0.25">
      <c r="P5138" s="158"/>
    </row>
    <row r="5139" spans="16:16" x14ac:dyDescent="0.25">
      <c r="P5139" s="158"/>
    </row>
    <row r="5140" spans="16:16" x14ac:dyDescent="0.25">
      <c r="P5140" s="158"/>
    </row>
    <row r="5141" spans="16:16" x14ac:dyDescent="0.25">
      <c r="P5141" s="158"/>
    </row>
    <row r="5142" spans="16:16" x14ac:dyDescent="0.25">
      <c r="P5142" s="158"/>
    </row>
    <row r="5143" spans="16:16" x14ac:dyDescent="0.25">
      <c r="P5143" s="158"/>
    </row>
    <row r="5144" spans="16:16" x14ac:dyDescent="0.25">
      <c r="P5144" s="158"/>
    </row>
    <row r="5145" spans="16:16" x14ac:dyDescent="0.25">
      <c r="P5145" s="158"/>
    </row>
    <row r="5146" spans="16:16" x14ac:dyDescent="0.25">
      <c r="P5146" s="158"/>
    </row>
    <row r="5147" spans="16:16" x14ac:dyDescent="0.25">
      <c r="P5147" s="158"/>
    </row>
    <row r="5148" spans="16:16" x14ac:dyDescent="0.25">
      <c r="P5148" s="158"/>
    </row>
    <row r="5149" spans="16:16" x14ac:dyDescent="0.25">
      <c r="P5149" s="158"/>
    </row>
    <row r="5150" spans="16:16" x14ac:dyDescent="0.25">
      <c r="P5150" s="158"/>
    </row>
    <row r="5151" spans="16:16" x14ac:dyDescent="0.25">
      <c r="P5151" s="158"/>
    </row>
    <row r="5152" spans="16:16" x14ac:dyDescent="0.25">
      <c r="P5152" s="158"/>
    </row>
    <row r="5153" spans="16:16" x14ac:dyDescent="0.25">
      <c r="P5153" s="158"/>
    </row>
    <row r="5154" spans="16:16" x14ac:dyDescent="0.25">
      <c r="P5154" s="158"/>
    </row>
    <row r="5155" spans="16:16" x14ac:dyDescent="0.25">
      <c r="P5155" s="158"/>
    </row>
    <row r="5156" spans="16:16" x14ac:dyDescent="0.25">
      <c r="P5156" s="158"/>
    </row>
    <row r="5157" spans="16:16" x14ac:dyDescent="0.25">
      <c r="P5157" s="158"/>
    </row>
    <row r="5158" spans="16:16" x14ac:dyDescent="0.25">
      <c r="P5158" s="158"/>
    </row>
    <row r="5159" spans="16:16" x14ac:dyDescent="0.25">
      <c r="P5159" s="158"/>
    </row>
    <row r="5160" spans="16:16" x14ac:dyDescent="0.25">
      <c r="P5160" s="158"/>
    </row>
    <row r="5161" spans="16:16" x14ac:dyDescent="0.25">
      <c r="P5161" s="158"/>
    </row>
    <row r="5162" spans="16:16" x14ac:dyDescent="0.25">
      <c r="P5162" s="158"/>
    </row>
    <row r="5163" spans="16:16" x14ac:dyDescent="0.25">
      <c r="P5163" s="158"/>
    </row>
    <row r="5164" spans="16:16" x14ac:dyDescent="0.25">
      <c r="P5164" s="158"/>
    </row>
    <row r="5165" spans="16:16" x14ac:dyDescent="0.25">
      <c r="P5165" s="158"/>
    </row>
    <row r="5166" spans="16:16" x14ac:dyDescent="0.25">
      <c r="P5166" s="158"/>
    </row>
    <row r="5167" spans="16:16" x14ac:dyDescent="0.25">
      <c r="P5167" s="158"/>
    </row>
    <row r="5168" spans="16:16" x14ac:dyDescent="0.25">
      <c r="P5168" s="158"/>
    </row>
    <row r="5169" spans="16:16" x14ac:dyDescent="0.25">
      <c r="P5169" s="158"/>
    </row>
    <row r="5170" spans="16:16" x14ac:dyDescent="0.25">
      <c r="P5170" s="158"/>
    </row>
    <row r="5171" spans="16:16" x14ac:dyDescent="0.25">
      <c r="P5171" s="158"/>
    </row>
    <row r="5172" spans="16:16" x14ac:dyDescent="0.25">
      <c r="P5172" s="158"/>
    </row>
    <row r="5173" spans="16:16" x14ac:dyDescent="0.25">
      <c r="P5173" s="158"/>
    </row>
    <row r="5174" spans="16:16" x14ac:dyDescent="0.25">
      <c r="P5174" s="158"/>
    </row>
    <row r="5175" spans="16:16" x14ac:dyDescent="0.25">
      <c r="P5175" s="158"/>
    </row>
    <row r="5176" spans="16:16" x14ac:dyDescent="0.25">
      <c r="P5176" s="158"/>
    </row>
    <row r="5177" spans="16:16" x14ac:dyDescent="0.25">
      <c r="P5177" s="158"/>
    </row>
    <row r="5178" spans="16:16" x14ac:dyDescent="0.25">
      <c r="P5178" s="158"/>
    </row>
    <row r="5179" spans="16:16" x14ac:dyDescent="0.25">
      <c r="P5179" s="158"/>
    </row>
    <row r="5180" spans="16:16" x14ac:dyDescent="0.25">
      <c r="P5180" s="158"/>
    </row>
    <row r="5181" spans="16:16" x14ac:dyDescent="0.25">
      <c r="P5181" s="158"/>
    </row>
    <row r="5182" spans="16:16" x14ac:dyDescent="0.25">
      <c r="P5182" s="158"/>
    </row>
    <row r="5183" spans="16:16" x14ac:dyDescent="0.25">
      <c r="P5183" s="158"/>
    </row>
    <row r="5184" spans="16:16" x14ac:dyDescent="0.25">
      <c r="P5184" s="158"/>
    </row>
    <row r="5185" spans="16:16" x14ac:dyDescent="0.25">
      <c r="P5185" s="158"/>
    </row>
    <row r="5186" spans="16:16" x14ac:dyDescent="0.25">
      <c r="P5186" s="158"/>
    </row>
    <row r="5187" spans="16:16" x14ac:dyDescent="0.25">
      <c r="P5187" s="158"/>
    </row>
    <row r="5188" spans="16:16" x14ac:dyDescent="0.25">
      <c r="P5188" s="158"/>
    </row>
    <row r="5189" spans="16:16" x14ac:dyDescent="0.25">
      <c r="P5189" s="158"/>
    </row>
    <row r="5190" spans="16:16" x14ac:dyDescent="0.25">
      <c r="P5190" s="158"/>
    </row>
    <row r="5191" spans="16:16" x14ac:dyDescent="0.25">
      <c r="P5191" s="158"/>
    </row>
    <row r="5192" spans="16:16" x14ac:dyDescent="0.25">
      <c r="P5192" s="158"/>
    </row>
    <row r="5193" spans="16:16" x14ac:dyDescent="0.25">
      <c r="P5193" s="158"/>
    </row>
    <row r="5194" spans="16:16" x14ac:dyDescent="0.25">
      <c r="P5194" s="158"/>
    </row>
    <row r="5195" spans="16:16" x14ac:dyDescent="0.25">
      <c r="P5195" s="158"/>
    </row>
    <row r="5196" spans="16:16" x14ac:dyDescent="0.25">
      <c r="P5196" s="158"/>
    </row>
    <row r="5197" spans="16:16" x14ac:dyDescent="0.25">
      <c r="P5197" s="158"/>
    </row>
    <row r="5198" spans="16:16" x14ac:dyDescent="0.25">
      <c r="P5198" s="158"/>
    </row>
    <row r="5199" spans="16:16" x14ac:dyDescent="0.25">
      <c r="P5199" s="158"/>
    </row>
    <row r="5200" spans="16:16" x14ac:dyDescent="0.25">
      <c r="P5200" s="158"/>
    </row>
    <row r="5201" spans="16:16" x14ac:dyDescent="0.25">
      <c r="P5201" s="158"/>
    </row>
    <row r="5202" spans="16:16" x14ac:dyDescent="0.25">
      <c r="P5202" s="158"/>
    </row>
    <row r="5203" spans="16:16" x14ac:dyDescent="0.25">
      <c r="P5203" s="158"/>
    </row>
    <row r="5204" spans="16:16" x14ac:dyDescent="0.25">
      <c r="P5204" s="158"/>
    </row>
    <row r="5205" spans="16:16" x14ac:dyDescent="0.25">
      <c r="P5205" s="158"/>
    </row>
    <row r="5206" spans="16:16" x14ac:dyDescent="0.25">
      <c r="P5206" s="158"/>
    </row>
    <row r="5207" spans="16:16" x14ac:dyDescent="0.25">
      <c r="P5207" s="158"/>
    </row>
    <row r="5208" spans="16:16" x14ac:dyDescent="0.25">
      <c r="P5208" s="158"/>
    </row>
    <row r="5209" spans="16:16" x14ac:dyDescent="0.25">
      <c r="P5209" s="158"/>
    </row>
    <row r="5210" spans="16:16" x14ac:dyDescent="0.25">
      <c r="P5210" s="158"/>
    </row>
    <row r="5211" spans="16:16" x14ac:dyDescent="0.25">
      <c r="P5211" s="158"/>
    </row>
    <row r="5212" spans="16:16" x14ac:dyDescent="0.25">
      <c r="P5212" s="158"/>
    </row>
    <row r="5213" spans="16:16" x14ac:dyDescent="0.25">
      <c r="P5213" s="158"/>
    </row>
    <row r="5214" spans="16:16" x14ac:dyDescent="0.25">
      <c r="P5214" s="158"/>
    </row>
    <row r="5215" spans="16:16" x14ac:dyDescent="0.25">
      <c r="P5215" s="158"/>
    </row>
    <row r="5216" spans="16:16" x14ac:dyDescent="0.25">
      <c r="P5216" s="158"/>
    </row>
    <row r="5217" spans="16:16" x14ac:dyDescent="0.25">
      <c r="P5217" s="158"/>
    </row>
    <row r="5218" spans="16:16" x14ac:dyDescent="0.25">
      <c r="P5218" s="158"/>
    </row>
    <row r="5219" spans="16:16" x14ac:dyDescent="0.25">
      <c r="P5219" s="158"/>
    </row>
    <row r="5220" spans="16:16" x14ac:dyDescent="0.25">
      <c r="P5220" s="158"/>
    </row>
    <row r="5221" spans="16:16" x14ac:dyDescent="0.25">
      <c r="P5221" s="158"/>
    </row>
    <row r="5222" spans="16:16" x14ac:dyDescent="0.25">
      <c r="P5222" s="158"/>
    </row>
    <row r="5223" spans="16:16" x14ac:dyDescent="0.25">
      <c r="P5223" s="158"/>
    </row>
    <row r="5224" spans="16:16" x14ac:dyDescent="0.25">
      <c r="P5224" s="158"/>
    </row>
    <row r="5225" spans="16:16" x14ac:dyDescent="0.25">
      <c r="P5225" s="158"/>
    </row>
    <row r="5226" spans="16:16" x14ac:dyDescent="0.25">
      <c r="P5226" s="158"/>
    </row>
    <row r="5227" spans="16:16" x14ac:dyDescent="0.25">
      <c r="P5227" s="158"/>
    </row>
    <row r="5228" spans="16:16" x14ac:dyDescent="0.25">
      <c r="P5228" s="158"/>
    </row>
    <row r="5229" spans="16:16" x14ac:dyDescent="0.25">
      <c r="P5229" s="158"/>
    </row>
    <row r="5230" spans="16:16" x14ac:dyDescent="0.25">
      <c r="P5230" s="158"/>
    </row>
    <row r="5231" spans="16:16" x14ac:dyDescent="0.25">
      <c r="P5231" s="158"/>
    </row>
    <row r="5232" spans="16:16" x14ac:dyDescent="0.25">
      <c r="P5232" s="158"/>
    </row>
    <row r="5233" spans="16:16" x14ac:dyDescent="0.25">
      <c r="P5233" s="158"/>
    </row>
    <row r="5234" spans="16:16" x14ac:dyDescent="0.25">
      <c r="P5234" s="158"/>
    </row>
    <row r="5235" spans="16:16" x14ac:dyDescent="0.25">
      <c r="P5235" s="158"/>
    </row>
    <row r="5236" spans="16:16" x14ac:dyDescent="0.25">
      <c r="P5236" s="158"/>
    </row>
    <row r="5237" spans="16:16" x14ac:dyDescent="0.25">
      <c r="P5237" s="158"/>
    </row>
    <row r="5238" spans="16:16" x14ac:dyDescent="0.25">
      <c r="P5238" s="158"/>
    </row>
    <row r="5239" spans="16:16" x14ac:dyDescent="0.25">
      <c r="P5239" s="158"/>
    </row>
    <row r="5240" spans="16:16" x14ac:dyDescent="0.25">
      <c r="P5240" s="158"/>
    </row>
    <row r="5241" spans="16:16" x14ac:dyDescent="0.25">
      <c r="P5241" s="158"/>
    </row>
    <row r="5242" spans="16:16" x14ac:dyDescent="0.25">
      <c r="P5242" s="158"/>
    </row>
    <row r="5243" spans="16:16" x14ac:dyDescent="0.25">
      <c r="P5243" s="158"/>
    </row>
    <row r="5244" spans="16:16" x14ac:dyDescent="0.25">
      <c r="P5244" s="158"/>
    </row>
    <row r="5245" spans="16:16" x14ac:dyDescent="0.25">
      <c r="P5245" s="158"/>
    </row>
    <row r="5246" spans="16:16" x14ac:dyDescent="0.25">
      <c r="P5246" s="158"/>
    </row>
    <row r="5247" spans="16:16" x14ac:dyDescent="0.25">
      <c r="P5247" s="158"/>
    </row>
    <row r="5248" spans="16:16" x14ac:dyDescent="0.25">
      <c r="P5248" s="158"/>
    </row>
    <row r="5249" spans="16:16" x14ac:dyDescent="0.25">
      <c r="P5249" s="158"/>
    </row>
    <row r="5250" spans="16:16" x14ac:dyDescent="0.25">
      <c r="P5250" s="158"/>
    </row>
    <row r="5251" spans="16:16" x14ac:dyDescent="0.25">
      <c r="P5251" s="158"/>
    </row>
    <row r="5252" spans="16:16" x14ac:dyDescent="0.25">
      <c r="P5252" s="158"/>
    </row>
    <row r="5253" spans="16:16" x14ac:dyDescent="0.25">
      <c r="P5253" s="158"/>
    </row>
    <row r="5254" spans="16:16" x14ac:dyDescent="0.25">
      <c r="P5254" s="158"/>
    </row>
    <row r="5255" spans="16:16" x14ac:dyDescent="0.25">
      <c r="P5255" s="158"/>
    </row>
    <row r="5256" spans="16:16" x14ac:dyDescent="0.25">
      <c r="P5256" s="158"/>
    </row>
    <row r="5257" spans="16:16" x14ac:dyDescent="0.25">
      <c r="P5257" s="158"/>
    </row>
    <row r="5258" spans="16:16" x14ac:dyDescent="0.25">
      <c r="P5258" s="158"/>
    </row>
    <row r="5259" spans="16:16" x14ac:dyDescent="0.25">
      <c r="P5259" s="158"/>
    </row>
    <row r="5260" spans="16:16" x14ac:dyDescent="0.25">
      <c r="P5260" s="158"/>
    </row>
    <row r="5261" spans="16:16" x14ac:dyDescent="0.25">
      <c r="P5261" s="158"/>
    </row>
    <row r="5262" spans="16:16" x14ac:dyDescent="0.25">
      <c r="P5262" s="158"/>
    </row>
    <row r="5263" spans="16:16" x14ac:dyDescent="0.25">
      <c r="P5263" s="158"/>
    </row>
    <row r="5264" spans="16:16" x14ac:dyDescent="0.25">
      <c r="P5264" s="158"/>
    </row>
    <row r="5265" spans="16:16" x14ac:dyDescent="0.25">
      <c r="P5265" s="158"/>
    </row>
    <row r="5266" spans="16:16" x14ac:dyDescent="0.25">
      <c r="P5266" s="158"/>
    </row>
    <row r="5267" spans="16:16" x14ac:dyDescent="0.25">
      <c r="P5267" s="158"/>
    </row>
    <row r="5268" spans="16:16" x14ac:dyDescent="0.25">
      <c r="P5268" s="158"/>
    </row>
    <row r="5269" spans="16:16" x14ac:dyDescent="0.25">
      <c r="P5269" s="158"/>
    </row>
    <row r="5270" spans="16:16" x14ac:dyDescent="0.25">
      <c r="P5270" s="158"/>
    </row>
    <row r="5271" spans="16:16" x14ac:dyDescent="0.25">
      <c r="P5271" s="158"/>
    </row>
    <row r="5272" spans="16:16" x14ac:dyDescent="0.25">
      <c r="P5272" s="158"/>
    </row>
    <row r="5273" spans="16:16" x14ac:dyDescent="0.25">
      <c r="P5273" s="158"/>
    </row>
    <row r="5274" spans="16:16" x14ac:dyDescent="0.25">
      <c r="P5274" s="158"/>
    </row>
    <row r="5275" spans="16:16" x14ac:dyDescent="0.25">
      <c r="P5275" s="158"/>
    </row>
    <row r="5276" spans="16:16" x14ac:dyDescent="0.25">
      <c r="P5276" s="158"/>
    </row>
    <row r="5277" spans="16:16" x14ac:dyDescent="0.25">
      <c r="P5277" s="158"/>
    </row>
    <row r="5278" spans="16:16" x14ac:dyDescent="0.25">
      <c r="P5278" s="158"/>
    </row>
    <row r="5279" spans="16:16" x14ac:dyDescent="0.25">
      <c r="P5279" s="158"/>
    </row>
    <row r="5280" spans="16:16" x14ac:dyDescent="0.25">
      <c r="P5280" s="158"/>
    </row>
    <row r="5281" spans="16:16" x14ac:dyDescent="0.25">
      <c r="P5281" s="158"/>
    </row>
    <row r="5282" spans="16:16" x14ac:dyDescent="0.25">
      <c r="P5282" s="158"/>
    </row>
    <row r="5283" spans="16:16" x14ac:dyDescent="0.25">
      <c r="P5283" s="158"/>
    </row>
    <row r="5284" spans="16:16" x14ac:dyDescent="0.25">
      <c r="P5284" s="158"/>
    </row>
    <row r="5285" spans="16:16" x14ac:dyDescent="0.25">
      <c r="P5285" s="158"/>
    </row>
    <row r="5286" spans="16:16" x14ac:dyDescent="0.25">
      <c r="P5286" s="158"/>
    </row>
    <row r="5287" spans="16:16" x14ac:dyDescent="0.25">
      <c r="P5287" s="158"/>
    </row>
    <row r="5288" spans="16:16" x14ac:dyDescent="0.25">
      <c r="P5288" s="158"/>
    </row>
    <row r="5289" spans="16:16" x14ac:dyDescent="0.25">
      <c r="P5289" s="158"/>
    </row>
    <row r="5290" spans="16:16" x14ac:dyDescent="0.25">
      <c r="P5290" s="158"/>
    </row>
    <row r="5291" spans="16:16" x14ac:dyDescent="0.25">
      <c r="P5291" s="158"/>
    </row>
    <row r="5292" spans="16:16" x14ac:dyDescent="0.25">
      <c r="P5292" s="158"/>
    </row>
    <row r="5293" spans="16:16" x14ac:dyDescent="0.25">
      <c r="P5293" s="158"/>
    </row>
    <row r="5294" spans="16:16" x14ac:dyDescent="0.25">
      <c r="P5294" s="158"/>
    </row>
    <row r="5295" spans="16:16" x14ac:dyDescent="0.25">
      <c r="P5295" s="158"/>
    </row>
    <row r="5296" spans="16:16" x14ac:dyDescent="0.25">
      <c r="P5296" s="158"/>
    </row>
    <row r="5297" spans="16:16" x14ac:dyDescent="0.25">
      <c r="P5297" s="158"/>
    </row>
    <row r="5298" spans="16:16" x14ac:dyDescent="0.25">
      <c r="P5298" s="158"/>
    </row>
    <row r="5299" spans="16:16" x14ac:dyDescent="0.25">
      <c r="P5299" s="158"/>
    </row>
    <row r="5300" spans="16:16" x14ac:dyDescent="0.25">
      <c r="P5300" s="158"/>
    </row>
    <row r="5301" spans="16:16" x14ac:dyDescent="0.25">
      <c r="P5301" s="158"/>
    </row>
    <row r="5302" spans="16:16" x14ac:dyDescent="0.25">
      <c r="P5302" s="158"/>
    </row>
    <row r="5303" spans="16:16" x14ac:dyDescent="0.25">
      <c r="P5303" s="158"/>
    </row>
    <row r="5304" spans="16:16" x14ac:dyDescent="0.25">
      <c r="P5304" s="158"/>
    </row>
    <row r="5305" spans="16:16" x14ac:dyDescent="0.25">
      <c r="P5305" s="158"/>
    </row>
    <row r="5306" spans="16:16" x14ac:dyDescent="0.25">
      <c r="P5306" s="158"/>
    </row>
    <row r="5307" spans="16:16" x14ac:dyDescent="0.25">
      <c r="P5307" s="158"/>
    </row>
    <row r="5308" spans="16:16" x14ac:dyDescent="0.25">
      <c r="P5308" s="158"/>
    </row>
    <row r="5309" spans="16:16" x14ac:dyDescent="0.25">
      <c r="P5309" s="158"/>
    </row>
    <row r="5310" spans="16:16" x14ac:dyDescent="0.25">
      <c r="P5310" s="158"/>
    </row>
    <row r="5311" spans="16:16" x14ac:dyDescent="0.25">
      <c r="P5311" s="158"/>
    </row>
    <row r="5312" spans="16:16" x14ac:dyDescent="0.25">
      <c r="P5312" s="158"/>
    </row>
    <row r="5313" spans="16:16" x14ac:dyDescent="0.25">
      <c r="P5313" s="158"/>
    </row>
    <row r="5314" spans="16:16" x14ac:dyDescent="0.25">
      <c r="P5314" s="158"/>
    </row>
    <row r="5315" spans="16:16" x14ac:dyDescent="0.25">
      <c r="P5315" s="158"/>
    </row>
    <row r="5316" spans="16:16" x14ac:dyDescent="0.25">
      <c r="P5316" s="158"/>
    </row>
    <row r="5317" spans="16:16" x14ac:dyDescent="0.25">
      <c r="P5317" s="158"/>
    </row>
    <row r="5318" spans="16:16" x14ac:dyDescent="0.25">
      <c r="P5318" s="158"/>
    </row>
    <row r="5319" spans="16:16" x14ac:dyDescent="0.25">
      <c r="P5319" s="158"/>
    </row>
    <row r="5320" spans="16:16" x14ac:dyDescent="0.25">
      <c r="P5320" s="158"/>
    </row>
    <row r="5321" spans="16:16" x14ac:dyDescent="0.25">
      <c r="P5321" s="158"/>
    </row>
    <row r="5322" spans="16:16" x14ac:dyDescent="0.25">
      <c r="P5322" s="158"/>
    </row>
    <row r="5323" spans="16:16" x14ac:dyDescent="0.25">
      <c r="P5323" s="158"/>
    </row>
    <row r="5324" spans="16:16" x14ac:dyDescent="0.25">
      <c r="P5324" s="158"/>
    </row>
    <row r="5325" spans="16:16" x14ac:dyDescent="0.25">
      <c r="P5325" s="158"/>
    </row>
    <row r="5326" spans="16:16" x14ac:dyDescent="0.25">
      <c r="P5326" s="158"/>
    </row>
    <row r="5327" spans="16:16" x14ac:dyDescent="0.25">
      <c r="P5327" s="158"/>
    </row>
    <row r="5328" spans="16:16" x14ac:dyDescent="0.25">
      <c r="P5328" s="158"/>
    </row>
    <row r="5329" spans="16:16" x14ac:dyDescent="0.25">
      <c r="P5329" s="158"/>
    </row>
    <row r="5330" spans="16:16" x14ac:dyDescent="0.25">
      <c r="P5330" s="158"/>
    </row>
    <row r="5331" spans="16:16" x14ac:dyDescent="0.25">
      <c r="P5331" s="158"/>
    </row>
    <row r="5332" spans="16:16" x14ac:dyDescent="0.25">
      <c r="P5332" s="158"/>
    </row>
    <row r="5333" spans="16:16" x14ac:dyDescent="0.25">
      <c r="P5333" s="158"/>
    </row>
    <row r="5334" spans="16:16" x14ac:dyDescent="0.25">
      <c r="P5334" s="158"/>
    </row>
    <row r="5335" spans="16:16" x14ac:dyDescent="0.25">
      <c r="P5335" s="158"/>
    </row>
    <row r="5336" spans="16:16" x14ac:dyDescent="0.25">
      <c r="P5336" s="158"/>
    </row>
    <row r="5337" spans="16:16" x14ac:dyDescent="0.25">
      <c r="P5337" s="158"/>
    </row>
    <row r="5338" spans="16:16" x14ac:dyDescent="0.25">
      <c r="P5338" s="158"/>
    </row>
    <row r="5339" spans="16:16" x14ac:dyDescent="0.25">
      <c r="P5339" s="158"/>
    </row>
    <row r="5340" spans="16:16" x14ac:dyDescent="0.25">
      <c r="P5340" s="158"/>
    </row>
    <row r="5341" spans="16:16" x14ac:dyDescent="0.25">
      <c r="P5341" s="158"/>
    </row>
    <row r="5342" spans="16:16" x14ac:dyDescent="0.25">
      <c r="P5342" s="158"/>
    </row>
    <row r="5343" spans="16:16" x14ac:dyDescent="0.25">
      <c r="P5343" s="158"/>
    </row>
    <row r="5344" spans="16:16" x14ac:dyDescent="0.25">
      <c r="P5344" s="158"/>
    </row>
    <row r="5345" spans="16:16" x14ac:dyDescent="0.25">
      <c r="P5345" s="158"/>
    </row>
    <row r="5346" spans="16:16" x14ac:dyDescent="0.25">
      <c r="P5346" s="158"/>
    </row>
    <row r="5347" spans="16:16" x14ac:dyDescent="0.25">
      <c r="P5347" s="158"/>
    </row>
    <row r="5348" spans="16:16" x14ac:dyDescent="0.25">
      <c r="P5348" s="158"/>
    </row>
    <row r="5349" spans="16:16" x14ac:dyDescent="0.25">
      <c r="P5349" s="158"/>
    </row>
    <row r="5350" spans="16:16" x14ac:dyDescent="0.25">
      <c r="P5350" s="158"/>
    </row>
    <row r="5351" spans="16:16" x14ac:dyDescent="0.25">
      <c r="P5351" s="158"/>
    </row>
    <row r="5352" spans="16:16" x14ac:dyDescent="0.25">
      <c r="P5352" s="158"/>
    </row>
    <row r="5353" spans="16:16" x14ac:dyDescent="0.25">
      <c r="P5353" s="158"/>
    </row>
    <row r="5354" spans="16:16" x14ac:dyDescent="0.25">
      <c r="P5354" s="158"/>
    </row>
    <row r="5355" spans="16:16" x14ac:dyDescent="0.25">
      <c r="P5355" s="158"/>
    </row>
    <row r="5356" spans="16:16" x14ac:dyDescent="0.25">
      <c r="P5356" s="158"/>
    </row>
    <row r="5357" spans="16:16" x14ac:dyDescent="0.25">
      <c r="P5357" s="158"/>
    </row>
    <row r="5358" spans="16:16" x14ac:dyDescent="0.25">
      <c r="P5358" s="158"/>
    </row>
    <row r="5359" spans="16:16" x14ac:dyDescent="0.25">
      <c r="P5359" s="158"/>
    </row>
    <row r="5360" spans="16:16" x14ac:dyDescent="0.25">
      <c r="P5360" s="158"/>
    </row>
    <row r="5361" spans="16:16" x14ac:dyDescent="0.25">
      <c r="P5361" s="158"/>
    </row>
    <row r="5362" spans="16:16" x14ac:dyDescent="0.25">
      <c r="P5362" s="158"/>
    </row>
    <row r="5363" spans="16:16" x14ac:dyDescent="0.25">
      <c r="P5363" s="158"/>
    </row>
    <row r="5364" spans="16:16" x14ac:dyDescent="0.25">
      <c r="P5364" s="158"/>
    </row>
    <row r="5365" spans="16:16" x14ac:dyDescent="0.25">
      <c r="P5365" s="158"/>
    </row>
    <row r="5366" spans="16:16" x14ac:dyDescent="0.25">
      <c r="P5366" s="158"/>
    </row>
    <row r="5367" spans="16:16" x14ac:dyDescent="0.25">
      <c r="P5367" s="158"/>
    </row>
    <row r="5368" spans="16:16" x14ac:dyDescent="0.25">
      <c r="P5368" s="158"/>
    </row>
    <row r="5369" spans="16:16" x14ac:dyDescent="0.25">
      <c r="P5369" s="158"/>
    </row>
    <row r="5370" spans="16:16" x14ac:dyDescent="0.25">
      <c r="P5370" s="158"/>
    </row>
    <row r="5371" spans="16:16" x14ac:dyDescent="0.25">
      <c r="P5371" s="158"/>
    </row>
    <row r="5372" spans="16:16" x14ac:dyDescent="0.25">
      <c r="P5372" s="158"/>
    </row>
    <row r="5373" spans="16:16" x14ac:dyDescent="0.25">
      <c r="P5373" s="158"/>
    </row>
    <row r="5374" spans="16:16" x14ac:dyDescent="0.25">
      <c r="P5374" s="158"/>
    </row>
    <row r="5375" spans="16:16" x14ac:dyDescent="0.25">
      <c r="P5375" s="158"/>
    </row>
    <row r="5376" spans="16:16" x14ac:dyDescent="0.25">
      <c r="P5376" s="158"/>
    </row>
    <row r="5377" spans="16:16" x14ac:dyDescent="0.25">
      <c r="P5377" s="158"/>
    </row>
    <row r="5378" spans="16:16" x14ac:dyDescent="0.25">
      <c r="P5378" s="158"/>
    </row>
    <row r="5379" spans="16:16" x14ac:dyDescent="0.25">
      <c r="P5379" s="158"/>
    </row>
    <row r="5380" spans="16:16" x14ac:dyDescent="0.25">
      <c r="P5380" s="158"/>
    </row>
    <row r="5381" spans="16:16" x14ac:dyDescent="0.25">
      <c r="P5381" s="158"/>
    </row>
    <row r="5382" spans="16:16" x14ac:dyDescent="0.25">
      <c r="P5382" s="158"/>
    </row>
    <row r="5383" spans="16:16" x14ac:dyDescent="0.25">
      <c r="P5383" s="158"/>
    </row>
    <row r="5384" spans="16:16" x14ac:dyDescent="0.25">
      <c r="P5384" s="158"/>
    </row>
    <row r="5385" spans="16:16" x14ac:dyDescent="0.25">
      <c r="P5385" s="158"/>
    </row>
    <row r="5386" spans="16:16" x14ac:dyDescent="0.25">
      <c r="P5386" s="158"/>
    </row>
    <row r="5387" spans="16:16" x14ac:dyDescent="0.25">
      <c r="P5387" s="158"/>
    </row>
    <row r="5388" spans="16:16" x14ac:dyDescent="0.25">
      <c r="P5388" s="158"/>
    </row>
    <row r="5389" spans="16:16" x14ac:dyDescent="0.25">
      <c r="P5389" s="158"/>
    </row>
    <row r="5390" spans="16:16" x14ac:dyDescent="0.25">
      <c r="P5390" s="158"/>
    </row>
    <row r="5391" spans="16:16" x14ac:dyDescent="0.25">
      <c r="P5391" s="158"/>
    </row>
    <row r="5392" spans="16:16" x14ac:dyDescent="0.25">
      <c r="P5392" s="158"/>
    </row>
    <row r="5393" spans="16:16" x14ac:dyDescent="0.25">
      <c r="P5393" s="158"/>
    </row>
    <row r="5394" spans="16:16" x14ac:dyDescent="0.25">
      <c r="P5394" s="158"/>
    </row>
    <row r="5395" spans="16:16" x14ac:dyDescent="0.25">
      <c r="P5395" s="158"/>
    </row>
    <row r="5396" spans="16:16" x14ac:dyDescent="0.25">
      <c r="P5396" s="158"/>
    </row>
    <row r="5397" spans="16:16" x14ac:dyDescent="0.25">
      <c r="P5397" s="158"/>
    </row>
    <row r="5398" spans="16:16" x14ac:dyDescent="0.25">
      <c r="P5398" s="158"/>
    </row>
    <row r="5399" spans="16:16" x14ac:dyDescent="0.25">
      <c r="P5399" s="158"/>
    </row>
    <row r="5400" spans="16:16" x14ac:dyDescent="0.25">
      <c r="P5400" s="158"/>
    </row>
    <row r="5401" spans="16:16" x14ac:dyDescent="0.25">
      <c r="P5401" s="158"/>
    </row>
    <row r="5402" spans="16:16" x14ac:dyDescent="0.25">
      <c r="P5402" s="158"/>
    </row>
    <row r="5403" spans="16:16" x14ac:dyDescent="0.25">
      <c r="P5403" s="158"/>
    </row>
    <row r="5404" spans="16:16" x14ac:dyDescent="0.25">
      <c r="P5404" s="158"/>
    </row>
    <row r="5405" spans="16:16" x14ac:dyDescent="0.25">
      <c r="P5405" s="158"/>
    </row>
    <row r="5406" spans="16:16" x14ac:dyDescent="0.25">
      <c r="P5406" s="158"/>
    </row>
    <row r="5407" spans="16:16" x14ac:dyDescent="0.25">
      <c r="P5407" s="158"/>
    </row>
    <row r="5408" spans="16:16" x14ac:dyDescent="0.25">
      <c r="P5408" s="158"/>
    </row>
    <row r="5409" spans="16:16" x14ac:dyDescent="0.25">
      <c r="P5409" s="158"/>
    </row>
    <row r="5410" spans="16:16" x14ac:dyDescent="0.25">
      <c r="P5410" s="158"/>
    </row>
    <row r="5411" spans="16:16" x14ac:dyDescent="0.25">
      <c r="P5411" s="158"/>
    </row>
    <row r="5412" spans="16:16" x14ac:dyDescent="0.25">
      <c r="P5412" s="158"/>
    </row>
    <row r="5413" spans="16:16" x14ac:dyDescent="0.25">
      <c r="P5413" s="158"/>
    </row>
    <row r="5414" spans="16:16" x14ac:dyDescent="0.25">
      <c r="P5414" s="158"/>
    </row>
    <row r="5415" spans="16:16" x14ac:dyDescent="0.25">
      <c r="P5415" s="158"/>
    </row>
    <row r="5416" spans="16:16" x14ac:dyDescent="0.25">
      <c r="P5416" s="158"/>
    </row>
    <row r="5417" spans="16:16" x14ac:dyDescent="0.25">
      <c r="P5417" s="158"/>
    </row>
    <row r="5418" spans="16:16" x14ac:dyDescent="0.25">
      <c r="P5418" s="158"/>
    </row>
    <row r="5419" spans="16:16" x14ac:dyDescent="0.25">
      <c r="P5419" s="158"/>
    </row>
    <row r="5420" spans="16:16" x14ac:dyDescent="0.25">
      <c r="P5420" s="158"/>
    </row>
    <row r="5421" spans="16:16" x14ac:dyDescent="0.25">
      <c r="P5421" s="158"/>
    </row>
    <row r="5422" spans="16:16" x14ac:dyDescent="0.25">
      <c r="P5422" s="158"/>
    </row>
    <row r="5423" spans="16:16" x14ac:dyDescent="0.25">
      <c r="P5423" s="158"/>
    </row>
    <row r="5424" spans="16:16" x14ac:dyDescent="0.25">
      <c r="P5424" s="158"/>
    </row>
    <row r="5425" spans="16:16" x14ac:dyDescent="0.25">
      <c r="P5425" s="158"/>
    </row>
    <row r="5426" spans="16:16" x14ac:dyDescent="0.25">
      <c r="P5426" s="158"/>
    </row>
    <row r="5427" spans="16:16" x14ac:dyDescent="0.25">
      <c r="P5427" s="158"/>
    </row>
    <row r="5428" spans="16:16" x14ac:dyDescent="0.25">
      <c r="P5428" s="158"/>
    </row>
    <row r="5429" spans="16:16" x14ac:dyDescent="0.25">
      <c r="P5429" s="158"/>
    </row>
    <row r="5430" spans="16:16" x14ac:dyDescent="0.25">
      <c r="P5430" s="158"/>
    </row>
    <row r="5431" spans="16:16" x14ac:dyDescent="0.25">
      <c r="P5431" s="158"/>
    </row>
    <row r="5432" spans="16:16" x14ac:dyDescent="0.25">
      <c r="P5432" s="158"/>
    </row>
    <row r="5433" spans="16:16" x14ac:dyDescent="0.25">
      <c r="P5433" s="158"/>
    </row>
    <row r="5434" spans="16:16" x14ac:dyDescent="0.25">
      <c r="P5434" s="158"/>
    </row>
    <row r="5435" spans="16:16" x14ac:dyDescent="0.25">
      <c r="P5435" s="158"/>
    </row>
    <row r="5436" spans="16:16" x14ac:dyDescent="0.25">
      <c r="P5436" s="158"/>
    </row>
    <row r="5437" spans="16:16" x14ac:dyDescent="0.25">
      <c r="P5437" s="158"/>
    </row>
    <row r="5438" spans="16:16" x14ac:dyDescent="0.25">
      <c r="P5438" s="158"/>
    </row>
    <row r="5439" spans="16:16" x14ac:dyDescent="0.25">
      <c r="P5439" s="158"/>
    </row>
    <row r="5440" spans="16:16" x14ac:dyDescent="0.25">
      <c r="P5440" s="158"/>
    </row>
    <row r="5441" spans="16:16" x14ac:dyDescent="0.25">
      <c r="P5441" s="158"/>
    </row>
    <row r="5442" spans="16:16" x14ac:dyDescent="0.25">
      <c r="P5442" s="158"/>
    </row>
    <row r="5443" spans="16:16" x14ac:dyDescent="0.25">
      <c r="P5443" s="158"/>
    </row>
    <row r="5444" spans="16:16" x14ac:dyDescent="0.25">
      <c r="P5444" s="158"/>
    </row>
    <row r="5445" spans="16:16" x14ac:dyDescent="0.25">
      <c r="P5445" s="158"/>
    </row>
    <row r="5446" spans="16:16" x14ac:dyDescent="0.25">
      <c r="P5446" s="158"/>
    </row>
    <row r="5447" spans="16:16" x14ac:dyDescent="0.25">
      <c r="P5447" s="158"/>
    </row>
    <row r="5448" spans="16:16" x14ac:dyDescent="0.25">
      <c r="P5448" s="158"/>
    </row>
    <row r="5449" spans="16:16" x14ac:dyDescent="0.25">
      <c r="P5449" s="158"/>
    </row>
    <row r="5450" spans="16:16" x14ac:dyDescent="0.25">
      <c r="P5450" s="158"/>
    </row>
    <row r="5451" spans="16:16" x14ac:dyDescent="0.25">
      <c r="P5451" s="158"/>
    </row>
    <row r="5452" spans="16:16" x14ac:dyDescent="0.25">
      <c r="P5452" s="158"/>
    </row>
    <row r="5453" spans="16:16" x14ac:dyDescent="0.25">
      <c r="P5453" s="158"/>
    </row>
    <row r="5454" spans="16:16" x14ac:dyDescent="0.25">
      <c r="P5454" s="158"/>
    </row>
    <row r="5455" spans="16:16" x14ac:dyDescent="0.25">
      <c r="P5455" s="158"/>
    </row>
    <row r="5456" spans="16:16" x14ac:dyDescent="0.25">
      <c r="P5456" s="158"/>
    </row>
    <row r="5457" spans="16:16" x14ac:dyDescent="0.25">
      <c r="P5457" s="158"/>
    </row>
    <row r="5458" spans="16:16" x14ac:dyDescent="0.25">
      <c r="P5458" s="158"/>
    </row>
    <row r="5459" spans="16:16" x14ac:dyDescent="0.25">
      <c r="P5459" s="158"/>
    </row>
    <row r="5460" spans="16:16" x14ac:dyDescent="0.25">
      <c r="P5460" s="158"/>
    </row>
    <row r="5461" spans="16:16" x14ac:dyDescent="0.25">
      <c r="P5461" s="158"/>
    </row>
    <row r="5462" spans="16:16" x14ac:dyDescent="0.25">
      <c r="P5462" s="158"/>
    </row>
    <row r="5463" spans="16:16" x14ac:dyDescent="0.25">
      <c r="P5463" s="158"/>
    </row>
    <row r="5464" spans="16:16" x14ac:dyDescent="0.25">
      <c r="P5464" s="158"/>
    </row>
    <row r="5465" spans="16:16" x14ac:dyDescent="0.25">
      <c r="P5465" s="158"/>
    </row>
    <row r="5466" spans="16:16" x14ac:dyDescent="0.25">
      <c r="P5466" s="158"/>
    </row>
    <row r="5467" spans="16:16" x14ac:dyDescent="0.25">
      <c r="P5467" s="158"/>
    </row>
    <row r="5468" spans="16:16" x14ac:dyDescent="0.25">
      <c r="P5468" s="158"/>
    </row>
    <row r="5469" spans="16:16" x14ac:dyDescent="0.25">
      <c r="P5469" s="158"/>
    </row>
    <row r="5470" spans="16:16" x14ac:dyDescent="0.25">
      <c r="P5470" s="158"/>
    </row>
    <row r="5471" spans="16:16" x14ac:dyDescent="0.25">
      <c r="P5471" s="158"/>
    </row>
    <row r="5472" spans="16:16" x14ac:dyDescent="0.25">
      <c r="P5472" s="158"/>
    </row>
    <row r="5473" spans="16:16" x14ac:dyDescent="0.25">
      <c r="P5473" s="158"/>
    </row>
    <row r="5474" spans="16:16" x14ac:dyDescent="0.25">
      <c r="P5474" s="158"/>
    </row>
    <row r="5475" spans="16:16" x14ac:dyDescent="0.25">
      <c r="P5475" s="158"/>
    </row>
    <row r="5476" spans="16:16" x14ac:dyDescent="0.25">
      <c r="P5476" s="158"/>
    </row>
    <row r="5477" spans="16:16" x14ac:dyDescent="0.25">
      <c r="P5477" s="158"/>
    </row>
    <row r="5478" spans="16:16" x14ac:dyDescent="0.25">
      <c r="P5478" s="158"/>
    </row>
    <row r="5479" spans="16:16" x14ac:dyDescent="0.25">
      <c r="P5479" s="158"/>
    </row>
    <row r="5480" spans="16:16" x14ac:dyDescent="0.25">
      <c r="P5480" s="158"/>
    </row>
    <row r="5481" spans="16:16" x14ac:dyDescent="0.25">
      <c r="P5481" s="158"/>
    </row>
    <row r="5482" spans="16:16" x14ac:dyDescent="0.25">
      <c r="P5482" s="158"/>
    </row>
    <row r="5483" spans="16:16" x14ac:dyDescent="0.25">
      <c r="P5483" s="158"/>
    </row>
    <row r="5484" spans="16:16" x14ac:dyDescent="0.25">
      <c r="P5484" s="158"/>
    </row>
    <row r="5485" spans="16:16" x14ac:dyDescent="0.25">
      <c r="P5485" s="158"/>
    </row>
    <row r="5486" spans="16:16" x14ac:dyDescent="0.25">
      <c r="P5486" s="158"/>
    </row>
    <row r="5487" spans="16:16" x14ac:dyDescent="0.25">
      <c r="P5487" s="158"/>
    </row>
    <row r="5488" spans="16:16" x14ac:dyDescent="0.25">
      <c r="P5488" s="158"/>
    </row>
    <row r="5489" spans="16:16" x14ac:dyDescent="0.25">
      <c r="P5489" s="158"/>
    </row>
    <row r="5490" spans="16:16" x14ac:dyDescent="0.25">
      <c r="P5490" s="158"/>
    </row>
    <row r="5491" spans="16:16" x14ac:dyDescent="0.25">
      <c r="P5491" s="158"/>
    </row>
    <row r="5492" spans="16:16" x14ac:dyDescent="0.25">
      <c r="P5492" s="158"/>
    </row>
    <row r="5493" spans="16:16" x14ac:dyDescent="0.25">
      <c r="P5493" s="158"/>
    </row>
    <row r="5494" spans="16:16" x14ac:dyDescent="0.25">
      <c r="P5494" s="158"/>
    </row>
    <row r="5495" spans="16:16" x14ac:dyDescent="0.25">
      <c r="P5495" s="158"/>
    </row>
    <row r="5496" spans="16:16" x14ac:dyDescent="0.25">
      <c r="P5496" s="158"/>
    </row>
    <row r="5497" spans="16:16" x14ac:dyDescent="0.25">
      <c r="P5497" s="158"/>
    </row>
    <row r="5498" spans="16:16" x14ac:dyDescent="0.25">
      <c r="P5498" s="158"/>
    </row>
    <row r="5499" spans="16:16" x14ac:dyDescent="0.25">
      <c r="P5499" s="158"/>
    </row>
    <row r="5500" spans="16:16" x14ac:dyDescent="0.25">
      <c r="P5500" s="158"/>
    </row>
    <row r="5501" spans="16:16" x14ac:dyDescent="0.25">
      <c r="P5501" s="158"/>
    </row>
    <row r="5502" spans="16:16" x14ac:dyDescent="0.25">
      <c r="P5502" s="158"/>
    </row>
    <row r="5503" spans="16:16" x14ac:dyDescent="0.25">
      <c r="P5503" s="158"/>
    </row>
    <row r="5504" spans="16:16" x14ac:dyDescent="0.25">
      <c r="P5504" s="158"/>
    </row>
    <row r="5505" spans="16:16" x14ac:dyDescent="0.25">
      <c r="P5505" s="158"/>
    </row>
    <row r="5506" spans="16:16" x14ac:dyDescent="0.25">
      <c r="P5506" s="158"/>
    </row>
    <row r="5507" spans="16:16" x14ac:dyDescent="0.25">
      <c r="P5507" s="158"/>
    </row>
    <row r="5508" spans="16:16" x14ac:dyDescent="0.25">
      <c r="P5508" s="158"/>
    </row>
    <row r="5509" spans="16:16" x14ac:dyDescent="0.25">
      <c r="P5509" s="158"/>
    </row>
    <row r="5510" spans="16:16" x14ac:dyDescent="0.25">
      <c r="P5510" s="158"/>
    </row>
    <row r="5511" spans="16:16" x14ac:dyDescent="0.25">
      <c r="P5511" s="158"/>
    </row>
    <row r="5512" spans="16:16" x14ac:dyDescent="0.25">
      <c r="P5512" s="158"/>
    </row>
    <row r="5513" spans="16:16" x14ac:dyDescent="0.25">
      <c r="P5513" s="158"/>
    </row>
    <row r="5514" spans="16:16" x14ac:dyDescent="0.25">
      <c r="P5514" s="158"/>
    </row>
    <row r="5515" spans="16:16" x14ac:dyDescent="0.25">
      <c r="P5515" s="158"/>
    </row>
    <row r="5516" spans="16:16" x14ac:dyDescent="0.25">
      <c r="P5516" s="158"/>
    </row>
    <row r="5517" spans="16:16" x14ac:dyDescent="0.25">
      <c r="P5517" s="158"/>
    </row>
    <row r="5518" spans="16:16" x14ac:dyDescent="0.25">
      <c r="P5518" s="158"/>
    </row>
    <row r="5519" spans="16:16" x14ac:dyDescent="0.25">
      <c r="P5519" s="158"/>
    </row>
    <row r="5520" spans="16:16" x14ac:dyDescent="0.25">
      <c r="P5520" s="158"/>
    </row>
    <row r="5521" spans="16:16" x14ac:dyDescent="0.25">
      <c r="P5521" s="158"/>
    </row>
    <row r="5522" spans="16:16" x14ac:dyDescent="0.25">
      <c r="P5522" s="158"/>
    </row>
    <row r="5523" spans="16:16" x14ac:dyDescent="0.25">
      <c r="P5523" s="158"/>
    </row>
    <row r="5524" spans="16:16" x14ac:dyDescent="0.25">
      <c r="P5524" s="158"/>
    </row>
    <row r="5525" spans="16:16" x14ac:dyDescent="0.25">
      <c r="P5525" s="158"/>
    </row>
    <row r="5526" spans="16:16" x14ac:dyDescent="0.25">
      <c r="P5526" s="158"/>
    </row>
    <row r="5527" spans="16:16" x14ac:dyDescent="0.25">
      <c r="P5527" s="158"/>
    </row>
    <row r="5528" spans="16:16" x14ac:dyDescent="0.25">
      <c r="P5528" s="158"/>
    </row>
    <row r="5529" spans="16:16" x14ac:dyDescent="0.25">
      <c r="P5529" s="158"/>
    </row>
    <row r="5530" spans="16:16" x14ac:dyDescent="0.25">
      <c r="P5530" s="158"/>
    </row>
    <row r="5531" spans="16:16" x14ac:dyDescent="0.25">
      <c r="P5531" s="158"/>
    </row>
    <row r="5532" spans="16:16" x14ac:dyDescent="0.25">
      <c r="P5532" s="158"/>
    </row>
    <row r="5533" spans="16:16" x14ac:dyDescent="0.25">
      <c r="P5533" s="158"/>
    </row>
    <row r="5534" spans="16:16" x14ac:dyDescent="0.25">
      <c r="P5534" s="158"/>
    </row>
    <row r="5535" spans="16:16" x14ac:dyDescent="0.25">
      <c r="P5535" s="158"/>
    </row>
    <row r="5536" spans="16:16" x14ac:dyDescent="0.25">
      <c r="P5536" s="158"/>
    </row>
    <row r="5537" spans="16:16" x14ac:dyDescent="0.25">
      <c r="P5537" s="158"/>
    </row>
    <row r="5538" spans="16:16" x14ac:dyDescent="0.25">
      <c r="P5538" s="158"/>
    </row>
    <row r="5539" spans="16:16" x14ac:dyDescent="0.25">
      <c r="P5539" s="158"/>
    </row>
    <row r="5540" spans="16:16" x14ac:dyDescent="0.25">
      <c r="P5540" s="158"/>
    </row>
    <row r="5541" spans="16:16" x14ac:dyDescent="0.25">
      <c r="P5541" s="158"/>
    </row>
    <row r="5542" spans="16:16" x14ac:dyDescent="0.25">
      <c r="P5542" s="158"/>
    </row>
    <row r="5543" spans="16:16" x14ac:dyDescent="0.25">
      <c r="P5543" s="158"/>
    </row>
    <row r="5544" spans="16:16" x14ac:dyDescent="0.25">
      <c r="P5544" s="158"/>
    </row>
    <row r="5545" spans="16:16" x14ac:dyDescent="0.25">
      <c r="P5545" s="158"/>
    </row>
    <row r="5546" spans="16:16" x14ac:dyDescent="0.25">
      <c r="P5546" s="158"/>
    </row>
    <row r="5547" spans="16:16" x14ac:dyDescent="0.25">
      <c r="P5547" s="158"/>
    </row>
    <row r="5548" spans="16:16" x14ac:dyDescent="0.25">
      <c r="P5548" s="158"/>
    </row>
    <row r="5549" spans="16:16" x14ac:dyDescent="0.25">
      <c r="P5549" s="158"/>
    </row>
    <row r="5550" spans="16:16" x14ac:dyDescent="0.25">
      <c r="P5550" s="158"/>
    </row>
    <row r="5551" spans="16:16" x14ac:dyDescent="0.25">
      <c r="P5551" s="158"/>
    </row>
    <row r="5552" spans="16:16" x14ac:dyDescent="0.25">
      <c r="P5552" s="158"/>
    </row>
    <row r="5553" spans="16:16" x14ac:dyDescent="0.25">
      <c r="P5553" s="158"/>
    </row>
    <row r="5554" spans="16:16" x14ac:dyDescent="0.25">
      <c r="P5554" s="158"/>
    </row>
    <row r="5555" spans="16:16" x14ac:dyDescent="0.25">
      <c r="P5555" s="158"/>
    </row>
    <row r="5556" spans="16:16" x14ac:dyDescent="0.25">
      <c r="P5556" s="158"/>
    </row>
    <row r="5557" spans="16:16" x14ac:dyDescent="0.25">
      <c r="P5557" s="158"/>
    </row>
    <row r="5558" spans="16:16" x14ac:dyDescent="0.25">
      <c r="P5558" s="158"/>
    </row>
    <row r="5559" spans="16:16" x14ac:dyDescent="0.25">
      <c r="P5559" s="158"/>
    </row>
    <row r="5560" spans="16:16" x14ac:dyDescent="0.25">
      <c r="P5560" s="158"/>
    </row>
    <row r="5561" spans="16:16" x14ac:dyDescent="0.25">
      <c r="P5561" s="158"/>
    </row>
    <row r="5562" spans="16:16" x14ac:dyDescent="0.25">
      <c r="P5562" s="158"/>
    </row>
    <row r="5563" spans="16:16" x14ac:dyDescent="0.25">
      <c r="P5563" s="158"/>
    </row>
    <row r="5564" spans="16:16" x14ac:dyDescent="0.25">
      <c r="P5564" s="158"/>
    </row>
    <row r="5565" spans="16:16" x14ac:dyDescent="0.25">
      <c r="P5565" s="158"/>
    </row>
    <row r="5566" spans="16:16" x14ac:dyDescent="0.25">
      <c r="P5566" s="158"/>
    </row>
    <row r="5567" spans="16:16" x14ac:dyDescent="0.25">
      <c r="P5567" s="158"/>
    </row>
    <row r="5568" spans="16:16" x14ac:dyDescent="0.25">
      <c r="P5568" s="158"/>
    </row>
    <row r="5569" spans="16:16" x14ac:dyDescent="0.25">
      <c r="P5569" s="158"/>
    </row>
    <row r="5570" spans="16:16" x14ac:dyDescent="0.25">
      <c r="P5570" s="158"/>
    </row>
    <row r="5571" spans="16:16" x14ac:dyDescent="0.25">
      <c r="P5571" s="158"/>
    </row>
    <row r="5572" spans="16:16" x14ac:dyDescent="0.25">
      <c r="P5572" s="158"/>
    </row>
    <row r="5573" spans="16:16" x14ac:dyDescent="0.25">
      <c r="P5573" s="158"/>
    </row>
    <row r="5574" spans="16:16" x14ac:dyDescent="0.25">
      <c r="P5574" s="158"/>
    </row>
    <row r="5575" spans="16:16" x14ac:dyDescent="0.25">
      <c r="P5575" s="158"/>
    </row>
    <row r="5576" spans="16:16" x14ac:dyDescent="0.25">
      <c r="P5576" s="158"/>
    </row>
    <row r="5577" spans="16:16" x14ac:dyDescent="0.25">
      <c r="P5577" s="158"/>
    </row>
    <row r="5578" spans="16:16" x14ac:dyDescent="0.25">
      <c r="P5578" s="158"/>
    </row>
    <row r="5579" spans="16:16" x14ac:dyDescent="0.25">
      <c r="P5579" s="158"/>
    </row>
    <row r="5580" spans="16:16" x14ac:dyDescent="0.25">
      <c r="P5580" s="158"/>
    </row>
    <row r="5581" spans="16:16" x14ac:dyDescent="0.25">
      <c r="P5581" s="158"/>
    </row>
    <row r="5582" spans="16:16" x14ac:dyDescent="0.25">
      <c r="P5582" s="158"/>
    </row>
    <row r="5583" spans="16:16" x14ac:dyDescent="0.25">
      <c r="P5583" s="158"/>
    </row>
    <row r="5584" spans="16:16" x14ac:dyDescent="0.25">
      <c r="P5584" s="158"/>
    </row>
    <row r="5585" spans="16:16" x14ac:dyDescent="0.25">
      <c r="P5585" s="158"/>
    </row>
    <row r="5586" spans="16:16" x14ac:dyDescent="0.25">
      <c r="P5586" s="158"/>
    </row>
    <row r="5587" spans="16:16" x14ac:dyDescent="0.25">
      <c r="P5587" s="158"/>
    </row>
    <row r="5588" spans="16:16" x14ac:dyDescent="0.25">
      <c r="P5588" s="158"/>
    </row>
    <row r="5589" spans="16:16" x14ac:dyDescent="0.25">
      <c r="P5589" s="158"/>
    </row>
    <row r="5590" spans="16:16" x14ac:dyDescent="0.25">
      <c r="P5590" s="158"/>
    </row>
    <row r="5591" spans="16:16" x14ac:dyDescent="0.25">
      <c r="P5591" s="158"/>
    </row>
    <row r="5592" spans="16:16" x14ac:dyDescent="0.25">
      <c r="P5592" s="158"/>
    </row>
    <row r="5593" spans="16:16" x14ac:dyDescent="0.25">
      <c r="P5593" s="158"/>
    </row>
    <row r="5594" spans="16:16" x14ac:dyDescent="0.25">
      <c r="P5594" s="158"/>
    </row>
    <row r="5595" spans="16:16" x14ac:dyDescent="0.25">
      <c r="P5595" s="158"/>
    </row>
    <row r="5596" spans="16:16" x14ac:dyDescent="0.25">
      <c r="P5596" s="158"/>
    </row>
    <row r="5597" spans="16:16" x14ac:dyDescent="0.25">
      <c r="P5597" s="158"/>
    </row>
    <row r="5598" spans="16:16" x14ac:dyDescent="0.25">
      <c r="P5598" s="158"/>
    </row>
    <row r="5599" spans="16:16" x14ac:dyDescent="0.25">
      <c r="P5599" s="158"/>
    </row>
    <row r="5600" spans="16:16" x14ac:dyDescent="0.25">
      <c r="P5600" s="158"/>
    </row>
    <row r="5601" spans="16:16" x14ac:dyDescent="0.25">
      <c r="P5601" s="158"/>
    </row>
    <row r="5602" spans="16:16" x14ac:dyDescent="0.25">
      <c r="P5602" s="158"/>
    </row>
    <row r="5603" spans="16:16" x14ac:dyDescent="0.25">
      <c r="P5603" s="158"/>
    </row>
    <row r="5604" spans="16:16" x14ac:dyDescent="0.25">
      <c r="P5604" s="158"/>
    </row>
    <row r="5605" spans="16:16" x14ac:dyDescent="0.25">
      <c r="P5605" s="158"/>
    </row>
    <row r="5606" spans="16:16" x14ac:dyDescent="0.25">
      <c r="P5606" s="158"/>
    </row>
    <row r="5607" spans="16:16" x14ac:dyDescent="0.25">
      <c r="P5607" s="158"/>
    </row>
    <row r="5608" spans="16:16" x14ac:dyDescent="0.25">
      <c r="P5608" s="158"/>
    </row>
    <row r="5609" spans="16:16" x14ac:dyDescent="0.25">
      <c r="P5609" s="158"/>
    </row>
    <row r="5610" spans="16:16" x14ac:dyDescent="0.25">
      <c r="P5610" s="158"/>
    </row>
    <row r="5611" spans="16:16" x14ac:dyDescent="0.25">
      <c r="P5611" s="158"/>
    </row>
    <row r="5612" spans="16:16" x14ac:dyDescent="0.25">
      <c r="P5612" s="158"/>
    </row>
    <row r="5613" spans="16:16" x14ac:dyDescent="0.25">
      <c r="P5613" s="158"/>
    </row>
    <row r="5614" spans="16:16" x14ac:dyDescent="0.25">
      <c r="P5614" s="158"/>
    </row>
    <row r="5615" spans="16:16" x14ac:dyDescent="0.25">
      <c r="P5615" s="158"/>
    </row>
    <row r="5616" spans="16:16" x14ac:dyDescent="0.25">
      <c r="P5616" s="158"/>
    </row>
    <row r="5617" spans="16:16" x14ac:dyDescent="0.25">
      <c r="P5617" s="158"/>
    </row>
    <row r="5618" spans="16:16" x14ac:dyDescent="0.25">
      <c r="P5618" s="158"/>
    </row>
    <row r="5619" spans="16:16" x14ac:dyDescent="0.25">
      <c r="P5619" s="158"/>
    </row>
    <row r="5620" spans="16:16" x14ac:dyDescent="0.25">
      <c r="P5620" s="158"/>
    </row>
    <row r="5621" spans="16:16" x14ac:dyDescent="0.25">
      <c r="P5621" s="158"/>
    </row>
    <row r="5622" spans="16:16" x14ac:dyDescent="0.25">
      <c r="P5622" s="158"/>
    </row>
    <row r="5623" spans="16:16" x14ac:dyDescent="0.25">
      <c r="P5623" s="158"/>
    </row>
    <row r="5624" spans="16:16" x14ac:dyDescent="0.25">
      <c r="P5624" s="158"/>
    </row>
    <row r="5625" spans="16:16" x14ac:dyDescent="0.25">
      <c r="P5625" s="158"/>
    </row>
    <row r="5626" spans="16:16" x14ac:dyDescent="0.25">
      <c r="P5626" s="158"/>
    </row>
    <row r="5627" spans="16:16" x14ac:dyDescent="0.25">
      <c r="P5627" s="158"/>
    </row>
    <row r="5628" spans="16:16" x14ac:dyDescent="0.25">
      <c r="P5628" s="158"/>
    </row>
    <row r="5629" spans="16:16" x14ac:dyDescent="0.25">
      <c r="P5629" s="158"/>
    </row>
    <row r="5630" spans="16:16" x14ac:dyDescent="0.25">
      <c r="P5630" s="158"/>
    </row>
    <row r="5631" spans="16:16" x14ac:dyDescent="0.25">
      <c r="P5631" s="158"/>
    </row>
    <row r="5632" spans="16:16" x14ac:dyDescent="0.25">
      <c r="P5632" s="158"/>
    </row>
    <row r="5633" spans="16:16" x14ac:dyDescent="0.25">
      <c r="P5633" s="158"/>
    </row>
    <row r="5634" spans="16:16" x14ac:dyDescent="0.25">
      <c r="P5634" s="158"/>
    </row>
    <row r="5635" spans="16:16" x14ac:dyDescent="0.25">
      <c r="P5635" s="158"/>
    </row>
    <row r="5636" spans="16:16" x14ac:dyDescent="0.25">
      <c r="P5636" s="158"/>
    </row>
    <row r="5637" spans="16:16" x14ac:dyDescent="0.25">
      <c r="P5637" s="158"/>
    </row>
    <row r="5638" spans="16:16" x14ac:dyDescent="0.25">
      <c r="P5638" s="158"/>
    </row>
    <row r="5639" spans="16:16" x14ac:dyDescent="0.25">
      <c r="P5639" s="158"/>
    </row>
    <row r="5640" spans="16:16" x14ac:dyDescent="0.25">
      <c r="P5640" s="158"/>
    </row>
    <row r="5641" spans="16:16" x14ac:dyDescent="0.25">
      <c r="P5641" s="158"/>
    </row>
    <row r="5642" spans="16:16" x14ac:dyDescent="0.25">
      <c r="P5642" s="158"/>
    </row>
    <row r="5643" spans="16:16" x14ac:dyDescent="0.25">
      <c r="P5643" s="158"/>
    </row>
    <row r="5644" spans="16:16" x14ac:dyDescent="0.25">
      <c r="P5644" s="158"/>
    </row>
    <row r="5645" spans="16:16" x14ac:dyDescent="0.25">
      <c r="P5645" s="158"/>
    </row>
    <row r="5646" spans="16:16" x14ac:dyDescent="0.25">
      <c r="P5646" s="158"/>
    </row>
    <row r="5647" spans="16:16" x14ac:dyDescent="0.25">
      <c r="P5647" s="158"/>
    </row>
    <row r="5648" spans="16:16" x14ac:dyDescent="0.25">
      <c r="P5648" s="158"/>
    </row>
    <row r="5649" spans="16:16" x14ac:dyDescent="0.25">
      <c r="P5649" s="158"/>
    </row>
    <row r="5650" spans="16:16" x14ac:dyDescent="0.25">
      <c r="P5650" s="158"/>
    </row>
    <row r="5651" spans="16:16" x14ac:dyDescent="0.25">
      <c r="P5651" s="158"/>
    </row>
    <row r="5652" spans="16:16" x14ac:dyDescent="0.25">
      <c r="P5652" s="158"/>
    </row>
    <row r="5653" spans="16:16" x14ac:dyDescent="0.25">
      <c r="P5653" s="158"/>
    </row>
    <row r="5654" spans="16:16" x14ac:dyDescent="0.25">
      <c r="P5654" s="158"/>
    </row>
    <row r="5655" spans="16:16" x14ac:dyDescent="0.25">
      <c r="P5655" s="158"/>
    </row>
    <row r="5656" spans="16:16" x14ac:dyDescent="0.25">
      <c r="P5656" s="158"/>
    </row>
    <row r="5657" spans="16:16" x14ac:dyDescent="0.25">
      <c r="P5657" s="158"/>
    </row>
    <row r="5658" spans="16:16" x14ac:dyDescent="0.25">
      <c r="P5658" s="158"/>
    </row>
    <row r="5659" spans="16:16" x14ac:dyDescent="0.25">
      <c r="P5659" s="158"/>
    </row>
    <row r="5660" spans="16:16" x14ac:dyDescent="0.25">
      <c r="P5660" s="158"/>
    </row>
    <row r="5661" spans="16:16" x14ac:dyDescent="0.25">
      <c r="P5661" s="158"/>
    </row>
    <row r="5662" spans="16:16" x14ac:dyDescent="0.25">
      <c r="P5662" s="158"/>
    </row>
    <row r="5663" spans="16:16" x14ac:dyDescent="0.25">
      <c r="P5663" s="158"/>
    </row>
    <row r="5664" spans="16:16" x14ac:dyDescent="0.25">
      <c r="P5664" s="158"/>
    </row>
    <row r="5665" spans="16:16" x14ac:dyDescent="0.25">
      <c r="P5665" s="158"/>
    </row>
    <row r="5666" spans="16:16" x14ac:dyDescent="0.25">
      <c r="P5666" s="158"/>
    </row>
    <row r="5667" spans="16:16" x14ac:dyDescent="0.25">
      <c r="P5667" s="158"/>
    </row>
    <row r="5668" spans="16:16" x14ac:dyDescent="0.25">
      <c r="P5668" s="158"/>
    </row>
    <row r="5669" spans="16:16" x14ac:dyDescent="0.25">
      <c r="P5669" s="158"/>
    </row>
    <row r="5670" spans="16:16" x14ac:dyDescent="0.25">
      <c r="P5670" s="158"/>
    </row>
    <row r="5671" spans="16:16" x14ac:dyDescent="0.25">
      <c r="P5671" s="158"/>
    </row>
    <row r="5672" spans="16:16" x14ac:dyDescent="0.25">
      <c r="P5672" s="158"/>
    </row>
    <row r="5673" spans="16:16" x14ac:dyDescent="0.25">
      <c r="P5673" s="158"/>
    </row>
    <row r="5674" spans="16:16" x14ac:dyDescent="0.25">
      <c r="P5674" s="158"/>
    </row>
    <row r="5675" spans="16:16" x14ac:dyDescent="0.25">
      <c r="P5675" s="158"/>
    </row>
    <row r="5676" spans="16:16" x14ac:dyDescent="0.25">
      <c r="P5676" s="158"/>
    </row>
    <row r="5677" spans="16:16" x14ac:dyDescent="0.25">
      <c r="P5677" s="158"/>
    </row>
    <row r="5678" spans="16:16" x14ac:dyDescent="0.25">
      <c r="P5678" s="158"/>
    </row>
    <row r="5679" spans="16:16" x14ac:dyDescent="0.25">
      <c r="P5679" s="158"/>
    </row>
    <row r="5680" spans="16:16" x14ac:dyDescent="0.25">
      <c r="P5680" s="158"/>
    </row>
    <row r="5681" spans="16:16" x14ac:dyDescent="0.25">
      <c r="P5681" s="158"/>
    </row>
    <row r="5682" spans="16:16" x14ac:dyDescent="0.25">
      <c r="P5682" s="158"/>
    </row>
    <row r="5683" spans="16:16" x14ac:dyDescent="0.25">
      <c r="P5683" s="158"/>
    </row>
    <row r="5684" spans="16:16" x14ac:dyDescent="0.25">
      <c r="P5684" s="158"/>
    </row>
    <row r="5685" spans="16:16" x14ac:dyDescent="0.25">
      <c r="P5685" s="158"/>
    </row>
    <row r="5686" spans="16:16" x14ac:dyDescent="0.25">
      <c r="P5686" s="158"/>
    </row>
    <row r="5687" spans="16:16" x14ac:dyDescent="0.25">
      <c r="P5687" s="158"/>
    </row>
    <row r="5688" spans="16:16" x14ac:dyDescent="0.25">
      <c r="P5688" s="158"/>
    </row>
    <row r="5689" spans="16:16" x14ac:dyDescent="0.25">
      <c r="P5689" s="158"/>
    </row>
    <row r="5690" spans="16:16" x14ac:dyDescent="0.25">
      <c r="P5690" s="158"/>
    </row>
    <row r="5691" spans="16:16" x14ac:dyDescent="0.25">
      <c r="P5691" s="158"/>
    </row>
    <row r="5692" spans="16:16" x14ac:dyDescent="0.25">
      <c r="P5692" s="158"/>
    </row>
    <row r="5693" spans="16:16" x14ac:dyDescent="0.25">
      <c r="P5693" s="158"/>
    </row>
    <row r="5694" spans="16:16" x14ac:dyDescent="0.25">
      <c r="P5694" s="158"/>
    </row>
    <row r="5695" spans="16:16" x14ac:dyDescent="0.25">
      <c r="P5695" s="158"/>
    </row>
    <row r="5696" spans="16:16" x14ac:dyDescent="0.25">
      <c r="P5696" s="158"/>
    </row>
    <row r="5697" spans="16:16" x14ac:dyDescent="0.25">
      <c r="P5697" s="158"/>
    </row>
    <row r="5698" spans="16:16" x14ac:dyDescent="0.25">
      <c r="P5698" s="158"/>
    </row>
    <row r="5699" spans="16:16" x14ac:dyDescent="0.25">
      <c r="P5699" s="158"/>
    </row>
    <row r="5700" spans="16:16" x14ac:dyDescent="0.25">
      <c r="P5700" s="158"/>
    </row>
    <row r="5701" spans="16:16" x14ac:dyDescent="0.25">
      <c r="P5701" s="158"/>
    </row>
    <row r="5702" spans="16:16" x14ac:dyDescent="0.25">
      <c r="P5702" s="158"/>
    </row>
    <row r="5703" spans="16:16" x14ac:dyDescent="0.25">
      <c r="P5703" s="158"/>
    </row>
    <row r="5704" spans="16:16" x14ac:dyDescent="0.25">
      <c r="P5704" s="158"/>
    </row>
    <row r="5705" spans="16:16" x14ac:dyDescent="0.25">
      <c r="P5705" s="158"/>
    </row>
    <row r="5706" spans="16:16" x14ac:dyDescent="0.25">
      <c r="P5706" s="158"/>
    </row>
    <row r="5707" spans="16:16" x14ac:dyDescent="0.25">
      <c r="P5707" s="158"/>
    </row>
    <row r="5708" spans="16:16" x14ac:dyDescent="0.25">
      <c r="P5708" s="158"/>
    </row>
    <row r="5709" spans="16:16" x14ac:dyDescent="0.25">
      <c r="P5709" s="158"/>
    </row>
    <row r="5710" spans="16:16" x14ac:dyDescent="0.25">
      <c r="P5710" s="158"/>
    </row>
    <row r="5711" spans="16:16" x14ac:dyDescent="0.25">
      <c r="P5711" s="158"/>
    </row>
    <row r="5712" spans="16:16" x14ac:dyDescent="0.25">
      <c r="P5712" s="158"/>
    </row>
    <row r="5713" spans="16:16" x14ac:dyDescent="0.25">
      <c r="P5713" s="158"/>
    </row>
    <row r="5714" spans="16:16" x14ac:dyDescent="0.25">
      <c r="P5714" s="158"/>
    </row>
    <row r="5715" spans="16:16" x14ac:dyDescent="0.25">
      <c r="P5715" s="158"/>
    </row>
    <row r="5716" spans="16:16" x14ac:dyDescent="0.25">
      <c r="P5716" s="158"/>
    </row>
    <row r="5717" spans="16:16" x14ac:dyDescent="0.25">
      <c r="P5717" s="158"/>
    </row>
    <row r="5718" spans="16:16" x14ac:dyDescent="0.25">
      <c r="P5718" s="158"/>
    </row>
    <row r="5719" spans="16:16" x14ac:dyDescent="0.25">
      <c r="P5719" s="158"/>
    </row>
    <row r="5720" spans="16:16" x14ac:dyDescent="0.25">
      <c r="P5720" s="158"/>
    </row>
    <row r="5721" spans="16:16" x14ac:dyDescent="0.25">
      <c r="P5721" s="158"/>
    </row>
    <row r="5722" spans="16:16" x14ac:dyDescent="0.25">
      <c r="P5722" s="158"/>
    </row>
    <row r="5723" spans="16:16" x14ac:dyDescent="0.25">
      <c r="P5723" s="158"/>
    </row>
    <row r="5724" spans="16:16" x14ac:dyDescent="0.25">
      <c r="P5724" s="158"/>
    </row>
    <row r="5725" spans="16:16" x14ac:dyDescent="0.25">
      <c r="P5725" s="158"/>
    </row>
    <row r="5726" spans="16:16" x14ac:dyDescent="0.25">
      <c r="P5726" s="158"/>
    </row>
    <row r="5727" spans="16:16" x14ac:dyDescent="0.25">
      <c r="P5727" s="158"/>
    </row>
    <row r="5728" spans="16:16" x14ac:dyDescent="0.25">
      <c r="P5728" s="158"/>
    </row>
    <row r="5729" spans="16:16" x14ac:dyDescent="0.25">
      <c r="P5729" s="158"/>
    </row>
    <row r="5730" spans="16:16" x14ac:dyDescent="0.25">
      <c r="P5730" s="158"/>
    </row>
    <row r="5731" spans="16:16" x14ac:dyDescent="0.25">
      <c r="P5731" s="158"/>
    </row>
    <row r="5732" spans="16:16" x14ac:dyDescent="0.25">
      <c r="P5732" s="158"/>
    </row>
    <row r="5733" spans="16:16" x14ac:dyDescent="0.25">
      <c r="P5733" s="158"/>
    </row>
    <row r="5734" spans="16:16" x14ac:dyDescent="0.25">
      <c r="P5734" s="158"/>
    </row>
    <row r="5735" spans="16:16" x14ac:dyDescent="0.25">
      <c r="P5735" s="158"/>
    </row>
    <row r="5736" spans="16:16" x14ac:dyDescent="0.25">
      <c r="P5736" s="158"/>
    </row>
    <row r="5737" spans="16:16" x14ac:dyDescent="0.25">
      <c r="P5737" s="158"/>
    </row>
    <row r="5738" spans="16:16" x14ac:dyDescent="0.25">
      <c r="P5738" s="158"/>
    </row>
    <row r="5739" spans="16:16" x14ac:dyDescent="0.25">
      <c r="P5739" s="158"/>
    </row>
    <row r="5740" spans="16:16" x14ac:dyDescent="0.25">
      <c r="P5740" s="158"/>
    </row>
    <row r="5741" spans="16:16" x14ac:dyDescent="0.25">
      <c r="P5741" s="158"/>
    </row>
    <row r="5742" spans="16:16" x14ac:dyDescent="0.25">
      <c r="P5742" s="158"/>
    </row>
    <row r="5743" spans="16:16" x14ac:dyDescent="0.25">
      <c r="P5743" s="158"/>
    </row>
    <row r="5744" spans="16:16" x14ac:dyDescent="0.25">
      <c r="P5744" s="158"/>
    </row>
    <row r="5745" spans="16:16" x14ac:dyDescent="0.25">
      <c r="P5745" s="158"/>
    </row>
    <row r="5746" spans="16:16" x14ac:dyDescent="0.25">
      <c r="P5746" s="158"/>
    </row>
    <row r="5747" spans="16:16" x14ac:dyDescent="0.25">
      <c r="P5747" s="158"/>
    </row>
    <row r="5748" spans="16:16" x14ac:dyDescent="0.25">
      <c r="P5748" s="158"/>
    </row>
    <row r="5749" spans="16:16" x14ac:dyDescent="0.25">
      <c r="P5749" s="158"/>
    </row>
    <row r="5750" spans="16:16" x14ac:dyDescent="0.25">
      <c r="P5750" s="158"/>
    </row>
    <row r="5751" spans="16:16" x14ac:dyDescent="0.25">
      <c r="P5751" s="158"/>
    </row>
    <row r="5752" spans="16:16" x14ac:dyDescent="0.25">
      <c r="P5752" s="158"/>
    </row>
    <row r="5753" spans="16:16" x14ac:dyDescent="0.25">
      <c r="P5753" s="158"/>
    </row>
    <row r="5754" spans="16:16" x14ac:dyDescent="0.25">
      <c r="P5754" s="158"/>
    </row>
    <row r="5755" spans="16:16" x14ac:dyDescent="0.25">
      <c r="P5755" s="158"/>
    </row>
    <row r="5756" spans="16:16" x14ac:dyDescent="0.25">
      <c r="P5756" s="158"/>
    </row>
    <row r="5757" spans="16:16" x14ac:dyDescent="0.25">
      <c r="P5757" s="158"/>
    </row>
    <row r="5758" spans="16:16" x14ac:dyDescent="0.25">
      <c r="P5758" s="158"/>
    </row>
    <row r="5759" spans="16:16" x14ac:dyDescent="0.25">
      <c r="P5759" s="158"/>
    </row>
    <row r="5760" spans="16:16" x14ac:dyDescent="0.25">
      <c r="P5760" s="158"/>
    </row>
    <row r="5761" spans="16:16" x14ac:dyDescent="0.25">
      <c r="P5761" s="158"/>
    </row>
    <row r="5762" spans="16:16" x14ac:dyDescent="0.25">
      <c r="P5762" s="158"/>
    </row>
    <row r="5763" spans="16:16" x14ac:dyDescent="0.25">
      <c r="P5763" s="158"/>
    </row>
    <row r="5764" spans="16:16" x14ac:dyDescent="0.25">
      <c r="P5764" s="158"/>
    </row>
    <row r="5765" spans="16:16" x14ac:dyDescent="0.25">
      <c r="P5765" s="158"/>
    </row>
    <row r="5766" spans="16:16" x14ac:dyDescent="0.25">
      <c r="P5766" s="158"/>
    </row>
    <row r="5767" spans="16:16" x14ac:dyDescent="0.25">
      <c r="P5767" s="158"/>
    </row>
    <row r="5768" spans="16:16" x14ac:dyDescent="0.25">
      <c r="P5768" s="158"/>
    </row>
    <row r="5769" spans="16:16" x14ac:dyDescent="0.25">
      <c r="P5769" s="158"/>
    </row>
    <row r="5770" spans="16:16" x14ac:dyDescent="0.25">
      <c r="P5770" s="158"/>
    </row>
    <row r="5771" spans="16:16" x14ac:dyDescent="0.25">
      <c r="P5771" s="158"/>
    </row>
    <row r="5772" spans="16:16" x14ac:dyDescent="0.25">
      <c r="P5772" s="158"/>
    </row>
    <row r="5773" spans="16:16" x14ac:dyDescent="0.25">
      <c r="P5773" s="158"/>
    </row>
    <row r="5774" spans="16:16" x14ac:dyDescent="0.25">
      <c r="P5774" s="158"/>
    </row>
    <row r="5775" spans="16:16" x14ac:dyDescent="0.25">
      <c r="P5775" s="158"/>
    </row>
    <row r="5776" spans="16:16" x14ac:dyDescent="0.25">
      <c r="P5776" s="158"/>
    </row>
    <row r="5777" spans="16:16" x14ac:dyDescent="0.25">
      <c r="P5777" s="158"/>
    </row>
    <row r="5778" spans="16:16" x14ac:dyDescent="0.25">
      <c r="P5778" s="158"/>
    </row>
    <row r="5779" spans="16:16" x14ac:dyDescent="0.25">
      <c r="P5779" s="158"/>
    </row>
    <row r="5780" spans="16:16" x14ac:dyDescent="0.25">
      <c r="P5780" s="158"/>
    </row>
    <row r="5781" spans="16:16" x14ac:dyDescent="0.25">
      <c r="P5781" s="158"/>
    </row>
    <row r="5782" spans="16:16" x14ac:dyDescent="0.25">
      <c r="P5782" s="158"/>
    </row>
    <row r="5783" spans="16:16" x14ac:dyDescent="0.25">
      <c r="P5783" s="158"/>
    </row>
    <row r="5784" spans="16:16" x14ac:dyDescent="0.25">
      <c r="P5784" s="158"/>
    </row>
    <row r="5785" spans="16:16" x14ac:dyDescent="0.25">
      <c r="P5785" s="158"/>
    </row>
    <row r="5786" spans="16:16" x14ac:dyDescent="0.25">
      <c r="P5786" s="158"/>
    </row>
    <row r="5787" spans="16:16" x14ac:dyDescent="0.25">
      <c r="P5787" s="158"/>
    </row>
    <row r="5788" spans="16:16" x14ac:dyDescent="0.25">
      <c r="P5788" s="158"/>
    </row>
    <row r="5789" spans="16:16" x14ac:dyDescent="0.25">
      <c r="P5789" s="158"/>
    </row>
    <row r="5790" spans="16:16" x14ac:dyDescent="0.25">
      <c r="P5790" s="158"/>
    </row>
    <row r="5791" spans="16:16" x14ac:dyDescent="0.25">
      <c r="P5791" s="158"/>
    </row>
    <row r="5792" spans="16:16" x14ac:dyDescent="0.25">
      <c r="P5792" s="158"/>
    </row>
    <row r="5793" spans="16:16" x14ac:dyDescent="0.25">
      <c r="P5793" s="158"/>
    </row>
    <row r="5794" spans="16:16" x14ac:dyDescent="0.25">
      <c r="P5794" s="158"/>
    </row>
    <row r="5795" spans="16:16" x14ac:dyDescent="0.25">
      <c r="P5795" s="158"/>
    </row>
    <row r="5796" spans="16:16" x14ac:dyDescent="0.25">
      <c r="P5796" s="158"/>
    </row>
    <row r="5797" spans="16:16" x14ac:dyDescent="0.25">
      <c r="P5797" s="158"/>
    </row>
    <row r="5798" spans="16:16" x14ac:dyDescent="0.25">
      <c r="P5798" s="158"/>
    </row>
    <row r="5799" spans="16:16" x14ac:dyDescent="0.25">
      <c r="P5799" s="158"/>
    </row>
    <row r="5800" spans="16:16" x14ac:dyDescent="0.25">
      <c r="P5800" s="158"/>
    </row>
    <row r="5801" spans="16:16" x14ac:dyDescent="0.25">
      <c r="P5801" s="158"/>
    </row>
    <row r="5802" spans="16:16" x14ac:dyDescent="0.25">
      <c r="P5802" s="158"/>
    </row>
    <row r="5803" spans="16:16" x14ac:dyDescent="0.25">
      <c r="P5803" s="158"/>
    </row>
    <row r="5804" spans="16:16" x14ac:dyDescent="0.25">
      <c r="P5804" s="158"/>
    </row>
    <row r="5805" spans="16:16" x14ac:dyDescent="0.25">
      <c r="P5805" s="158"/>
    </row>
    <row r="5806" spans="16:16" x14ac:dyDescent="0.25">
      <c r="P5806" s="158"/>
    </row>
    <row r="5807" spans="16:16" x14ac:dyDescent="0.25">
      <c r="P5807" s="158"/>
    </row>
    <row r="5808" spans="16:16" x14ac:dyDescent="0.25">
      <c r="P5808" s="158"/>
    </row>
    <row r="5809" spans="16:16" x14ac:dyDescent="0.25">
      <c r="P5809" s="158"/>
    </row>
    <row r="5810" spans="16:16" x14ac:dyDescent="0.25">
      <c r="P5810" s="158"/>
    </row>
    <row r="5811" spans="16:16" x14ac:dyDescent="0.25">
      <c r="P5811" s="158"/>
    </row>
    <row r="5812" spans="16:16" x14ac:dyDescent="0.25">
      <c r="P5812" s="158"/>
    </row>
    <row r="5813" spans="16:16" x14ac:dyDescent="0.25">
      <c r="P5813" s="158"/>
    </row>
    <row r="5814" spans="16:16" x14ac:dyDescent="0.25">
      <c r="P5814" s="158"/>
    </row>
    <row r="5815" spans="16:16" x14ac:dyDescent="0.25">
      <c r="P5815" s="158"/>
    </row>
    <row r="5816" spans="16:16" x14ac:dyDescent="0.25">
      <c r="P5816" s="158"/>
    </row>
    <row r="5817" spans="16:16" x14ac:dyDescent="0.25">
      <c r="P5817" s="158"/>
    </row>
    <row r="5818" spans="16:16" x14ac:dyDescent="0.25">
      <c r="P5818" s="158"/>
    </row>
    <row r="5819" spans="16:16" x14ac:dyDescent="0.25">
      <c r="P5819" s="158"/>
    </row>
    <row r="5820" spans="16:16" x14ac:dyDescent="0.25">
      <c r="P5820" s="158"/>
    </row>
    <row r="5821" spans="16:16" x14ac:dyDescent="0.25">
      <c r="P5821" s="158"/>
    </row>
    <row r="5822" spans="16:16" x14ac:dyDescent="0.25">
      <c r="P5822" s="158"/>
    </row>
    <row r="5823" spans="16:16" x14ac:dyDescent="0.25">
      <c r="P5823" s="158"/>
    </row>
    <row r="5824" spans="16:16" x14ac:dyDescent="0.25">
      <c r="P5824" s="158"/>
    </row>
    <row r="5825" spans="16:16" x14ac:dyDescent="0.25">
      <c r="P5825" s="158"/>
    </row>
    <row r="5826" spans="16:16" x14ac:dyDescent="0.25">
      <c r="P5826" s="158"/>
    </row>
    <row r="5827" spans="16:16" x14ac:dyDescent="0.25">
      <c r="P5827" s="158"/>
    </row>
    <row r="5828" spans="16:16" x14ac:dyDescent="0.25">
      <c r="P5828" s="158"/>
    </row>
    <row r="5829" spans="16:16" x14ac:dyDescent="0.25">
      <c r="P5829" s="158"/>
    </row>
    <row r="5830" spans="16:16" x14ac:dyDescent="0.25">
      <c r="P5830" s="158"/>
    </row>
    <row r="5831" spans="16:16" x14ac:dyDescent="0.25">
      <c r="P5831" s="158"/>
    </row>
    <row r="5832" spans="16:16" x14ac:dyDescent="0.25">
      <c r="P5832" s="158"/>
    </row>
    <row r="5833" spans="16:16" x14ac:dyDescent="0.25">
      <c r="P5833" s="158"/>
    </row>
    <row r="5834" spans="16:16" x14ac:dyDescent="0.25">
      <c r="P5834" s="158"/>
    </row>
    <row r="5835" spans="16:16" x14ac:dyDescent="0.25">
      <c r="P5835" s="158"/>
    </row>
    <row r="5836" spans="16:16" x14ac:dyDescent="0.25">
      <c r="P5836" s="158"/>
    </row>
    <row r="5837" spans="16:16" x14ac:dyDescent="0.25">
      <c r="P5837" s="158"/>
    </row>
    <row r="5838" spans="16:16" x14ac:dyDescent="0.25">
      <c r="P5838" s="158"/>
    </row>
    <row r="5839" spans="16:16" x14ac:dyDescent="0.25">
      <c r="P5839" s="158"/>
    </row>
    <row r="5840" spans="16:16" x14ac:dyDescent="0.25">
      <c r="P5840" s="158"/>
    </row>
    <row r="5841" spans="16:16" x14ac:dyDescent="0.25">
      <c r="P5841" s="158"/>
    </row>
    <row r="5842" spans="16:16" x14ac:dyDescent="0.25">
      <c r="P5842" s="158"/>
    </row>
    <row r="5843" spans="16:16" x14ac:dyDescent="0.25">
      <c r="P5843" s="158"/>
    </row>
    <row r="5844" spans="16:16" x14ac:dyDescent="0.25">
      <c r="P5844" s="158"/>
    </row>
    <row r="5845" spans="16:16" x14ac:dyDescent="0.25">
      <c r="P5845" s="158"/>
    </row>
    <row r="5846" spans="16:16" x14ac:dyDescent="0.25">
      <c r="P5846" s="158"/>
    </row>
    <row r="5847" spans="16:16" x14ac:dyDescent="0.25">
      <c r="P5847" s="158"/>
    </row>
    <row r="5848" spans="16:16" x14ac:dyDescent="0.25">
      <c r="P5848" s="158"/>
    </row>
    <row r="5849" spans="16:16" x14ac:dyDescent="0.25">
      <c r="P5849" s="158"/>
    </row>
    <row r="5850" spans="16:16" x14ac:dyDescent="0.25">
      <c r="P5850" s="158"/>
    </row>
    <row r="5851" spans="16:16" x14ac:dyDescent="0.25">
      <c r="P5851" s="158"/>
    </row>
    <row r="5852" spans="16:16" x14ac:dyDescent="0.25">
      <c r="P5852" s="158"/>
    </row>
    <row r="5853" spans="16:16" x14ac:dyDescent="0.25">
      <c r="P5853" s="158"/>
    </row>
    <row r="5854" spans="16:16" x14ac:dyDescent="0.25">
      <c r="P5854" s="158"/>
    </row>
    <row r="5855" spans="16:16" x14ac:dyDescent="0.25">
      <c r="P5855" s="158"/>
    </row>
    <row r="5856" spans="16:16" x14ac:dyDescent="0.25">
      <c r="P5856" s="158"/>
    </row>
    <row r="5857" spans="16:16" x14ac:dyDescent="0.25">
      <c r="P5857" s="158"/>
    </row>
    <row r="5858" spans="16:16" x14ac:dyDescent="0.25">
      <c r="P5858" s="158"/>
    </row>
    <row r="5859" spans="16:16" x14ac:dyDescent="0.25">
      <c r="P5859" s="158"/>
    </row>
    <row r="5860" spans="16:16" x14ac:dyDescent="0.25">
      <c r="P5860" s="158"/>
    </row>
    <row r="5861" spans="16:16" x14ac:dyDescent="0.25">
      <c r="P5861" s="158"/>
    </row>
    <row r="5862" spans="16:16" x14ac:dyDescent="0.25">
      <c r="P5862" s="158"/>
    </row>
    <row r="5863" spans="16:16" x14ac:dyDescent="0.25">
      <c r="P5863" s="158"/>
    </row>
    <row r="5864" spans="16:16" x14ac:dyDescent="0.25">
      <c r="P5864" s="158"/>
    </row>
    <row r="5865" spans="16:16" x14ac:dyDescent="0.25">
      <c r="P5865" s="158"/>
    </row>
    <row r="5866" spans="16:16" x14ac:dyDescent="0.25">
      <c r="P5866" s="158"/>
    </row>
    <row r="5867" spans="16:16" x14ac:dyDescent="0.25">
      <c r="P5867" s="158"/>
    </row>
    <row r="5868" spans="16:16" x14ac:dyDescent="0.25">
      <c r="P5868" s="158"/>
    </row>
    <row r="5869" spans="16:16" x14ac:dyDescent="0.25">
      <c r="P5869" s="158"/>
    </row>
    <row r="5870" spans="16:16" x14ac:dyDescent="0.25">
      <c r="P5870" s="158"/>
    </row>
    <row r="5871" spans="16:16" x14ac:dyDescent="0.25">
      <c r="P5871" s="158"/>
    </row>
    <row r="5872" spans="16:16" x14ac:dyDescent="0.25">
      <c r="P5872" s="158"/>
    </row>
    <row r="5873" spans="16:16" x14ac:dyDescent="0.25">
      <c r="P5873" s="158"/>
    </row>
    <row r="5874" spans="16:16" x14ac:dyDescent="0.25">
      <c r="P5874" s="158"/>
    </row>
    <row r="5875" spans="16:16" x14ac:dyDescent="0.25">
      <c r="P5875" s="158"/>
    </row>
    <row r="5876" spans="16:16" x14ac:dyDescent="0.25">
      <c r="P5876" s="158"/>
    </row>
    <row r="5877" spans="16:16" x14ac:dyDescent="0.25">
      <c r="P5877" s="158"/>
    </row>
    <row r="5878" spans="16:16" x14ac:dyDescent="0.25">
      <c r="P5878" s="158"/>
    </row>
    <row r="5879" spans="16:16" x14ac:dyDescent="0.25">
      <c r="P5879" s="158"/>
    </row>
    <row r="5880" spans="16:16" x14ac:dyDescent="0.25">
      <c r="P5880" s="158"/>
    </row>
    <row r="5881" spans="16:16" x14ac:dyDescent="0.25">
      <c r="P5881" s="158"/>
    </row>
    <row r="5882" spans="16:16" x14ac:dyDescent="0.25">
      <c r="P5882" s="158"/>
    </row>
    <row r="5883" spans="16:16" x14ac:dyDescent="0.25">
      <c r="P5883" s="158"/>
    </row>
    <row r="5884" spans="16:16" x14ac:dyDescent="0.25">
      <c r="P5884" s="158"/>
    </row>
    <row r="5885" spans="16:16" x14ac:dyDescent="0.25">
      <c r="P5885" s="158"/>
    </row>
    <row r="5886" spans="16:16" x14ac:dyDescent="0.25">
      <c r="P5886" s="158"/>
    </row>
    <row r="5887" spans="16:16" x14ac:dyDescent="0.25">
      <c r="P5887" s="158"/>
    </row>
    <row r="5888" spans="16:16" x14ac:dyDescent="0.25">
      <c r="P5888" s="158"/>
    </row>
    <row r="5889" spans="16:16" x14ac:dyDescent="0.25">
      <c r="P5889" s="158"/>
    </row>
    <row r="5890" spans="16:16" x14ac:dyDescent="0.25">
      <c r="P5890" s="158"/>
    </row>
    <row r="5891" spans="16:16" x14ac:dyDescent="0.25">
      <c r="P5891" s="158"/>
    </row>
    <row r="5892" spans="16:16" x14ac:dyDescent="0.25">
      <c r="P5892" s="158"/>
    </row>
    <row r="5893" spans="16:16" x14ac:dyDescent="0.25">
      <c r="P5893" s="158"/>
    </row>
    <row r="5894" spans="16:16" x14ac:dyDescent="0.25">
      <c r="P5894" s="158"/>
    </row>
    <row r="5895" spans="16:16" x14ac:dyDescent="0.25">
      <c r="P5895" s="158"/>
    </row>
    <row r="5896" spans="16:16" x14ac:dyDescent="0.25">
      <c r="P5896" s="158"/>
    </row>
    <row r="5897" spans="16:16" x14ac:dyDescent="0.25">
      <c r="P5897" s="158"/>
    </row>
    <row r="5898" spans="16:16" x14ac:dyDescent="0.25">
      <c r="P5898" s="158"/>
    </row>
    <row r="5899" spans="16:16" x14ac:dyDescent="0.25">
      <c r="P5899" s="158"/>
    </row>
    <row r="5900" spans="16:16" x14ac:dyDescent="0.25">
      <c r="P5900" s="158"/>
    </row>
    <row r="5901" spans="16:16" x14ac:dyDescent="0.25">
      <c r="P5901" s="158"/>
    </row>
    <row r="5902" spans="16:16" x14ac:dyDescent="0.25">
      <c r="P5902" s="158"/>
    </row>
    <row r="5903" spans="16:16" x14ac:dyDescent="0.25">
      <c r="P5903" s="158"/>
    </row>
    <row r="5904" spans="16:16" x14ac:dyDescent="0.25">
      <c r="P5904" s="158"/>
    </row>
    <row r="5905" spans="16:16" x14ac:dyDescent="0.25">
      <c r="P5905" s="158"/>
    </row>
    <row r="5906" spans="16:16" x14ac:dyDescent="0.25">
      <c r="P5906" s="158"/>
    </row>
    <row r="5907" spans="16:16" x14ac:dyDescent="0.25">
      <c r="P5907" s="158"/>
    </row>
    <row r="5908" spans="16:16" x14ac:dyDescent="0.25">
      <c r="P5908" s="158"/>
    </row>
    <row r="5909" spans="16:16" x14ac:dyDescent="0.25">
      <c r="P5909" s="158"/>
    </row>
    <row r="5910" spans="16:16" x14ac:dyDescent="0.25">
      <c r="P5910" s="158"/>
    </row>
    <row r="5911" spans="16:16" x14ac:dyDescent="0.25">
      <c r="P5911" s="158"/>
    </row>
    <row r="5912" spans="16:16" x14ac:dyDescent="0.25">
      <c r="P5912" s="158"/>
    </row>
    <row r="5913" spans="16:16" x14ac:dyDescent="0.25">
      <c r="P5913" s="158"/>
    </row>
    <row r="5914" spans="16:16" x14ac:dyDescent="0.25">
      <c r="P5914" s="158"/>
    </row>
    <row r="5915" spans="16:16" x14ac:dyDescent="0.25">
      <c r="P5915" s="158"/>
    </row>
    <row r="5916" spans="16:16" x14ac:dyDescent="0.25">
      <c r="P5916" s="158"/>
    </row>
    <row r="5917" spans="16:16" x14ac:dyDescent="0.25">
      <c r="P5917" s="158"/>
    </row>
    <row r="5918" spans="16:16" x14ac:dyDescent="0.25">
      <c r="P5918" s="158"/>
    </row>
    <row r="5919" spans="16:16" x14ac:dyDescent="0.25">
      <c r="P5919" s="158"/>
    </row>
    <row r="5920" spans="16:16" x14ac:dyDescent="0.25">
      <c r="P5920" s="158"/>
    </row>
    <row r="5921" spans="16:16" x14ac:dyDescent="0.25">
      <c r="P5921" s="158"/>
    </row>
    <row r="5922" spans="16:16" x14ac:dyDescent="0.25">
      <c r="P5922" s="158"/>
    </row>
    <row r="5923" spans="16:16" x14ac:dyDescent="0.25">
      <c r="P5923" s="158"/>
    </row>
    <row r="5924" spans="16:16" x14ac:dyDescent="0.25">
      <c r="P5924" s="158"/>
    </row>
    <row r="5925" spans="16:16" x14ac:dyDescent="0.25">
      <c r="P5925" s="158"/>
    </row>
    <row r="5926" spans="16:16" x14ac:dyDescent="0.25">
      <c r="P5926" s="158"/>
    </row>
    <row r="5927" spans="16:16" x14ac:dyDescent="0.25">
      <c r="P5927" s="158"/>
    </row>
    <row r="5928" spans="16:16" x14ac:dyDescent="0.25">
      <c r="P5928" s="158"/>
    </row>
    <row r="5929" spans="16:16" x14ac:dyDescent="0.25">
      <c r="P5929" s="158"/>
    </row>
    <row r="5930" spans="16:16" x14ac:dyDescent="0.25">
      <c r="P5930" s="158"/>
    </row>
    <row r="5931" spans="16:16" x14ac:dyDescent="0.25">
      <c r="P5931" s="158"/>
    </row>
    <row r="5932" spans="16:16" x14ac:dyDescent="0.25">
      <c r="P5932" s="158"/>
    </row>
    <row r="5933" spans="16:16" x14ac:dyDescent="0.25">
      <c r="P5933" s="158"/>
    </row>
    <row r="5934" spans="16:16" x14ac:dyDescent="0.25">
      <c r="P5934" s="158"/>
    </row>
    <row r="5935" spans="16:16" x14ac:dyDescent="0.25">
      <c r="P5935" s="158"/>
    </row>
    <row r="5936" spans="16:16" x14ac:dyDescent="0.25">
      <c r="P5936" s="158"/>
    </row>
    <row r="5937" spans="16:16" x14ac:dyDescent="0.25">
      <c r="P5937" s="158"/>
    </row>
    <row r="5938" spans="16:16" x14ac:dyDescent="0.25">
      <c r="P5938" s="158"/>
    </row>
    <row r="5939" spans="16:16" x14ac:dyDescent="0.25">
      <c r="P5939" s="158"/>
    </row>
    <row r="5940" spans="16:16" x14ac:dyDescent="0.25">
      <c r="P5940" s="158"/>
    </row>
    <row r="5941" spans="16:16" x14ac:dyDescent="0.25">
      <c r="P5941" s="158"/>
    </row>
    <row r="5942" spans="16:16" x14ac:dyDescent="0.25">
      <c r="P5942" s="158"/>
    </row>
    <row r="5943" spans="16:16" x14ac:dyDescent="0.25">
      <c r="P5943" s="158"/>
    </row>
    <row r="5944" spans="16:16" x14ac:dyDescent="0.25">
      <c r="P5944" s="158"/>
    </row>
    <row r="5945" spans="16:16" x14ac:dyDescent="0.25">
      <c r="P5945" s="158"/>
    </row>
    <row r="5946" spans="16:16" x14ac:dyDescent="0.25">
      <c r="P5946" s="158"/>
    </row>
    <row r="5947" spans="16:16" x14ac:dyDescent="0.25">
      <c r="P5947" s="158"/>
    </row>
    <row r="5948" spans="16:16" x14ac:dyDescent="0.25">
      <c r="P5948" s="158"/>
    </row>
    <row r="5949" spans="16:16" x14ac:dyDescent="0.25">
      <c r="P5949" s="158"/>
    </row>
    <row r="5950" spans="16:16" x14ac:dyDescent="0.25">
      <c r="P5950" s="158"/>
    </row>
    <row r="5951" spans="16:16" x14ac:dyDescent="0.25">
      <c r="P5951" s="158"/>
    </row>
    <row r="5952" spans="16:16" x14ac:dyDescent="0.25">
      <c r="P5952" s="158"/>
    </row>
    <row r="5953" spans="16:16" x14ac:dyDescent="0.25">
      <c r="P5953" s="158"/>
    </row>
    <row r="5954" spans="16:16" x14ac:dyDescent="0.25">
      <c r="P5954" s="158"/>
    </row>
    <row r="5955" spans="16:16" x14ac:dyDescent="0.25">
      <c r="P5955" s="158"/>
    </row>
    <row r="5956" spans="16:16" x14ac:dyDescent="0.25">
      <c r="P5956" s="158"/>
    </row>
    <row r="5957" spans="16:16" x14ac:dyDescent="0.25">
      <c r="P5957" s="158"/>
    </row>
    <row r="5958" spans="16:16" x14ac:dyDescent="0.25">
      <c r="P5958" s="158"/>
    </row>
    <row r="5959" spans="16:16" x14ac:dyDescent="0.25">
      <c r="P5959" s="158"/>
    </row>
    <row r="5960" spans="16:16" x14ac:dyDescent="0.25">
      <c r="P5960" s="158"/>
    </row>
    <row r="5961" spans="16:16" x14ac:dyDescent="0.25">
      <c r="P5961" s="158"/>
    </row>
    <row r="5962" spans="16:16" x14ac:dyDescent="0.25">
      <c r="P5962" s="158"/>
    </row>
    <row r="5963" spans="16:16" x14ac:dyDescent="0.25">
      <c r="P5963" s="158"/>
    </row>
    <row r="5964" spans="16:16" x14ac:dyDescent="0.25">
      <c r="P5964" s="158"/>
    </row>
    <row r="5965" spans="16:16" x14ac:dyDescent="0.25">
      <c r="P5965" s="158"/>
    </row>
    <row r="5966" spans="16:16" x14ac:dyDescent="0.25">
      <c r="P5966" s="158"/>
    </row>
    <row r="5967" spans="16:16" x14ac:dyDescent="0.25">
      <c r="P5967" s="158"/>
    </row>
    <row r="5968" spans="16:16" x14ac:dyDescent="0.25">
      <c r="P5968" s="158"/>
    </row>
    <row r="5969" spans="16:16" x14ac:dyDescent="0.25">
      <c r="P5969" s="158"/>
    </row>
    <row r="5970" spans="16:16" x14ac:dyDescent="0.25">
      <c r="P5970" s="158"/>
    </row>
    <row r="5971" spans="16:16" x14ac:dyDescent="0.25">
      <c r="P5971" s="158"/>
    </row>
    <row r="5972" spans="16:16" x14ac:dyDescent="0.25">
      <c r="P5972" s="158"/>
    </row>
    <row r="5973" spans="16:16" x14ac:dyDescent="0.25">
      <c r="P5973" s="158"/>
    </row>
    <row r="5974" spans="16:16" x14ac:dyDescent="0.25">
      <c r="P5974" s="158"/>
    </row>
    <row r="5975" spans="16:16" x14ac:dyDescent="0.25">
      <c r="P5975" s="158"/>
    </row>
    <row r="5976" spans="16:16" x14ac:dyDescent="0.25">
      <c r="P5976" s="158"/>
    </row>
    <row r="5977" spans="16:16" x14ac:dyDescent="0.25">
      <c r="P5977" s="158"/>
    </row>
    <row r="5978" spans="16:16" x14ac:dyDescent="0.25">
      <c r="P5978" s="158"/>
    </row>
    <row r="5979" spans="16:16" x14ac:dyDescent="0.25">
      <c r="P5979" s="158"/>
    </row>
    <row r="5980" spans="16:16" x14ac:dyDescent="0.25">
      <c r="P5980" s="158"/>
    </row>
    <row r="5981" spans="16:16" x14ac:dyDescent="0.25">
      <c r="P5981" s="158"/>
    </row>
    <row r="5982" spans="16:16" x14ac:dyDescent="0.25">
      <c r="P5982" s="158"/>
    </row>
    <row r="5983" spans="16:16" x14ac:dyDescent="0.25">
      <c r="P5983" s="158"/>
    </row>
    <row r="5984" spans="16:16" x14ac:dyDescent="0.25">
      <c r="P5984" s="158"/>
    </row>
    <row r="5985" spans="16:16" x14ac:dyDescent="0.25">
      <c r="P5985" s="158"/>
    </row>
    <row r="5986" spans="16:16" x14ac:dyDescent="0.25">
      <c r="P5986" s="158"/>
    </row>
    <row r="5987" spans="16:16" x14ac:dyDescent="0.25">
      <c r="P5987" s="158"/>
    </row>
    <row r="5988" spans="16:16" x14ac:dyDescent="0.25">
      <c r="P5988" s="158"/>
    </row>
    <row r="5989" spans="16:16" x14ac:dyDescent="0.25">
      <c r="P5989" s="158"/>
    </row>
    <row r="5990" spans="16:16" x14ac:dyDescent="0.25">
      <c r="P5990" s="158"/>
    </row>
    <row r="5991" spans="16:16" x14ac:dyDescent="0.25">
      <c r="P5991" s="158"/>
    </row>
    <row r="5992" spans="16:16" x14ac:dyDescent="0.25">
      <c r="P5992" s="158"/>
    </row>
    <row r="5993" spans="16:16" x14ac:dyDescent="0.25">
      <c r="P5993" s="158"/>
    </row>
    <row r="5994" spans="16:16" x14ac:dyDescent="0.25">
      <c r="P5994" s="158"/>
    </row>
    <row r="5995" spans="16:16" x14ac:dyDescent="0.25">
      <c r="P5995" s="158"/>
    </row>
    <row r="5996" spans="16:16" x14ac:dyDescent="0.25">
      <c r="P5996" s="158"/>
    </row>
    <row r="5997" spans="16:16" x14ac:dyDescent="0.25">
      <c r="P5997" s="158"/>
    </row>
    <row r="5998" spans="16:16" x14ac:dyDescent="0.25">
      <c r="P5998" s="158"/>
    </row>
    <row r="5999" spans="16:16" x14ac:dyDescent="0.25">
      <c r="P5999" s="158"/>
    </row>
    <row r="6000" spans="16:16" x14ac:dyDescent="0.25">
      <c r="P6000" s="158"/>
    </row>
    <row r="6001" spans="16:16" x14ac:dyDescent="0.25">
      <c r="P6001" s="158"/>
    </row>
    <row r="6002" spans="16:16" x14ac:dyDescent="0.25">
      <c r="P6002" s="158"/>
    </row>
    <row r="6003" spans="16:16" x14ac:dyDescent="0.25">
      <c r="P6003" s="158"/>
    </row>
    <row r="6004" spans="16:16" x14ac:dyDescent="0.25">
      <c r="P6004" s="158"/>
    </row>
    <row r="6005" spans="16:16" x14ac:dyDescent="0.25">
      <c r="P6005" s="158"/>
    </row>
    <row r="6006" spans="16:16" x14ac:dyDescent="0.25">
      <c r="P6006" s="158"/>
    </row>
    <row r="6007" spans="16:16" x14ac:dyDescent="0.25">
      <c r="P6007" s="158"/>
    </row>
    <row r="6008" spans="16:16" x14ac:dyDescent="0.25">
      <c r="P6008" s="158"/>
    </row>
    <row r="6009" spans="16:16" x14ac:dyDescent="0.25">
      <c r="P6009" s="158"/>
    </row>
    <row r="6010" spans="16:16" x14ac:dyDescent="0.25">
      <c r="P6010" s="158"/>
    </row>
    <row r="6011" spans="16:16" x14ac:dyDescent="0.25">
      <c r="P6011" s="158"/>
    </row>
    <row r="6012" spans="16:16" x14ac:dyDescent="0.25">
      <c r="P6012" s="158"/>
    </row>
    <row r="6013" spans="16:16" x14ac:dyDescent="0.25">
      <c r="P6013" s="158"/>
    </row>
    <row r="6014" spans="16:16" x14ac:dyDescent="0.25">
      <c r="P6014" s="158"/>
    </row>
    <row r="6015" spans="16:16" x14ac:dyDescent="0.25">
      <c r="P6015" s="158"/>
    </row>
    <row r="6016" spans="16:16" x14ac:dyDescent="0.25">
      <c r="P6016" s="158"/>
    </row>
    <row r="6017" spans="16:16" x14ac:dyDescent="0.25">
      <c r="P6017" s="158"/>
    </row>
    <row r="6018" spans="16:16" x14ac:dyDescent="0.25">
      <c r="P6018" s="158"/>
    </row>
    <row r="6019" spans="16:16" x14ac:dyDescent="0.25">
      <c r="P6019" s="158"/>
    </row>
    <row r="6020" spans="16:16" x14ac:dyDescent="0.25">
      <c r="P6020" s="158"/>
    </row>
    <row r="6021" spans="16:16" x14ac:dyDescent="0.25">
      <c r="P6021" s="158"/>
    </row>
    <row r="6022" spans="16:16" x14ac:dyDescent="0.25">
      <c r="P6022" s="158"/>
    </row>
    <row r="6023" spans="16:16" x14ac:dyDescent="0.25">
      <c r="P6023" s="158"/>
    </row>
    <row r="6024" spans="16:16" x14ac:dyDescent="0.25">
      <c r="P6024" s="158"/>
    </row>
    <row r="6025" spans="16:16" x14ac:dyDescent="0.25">
      <c r="P6025" s="158"/>
    </row>
    <row r="6026" spans="16:16" x14ac:dyDescent="0.25">
      <c r="P6026" s="158"/>
    </row>
    <row r="6027" spans="16:16" x14ac:dyDescent="0.25">
      <c r="P6027" s="158"/>
    </row>
    <row r="6028" spans="16:16" x14ac:dyDescent="0.25">
      <c r="P6028" s="158"/>
    </row>
    <row r="6029" spans="16:16" x14ac:dyDescent="0.25">
      <c r="P6029" s="158"/>
    </row>
    <row r="6030" spans="16:16" x14ac:dyDescent="0.25">
      <c r="P6030" s="158"/>
    </row>
    <row r="6031" spans="16:16" x14ac:dyDescent="0.25">
      <c r="P6031" s="158"/>
    </row>
    <row r="6032" spans="16:16" x14ac:dyDescent="0.25">
      <c r="P6032" s="158"/>
    </row>
    <row r="6033" spans="16:16" x14ac:dyDescent="0.25">
      <c r="P6033" s="158"/>
    </row>
    <row r="6034" spans="16:16" x14ac:dyDescent="0.25">
      <c r="P6034" s="158"/>
    </row>
    <row r="6035" spans="16:16" x14ac:dyDescent="0.25">
      <c r="P6035" s="158"/>
    </row>
    <row r="6036" spans="16:16" x14ac:dyDescent="0.25">
      <c r="P6036" s="158"/>
    </row>
    <row r="6037" spans="16:16" x14ac:dyDescent="0.25">
      <c r="P6037" s="158"/>
    </row>
    <row r="6038" spans="16:16" x14ac:dyDescent="0.25">
      <c r="P6038" s="158"/>
    </row>
    <row r="6039" spans="16:16" x14ac:dyDescent="0.25">
      <c r="P6039" s="158"/>
    </row>
    <row r="6040" spans="16:16" x14ac:dyDescent="0.25">
      <c r="P6040" s="158"/>
    </row>
    <row r="6041" spans="16:16" x14ac:dyDescent="0.25">
      <c r="P6041" s="158"/>
    </row>
    <row r="6042" spans="16:16" x14ac:dyDescent="0.25">
      <c r="P6042" s="158"/>
    </row>
    <row r="6043" spans="16:16" x14ac:dyDescent="0.25">
      <c r="P6043" s="158"/>
    </row>
    <row r="6044" spans="16:16" x14ac:dyDescent="0.25">
      <c r="P6044" s="158"/>
    </row>
    <row r="6045" spans="16:16" x14ac:dyDescent="0.25">
      <c r="P6045" s="158"/>
    </row>
    <row r="6046" spans="16:16" x14ac:dyDescent="0.25">
      <c r="P6046" s="158"/>
    </row>
    <row r="6047" spans="16:16" x14ac:dyDescent="0.25">
      <c r="P6047" s="158"/>
    </row>
    <row r="6048" spans="16:16" x14ac:dyDescent="0.25">
      <c r="P6048" s="158"/>
    </row>
    <row r="6049" spans="16:16" x14ac:dyDescent="0.25">
      <c r="P6049" s="158"/>
    </row>
    <row r="6050" spans="16:16" x14ac:dyDescent="0.25">
      <c r="P6050" s="158"/>
    </row>
    <row r="6051" spans="16:16" x14ac:dyDescent="0.25">
      <c r="P6051" s="158"/>
    </row>
    <row r="6052" spans="16:16" x14ac:dyDescent="0.25">
      <c r="P6052" s="158"/>
    </row>
    <row r="6053" spans="16:16" x14ac:dyDescent="0.25">
      <c r="P6053" s="158"/>
    </row>
    <row r="6054" spans="16:16" x14ac:dyDescent="0.25">
      <c r="P6054" s="158"/>
    </row>
    <row r="6055" spans="16:16" x14ac:dyDescent="0.25">
      <c r="P6055" s="158"/>
    </row>
    <row r="6056" spans="16:16" x14ac:dyDescent="0.25">
      <c r="P6056" s="158"/>
    </row>
    <row r="6057" spans="16:16" x14ac:dyDescent="0.25">
      <c r="P6057" s="158"/>
    </row>
    <row r="6058" spans="16:16" x14ac:dyDescent="0.25">
      <c r="P6058" s="158"/>
    </row>
    <row r="6059" spans="16:16" x14ac:dyDescent="0.25">
      <c r="P6059" s="158"/>
    </row>
    <row r="6060" spans="16:16" x14ac:dyDescent="0.25">
      <c r="P6060" s="158"/>
    </row>
    <row r="6061" spans="16:16" x14ac:dyDescent="0.25">
      <c r="P6061" s="158"/>
    </row>
    <row r="6062" spans="16:16" x14ac:dyDescent="0.25">
      <c r="P6062" s="158"/>
    </row>
    <row r="6063" spans="16:16" x14ac:dyDescent="0.25">
      <c r="P6063" s="158"/>
    </row>
    <row r="6064" spans="16:16" x14ac:dyDescent="0.25">
      <c r="P6064" s="158"/>
    </row>
    <row r="6065" spans="16:16" x14ac:dyDescent="0.25">
      <c r="P6065" s="158"/>
    </row>
    <row r="6066" spans="16:16" x14ac:dyDescent="0.25">
      <c r="P6066" s="158"/>
    </row>
    <row r="6067" spans="16:16" x14ac:dyDescent="0.25">
      <c r="P6067" s="158"/>
    </row>
    <row r="6068" spans="16:16" x14ac:dyDescent="0.25">
      <c r="P6068" s="158"/>
    </row>
    <row r="6069" spans="16:16" x14ac:dyDescent="0.25">
      <c r="P6069" s="158"/>
    </row>
    <row r="6070" spans="16:16" x14ac:dyDescent="0.25">
      <c r="P6070" s="158"/>
    </row>
    <row r="6071" spans="16:16" x14ac:dyDescent="0.25">
      <c r="P6071" s="158"/>
    </row>
    <row r="6072" spans="16:16" x14ac:dyDescent="0.25">
      <c r="P6072" s="158"/>
    </row>
    <row r="6073" spans="16:16" x14ac:dyDescent="0.25">
      <c r="P6073" s="158"/>
    </row>
    <row r="6074" spans="16:16" x14ac:dyDescent="0.25">
      <c r="P6074" s="158"/>
    </row>
    <row r="6075" spans="16:16" x14ac:dyDescent="0.25">
      <c r="P6075" s="158"/>
    </row>
    <row r="6076" spans="16:16" x14ac:dyDescent="0.25">
      <c r="P6076" s="158"/>
    </row>
    <row r="6077" spans="16:16" x14ac:dyDescent="0.25">
      <c r="P6077" s="158"/>
    </row>
    <row r="6078" spans="16:16" x14ac:dyDescent="0.25">
      <c r="P6078" s="158"/>
    </row>
    <row r="6079" spans="16:16" x14ac:dyDescent="0.25">
      <c r="P6079" s="158"/>
    </row>
    <row r="6080" spans="16:16" x14ac:dyDescent="0.25">
      <c r="P6080" s="158"/>
    </row>
    <row r="6081" spans="16:16" x14ac:dyDescent="0.25">
      <c r="P6081" s="158"/>
    </row>
    <row r="6082" spans="16:16" x14ac:dyDescent="0.25">
      <c r="P6082" s="158"/>
    </row>
    <row r="6083" spans="16:16" x14ac:dyDescent="0.25">
      <c r="P6083" s="158"/>
    </row>
    <row r="6084" spans="16:16" x14ac:dyDescent="0.25">
      <c r="P6084" s="158"/>
    </row>
    <row r="6085" spans="16:16" x14ac:dyDescent="0.25">
      <c r="P6085" s="158"/>
    </row>
    <row r="6086" spans="16:16" x14ac:dyDescent="0.25">
      <c r="P6086" s="158"/>
    </row>
    <row r="6087" spans="16:16" x14ac:dyDescent="0.25">
      <c r="P6087" s="158"/>
    </row>
    <row r="6088" spans="16:16" x14ac:dyDescent="0.25">
      <c r="P6088" s="158"/>
    </row>
    <row r="6089" spans="16:16" x14ac:dyDescent="0.25">
      <c r="P6089" s="158"/>
    </row>
    <row r="6090" spans="16:16" x14ac:dyDescent="0.25">
      <c r="P6090" s="158"/>
    </row>
    <row r="6091" spans="16:16" x14ac:dyDescent="0.25">
      <c r="P6091" s="158"/>
    </row>
    <row r="6092" spans="16:16" x14ac:dyDescent="0.25">
      <c r="P6092" s="158"/>
    </row>
    <row r="6093" spans="16:16" x14ac:dyDescent="0.25">
      <c r="P6093" s="158"/>
    </row>
    <row r="6094" spans="16:16" x14ac:dyDescent="0.25">
      <c r="P6094" s="158"/>
    </row>
    <row r="6095" spans="16:16" x14ac:dyDescent="0.25">
      <c r="P6095" s="158"/>
    </row>
    <row r="6096" spans="16:16" x14ac:dyDescent="0.25">
      <c r="P6096" s="158"/>
    </row>
    <row r="6097" spans="16:16" x14ac:dyDescent="0.25">
      <c r="P6097" s="158"/>
    </row>
    <row r="6098" spans="16:16" x14ac:dyDescent="0.25">
      <c r="P6098" s="158"/>
    </row>
    <row r="6099" spans="16:16" x14ac:dyDescent="0.25">
      <c r="P6099" s="158"/>
    </row>
    <row r="6100" spans="16:16" x14ac:dyDescent="0.25">
      <c r="P6100" s="158"/>
    </row>
    <row r="6101" spans="16:16" x14ac:dyDescent="0.25">
      <c r="P6101" s="158"/>
    </row>
    <row r="6102" spans="16:16" x14ac:dyDescent="0.25">
      <c r="P6102" s="158"/>
    </row>
    <row r="6103" spans="16:16" x14ac:dyDescent="0.25">
      <c r="P6103" s="158"/>
    </row>
    <row r="6104" spans="16:16" x14ac:dyDescent="0.25">
      <c r="P6104" s="158"/>
    </row>
    <row r="6105" spans="16:16" x14ac:dyDescent="0.25">
      <c r="P6105" s="158"/>
    </row>
    <row r="6106" spans="16:16" x14ac:dyDescent="0.25">
      <c r="P6106" s="158"/>
    </row>
    <row r="6107" spans="16:16" x14ac:dyDescent="0.25">
      <c r="P6107" s="158"/>
    </row>
    <row r="6108" spans="16:16" x14ac:dyDescent="0.25">
      <c r="P6108" s="158"/>
    </row>
    <row r="6109" spans="16:16" x14ac:dyDescent="0.25">
      <c r="P6109" s="158"/>
    </row>
    <row r="6110" spans="16:16" x14ac:dyDescent="0.25">
      <c r="P6110" s="158"/>
    </row>
    <row r="6111" spans="16:16" x14ac:dyDescent="0.25">
      <c r="P6111" s="158"/>
    </row>
    <row r="6112" spans="16:16" x14ac:dyDescent="0.25">
      <c r="P6112" s="158"/>
    </row>
    <row r="6113" spans="16:16" x14ac:dyDescent="0.25">
      <c r="P6113" s="158"/>
    </row>
    <row r="6114" spans="16:16" x14ac:dyDescent="0.25">
      <c r="P6114" s="158"/>
    </row>
    <row r="6115" spans="16:16" x14ac:dyDescent="0.25">
      <c r="P6115" s="158"/>
    </row>
    <row r="6116" spans="16:16" x14ac:dyDescent="0.25">
      <c r="P6116" s="158"/>
    </row>
    <row r="6117" spans="16:16" x14ac:dyDescent="0.25">
      <c r="P6117" s="158"/>
    </row>
    <row r="6118" spans="16:16" x14ac:dyDescent="0.25">
      <c r="P6118" s="158"/>
    </row>
    <row r="6119" spans="16:16" x14ac:dyDescent="0.25">
      <c r="P6119" s="158"/>
    </row>
    <row r="6120" spans="16:16" x14ac:dyDescent="0.25">
      <c r="P6120" s="158"/>
    </row>
    <row r="6121" spans="16:16" x14ac:dyDescent="0.25">
      <c r="P6121" s="158"/>
    </row>
    <row r="6122" spans="16:16" x14ac:dyDescent="0.25">
      <c r="P6122" s="158"/>
    </row>
    <row r="6123" spans="16:16" x14ac:dyDescent="0.25">
      <c r="P6123" s="158"/>
    </row>
    <row r="6124" spans="16:16" x14ac:dyDescent="0.25">
      <c r="P6124" s="158"/>
    </row>
    <row r="6125" spans="16:16" x14ac:dyDescent="0.25">
      <c r="P6125" s="158"/>
    </row>
    <row r="6126" spans="16:16" x14ac:dyDescent="0.25">
      <c r="P6126" s="158"/>
    </row>
    <row r="6127" spans="16:16" x14ac:dyDescent="0.25">
      <c r="P6127" s="158"/>
    </row>
    <row r="6128" spans="16:16" x14ac:dyDescent="0.25">
      <c r="P6128" s="158"/>
    </row>
    <row r="6129" spans="16:16" x14ac:dyDescent="0.25">
      <c r="P6129" s="158"/>
    </row>
    <row r="6130" spans="16:16" x14ac:dyDescent="0.25">
      <c r="P6130" s="158"/>
    </row>
    <row r="6131" spans="16:16" x14ac:dyDescent="0.25">
      <c r="P6131" s="158"/>
    </row>
    <row r="6132" spans="16:16" x14ac:dyDescent="0.25">
      <c r="P6132" s="158"/>
    </row>
    <row r="6133" spans="16:16" x14ac:dyDescent="0.25">
      <c r="P6133" s="158"/>
    </row>
    <row r="6134" spans="16:16" x14ac:dyDescent="0.25">
      <c r="P6134" s="158"/>
    </row>
    <row r="6135" spans="16:16" x14ac:dyDescent="0.25">
      <c r="P6135" s="158"/>
    </row>
    <row r="6136" spans="16:16" x14ac:dyDescent="0.25">
      <c r="P6136" s="158"/>
    </row>
    <row r="6137" spans="16:16" x14ac:dyDescent="0.25">
      <c r="P6137" s="158"/>
    </row>
    <row r="6138" spans="16:16" x14ac:dyDescent="0.25">
      <c r="P6138" s="158"/>
    </row>
    <row r="6139" spans="16:16" x14ac:dyDescent="0.25">
      <c r="P6139" s="158"/>
    </row>
    <row r="6140" spans="16:16" x14ac:dyDescent="0.25">
      <c r="P6140" s="158"/>
    </row>
    <row r="6141" spans="16:16" x14ac:dyDescent="0.25">
      <c r="P6141" s="158"/>
    </row>
    <row r="6142" spans="16:16" x14ac:dyDescent="0.25">
      <c r="P6142" s="158"/>
    </row>
    <row r="6143" spans="16:16" x14ac:dyDescent="0.25">
      <c r="P6143" s="158"/>
    </row>
    <row r="6144" spans="16:16" x14ac:dyDescent="0.25">
      <c r="P6144" s="158"/>
    </row>
    <row r="6145" spans="16:16" x14ac:dyDescent="0.25">
      <c r="P6145" s="158"/>
    </row>
    <row r="6146" spans="16:16" x14ac:dyDescent="0.25">
      <c r="P6146" s="158"/>
    </row>
    <row r="6147" spans="16:16" x14ac:dyDescent="0.25">
      <c r="P6147" s="158"/>
    </row>
    <row r="6148" spans="16:16" x14ac:dyDescent="0.25">
      <c r="P6148" s="158"/>
    </row>
    <row r="6149" spans="16:16" x14ac:dyDescent="0.25">
      <c r="P6149" s="158"/>
    </row>
    <row r="6150" spans="16:16" x14ac:dyDescent="0.25">
      <c r="P6150" s="158"/>
    </row>
    <row r="6151" spans="16:16" x14ac:dyDescent="0.25">
      <c r="P6151" s="158"/>
    </row>
    <row r="6152" spans="16:16" x14ac:dyDescent="0.25">
      <c r="P6152" s="158"/>
    </row>
    <row r="6153" spans="16:16" x14ac:dyDescent="0.25">
      <c r="P6153" s="158"/>
    </row>
    <row r="6154" spans="16:16" x14ac:dyDescent="0.25">
      <c r="P6154" s="158"/>
    </row>
    <row r="6155" spans="16:16" x14ac:dyDescent="0.25">
      <c r="P6155" s="158"/>
    </row>
    <row r="6156" spans="16:16" x14ac:dyDescent="0.25">
      <c r="P6156" s="158"/>
    </row>
    <row r="6157" spans="16:16" x14ac:dyDescent="0.25">
      <c r="P6157" s="158"/>
    </row>
    <row r="6158" spans="16:16" x14ac:dyDescent="0.25">
      <c r="P6158" s="158"/>
    </row>
    <row r="6159" spans="16:16" x14ac:dyDescent="0.25">
      <c r="P6159" s="158"/>
    </row>
    <row r="6160" spans="16:16" x14ac:dyDescent="0.25">
      <c r="P6160" s="158"/>
    </row>
    <row r="6161" spans="16:16" x14ac:dyDescent="0.25">
      <c r="P6161" s="158"/>
    </row>
    <row r="6162" spans="16:16" x14ac:dyDescent="0.25">
      <c r="P6162" s="158"/>
    </row>
    <row r="6163" spans="16:16" x14ac:dyDescent="0.25">
      <c r="P6163" s="158"/>
    </row>
    <row r="6164" spans="16:16" x14ac:dyDescent="0.25">
      <c r="P6164" s="158"/>
    </row>
    <row r="6165" spans="16:16" x14ac:dyDescent="0.25">
      <c r="P6165" s="158"/>
    </row>
    <row r="6166" spans="16:16" x14ac:dyDescent="0.25">
      <c r="P6166" s="158"/>
    </row>
    <row r="6167" spans="16:16" x14ac:dyDescent="0.25">
      <c r="P6167" s="158"/>
    </row>
    <row r="6168" spans="16:16" x14ac:dyDescent="0.25">
      <c r="P6168" s="158"/>
    </row>
    <row r="6169" spans="16:16" x14ac:dyDescent="0.25">
      <c r="P6169" s="158"/>
    </row>
    <row r="6170" spans="16:16" x14ac:dyDescent="0.25">
      <c r="P6170" s="158"/>
    </row>
    <row r="6171" spans="16:16" x14ac:dyDescent="0.25">
      <c r="P6171" s="158"/>
    </row>
    <row r="6172" spans="16:16" x14ac:dyDescent="0.25">
      <c r="P6172" s="158"/>
    </row>
    <row r="6173" spans="16:16" x14ac:dyDescent="0.25">
      <c r="P6173" s="158"/>
    </row>
    <row r="6174" spans="16:16" x14ac:dyDescent="0.25">
      <c r="P6174" s="158"/>
    </row>
    <row r="6175" spans="16:16" x14ac:dyDescent="0.25">
      <c r="P6175" s="158"/>
    </row>
    <row r="6176" spans="16:16" x14ac:dyDescent="0.25">
      <c r="P6176" s="158"/>
    </row>
    <row r="6177" spans="16:16" x14ac:dyDescent="0.25">
      <c r="P6177" s="158"/>
    </row>
    <row r="6178" spans="16:16" x14ac:dyDescent="0.25">
      <c r="P6178" s="158"/>
    </row>
    <row r="6179" spans="16:16" x14ac:dyDescent="0.25">
      <c r="P6179" s="158"/>
    </row>
    <row r="6180" spans="16:16" x14ac:dyDescent="0.25">
      <c r="P6180" s="158"/>
    </row>
    <row r="6181" spans="16:16" x14ac:dyDescent="0.25">
      <c r="P6181" s="158"/>
    </row>
    <row r="6182" spans="16:16" x14ac:dyDescent="0.25">
      <c r="P6182" s="158"/>
    </row>
    <row r="6183" spans="16:16" x14ac:dyDescent="0.25">
      <c r="P6183" s="158"/>
    </row>
    <row r="6184" spans="16:16" x14ac:dyDescent="0.25">
      <c r="P6184" s="158"/>
    </row>
    <row r="6185" spans="16:16" x14ac:dyDescent="0.25">
      <c r="P6185" s="158"/>
    </row>
    <row r="6186" spans="16:16" x14ac:dyDescent="0.25">
      <c r="P6186" s="158"/>
    </row>
    <row r="6187" spans="16:16" x14ac:dyDescent="0.25">
      <c r="P6187" s="158"/>
    </row>
    <row r="6188" spans="16:16" x14ac:dyDescent="0.25">
      <c r="P6188" s="158"/>
    </row>
    <row r="6189" spans="16:16" x14ac:dyDescent="0.25">
      <c r="P6189" s="158"/>
    </row>
    <row r="6190" spans="16:16" x14ac:dyDescent="0.25">
      <c r="P6190" s="158"/>
    </row>
    <row r="6191" spans="16:16" x14ac:dyDescent="0.25">
      <c r="P6191" s="158"/>
    </row>
    <row r="6192" spans="16:16" x14ac:dyDescent="0.25">
      <c r="P6192" s="158"/>
    </row>
    <row r="6193" spans="16:16" x14ac:dyDescent="0.25">
      <c r="P6193" s="158"/>
    </row>
    <row r="6194" spans="16:16" x14ac:dyDescent="0.25">
      <c r="P6194" s="158"/>
    </row>
    <row r="6195" spans="16:16" x14ac:dyDescent="0.25">
      <c r="P6195" s="158"/>
    </row>
    <row r="6196" spans="16:16" x14ac:dyDescent="0.25">
      <c r="P6196" s="158"/>
    </row>
    <row r="6197" spans="16:16" x14ac:dyDescent="0.25">
      <c r="P6197" s="158"/>
    </row>
    <row r="6198" spans="16:16" x14ac:dyDescent="0.25">
      <c r="P6198" s="158"/>
    </row>
    <row r="6199" spans="16:16" x14ac:dyDescent="0.25">
      <c r="P6199" s="158"/>
    </row>
    <row r="6200" spans="16:16" x14ac:dyDescent="0.25">
      <c r="P6200" s="158"/>
    </row>
    <row r="6201" spans="16:16" x14ac:dyDescent="0.25">
      <c r="P6201" s="158"/>
    </row>
    <row r="6202" spans="16:16" x14ac:dyDescent="0.25">
      <c r="P6202" s="158"/>
    </row>
    <row r="6203" spans="16:16" x14ac:dyDescent="0.25">
      <c r="P6203" s="158"/>
    </row>
    <row r="6204" spans="16:16" x14ac:dyDescent="0.25">
      <c r="P6204" s="158"/>
    </row>
    <row r="6205" spans="16:16" x14ac:dyDescent="0.25">
      <c r="P6205" s="158"/>
    </row>
    <row r="6206" spans="16:16" x14ac:dyDescent="0.25">
      <c r="P6206" s="158"/>
    </row>
    <row r="6207" spans="16:16" x14ac:dyDescent="0.25">
      <c r="P6207" s="158"/>
    </row>
    <row r="6208" spans="16:16" x14ac:dyDescent="0.25">
      <c r="P6208" s="158"/>
    </row>
    <row r="6209" spans="16:16" x14ac:dyDescent="0.25">
      <c r="P6209" s="158"/>
    </row>
    <row r="6210" spans="16:16" x14ac:dyDescent="0.25">
      <c r="P6210" s="158"/>
    </row>
    <row r="6211" spans="16:16" x14ac:dyDescent="0.25">
      <c r="P6211" s="158"/>
    </row>
    <row r="6212" spans="16:16" x14ac:dyDescent="0.25">
      <c r="P6212" s="158"/>
    </row>
    <row r="6213" spans="16:16" x14ac:dyDescent="0.25">
      <c r="P6213" s="158"/>
    </row>
    <row r="6214" spans="16:16" x14ac:dyDescent="0.25">
      <c r="P6214" s="158"/>
    </row>
    <row r="6215" spans="16:16" x14ac:dyDescent="0.25">
      <c r="P6215" s="158"/>
    </row>
    <row r="6216" spans="16:16" x14ac:dyDescent="0.25">
      <c r="P6216" s="158"/>
    </row>
    <row r="6217" spans="16:16" x14ac:dyDescent="0.25">
      <c r="P6217" s="158"/>
    </row>
    <row r="6218" spans="16:16" x14ac:dyDescent="0.25">
      <c r="P6218" s="158"/>
    </row>
    <row r="6219" spans="16:16" x14ac:dyDescent="0.25">
      <c r="P6219" s="158"/>
    </row>
    <row r="6220" spans="16:16" x14ac:dyDescent="0.25">
      <c r="P6220" s="158"/>
    </row>
    <row r="6221" spans="16:16" x14ac:dyDescent="0.25">
      <c r="P6221" s="158"/>
    </row>
    <row r="6222" spans="16:16" x14ac:dyDescent="0.25">
      <c r="P6222" s="158"/>
    </row>
    <row r="6223" spans="16:16" x14ac:dyDescent="0.25">
      <c r="P6223" s="158"/>
    </row>
    <row r="6224" spans="16:16" x14ac:dyDescent="0.25">
      <c r="P6224" s="158"/>
    </row>
    <row r="6225" spans="16:16" x14ac:dyDescent="0.25">
      <c r="P6225" s="158"/>
    </row>
    <row r="6226" spans="16:16" x14ac:dyDescent="0.25">
      <c r="P6226" s="158"/>
    </row>
    <row r="6227" spans="16:16" x14ac:dyDescent="0.25">
      <c r="P6227" s="158"/>
    </row>
    <row r="6228" spans="16:16" x14ac:dyDescent="0.25">
      <c r="P6228" s="158"/>
    </row>
    <row r="6229" spans="16:16" x14ac:dyDescent="0.25">
      <c r="P6229" s="158"/>
    </row>
    <row r="6230" spans="16:16" x14ac:dyDescent="0.25">
      <c r="P6230" s="158"/>
    </row>
    <row r="6231" spans="16:16" x14ac:dyDescent="0.25">
      <c r="P6231" s="158"/>
    </row>
    <row r="6232" spans="16:16" x14ac:dyDescent="0.25">
      <c r="P6232" s="158"/>
    </row>
    <row r="6233" spans="16:16" x14ac:dyDescent="0.25">
      <c r="P6233" s="158"/>
    </row>
    <row r="6234" spans="16:16" x14ac:dyDescent="0.25">
      <c r="P6234" s="158"/>
    </row>
    <row r="6235" spans="16:16" x14ac:dyDescent="0.25">
      <c r="P6235" s="158"/>
    </row>
    <row r="6236" spans="16:16" x14ac:dyDescent="0.25">
      <c r="P6236" s="158"/>
    </row>
    <row r="6237" spans="16:16" x14ac:dyDescent="0.25">
      <c r="P6237" s="158"/>
    </row>
    <row r="6238" spans="16:16" x14ac:dyDescent="0.25">
      <c r="P6238" s="158"/>
    </row>
    <row r="6239" spans="16:16" x14ac:dyDescent="0.25">
      <c r="P6239" s="158"/>
    </row>
    <row r="6240" spans="16:16" x14ac:dyDescent="0.25">
      <c r="P6240" s="158"/>
    </row>
    <row r="6241" spans="16:16" x14ac:dyDescent="0.25">
      <c r="P6241" s="158"/>
    </row>
    <row r="6242" spans="16:16" x14ac:dyDescent="0.25">
      <c r="P6242" s="158"/>
    </row>
    <row r="6243" spans="16:16" x14ac:dyDescent="0.25">
      <c r="P6243" s="158"/>
    </row>
    <row r="6244" spans="16:16" x14ac:dyDescent="0.25">
      <c r="P6244" s="158"/>
    </row>
    <row r="6245" spans="16:16" x14ac:dyDescent="0.25">
      <c r="P6245" s="158"/>
    </row>
    <row r="6246" spans="16:16" x14ac:dyDescent="0.25">
      <c r="P6246" s="158"/>
    </row>
    <row r="6247" spans="16:16" x14ac:dyDescent="0.25">
      <c r="P6247" s="158"/>
    </row>
    <row r="6248" spans="16:16" x14ac:dyDescent="0.25">
      <c r="P6248" s="158"/>
    </row>
    <row r="6249" spans="16:16" x14ac:dyDescent="0.25">
      <c r="P6249" s="158"/>
    </row>
    <row r="6250" spans="16:16" x14ac:dyDescent="0.25">
      <c r="P6250" s="158"/>
    </row>
    <row r="6251" spans="16:16" x14ac:dyDescent="0.25">
      <c r="P6251" s="158"/>
    </row>
    <row r="6252" spans="16:16" x14ac:dyDescent="0.25">
      <c r="P6252" s="158"/>
    </row>
    <row r="6253" spans="16:16" x14ac:dyDescent="0.25">
      <c r="P6253" s="158"/>
    </row>
    <row r="6254" spans="16:16" x14ac:dyDescent="0.25">
      <c r="P6254" s="158"/>
    </row>
    <row r="6255" spans="16:16" x14ac:dyDescent="0.25">
      <c r="P6255" s="158"/>
    </row>
    <row r="6256" spans="16:16" x14ac:dyDescent="0.25">
      <c r="P6256" s="158"/>
    </row>
    <row r="6257" spans="16:16" x14ac:dyDescent="0.25">
      <c r="P6257" s="158"/>
    </row>
    <row r="6258" spans="16:16" x14ac:dyDescent="0.25">
      <c r="P6258" s="158"/>
    </row>
    <row r="6259" spans="16:16" x14ac:dyDescent="0.25">
      <c r="P6259" s="158"/>
    </row>
    <row r="6260" spans="16:16" x14ac:dyDescent="0.25">
      <c r="P6260" s="158"/>
    </row>
    <row r="6261" spans="16:16" x14ac:dyDescent="0.25">
      <c r="P6261" s="158"/>
    </row>
    <row r="6262" spans="16:16" x14ac:dyDescent="0.25">
      <c r="P6262" s="158"/>
    </row>
    <row r="6263" spans="16:16" x14ac:dyDescent="0.25">
      <c r="P6263" s="158"/>
    </row>
    <row r="6264" spans="16:16" x14ac:dyDescent="0.25">
      <c r="P6264" s="158"/>
    </row>
    <row r="6265" spans="16:16" x14ac:dyDescent="0.25">
      <c r="P6265" s="158"/>
    </row>
    <row r="6266" spans="16:16" x14ac:dyDescent="0.25">
      <c r="P6266" s="158"/>
    </row>
    <row r="6267" spans="16:16" x14ac:dyDescent="0.25">
      <c r="P6267" s="158"/>
    </row>
    <row r="6268" spans="16:16" x14ac:dyDescent="0.25">
      <c r="P6268" s="158"/>
    </row>
    <row r="6269" spans="16:16" x14ac:dyDescent="0.25">
      <c r="P6269" s="158"/>
    </row>
    <row r="6270" spans="16:16" x14ac:dyDescent="0.25">
      <c r="P6270" s="158"/>
    </row>
    <row r="6271" spans="16:16" x14ac:dyDescent="0.25">
      <c r="P6271" s="158"/>
    </row>
    <row r="6272" spans="16:16" x14ac:dyDescent="0.25">
      <c r="P6272" s="158"/>
    </row>
    <row r="6273" spans="16:16" x14ac:dyDescent="0.25">
      <c r="P6273" s="158"/>
    </row>
    <row r="6274" spans="16:16" x14ac:dyDescent="0.25">
      <c r="P6274" s="158"/>
    </row>
    <row r="6275" spans="16:16" x14ac:dyDescent="0.25">
      <c r="P6275" s="158"/>
    </row>
    <row r="6276" spans="16:16" x14ac:dyDescent="0.25">
      <c r="P6276" s="158"/>
    </row>
    <row r="6277" spans="16:16" x14ac:dyDescent="0.25">
      <c r="P6277" s="158"/>
    </row>
    <row r="6278" spans="16:16" x14ac:dyDescent="0.25">
      <c r="P6278" s="158"/>
    </row>
    <row r="6279" spans="16:16" x14ac:dyDescent="0.25">
      <c r="P6279" s="158"/>
    </row>
    <row r="6280" spans="16:16" x14ac:dyDescent="0.25">
      <c r="P6280" s="158"/>
    </row>
    <row r="6281" spans="16:16" x14ac:dyDescent="0.25">
      <c r="P6281" s="158"/>
    </row>
    <row r="6282" spans="16:16" x14ac:dyDescent="0.25">
      <c r="P6282" s="158"/>
    </row>
    <row r="6283" spans="16:16" x14ac:dyDescent="0.25">
      <c r="P6283" s="158"/>
    </row>
    <row r="6284" spans="16:16" x14ac:dyDescent="0.25">
      <c r="P6284" s="158"/>
    </row>
    <row r="6285" spans="16:16" x14ac:dyDescent="0.25">
      <c r="P6285" s="158"/>
    </row>
    <row r="6286" spans="16:16" x14ac:dyDescent="0.25">
      <c r="P6286" s="158"/>
    </row>
    <row r="6287" spans="16:16" x14ac:dyDescent="0.25">
      <c r="P6287" s="158"/>
    </row>
    <row r="6288" spans="16:16" x14ac:dyDescent="0.25">
      <c r="P6288" s="158"/>
    </row>
    <row r="6289" spans="16:16" x14ac:dyDescent="0.25">
      <c r="P6289" s="158"/>
    </row>
    <row r="6290" spans="16:16" x14ac:dyDescent="0.25">
      <c r="P6290" s="158"/>
    </row>
    <row r="6291" spans="16:16" x14ac:dyDescent="0.25">
      <c r="P6291" s="158"/>
    </row>
    <row r="6292" spans="16:16" x14ac:dyDescent="0.25">
      <c r="P6292" s="158"/>
    </row>
    <row r="6293" spans="16:16" x14ac:dyDescent="0.25">
      <c r="P6293" s="158"/>
    </row>
    <row r="6294" spans="16:16" x14ac:dyDescent="0.25">
      <c r="P6294" s="158"/>
    </row>
    <row r="6295" spans="16:16" x14ac:dyDescent="0.25">
      <c r="P6295" s="158"/>
    </row>
    <row r="6296" spans="16:16" x14ac:dyDescent="0.25">
      <c r="P6296" s="158"/>
    </row>
    <row r="6297" spans="16:16" x14ac:dyDescent="0.25">
      <c r="P6297" s="158"/>
    </row>
    <row r="6298" spans="16:16" x14ac:dyDescent="0.25">
      <c r="P6298" s="158"/>
    </row>
    <row r="6299" spans="16:16" x14ac:dyDescent="0.25">
      <c r="P6299" s="158"/>
    </row>
    <row r="6300" spans="16:16" x14ac:dyDescent="0.25">
      <c r="P6300" s="158"/>
    </row>
    <row r="6301" spans="16:16" x14ac:dyDescent="0.25">
      <c r="P6301" s="158"/>
    </row>
    <row r="6302" spans="16:16" x14ac:dyDescent="0.25">
      <c r="P6302" s="158"/>
    </row>
    <row r="6303" spans="16:16" x14ac:dyDescent="0.25">
      <c r="P6303" s="158"/>
    </row>
    <row r="6304" spans="16:16" x14ac:dyDescent="0.25">
      <c r="P6304" s="158"/>
    </row>
    <row r="6305" spans="16:16" x14ac:dyDescent="0.25">
      <c r="P6305" s="158"/>
    </row>
    <row r="6306" spans="16:16" x14ac:dyDescent="0.25">
      <c r="P6306" s="158"/>
    </row>
    <row r="6307" spans="16:16" x14ac:dyDescent="0.25">
      <c r="P6307" s="158"/>
    </row>
    <row r="6308" spans="16:16" x14ac:dyDescent="0.25">
      <c r="P6308" s="158"/>
    </row>
    <row r="6309" spans="16:16" x14ac:dyDescent="0.25">
      <c r="P6309" s="158"/>
    </row>
    <row r="6310" spans="16:16" x14ac:dyDescent="0.25">
      <c r="P6310" s="158"/>
    </row>
    <row r="6311" spans="16:16" x14ac:dyDescent="0.25">
      <c r="P6311" s="158"/>
    </row>
    <row r="6312" spans="16:16" x14ac:dyDescent="0.25">
      <c r="P6312" s="158"/>
    </row>
    <row r="6313" spans="16:16" x14ac:dyDescent="0.25">
      <c r="P6313" s="158"/>
    </row>
    <row r="6314" spans="16:16" x14ac:dyDescent="0.25">
      <c r="P6314" s="158"/>
    </row>
    <row r="6315" spans="16:16" x14ac:dyDescent="0.25">
      <c r="P6315" s="158"/>
    </row>
    <row r="6316" spans="16:16" x14ac:dyDescent="0.25">
      <c r="P6316" s="158"/>
    </row>
    <row r="6317" spans="16:16" x14ac:dyDescent="0.25">
      <c r="P6317" s="158"/>
    </row>
    <row r="6318" spans="16:16" x14ac:dyDescent="0.25">
      <c r="P6318" s="158"/>
    </row>
    <row r="6319" spans="16:16" x14ac:dyDescent="0.25">
      <c r="P6319" s="158"/>
    </row>
    <row r="6320" spans="16:16" x14ac:dyDescent="0.25">
      <c r="P6320" s="158"/>
    </row>
    <row r="6321" spans="16:16" x14ac:dyDescent="0.25">
      <c r="P6321" s="158"/>
    </row>
    <row r="6322" spans="16:16" x14ac:dyDescent="0.25">
      <c r="P6322" s="158"/>
    </row>
    <row r="6323" spans="16:16" x14ac:dyDescent="0.25">
      <c r="P6323" s="158"/>
    </row>
    <row r="6324" spans="16:16" x14ac:dyDescent="0.25">
      <c r="P6324" s="158"/>
    </row>
    <row r="6325" spans="16:16" x14ac:dyDescent="0.25">
      <c r="P6325" s="158"/>
    </row>
    <row r="6326" spans="16:16" x14ac:dyDescent="0.25">
      <c r="P6326" s="158"/>
    </row>
    <row r="6327" spans="16:16" x14ac:dyDescent="0.25">
      <c r="P6327" s="158"/>
    </row>
    <row r="6328" spans="16:16" x14ac:dyDescent="0.25">
      <c r="P6328" s="158"/>
    </row>
    <row r="6329" spans="16:16" x14ac:dyDescent="0.25">
      <c r="P6329" s="158"/>
    </row>
    <row r="6330" spans="16:16" x14ac:dyDescent="0.25">
      <c r="P6330" s="158"/>
    </row>
    <row r="6331" spans="16:16" x14ac:dyDescent="0.25">
      <c r="P6331" s="158"/>
    </row>
    <row r="6332" spans="16:16" x14ac:dyDescent="0.25">
      <c r="P6332" s="158"/>
    </row>
    <row r="6333" spans="16:16" x14ac:dyDescent="0.25">
      <c r="P6333" s="158"/>
    </row>
    <row r="6334" spans="16:16" x14ac:dyDescent="0.25">
      <c r="P6334" s="158"/>
    </row>
    <row r="6335" spans="16:16" x14ac:dyDescent="0.25">
      <c r="P6335" s="158"/>
    </row>
    <row r="6336" spans="16:16" x14ac:dyDescent="0.25">
      <c r="P6336" s="158"/>
    </row>
    <row r="6337" spans="16:16" x14ac:dyDescent="0.25">
      <c r="P6337" s="158"/>
    </row>
    <row r="6338" spans="16:16" x14ac:dyDescent="0.25">
      <c r="P6338" s="158"/>
    </row>
    <row r="6339" spans="16:16" x14ac:dyDescent="0.25">
      <c r="P6339" s="158"/>
    </row>
    <row r="6340" spans="16:16" x14ac:dyDescent="0.25">
      <c r="P6340" s="158"/>
    </row>
    <row r="6341" spans="16:16" x14ac:dyDescent="0.25">
      <c r="P6341" s="158"/>
    </row>
    <row r="6342" spans="16:16" x14ac:dyDescent="0.25">
      <c r="P6342" s="158"/>
    </row>
    <row r="6343" spans="16:16" x14ac:dyDescent="0.25">
      <c r="P6343" s="158"/>
    </row>
    <row r="6344" spans="16:16" x14ac:dyDescent="0.25">
      <c r="P6344" s="158"/>
    </row>
    <row r="6345" spans="16:16" x14ac:dyDescent="0.25">
      <c r="P6345" s="158"/>
    </row>
    <row r="6346" spans="16:16" x14ac:dyDescent="0.25">
      <c r="P6346" s="158"/>
    </row>
    <row r="6347" spans="16:16" x14ac:dyDescent="0.25">
      <c r="P6347" s="158"/>
    </row>
    <row r="6348" spans="16:16" x14ac:dyDescent="0.25">
      <c r="P6348" s="158"/>
    </row>
    <row r="6349" spans="16:16" x14ac:dyDescent="0.25">
      <c r="P6349" s="158"/>
    </row>
    <row r="6350" spans="16:16" x14ac:dyDescent="0.25">
      <c r="P6350" s="158"/>
    </row>
    <row r="6351" spans="16:16" x14ac:dyDescent="0.25">
      <c r="P6351" s="158"/>
    </row>
    <row r="6352" spans="16:16" x14ac:dyDescent="0.25">
      <c r="P6352" s="158"/>
    </row>
    <row r="6353" spans="16:16" x14ac:dyDescent="0.25">
      <c r="P6353" s="158"/>
    </row>
    <row r="6354" spans="16:16" x14ac:dyDescent="0.25">
      <c r="P6354" s="158"/>
    </row>
    <row r="6355" spans="16:16" x14ac:dyDescent="0.25">
      <c r="P6355" s="158"/>
    </row>
    <row r="6356" spans="16:16" x14ac:dyDescent="0.25">
      <c r="P6356" s="158"/>
    </row>
    <row r="6357" spans="16:16" x14ac:dyDescent="0.25">
      <c r="P6357" s="158"/>
    </row>
    <row r="6358" spans="16:16" x14ac:dyDescent="0.25">
      <c r="P6358" s="158"/>
    </row>
    <row r="6359" spans="16:16" x14ac:dyDescent="0.25">
      <c r="P6359" s="158"/>
    </row>
    <row r="6360" spans="16:16" x14ac:dyDescent="0.25">
      <c r="P6360" s="158"/>
    </row>
    <row r="6361" spans="16:16" x14ac:dyDescent="0.25">
      <c r="P6361" s="158"/>
    </row>
    <row r="6362" spans="16:16" x14ac:dyDescent="0.25">
      <c r="P6362" s="158"/>
    </row>
    <row r="6363" spans="16:16" x14ac:dyDescent="0.25">
      <c r="P6363" s="158"/>
    </row>
    <row r="6364" spans="16:16" x14ac:dyDescent="0.25">
      <c r="P6364" s="158"/>
    </row>
    <row r="6365" spans="16:16" x14ac:dyDescent="0.25">
      <c r="P6365" s="158"/>
    </row>
    <row r="6366" spans="16:16" x14ac:dyDescent="0.25">
      <c r="P6366" s="158"/>
    </row>
    <row r="6367" spans="16:16" x14ac:dyDescent="0.25">
      <c r="P6367" s="158"/>
    </row>
    <row r="6368" spans="16:16" x14ac:dyDescent="0.25">
      <c r="P6368" s="158"/>
    </row>
    <row r="6369" spans="16:16" x14ac:dyDescent="0.25">
      <c r="P6369" s="158"/>
    </row>
    <row r="6370" spans="16:16" x14ac:dyDescent="0.25">
      <c r="P6370" s="158"/>
    </row>
    <row r="6371" spans="16:16" x14ac:dyDescent="0.25">
      <c r="P6371" s="158"/>
    </row>
    <row r="6372" spans="16:16" x14ac:dyDescent="0.25">
      <c r="P6372" s="158"/>
    </row>
    <row r="6373" spans="16:16" x14ac:dyDescent="0.25">
      <c r="P6373" s="158"/>
    </row>
    <row r="6374" spans="16:16" x14ac:dyDescent="0.25">
      <c r="P6374" s="158"/>
    </row>
    <row r="6375" spans="16:16" x14ac:dyDescent="0.25">
      <c r="P6375" s="158"/>
    </row>
    <row r="6376" spans="16:16" x14ac:dyDescent="0.25">
      <c r="P6376" s="158"/>
    </row>
    <row r="6377" spans="16:16" x14ac:dyDescent="0.25">
      <c r="P6377" s="158"/>
    </row>
    <row r="6378" spans="16:16" x14ac:dyDescent="0.25">
      <c r="P6378" s="158"/>
    </row>
    <row r="6379" spans="16:16" x14ac:dyDescent="0.25">
      <c r="P6379" s="158"/>
    </row>
    <row r="6380" spans="16:16" x14ac:dyDescent="0.25">
      <c r="P6380" s="158"/>
    </row>
    <row r="6381" spans="16:16" x14ac:dyDescent="0.25">
      <c r="P6381" s="158"/>
    </row>
    <row r="6382" spans="16:16" x14ac:dyDescent="0.25">
      <c r="P6382" s="158"/>
    </row>
    <row r="6383" spans="16:16" x14ac:dyDescent="0.25">
      <c r="P6383" s="158"/>
    </row>
    <row r="6384" spans="16:16" x14ac:dyDescent="0.25">
      <c r="P6384" s="158"/>
    </row>
    <row r="6385" spans="16:16" x14ac:dyDescent="0.25">
      <c r="P6385" s="158"/>
    </row>
    <row r="6386" spans="16:16" x14ac:dyDescent="0.25">
      <c r="P6386" s="158"/>
    </row>
    <row r="6387" spans="16:16" x14ac:dyDescent="0.25">
      <c r="P6387" s="158"/>
    </row>
    <row r="6388" spans="16:16" x14ac:dyDescent="0.25">
      <c r="P6388" s="158"/>
    </row>
    <row r="6389" spans="16:16" x14ac:dyDescent="0.25">
      <c r="P6389" s="158"/>
    </row>
    <row r="6390" spans="16:16" x14ac:dyDescent="0.25">
      <c r="P6390" s="158"/>
    </row>
    <row r="6391" spans="16:16" x14ac:dyDescent="0.25">
      <c r="P6391" s="158"/>
    </row>
    <row r="6392" spans="16:16" x14ac:dyDescent="0.25">
      <c r="P6392" s="158"/>
    </row>
    <row r="6393" spans="16:16" x14ac:dyDescent="0.25">
      <c r="P6393" s="158"/>
    </row>
    <row r="6394" spans="16:16" x14ac:dyDescent="0.25">
      <c r="P6394" s="158"/>
    </row>
    <row r="6395" spans="16:16" x14ac:dyDescent="0.25">
      <c r="P6395" s="158"/>
    </row>
    <row r="6396" spans="16:16" x14ac:dyDescent="0.25">
      <c r="P6396" s="158"/>
    </row>
    <row r="6397" spans="16:16" x14ac:dyDescent="0.25">
      <c r="P6397" s="158"/>
    </row>
    <row r="6398" spans="16:16" x14ac:dyDescent="0.25">
      <c r="P6398" s="158"/>
    </row>
    <row r="6399" spans="16:16" x14ac:dyDescent="0.25">
      <c r="P6399" s="158"/>
    </row>
    <row r="6400" spans="16:16" x14ac:dyDescent="0.25">
      <c r="P6400" s="158"/>
    </row>
    <row r="6401" spans="16:16" x14ac:dyDescent="0.25">
      <c r="P6401" s="158"/>
    </row>
    <row r="6402" spans="16:16" x14ac:dyDescent="0.25">
      <c r="P6402" s="158"/>
    </row>
    <row r="6403" spans="16:16" x14ac:dyDescent="0.25">
      <c r="P6403" s="158"/>
    </row>
    <row r="6404" spans="16:16" x14ac:dyDescent="0.25">
      <c r="P6404" s="158"/>
    </row>
    <row r="6405" spans="16:16" x14ac:dyDescent="0.25">
      <c r="P6405" s="158"/>
    </row>
    <row r="6406" spans="16:16" x14ac:dyDescent="0.25">
      <c r="P6406" s="158"/>
    </row>
    <row r="6407" spans="16:16" x14ac:dyDescent="0.25">
      <c r="P6407" s="158"/>
    </row>
    <row r="6408" spans="16:16" x14ac:dyDescent="0.25">
      <c r="P6408" s="158"/>
    </row>
    <row r="6409" spans="16:16" x14ac:dyDescent="0.25">
      <c r="P6409" s="158"/>
    </row>
    <row r="6410" spans="16:16" x14ac:dyDescent="0.25">
      <c r="P6410" s="158"/>
    </row>
    <row r="6411" spans="16:16" x14ac:dyDescent="0.25">
      <c r="P6411" s="158"/>
    </row>
    <row r="6412" spans="16:16" x14ac:dyDescent="0.25">
      <c r="P6412" s="158"/>
    </row>
    <row r="6413" spans="16:16" x14ac:dyDescent="0.25">
      <c r="P6413" s="158"/>
    </row>
    <row r="6414" spans="16:16" x14ac:dyDescent="0.25">
      <c r="P6414" s="158"/>
    </row>
    <row r="6415" spans="16:16" x14ac:dyDescent="0.25">
      <c r="P6415" s="158"/>
    </row>
    <row r="6416" spans="16:16" x14ac:dyDescent="0.25">
      <c r="P6416" s="158"/>
    </row>
    <row r="6417" spans="16:16" x14ac:dyDescent="0.25">
      <c r="P6417" s="158"/>
    </row>
    <row r="6418" spans="16:16" x14ac:dyDescent="0.25">
      <c r="P6418" s="158"/>
    </row>
    <row r="6419" spans="16:16" x14ac:dyDescent="0.25">
      <c r="P6419" s="158"/>
    </row>
    <row r="6420" spans="16:16" x14ac:dyDescent="0.25">
      <c r="P6420" s="158"/>
    </row>
    <row r="6421" spans="16:16" x14ac:dyDescent="0.25">
      <c r="P6421" s="158"/>
    </row>
    <row r="6422" spans="16:16" x14ac:dyDescent="0.25">
      <c r="P6422" s="158"/>
    </row>
    <row r="6423" spans="16:16" x14ac:dyDescent="0.25">
      <c r="P6423" s="158"/>
    </row>
    <row r="6424" spans="16:16" x14ac:dyDescent="0.25">
      <c r="P6424" s="158"/>
    </row>
    <row r="6425" spans="16:16" x14ac:dyDescent="0.25">
      <c r="P6425" s="158"/>
    </row>
    <row r="6426" spans="16:16" x14ac:dyDescent="0.25">
      <c r="P6426" s="158"/>
    </row>
    <row r="6427" spans="16:16" x14ac:dyDescent="0.25">
      <c r="P6427" s="158"/>
    </row>
    <row r="6428" spans="16:16" x14ac:dyDescent="0.25">
      <c r="P6428" s="158"/>
    </row>
    <row r="6429" spans="16:16" x14ac:dyDescent="0.25">
      <c r="P6429" s="158"/>
    </row>
    <row r="6430" spans="16:16" x14ac:dyDescent="0.25">
      <c r="P6430" s="158"/>
    </row>
    <row r="6431" spans="16:16" x14ac:dyDescent="0.25">
      <c r="P6431" s="158"/>
    </row>
    <row r="6432" spans="16:16" x14ac:dyDescent="0.25">
      <c r="P6432" s="158"/>
    </row>
    <row r="6433" spans="16:16" x14ac:dyDescent="0.25">
      <c r="P6433" s="158"/>
    </row>
    <row r="6434" spans="16:16" x14ac:dyDescent="0.25">
      <c r="P6434" s="158"/>
    </row>
    <row r="6435" spans="16:16" x14ac:dyDescent="0.25">
      <c r="P6435" s="158"/>
    </row>
    <row r="6436" spans="16:16" x14ac:dyDescent="0.25">
      <c r="P6436" s="158"/>
    </row>
    <row r="6437" spans="16:16" x14ac:dyDescent="0.25">
      <c r="P6437" s="158"/>
    </row>
    <row r="6438" spans="16:16" x14ac:dyDescent="0.25">
      <c r="P6438" s="158"/>
    </row>
    <row r="6439" spans="16:16" x14ac:dyDescent="0.25">
      <c r="P6439" s="158"/>
    </row>
    <row r="6440" spans="16:16" x14ac:dyDescent="0.25">
      <c r="P6440" s="158"/>
    </row>
    <row r="6441" spans="16:16" x14ac:dyDescent="0.25">
      <c r="P6441" s="158"/>
    </row>
    <row r="6442" spans="16:16" x14ac:dyDescent="0.25">
      <c r="P6442" s="158"/>
    </row>
    <row r="6443" spans="16:16" x14ac:dyDescent="0.25">
      <c r="P6443" s="158"/>
    </row>
    <row r="6444" spans="16:16" x14ac:dyDescent="0.25">
      <c r="P6444" s="158"/>
    </row>
    <row r="6445" spans="16:16" x14ac:dyDescent="0.25">
      <c r="P6445" s="158"/>
    </row>
    <row r="6446" spans="16:16" x14ac:dyDescent="0.25">
      <c r="P6446" s="158"/>
    </row>
    <row r="6447" spans="16:16" x14ac:dyDescent="0.25">
      <c r="P6447" s="158"/>
    </row>
    <row r="6448" spans="16:16" x14ac:dyDescent="0.25">
      <c r="P6448" s="158"/>
    </row>
    <row r="6449" spans="16:16" x14ac:dyDescent="0.25">
      <c r="P6449" s="158"/>
    </row>
    <row r="6450" spans="16:16" x14ac:dyDescent="0.25">
      <c r="P6450" s="158"/>
    </row>
    <row r="6451" spans="16:16" x14ac:dyDescent="0.25">
      <c r="P6451" s="158"/>
    </row>
    <row r="6452" spans="16:16" x14ac:dyDescent="0.25">
      <c r="P6452" s="158"/>
    </row>
    <row r="6453" spans="16:16" x14ac:dyDescent="0.25">
      <c r="P6453" s="158"/>
    </row>
    <row r="6454" spans="16:16" x14ac:dyDescent="0.25">
      <c r="P6454" s="158"/>
    </row>
    <row r="6455" spans="16:16" x14ac:dyDescent="0.25">
      <c r="P6455" s="158"/>
    </row>
    <row r="6456" spans="16:16" x14ac:dyDescent="0.25">
      <c r="P6456" s="158"/>
    </row>
    <row r="6457" spans="16:16" x14ac:dyDescent="0.25">
      <c r="P6457" s="158"/>
    </row>
    <row r="6458" spans="16:16" x14ac:dyDescent="0.25">
      <c r="P6458" s="158"/>
    </row>
    <row r="6459" spans="16:16" x14ac:dyDescent="0.25">
      <c r="P6459" s="158"/>
    </row>
    <row r="6460" spans="16:16" x14ac:dyDescent="0.25">
      <c r="P6460" s="158"/>
    </row>
    <row r="6461" spans="16:16" x14ac:dyDescent="0.25">
      <c r="P6461" s="158"/>
    </row>
    <row r="6462" spans="16:16" x14ac:dyDescent="0.25">
      <c r="P6462" s="158"/>
    </row>
    <row r="6463" spans="16:16" x14ac:dyDescent="0.25">
      <c r="P6463" s="158"/>
    </row>
    <row r="6464" spans="16:16" x14ac:dyDescent="0.25">
      <c r="P6464" s="158"/>
    </row>
    <row r="6465" spans="16:16" x14ac:dyDescent="0.25">
      <c r="P6465" s="158"/>
    </row>
    <row r="6466" spans="16:16" x14ac:dyDescent="0.25">
      <c r="P6466" s="158"/>
    </row>
    <row r="6467" spans="16:16" x14ac:dyDescent="0.25">
      <c r="P6467" s="158"/>
    </row>
    <row r="6468" spans="16:16" x14ac:dyDescent="0.25">
      <c r="P6468" s="158"/>
    </row>
    <row r="6469" spans="16:16" x14ac:dyDescent="0.25">
      <c r="P6469" s="158"/>
    </row>
    <row r="6470" spans="16:16" x14ac:dyDescent="0.25">
      <c r="P6470" s="158"/>
    </row>
    <row r="6471" spans="16:16" x14ac:dyDescent="0.25">
      <c r="P6471" s="158"/>
    </row>
    <row r="6472" spans="16:16" x14ac:dyDescent="0.25">
      <c r="P6472" s="158"/>
    </row>
    <row r="6473" spans="16:16" x14ac:dyDescent="0.25">
      <c r="P6473" s="158"/>
    </row>
    <row r="6474" spans="16:16" x14ac:dyDescent="0.25">
      <c r="P6474" s="158"/>
    </row>
    <row r="6475" spans="16:16" x14ac:dyDescent="0.25">
      <c r="P6475" s="158"/>
    </row>
    <row r="6476" spans="16:16" x14ac:dyDescent="0.25">
      <c r="P6476" s="158"/>
    </row>
    <row r="6477" spans="16:16" x14ac:dyDescent="0.25">
      <c r="P6477" s="158"/>
    </row>
    <row r="6478" spans="16:16" x14ac:dyDescent="0.25">
      <c r="P6478" s="158"/>
    </row>
    <row r="6479" spans="16:16" x14ac:dyDescent="0.25">
      <c r="P6479" s="158"/>
    </row>
    <row r="6480" spans="16:16" x14ac:dyDescent="0.25">
      <c r="P6480" s="158"/>
    </row>
    <row r="6481" spans="16:16" x14ac:dyDescent="0.25">
      <c r="P6481" s="158"/>
    </row>
    <row r="6482" spans="16:16" x14ac:dyDescent="0.25">
      <c r="P6482" s="158"/>
    </row>
    <row r="6483" spans="16:16" x14ac:dyDescent="0.25">
      <c r="P6483" s="158"/>
    </row>
    <row r="6484" spans="16:16" x14ac:dyDescent="0.25">
      <c r="P6484" s="158"/>
    </row>
    <row r="6485" spans="16:16" x14ac:dyDescent="0.25">
      <c r="P6485" s="158"/>
    </row>
    <row r="6486" spans="16:16" x14ac:dyDescent="0.25">
      <c r="P6486" s="158"/>
    </row>
    <row r="6487" spans="16:16" x14ac:dyDescent="0.25">
      <c r="P6487" s="158"/>
    </row>
    <row r="6488" spans="16:16" x14ac:dyDescent="0.25">
      <c r="P6488" s="158"/>
    </row>
    <row r="6489" spans="16:16" x14ac:dyDescent="0.25">
      <c r="P6489" s="158"/>
    </row>
    <row r="6490" spans="16:16" x14ac:dyDescent="0.25">
      <c r="P6490" s="158"/>
    </row>
    <row r="6491" spans="16:16" x14ac:dyDescent="0.25">
      <c r="P6491" s="158"/>
    </row>
    <row r="6492" spans="16:16" x14ac:dyDescent="0.25">
      <c r="P6492" s="158"/>
    </row>
    <row r="6493" spans="16:16" x14ac:dyDescent="0.25">
      <c r="P6493" s="158"/>
    </row>
    <row r="6494" spans="16:16" x14ac:dyDescent="0.25">
      <c r="P6494" s="158"/>
    </row>
    <row r="6495" spans="16:16" x14ac:dyDescent="0.25">
      <c r="P6495" s="158"/>
    </row>
    <row r="6496" spans="16:16" x14ac:dyDescent="0.25">
      <c r="P6496" s="158"/>
    </row>
    <row r="6497" spans="16:16" x14ac:dyDescent="0.25">
      <c r="P6497" s="158"/>
    </row>
    <row r="6498" spans="16:16" x14ac:dyDescent="0.25">
      <c r="P6498" s="158"/>
    </row>
    <row r="6499" spans="16:16" x14ac:dyDescent="0.25">
      <c r="P6499" s="158"/>
    </row>
    <row r="6500" spans="16:16" x14ac:dyDescent="0.25">
      <c r="P6500" s="158"/>
    </row>
    <row r="6501" spans="16:16" x14ac:dyDescent="0.25">
      <c r="P6501" s="158"/>
    </row>
    <row r="6502" spans="16:16" x14ac:dyDescent="0.25">
      <c r="P6502" s="158"/>
    </row>
    <row r="6503" spans="16:16" x14ac:dyDescent="0.25">
      <c r="P6503" s="158"/>
    </row>
    <row r="6504" spans="16:16" x14ac:dyDescent="0.25">
      <c r="P6504" s="158"/>
    </row>
    <row r="6505" spans="16:16" x14ac:dyDescent="0.25">
      <c r="P6505" s="158"/>
    </row>
    <row r="6506" spans="16:16" x14ac:dyDescent="0.25">
      <c r="P6506" s="158"/>
    </row>
    <row r="6507" spans="16:16" x14ac:dyDescent="0.25">
      <c r="P6507" s="158"/>
    </row>
    <row r="6508" spans="16:16" x14ac:dyDescent="0.25">
      <c r="P6508" s="158"/>
    </row>
    <row r="6509" spans="16:16" x14ac:dyDescent="0.25">
      <c r="P6509" s="158"/>
    </row>
    <row r="6510" spans="16:16" x14ac:dyDescent="0.25">
      <c r="P6510" s="158"/>
    </row>
    <row r="6511" spans="16:16" x14ac:dyDescent="0.25">
      <c r="P6511" s="158"/>
    </row>
    <row r="6512" spans="16:16" x14ac:dyDescent="0.25">
      <c r="P6512" s="158"/>
    </row>
    <row r="6513" spans="16:16" x14ac:dyDescent="0.25">
      <c r="P6513" s="158"/>
    </row>
    <row r="6514" spans="16:16" x14ac:dyDescent="0.25">
      <c r="P6514" s="158"/>
    </row>
    <row r="6515" spans="16:16" x14ac:dyDescent="0.25">
      <c r="P6515" s="158"/>
    </row>
    <row r="6516" spans="16:16" x14ac:dyDescent="0.25">
      <c r="P6516" s="158"/>
    </row>
    <row r="6517" spans="16:16" x14ac:dyDescent="0.25">
      <c r="P6517" s="158"/>
    </row>
    <row r="6518" spans="16:16" x14ac:dyDescent="0.25">
      <c r="P6518" s="158"/>
    </row>
    <row r="6519" spans="16:16" x14ac:dyDescent="0.25">
      <c r="P6519" s="158"/>
    </row>
    <row r="6520" spans="16:16" x14ac:dyDescent="0.25">
      <c r="P6520" s="158"/>
    </row>
    <row r="6521" spans="16:16" x14ac:dyDescent="0.25">
      <c r="P6521" s="158"/>
    </row>
    <row r="6522" spans="16:16" x14ac:dyDescent="0.25">
      <c r="P6522" s="158"/>
    </row>
    <row r="6523" spans="16:16" x14ac:dyDescent="0.25">
      <c r="P6523" s="158"/>
    </row>
    <row r="6524" spans="16:16" x14ac:dyDescent="0.25">
      <c r="P6524" s="158"/>
    </row>
    <row r="6525" spans="16:16" x14ac:dyDescent="0.25">
      <c r="P6525" s="158"/>
    </row>
    <row r="6526" spans="16:16" x14ac:dyDescent="0.25">
      <c r="P6526" s="158"/>
    </row>
    <row r="6527" spans="16:16" x14ac:dyDescent="0.25">
      <c r="P6527" s="158"/>
    </row>
    <row r="6528" spans="16:16" x14ac:dyDescent="0.25">
      <c r="P6528" s="158"/>
    </row>
    <row r="6529" spans="16:16" x14ac:dyDescent="0.25">
      <c r="P6529" s="158"/>
    </row>
    <row r="6530" spans="16:16" x14ac:dyDescent="0.25">
      <c r="P6530" s="158"/>
    </row>
    <row r="6531" spans="16:16" x14ac:dyDescent="0.25">
      <c r="P6531" s="158"/>
    </row>
    <row r="6532" spans="16:16" x14ac:dyDescent="0.25">
      <c r="P6532" s="158"/>
    </row>
    <row r="6533" spans="16:16" x14ac:dyDescent="0.25">
      <c r="P6533" s="158"/>
    </row>
    <row r="6534" spans="16:16" x14ac:dyDescent="0.25">
      <c r="P6534" s="158"/>
    </row>
    <row r="6535" spans="16:16" x14ac:dyDescent="0.25">
      <c r="P6535" s="158"/>
    </row>
    <row r="6536" spans="16:16" x14ac:dyDescent="0.25">
      <c r="P6536" s="158"/>
    </row>
    <row r="6537" spans="16:16" x14ac:dyDescent="0.25">
      <c r="P6537" s="158"/>
    </row>
    <row r="6538" spans="16:16" x14ac:dyDescent="0.25">
      <c r="P6538" s="158"/>
    </row>
    <row r="6539" spans="16:16" x14ac:dyDescent="0.25">
      <c r="P6539" s="158"/>
    </row>
    <row r="6540" spans="16:16" x14ac:dyDescent="0.25">
      <c r="P6540" s="158"/>
    </row>
    <row r="6541" spans="16:16" x14ac:dyDescent="0.25">
      <c r="P6541" s="158"/>
    </row>
    <row r="6542" spans="16:16" x14ac:dyDescent="0.25">
      <c r="P6542" s="158"/>
    </row>
    <row r="6543" spans="16:16" x14ac:dyDescent="0.25">
      <c r="P6543" s="158"/>
    </row>
    <row r="6544" spans="16:16" x14ac:dyDescent="0.25">
      <c r="P6544" s="158"/>
    </row>
    <row r="6545" spans="16:16" x14ac:dyDescent="0.25">
      <c r="P6545" s="158"/>
    </row>
    <row r="6546" spans="16:16" x14ac:dyDescent="0.25">
      <c r="P6546" s="158"/>
    </row>
    <row r="6547" spans="16:16" x14ac:dyDescent="0.25">
      <c r="P6547" s="158"/>
    </row>
    <row r="6548" spans="16:16" x14ac:dyDescent="0.25">
      <c r="P6548" s="158"/>
    </row>
    <row r="6549" spans="16:16" x14ac:dyDescent="0.25">
      <c r="P6549" s="158"/>
    </row>
    <row r="6550" spans="16:16" x14ac:dyDescent="0.25">
      <c r="P6550" s="158"/>
    </row>
    <row r="6551" spans="16:16" x14ac:dyDescent="0.25">
      <c r="P6551" s="158"/>
    </row>
    <row r="6552" spans="16:16" x14ac:dyDescent="0.25">
      <c r="P6552" s="158"/>
    </row>
    <row r="6553" spans="16:16" x14ac:dyDescent="0.25">
      <c r="P6553" s="158"/>
    </row>
    <row r="6554" spans="16:16" x14ac:dyDescent="0.25">
      <c r="P6554" s="158"/>
    </row>
    <row r="6555" spans="16:16" x14ac:dyDescent="0.25">
      <c r="P6555" s="158"/>
    </row>
    <row r="6556" spans="16:16" x14ac:dyDescent="0.25">
      <c r="P6556" s="158"/>
    </row>
    <row r="6557" spans="16:16" x14ac:dyDescent="0.25">
      <c r="P6557" s="158"/>
    </row>
    <row r="6558" spans="16:16" x14ac:dyDescent="0.25">
      <c r="P6558" s="158"/>
    </row>
    <row r="6559" spans="16:16" x14ac:dyDescent="0.25">
      <c r="P6559" s="158"/>
    </row>
    <row r="6560" spans="16:16" x14ac:dyDescent="0.25">
      <c r="P6560" s="158"/>
    </row>
    <row r="6561" spans="16:16" x14ac:dyDescent="0.25">
      <c r="P6561" s="158"/>
    </row>
    <row r="6562" spans="16:16" x14ac:dyDescent="0.25">
      <c r="P6562" s="158"/>
    </row>
    <row r="6563" spans="16:16" x14ac:dyDescent="0.25">
      <c r="P6563" s="158"/>
    </row>
    <row r="6564" spans="16:16" x14ac:dyDescent="0.25">
      <c r="P6564" s="158"/>
    </row>
    <row r="6565" spans="16:16" x14ac:dyDescent="0.25">
      <c r="P6565" s="158"/>
    </row>
    <row r="6566" spans="16:16" x14ac:dyDescent="0.25">
      <c r="P6566" s="158"/>
    </row>
    <row r="6567" spans="16:16" x14ac:dyDescent="0.25">
      <c r="P6567" s="158"/>
    </row>
    <row r="6568" spans="16:16" x14ac:dyDescent="0.25">
      <c r="P6568" s="158"/>
    </row>
    <row r="6569" spans="16:16" x14ac:dyDescent="0.25">
      <c r="P6569" s="158"/>
    </row>
    <row r="6570" spans="16:16" x14ac:dyDescent="0.25">
      <c r="P6570" s="158"/>
    </row>
    <row r="6571" spans="16:16" x14ac:dyDescent="0.25">
      <c r="P6571" s="158"/>
    </row>
    <row r="6572" spans="16:16" x14ac:dyDescent="0.25">
      <c r="P6572" s="158"/>
    </row>
    <row r="6573" spans="16:16" x14ac:dyDescent="0.25">
      <c r="P6573" s="158"/>
    </row>
    <row r="6574" spans="16:16" x14ac:dyDescent="0.25">
      <c r="P6574" s="158"/>
    </row>
    <row r="6575" spans="16:16" x14ac:dyDescent="0.25">
      <c r="P6575" s="158"/>
    </row>
    <row r="6576" spans="16:16" x14ac:dyDescent="0.25">
      <c r="P6576" s="158"/>
    </row>
    <row r="6577" spans="16:16" x14ac:dyDescent="0.25">
      <c r="P6577" s="158"/>
    </row>
    <row r="6578" spans="16:16" x14ac:dyDescent="0.25">
      <c r="P6578" s="158"/>
    </row>
    <row r="6579" spans="16:16" x14ac:dyDescent="0.25">
      <c r="P6579" s="158"/>
    </row>
    <row r="6580" spans="16:16" x14ac:dyDescent="0.25">
      <c r="P6580" s="158"/>
    </row>
    <row r="6581" spans="16:16" x14ac:dyDescent="0.25">
      <c r="P6581" s="158"/>
    </row>
    <row r="6582" spans="16:16" x14ac:dyDescent="0.25">
      <c r="P6582" s="158"/>
    </row>
    <row r="6583" spans="16:16" x14ac:dyDescent="0.25">
      <c r="P6583" s="158"/>
    </row>
    <row r="6584" spans="16:16" x14ac:dyDescent="0.25">
      <c r="P6584" s="158"/>
    </row>
    <row r="6585" spans="16:16" x14ac:dyDescent="0.25">
      <c r="P6585" s="158"/>
    </row>
    <row r="6586" spans="16:16" x14ac:dyDescent="0.25">
      <c r="P6586" s="158"/>
    </row>
    <row r="6587" spans="16:16" x14ac:dyDescent="0.25">
      <c r="P6587" s="158"/>
    </row>
    <row r="6588" spans="16:16" x14ac:dyDescent="0.25">
      <c r="P6588" s="158"/>
    </row>
    <row r="6589" spans="16:16" x14ac:dyDescent="0.25">
      <c r="P6589" s="158"/>
    </row>
    <row r="6590" spans="16:16" x14ac:dyDescent="0.25">
      <c r="P6590" s="158"/>
    </row>
    <row r="6591" spans="16:16" x14ac:dyDescent="0.25">
      <c r="P6591" s="158"/>
    </row>
    <row r="6592" spans="16:16" x14ac:dyDescent="0.25">
      <c r="P6592" s="158"/>
    </row>
    <row r="6593" spans="16:16" x14ac:dyDescent="0.25">
      <c r="P6593" s="158"/>
    </row>
    <row r="6594" spans="16:16" x14ac:dyDescent="0.25">
      <c r="P6594" s="158"/>
    </row>
    <row r="6595" spans="16:16" x14ac:dyDescent="0.25">
      <c r="P6595" s="158"/>
    </row>
    <row r="6596" spans="16:16" x14ac:dyDescent="0.25">
      <c r="P6596" s="158"/>
    </row>
    <row r="6597" spans="16:16" x14ac:dyDescent="0.25">
      <c r="P6597" s="158"/>
    </row>
    <row r="6598" spans="16:16" x14ac:dyDescent="0.25">
      <c r="P6598" s="158"/>
    </row>
    <row r="6599" spans="16:16" x14ac:dyDescent="0.25">
      <c r="P6599" s="158"/>
    </row>
    <row r="6600" spans="16:16" x14ac:dyDescent="0.25">
      <c r="P6600" s="158"/>
    </row>
    <row r="6601" spans="16:16" x14ac:dyDescent="0.25">
      <c r="P6601" s="158"/>
    </row>
    <row r="6602" spans="16:16" x14ac:dyDescent="0.25">
      <c r="P6602" s="158"/>
    </row>
    <row r="6603" spans="16:16" x14ac:dyDescent="0.25">
      <c r="P6603" s="158"/>
    </row>
    <row r="6604" spans="16:16" x14ac:dyDescent="0.25">
      <c r="P6604" s="158"/>
    </row>
    <row r="6605" spans="16:16" x14ac:dyDescent="0.25">
      <c r="P6605" s="158"/>
    </row>
    <row r="6606" spans="16:16" x14ac:dyDescent="0.25">
      <c r="P6606" s="158"/>
    </row>
    <row r="6607" spans="16:16" x14ac:dyDescent="0.25">
      <c r="P6607" s="158"/>
    </row>
    <row r="6608" spans="16:16" x14ac:dyDescent="0.25">
      <c r="P6608" s="158"/>
    </row>
    <row r="6609" spans="16:16" x14ac:dyDescent="0.25">
      <c r="P6609" s="158"/>
    </row>
    <row r="6610" spans="16:16" x14ac:dyDescent="0.25">
      <c r="P6610" s="158"/>
    </row>
    <row r="6611" spans="16:16" x14ac:dyDescent="0.25">
      <c r="P6611" s="158"/>
    </row>
    <row r="6612" spans="16:16" x14ac:dyDescent="0.25">
      <c r="P6612" s="158"/>
    </row>
    <row r="6613" spans="16:16" x14ac:dyDescent="0.25">
      <c r="P6613" s="158"/>
    </row>
    <row r="6614" spans="16:16" x14ac:dyDescent="0.25">
      <c r="P6614" s="158"/>
    </row>
    <row r="6615" spans="16:16" x14ac:dyDescent="0.25">
      <c r="P6615" s="158"/>
    </row>
    <row r="6616" spans="16:16" x14ac:dyDescent="0.25">
      <c r="P6616" s="158"/>
    </row>
    <row r="6617" spans="16:16" x14ac:dyDescent="0.25">
      <c r="P6617" s="158"/>
    </row>
    <row r="6618" spans="16:16" x14ac:dyDescent="0.25">
      <c r="P6618" s="158"/>
    </row>
    <row r="6619" spans="16:16" x14ac:dyDescent="0.25">
      <c r="P6619" s="158"/>
    </row>
    <row r="6620" spans="16:16" x14ac:dyDescent="0.25">
      <c r="P6620" s="158"/>
    </row>
    <row r="6621" spans="16:16" x14ac:dyDescent="0.25">
      <c r="P6621" s="158"/>
    </row>
    <row r="6622" spans="16:16" x14ac:dyDescent="0.25">
      <c r="P6622" s="158"/>
    </row>
    <row r="6623" spans="16:16" x14ac:dyDescent="0.25">
      <c r="P6623" s="158"/>
    </row>
    <row r="6624" spans="16:16" x14ac:dyDescent="0.25">
      <c r="P6624" s="158"/>
    </row>
    <row r="6625" spans="16:16" x14ac:dyDescent="0.25">
      <c r="P6625" s="158"/>
    </row>
    <row r="6626" spans="16:16" x14ac:dyDescent="0.25">
      <c r="P6626" s="158"/>
    </row>
    <row r="6627" spans="16:16" x14ac:dyDescent="0.25">
      <c r="P6627" s="158"/>
    </row>
    <row r="6628" spans="16:16" x14ac:dyDescent="0.25">
      <c r="P6628" s="158"/>
    </row>
    <row r="6629" spans="16:16" x14ac:dyDescent="0.25">
      <c r="P6629" s="158"/>
    </row>
    <row r="6630" spans="16:16" x14ac:dyDescent="0.25">
      <c r="P6630" s="158"/>
    </row>
    <row r="6631" spans="16:16" x14ac:dyDescent="0.25">
      <c r="P6631" s="158"/>
    </row>
    <row r="6632" spans="16:16" x14ac:dyDescent="0.25">
      <c r="P6632" s="158"/>
    </row>
    <row r="6633" spans="16:16" x14ac:dyDescent="0.25">
      <c r="P6633" s="158"/>
    </row>
    <row r="6634" spans="16:16" x14ac:dyDescent="0.25">
      <c r="P6634" s="158"/>
    </row>
    <row r="6635" spans="16:16" x14ac:dyDescent="0.25">
      <c r="P6635" s="158"/>
    </row>
    <row r="6636" spans="16:16" x14ac:dyDescent="0.25">
      <c r="P6636" s="158"/>
    </row>
    <row r="6637" spans="16:16" x14ac:dyDescent="0.25">
      <c r="P6637" s="158"/>
    </row>
    <row r="6638" spans="16:16" x14ac:dyDescent="0.25">
      <c r="P6638" s="158"/>
    </row>
    <row r="6639" spans="16:16" x14ac:dyDescent="0.25">
      <c r="P6639" s="158"/>
    </row>
    <row r="6640" spans="16:16" x14ac:dyDescent="0.25">
      <c r="P6640" s="158"/>
    </row>
    <row r="6641" spans="16:16" x14ac:dyDescent="0.25">
      <c r="P6641" s="158"/>
    </row>
    <row r="6642" spans="16:16" x14ac:dyDescent="0.25">
      <c r="P6642" s="158"/>
    </row>
    <row r="6643" spans="16:16" x14ac:dyDescent="0.25">
      <c r="P6643" s="158"/>
    </row>
    <row r="6644" spans="16:16" x14ac:dyDescent="0.25">
      <c r="P6644" s="158"/>
    </row>
    <row r="6645" spans="16:16" x14ac:dyDescent="0.25">
      <c r="P6645" s="158"/>
    </row>
    <row r="6646" spans="16:16" x14ac:dyDescent="0.25">
      <c r="P6646" s="158"/>
    </row>
    <row r="6647" spans="16:16" x14ac:dyDescent="0.25">
      <c r="P6647" s="158"/>
    </row>
    <row r="6648" spans="16:16" x14ac:dyDescent="0.25">
      <c r="P6648" s="158"/>
    </row>
    <row r="6649" spans="16:16" x14ac:dyDescent="0.25">
      <c r="P6649" s="158"/>
    </row>
    <row r="6650" spans="16:16" x14ac:dyDescent="0.25">
      <c r="P6650" s="158"/>
    </row>
    <row r="6651" spans="16:16" x14ac:dyDescent="0.25">
      <c r="P6651" s="158"/>
    </row>
    <row r="6652" spans="16:16" x14ac:dyDescent="0.25">
      <c r="P6652" s="158"/>
    </row>
    <row r="6653" spans="16:16" x14ac:dyDescent="0.25">
      <c r="P6653" s="158"/>
    </row>
    <row r="6654" spans="16:16" x14ac:dyDescent="0.25">
      <c r="P6654" s="158"/>
    </row>
    <row r="6655" spans="16:16" x14ac:dyDescent="0.25">
      <c r="P6655" s="158"/>
    </row>
    <row r="6656" spans="16:16" x14ac:dyDescent="0.25">
      <c r="P6656" s="158"/>
    </row>
    <row r="6657" spans="16:16" x14ac:dyDescent="0.25">
      <c r="P6657" s="158"/>
    </row>
    <row r="6658" spans="16:16" x14ac:dyDescent="0.25">
      <c r="P6658" s="158"/>
    </row>
    <row r="6659" spans="16:16" x14ac:dyDescent="0.25">
      <c r="P6659" s="158"/>
    </row>
    <row r="6660" spans="16:16" x14ac:dyDescent="0.25">
      <c r="P6660" s="158"/>
    </row>
    <row r="6661" spans="16:16" x14ac:dyDescent="0.25">
      <c r="P6661" s="158"/>
    </row>
    <row r="6662" spans="16:16" x14ac:dyDescent="0.25">
      <c r="P6662" s="158"/>
    </row>
    <row r="6663" spans="16:16" x14ac:dyDescent="0.25">
      <c r="P6663" s="158"/>
    </row>
    <row r="6664" spans="16:16" x14ac:dyDescent="0.25">
      <c r="P6664" s="158"/>
    </row>
    <row r="6665" spans="16:16" x14ac:dyDescent="0.25">
      <c r="P6665" s="158"/>
    </row>
    <row r="6666" spans="16:16" x14ac:dyDescent="0.25">
      <c r="P6666" s="158"/>
    </row>
    <row r="6667" spans="16:16" x14ac:dyDescent="0.25">
      <c r="P6667" s="158"/>
    </row>
    <row r="6668" spans="16:16" x14ac:dyDescent="0.25">
      <c r="P6668" s="158"/>
    </row>
    <row r="6669" spans="16:16" x14ac:dyDescent="0.25">
      <c r="P6669" s="158"/>
    </row>
    <row r="6670" spans="16:16" x14ac:dyDescent="0.25">
      <c r="P6670" s="158"/>
    </row>
    <row r="6671" spans="16:16" x14ac:dyDescent="0.25">
      <c r="P6671" s="158"/>
    </row>
    <row r="6672" spans="16:16" x14ac:dyDescent="0.25">
      <c r="P6672" s="158"/>
    </row>
    <row r="6673" spans="16:16" x14ac:dyDescent="0.25">
      <c r="P6673" s="158"/>
    </row>
    <row r="6674" spans="16:16" x14ac:dyDescent="0.25">
      <c r="P6674" s="158"/>
    </row>
    <row r="6675" spans="16:16" x14ac:dyDescent="0.25">
      <c r="P6675" s="158"/>
    </row>
    <row r="6676" spans="16:16" x14ac:dyDescent="0.25">
      <c r="P6676" s="158"/>
    </row>
    <row r="6677" spans="16:16" x14ac:dyDescent="0.25">
      <c r="P6677" s="158"/>
    </row>
    <row r="6678" spans="16:16" x14ac:dyDescent="0.25">
      <c r="P6678" s="158"/>
    </row>
    <row r="6679" spans="16:16" x14ac:dyDescent="0.25">
      <c r="P6679" s="158"/>
    </row>
    <row r="6680" spans="16:16" x14ac:dyDescent="0.25">
      <c r="P6680" s="158"/>
    </row>
    <row r="6681" spans="16:16" x14ac:dyDescent="0.25">
      <c r="P6681" s="158"/>
    </row>
    <row r="6682" spans="16:16" x14ac:dyDescent="0.25">
      <c r="P6682" s="158"/>
    </row>
    <row r="6683" spans="16:16" x14ac:dyDescent="0.25">
      <c r="P6683" s="158"/>
    </row>
    <row r="6684" spans="16:16" x14ac:dyDescent="0.25">
      <c r="P6684" s="158"/>
    </row>
    <row r="6685" spans="16:16" x14ac:dyDescent="0.25">
      <c r="P6685" s="158"/>
    </row>
    <row r="6686" spans="16:16" x14ac:dyDescent="0.25">
      <c r="P6686" s="158"/>
    </row>
    <row r="6687" spans="16:16" x14ac:dyDescent="0.25">
      <c r="P6687" s="158"/>
    </row>
    <row r="6688" spans="16:16" x14ac:dyDescent="0.25">
      <c r="P6688" s="158"/>
    </row>
    <row r="6689" spans="16:16" x14ac:dyDescent="0.25">
      <c r="P6689" s="158"/>
    </row>
    <row r="6690" spans="16:16" x14ac:dyDescent="0.25">
      <c r="P6690" s="158"/>
    </row>
    <row r="6691" spans="16:16" x14ac:dyDescent="0.25">
      <c r="P6691" s="158"/>
    </row>
    <row r="6692" spans="16:16" x14ac:dyDescent="0.25">
      <c r="P6692" s="158"/>
    </row>
    <row r="6693" spans="16:16" x14ac:dyDescent="0.25">
      <c r="P6693" s="158"/>
    </row>
    <row r="6694" spans="16:16" x14ac:dyDescent="0.25">
      <c r="P6694" s="158"/>
    </row>
    <row r="6695" spans="16:16" x14ac:dyDescent="0.25">
      <c r="P6695" s="158"/>
    </row>
    <row r="6696" spans="16:16" x14ac:dyDescent="0.25">
      <c r="P6696" s="158"/>
    </row>
    <row r="6697" spans="16:16" x14ac:dyDescent="0.25">
      <c r="P6697" s="158"/>
    </row>
    <row r="6698" spans="16:16" x14ac:dyDescent="0.25">
      <c r="P6698" s="158"/>
    </row>
    <row r="6699" spans="16:16" x14ac:dyDescent="0.25">
      <c r="P6699" s="158"/>
    </row>
    <row r="6700" spans="16:16" x14ac:dyDescent="0.25">
      <c r="P6700" s="158"/>
    </row>
    <row r="6701" spans="16:16" x14ac:dyDescent="0.25">
      <c r="P6701" s="158"/>
    </row>
    <row r="6702" spans="16:16" x14ac:dyDescent="0.25">
      <c r="P6702" s="158"/>
    </row>
    <row r="6703" spans="16:16" x14ac:dyDescent="0.25">
      <c r="P6703" s="158"/>
    </row>
    <row r="6704" spans="16:16" x14ac:dyDescent="0.25">
      <c r="P6704" s="158"/>
    </row>
    <row r="6705" spans="16:16" x14ac:dyDescent="0.25">
      <c r="P6705" s="158"/>
    </row>
    <row r="6706" spans="16:16" x14ac:dyDescent="0.25">
      <c r="P6706" s="158"/>
    </row>
    <row r="6707" spans="16:16" x14ac:dyDescent="0.25">
      <c r="P6707" s="158"/>
    </row>
    <row r="6708" spans="16:16" x14ac:dyDescent="0.25">
      <c r="P6708" s="158"/>
    </row>
    <row r="6709" spans="16:16" x14ac:dyDescent="0.25">
      <c r="P6709" s="158"/>
    </row>
    <row r="6710" spans="16:16" x14ac:dyDescent="0.25">
      <c r="P6710" s="158"/>
    </row>
    <row r="6711" spans="16:16" x14ac:dyDescent="0.25">
      <c r="P6711" s="158"/>
    </row>
    <row r="6712" spans="16:16" x14ac:dyDescent="0.25">
      <c r="P6712" s="158"/>
    </row>
    <row r="6713" spans="16:16" x14ac:dyDescent="0.25">
      <c r="P6713" s="158"/>
    </row>
    <row r="6714" spans="16:16" x14ac:dyDescent="0.25">
      <c r="P6714" s="158"/>
    </row>
    <row r="6715" spans="16:16" x14ac:dyDescent="0.25">
      <c r="P6715" s="158"/>
    </row>
    <row r="6716" spans="16:16" x14ac:dyDescent="0.25">
      <c r="P6716" s="158"/>
    </row>
    <row r="6717" spans="16:16" x14ac:dyDescent="0.25">
      <c r="P6717" s="158"/>
    </row>
    <row r="6718" spans="16:16" x14ac:dyDescent="0.25">
      <c r="P6718" s="158"/>
    </row>
    <row r="6719" spans="16:16" x14ac:dyDescent="0.25">
      <c r="P6719" s="158"/>
    </row>
    <row r="6720" spans="16:16" x14ac:dyDescent="0.25">
      <c r="P6720" s="158"/>
    </row>
    <row r="6721" spans="16:16" x14ac:dyDescent="0.25">
      <c r="P6721" s="158"/>
    </row>
    <row r="6722" spans="16:16" x14ac:dyDescent="0.25">
      <c r="P6722" s="158"/>
    </row>
    <row r="6723" spans="16:16" x14ac:dyDescent="0.25">
      <c r="P6723" s="158"/>
    </row>
    <row r="6724" spans="16:16" x14ac:dyDescent="0.25">
      <c r="P6724" s="158"/>
    </row>
    <row r="6725" spans="16:16" x14ac:dyDescent="0.25">
      <c r="P6725" s="158"/>
    </row>
    <row r="6726" spans="16:16" x14ac:dyDescent="0.25">
      <c r="P6726" s="158"/>
    </row>
    <row r="6727" spans="16:16" x14ac:dyDescent="0.25">
      <c r="P6727" s="158"/>
    </row>
    <row r="6728" spans="16:16" x14ac:dyDescent="0.25">
      <c r="P6728" s="158"/>
    </row>
    <row r="6729" spans="16:16" x14ac:dyDescent="0.25">
      <c r="P6729" s="158"/>
    </row>
    <row r="6730" spans="16:16" x14ac:dyDescent="0.25">
      <c r="P6730" s="158"/>
    </row>
    <row r="6731" spans="16:16" x14ac:dyDescent="0.25">
      <c r="P6731" s="158"/>
    </row>
    <row r="6732" spans="16:16" x14ac:dyDescent="0.25">
      <c r="P6732" s="158"/>
    </row>
    <row r="6733" spans="16:16" x14ac:dyDescent="0.25">
      <c r="P6733" s="158"/>
    </row>
    <row r="6734" spans="16:16" x14ac:dyDescent="0.25">
      <c r="P6734" s="158"/>
    </row>
    <row r="6735" spans="16:16" x14ac:dyDescent="0.25">
      <c r="P6735" s="158"/>
    </row>
    <row r="6736" spans="16:16" x14ac:dyDescent="0.25">
      <c r="P6736" s="158"/>
    </row>
    <row r="6737" spans="16:16" x14ac:dyDescent="0.25">
      <c r="P6737" s="158"/>
    </row>
    <row r="6738" spans="16:16" x14ac:dyDescent="0.25">
      <c r="P6738" s="158"/>
    </row>
    <row r="6739" spans="16:16" x14ac:dyDescent="0.25">
      <c r="P6739" s="158"/>
    </row>
    <row r="6740" spans="16:16" x14ac:dyDescent="0.25">
      <c r="P6740" s="158"/>
    </row>
    <row r="6741" spans="16:16" x14ac:dyDescent="0.25">
      <c r="P6741" s="158"/>
    </row>
    <row r="6742" spans="16:16" x14ac:dyDescent="0.25">
      <c r="P6742" s="158"/>
    </row>
    <row r="6743" spans="16:16" x14ac:dyDescent="0.25">
      <c r="P6743" s="158"/>
    </row>
    <row r="6744" spans="16:16" x14ac:dyDescent="0.25">
      <c r="P6744" s="158"/>
    </row>
    <row r="6745" spans="16:16" x14ac:dyDescent="0.25">
      <c r="P6745" s="158"/>
    </row>
    <row r="6746" spans="16:16" x14ac:dyDescent="0.25">
      <c r="P6746" s="158"/>
    </row>
    <row r="6747" spans="16:16" x14ac:dyDescent="0.25">
      <c r="P6747" s="158"/>
    </row>
    <row r="6748" spans="16:16" x14ac:dyDescent="0.25">
      <c r="P6748" s="158"/>
    </row>
    <row r="6749" spans="16:16" x14ac:dyDescent="0.25">
      <c r="P6749" s="158"/>
    </row>
    <row r="6750" spans="16:16" x14ac:dyDescent="0.25">
      <c r="P6750" s="158"/>
    </row>
    <row r="6751" spans="16:16" x14ac:dyDescent="0.25">
      <c r="P6751" s="158"/>
    </row>
    <row r="6752" spans="16:16" x14ac:dyDescent="0.25">
      <c r="P6752" s="158"/>
    </row>
    <row r="6753" spans="16:16" x14ac:dyDescent="0.25">
      <c r="P6753" s="158"/>
    </row>
    <row r="6754" spans="16:16" x14ac:dyDescent="0.25">
      <c r="P6754" s="158"/>
    </row>
    <row r="6755" spans="16:16" x14ac:dyDescent="0.25">
      <c r="P6755" s="158"/>
    </row>
    <row r="6756" spans="16:16" x14ac:dyDescent="0.25">
      <c r="P6756" s="158"/>
    </row>
    <row r="6757" spans="16:16" x14ac:dyDescent="0.25">
      <c r="P6757" s="158"/>
    </row>
    <row r="6758" spans="16:16" x14ac:dyDescent="0.25">
      <c r="P6758" s="158"/>
    </row>
    <row r="6759" spans="16:16" x14ac:dyDescent="0.25">
      <c r="P6759" s="158"/>
    </row>
    <row r="6760" spans="16:16" x14ac:dyDescent="0.25">
      <c r="P6760" s="158"/>
    </row>
    <row r="6761" spans="16:16" x14ac:dyDescent="0.25">
      <c r="P6761" s="158"/>
    </row>
    <row r="6762" spans="16:16" x14ac:dyDescent="0.25">
      <c r="P6762" s="158"/>
    </row>
    <row r="6763" spans="16:16" x14ac:dyDescent="0.25">
      <c r="P6763" s="158"/>
    </row>
    <row r="6764" spans="16:16" x14ac:dyDescent="0.25">
      <c r="P6764" s="158"/>
    </row>
    <row r="6765" spans="16:16" x14ac:dyDescent="0.25">
      <c r="P6765" s="158"/>
    </row>
    <row r="6766" spans="16:16" x14ac:dyDescent="0.25">
      <c r="P6766" s="158"/>
    </row>
    <row r="6767" spans="16:16" x14ac:dyDescent="0.25">
      <c r="P6767" s="158"/>
    </row>
    <row r="6768" spans="16:16" x14ac:dyDescent="0.25">
      <c r="P6768" s="158"/>
    </row>
    <row r="6769" spans="16:16" x14ac:dyDescent="0.25">
      <c r="P6769" s="158"/>
    </row>
    <row r="6770" spans="16:16" x14ac:dyDescent="0.25">
      <c r="P6770" s="158"/>
    </row>
    <row r="6771" spans="16:16" x14ac:dyDescent="0.25">
      <c r="P6771" s="158"/>
    </row>
    <row r="6772" spans="16:16" x14ac:dyDescent="0.25">
      <c r="P6772" s="158"/>
    </row>
    <row r="6773" spans="16:16" x14ac:dyDescent="0.25">
      <c r="P6773" s="158"/>
    </row>
    <row r="6774" spans="16:16" x14ac:dyDescent="0.25">
      <c r="P6774" s="158"/>
    </row>
    <row r="6775" spans="16:16" x14ac:dyDescent="0.25">
      <c r="P6775" s="158"/>
    </row>
    <row r="6776" spans="16:16" x14ac:dyDescent="0.25">
      <c r="P6776" s="158"/>
    </row>
    <row r="6777" spans="16:16" x14ac:dyDescent="0.25">
      <c r="P6777" s="158"/>
    </row>
    <row r="6778" spans="16:16" x14ac:dyDescent="0.25">
      <c r="P6778" s="158"/>
    </row>
    <row r="6779" spans="16:16" x14ac:dyDescent="0.25">
      <c r="P6779" s="158"/>
    </row>
    <row r="6780" spans="16:16" x14ac:dyDescent="0.25">
      <c r="P6780" s="158"/>
    </row>
    <row r="6781" spans="16:16" x14ac:dyDescent="0.25">
      <c r="P6781" s="158"/>
    </row>
    <row r="6782" spans="16:16" x14ac:dyDescent="0.25">
      <c r="P6782" s="158"/>
    </row>
    <row r="6783" spans="16:16" x14ac:dyDescent="0.25">
      <c r="P6783" s="158"/>
    </row>
    <row r="6784" spans="16:16" x14ac:dyDescent="0.25">
      <c r="P6784" s="158"/>
    </row>
    <row r="6785" spans="16:16" x14ac:dyDescent="0.25">
      <c r="P6785" s="158"/>
    </row>
    <row r="6786" spans="16:16" x14ac:dyDescent="0.25">
      <c r="P6786" s="158"/>
    </row>
    <row r="6787" spans="16:16" x14ac:dyDescent="0.25">
      <c r="P6787" s="158"/>
    </row>
    <row r="6788" spans="16:16" x14ac:dyDescent="0.25">
      <c r="P6788" s="158"/>
    </row>
    <row r="6789" spans="16:16" x14ac:dyDescent="0.25">
      <c r="P6789" s="158"/>
    </row>
    <row r="6790" spans="16:16" x14ac:dyDescent="0.25">
      <c r="P6790" s="158"/>
    </row>
    <row r="6791" spans="16:16" x14ac:dyDescent="0.25">
      <c r="P6791" s="158"/>
    </row>
    <row r="6792" spans="16:16" x14ac:dyDescent="0.25">
      <c r="P6792" s="158"/>
    </row>
    <row r="6793" spans="16:16" x14ac:dyDescent="0.25">
      <c r="P6793" s="158"/>
    </row>
    <row r="6794" spans="16:16" x14ac:dyDescent="0.25">
      <c r="P6794" s="158"/>
    </row>
    <row r="6795" spans="16:16" x14ac:dyDescent="0.25">
      <c r="P6795" s="158"/>
    </row>
    <row r="6796" spans="16:16" x14ac:dyDescent="0.25">
      <c r="P6796" s="158"/>
    </row>
    <row r="6797" spans="16:16" x14ac:dyDescent="0.25">
      <c r="P6797" s="158"/>
    </row>
    <row r="6798" spans="16:16" x14ac:dyDescent="0.25">
      <c r="P6798" s="158"/>
    </row>
    <row r="6799" spans="16:16" x14ac:dyDescent="0.25">
      <c r="P6799" s="158"/>
    </row>
    <row r="6800" spans="16:16" x14ac:dyDescent="0.25">
      <c r="P6800" s="158"/>
    </row>
    <row r="6801" spans="16:16" x14ac:dyDescent="0.25">
      <c r="P6801" s="158"/>
    </row>
    <row r="6802" spans="16:16" x14ac:dyDescent="0.25">
      <c r="P6802" s="158"/>
    </row>
    <row r="6803" spans="16:16" x14ac:dyDescent="0.25">
      <c r="P6803" s="158"/>
    </row>
    <row r="6804" spans="16:16" x14ac:dyDescent="0.25">
      <c r="P6804" s="158"/>
    </row>
    <row r="6805" spans="16:16" x14ac:dyDescent="0.25">
      <c r="P6805" s="158"/>
    </row>
    <row r="6806" spans="16:16" x14ac:dyDescent="0.25">
      <c r="P6806" s="158"/>
    </row>
    <row r="6807" spans="16:16" x14ac:dyDescent="0.25">
      <c r="P6807" s="158"/>
    </row>
    <row r="6808" spans="16:16" x14ac:dyDescent="0.25">
      <c r="P6808" s="158"/>
    </row>
    <row r="6809" spans="16:16" x14ac:dyDescent="0.25">
      <c r="P6809" s="158"/>
    </row>
    <row r="6810" spans="16:16" x14ac:dyDescent="0.25">
      <c r="P6810" s="158"/>
    </row>
    <row r="6811" spans="16:16" x14ac:dyDescent="0.25">
      <c r="P6811" s="158"/>
    </row>
    <row r="6812" spans="16:16" x14ac:dyDescent="0.25">
      <c r="P6812" s="158"/>
    </row>
    <row r="6813" spans="16:16" x14ac:dyDescent="0.25">
      <c r="P6813" s="158"/>
    </row>
    <row r="6814" spans="16:16" x14ac:dyDescent="0.25">
      <c r="P6814" s="158"/>
    </row>
    <row r="6815" spans="16:16" x14ac:dyDescent="0.25">
      <c r="P6815" s="158"/>
    </row>
    <row r="6816" spans="16:16" x14ac:dyDescent="0.25">
      <c r="P6816" s="158"/>
    </row>
    <row r="6817" spans="16:16" x14ac:dyDescent="0.25">
      <c r="P6817" s="158"/>
    </row>
    <row r="6818" spans="16:16" x14ac:dyDescent="0.25">
      <c r="P6818" s="158"/>
    </row>
    <row r="6819" spans="16:16" x14ac:dyDescent="0.25">
      <c r="P6819" s="158"/>
    </row>
    <row r="6820" spans="16:16" x14ac:dyDescent="0.25">
      <c r="P6820" s="158"/>
    </row>
    <row r="6821" spans="16:16" x14ac:dyDescent="0.25">
      <c r="P6821" s="158"/>
    </row>
    <row r="6822" spans="16:16" x14ac:dyDescent="0.25">
      <c r="P6822" s="158"/>
    </row>
    <row r="6823" spans="16:16" x14ac:dyDescent="0.25">
      <c r="P6823" s="158"/>
    </row>
    <row r="6824" spans="16:16" x14ac:dyDescent="0.25">
      <c r="P6824" s="158"/>
    </row>
    <row r="6825" spans="16:16" x14ac:dyDescent="0.25">
      <c r="P6825" s="158"/>
    </row>
    <row r="6826" spans="16:16" x14ac:dyDescent="0.25">
      <c r="P6826" s="158"/>
    </row>
    <row r="6827" spans="16:16" x14ac:dyDescent="0.25">
      <c r="P6827" s="158"/>
    </row>
    <row r="6828" spans="16:16" x14ac:dyDescent="0.25">
      <c r="P6828" s="158"/>
    </row>
    <row r="6829" spans="16:16" x14ac:dyDescent="0.25">
      <c r="P6829" s="158"/>
    </row>
    <row r="6830" spans="16:16" x14ac:dyDescent="0.25">
      <c r="P6830" s="158"/>
    </row>
    <row r="6831" spans="16:16" x14ac:dyDescent="0.25">
      <c r="P6831" s="158"/>
    </row>
    <row r="6832" spans="16:16" x14ac:dyDescent="0.25">
      <c r="P6832" s="158"/>
    </row>
    <row r="6833" spans="16:16" x14ac:dyDescent="0.25">
      <c r="P6833" s="158"/>
    </row>
    <row r="6834" spans="16:16" x14ac:dyDescent="0.25">
      <c r="P6834" s="158"/>
    </row>
    <row r="6835" spans="16:16" x14ac:dyDescent="0.25">
      <c r="P6835" s="158"/>
    </row>
    <row r="6836" spans="16:16" x14ac:dyDescent="0.25">
      <c r="P6836" s="158"/>
    </row>
    <row r="6837" spans="16:16" x14ac:dyDescent="0.25">
      <c r="P6837" s="158"/>
    </row>
    <row r="6838" spans="16:16" x14ac:dyDescent="0.25">
      <c r="P6838" s="158"/>
    </row>
    <row r="6839" spans="16:16" x14ac:dyDescent="0.25">
      <c r="P6839" s="158"/>
    </row>
    <row r="6840" spans="16:16" x14ac:dyDescent="0.25">
      <c r="P6840" s="158"/>
    </row>
    <row r="6841" spans="16:16" x14ac:dyDescent="0.25">
      <c r="P6841" s="158"/>
    </row>
    <row r="6842" spans="16:16" x14ac:dyDescent="0.25">
      <c r="P6842" s="158"/>
    </row>
    <row r="6843" spans="16:16" x14ac:dyDescent="0.25">
      <c r="P6843" s="158"/>
    </row>
    <row r="6844" spans="16:16" x14ac:dyDescent="0.25">
      <c r="P6844" s="158"/>
    </row>
    <row r="6845" spans="16:16" x14ac:dyDescent="0.25">
      <c r="P6845" s="158"/>
    </row>
    <row r="6846" spans="16:16" x14ac:dyDescent="0.25">
      <c r="P6846" s="158"/>
    </row>
    <row r="6847" spans="16:16" x14ac:dyDescent="0.25">
      <c r="P6847" s="158"/>
    </row>
    <row r="6848" spans="16:16" x14ac:dyDescent="0.25">
      <c r="P6848" s="158"/>
    </row>
    <row r="6849" spans="16:16" x14ac:dyDescent="0.25">
      <c r="P6849" s="158"/>
    </row>
    <row r="6850" spans="16:16" x14ac:dyDescent="0.25">
      <c r="P6850" s="158"/>
    </row>
    <row r="6851" spans="16:16" x14ac:dyDescent="0.25">
      <c r="P6851" s="158"/>
    </row>
    <row r="6852" spans="16:16" x14ac:dyDescent="0.25">
      <c r="P6852" s="158"/>
    </row>
    <row r="6853" spans="16:16" x14ac:dyDescent="0.25">
      <c r="P6853" s="158"/>
    </row>
    <row r="6854" spans="16:16" x14ac:dyDescent="0.25">
      <c r="P6854" s="158"/>
    </row>
    <row r="6855" spans="16:16" x14ac:dyDescent="0.25">
      <c r="P6855" s="158"/>
    </row>
    <row r="6856" spans="16:16" x14ac:dyDescent="0.25">
      <c r="P6856" s="158"/>
    </row>
    <row r="6857" spans="16:16" x14ac:dyDescent="0.25">
      <c r="P6857" s="158"/>
    </row>
    <row r="6858" spans="16:16" x14ac:dyDescent="0.25">
      <c r="P6858" s="158"/>
    </row>
    <row r="6859" spans="16:16" x14ac:dyDescent="0.25">
      <c r="P6859" s="158"/>
    </row>
    <row r="6860" spans="16:16" x14ac:dyDescent="0.25">
      <c r="P6860" s="158"/>
    </row>
    <row r="6861" spans="16:16" x14ac:dyDescent="0.25">
      <c r="P6861" s="158"/>
    </row>
    <row r="6862" spans="16:16" x14ac:dyDescent="0.25">
      <c r="P6862" s="158"/>
    </row>
    <row r="6863" spans="16:16" x14ac:dyDescent="0.25">
      <c r="P6863" s="158"/>
    </row>
    <row r="6864" spans="16:16" x14ac:dyDescent="0.25">
      <c r="P6864" s="158"/>
    </row>
    <row r="6865" spans="16:16" x14ac:dyDescent="0.25">
      <c r="P6865" s="158"/>
    </row>
    <row r="6866" spans="16:16" x14ac:dyDescent="0.25">
      <c r="P6866" s="158"/>
    </row>
    <row r="6867" spans="16:16" x14ac:dyDescent="0.25">
      <c r="P6867" s="158"/>
    </row>
    <row r="6868" spans="16:16" x14ac:dyDescent="0.25">
      <c r="P6868" s="158"/>
    </row>
    <row r="6869" spans="16:16" x14ac:dyDescent="0.25">
      <c r="P6869" s="158"/>
    </row>
    <row r="6870" spans="16:16" x14ac:dyDescent="0.25">
      <c r="P6870" s="158"/>
    </row>
    <row r="6871" spans="16:16" x14ac:dyDescent="0.25">
      <c r="P6871" s="158"/>
    </row>
    <row r="6872" spans="16:16" x14ac:dyDescent="0.25">
      <c r="P6872" s="158"/>
    </row>
    <row r="6873" spans="16:16" x14ac:dyDescent="0.25">
      <c r="P6873" s="158"/>
    </row>
    <row r="6874" spans="16:16" x14ac:dyDescent="0.25">
      <c r="P6874" s="158"/>
    </row>
    <row r="6875" spans="16:16" x14ac:dyDescent="0.25">
      <c r="P6875" s="158"/>
    </row>
    <row r="6876" spans="16:16" x14ac:dyDescent="0.25">
      <c r="P6876" s="158"/>
    </row>
    <row r="6877" spans="16:16" x14ac:dyDescent="0.25">
      <c r="P6877" s="158"/>
    </row>
    <row r="6878" spans="16:16" x14ac:dyDescent="0.25">
      <c r="P6878" s="158"/>
    </row>
    <row r="6879" spans="16:16" x14ac:dyDescent="0.25">
      <c r="P6879" s="158"/>
    </row>
    <row r="6880" spans="16:16" x14ac:dyDescent="0.25">
      <c r="P6880" s="158"/>
    </row>
    <row r="6881" spans="16:16" x14ac:dyDescent="0.25">
      <c r="P6881" s="158"/>
    </row>
    <row r="6882" spans="16:16" x14ac:dyDescent="0.25">
      <c r="P6882" s="158"/>
    </row>
    <row r="6883" spans="16:16" x14ac:dyDescent="0.25">
      <c r="P6883" s="158"/>
    </row>
    <row r="6884" spans="16:16" x14ac:dyDescent="0.25">
      <c r="P6884" s="158"/>
    </row>
    <row r="6885" spans="16:16" x14ac:dyDescent="0.25">
      <c r="P6885" s="158"/>
    </row>
    <row r="6886" spans="16:16" x14ac:dyDescent="0.25">
      <c r="P6886" s="158"/>
    </row>
    <row r="6887" spans="16:16" x14ac:dyDescent="0.25">
      <c r="P6887" s="158"/>
    </row>
    <row r="6888" spans="16:16" x14ac:dyDescent="0.25">
      <c r="P6888" s="158"/>
    </row>
    <row r="6889" spans="16:16" x14ac:dyDescent="0.25">
      <c r="P6889" s="158"/>
    </row>
    <row r="6890" spans="16:16" x14ac:dyDescent="0.25">
      <c r="P6890" s="158"/>
    </row>
    <row r="6891" spans="16:16" x14ac:dyDescent="0.25">
      <c r="P6891" s="158"/>
    </row>
    <row r="6892" spans="16:16" x14ac:dyDescent="0.25">
      <c r="P6892" s="158"/>
    </row>
    <row r="6893" spans="16:16" x14ac:dyDescent="0.25">
      <c r="P6893" s="158"/>
    </row>
    <row r="6894" spans="16:16" x14ac:dyDescent="0.25">
      <c r="P6894" s="158"/>
    </row>
    <row r="6895" spans="16:16" x14ac:dyDescent="0.25">
      <c r="P6895" s="158"/>
    </row>
    <row r="6896" spans="16:16" x14ac:dyDescent="0.25">
      <c r="P6896" s="158"/>
    </row>
    <row r="6897" spans="16:16" x14ac:dyDescent="0.25">
      <c r="P6897" s="158"/>
    </row>
    <row r="6898" spans="16:16" x14ac:dyDescent="0.25">
      <c r="P6898" s="158"/>
    </row>
    <row r="6899" spans="16:16" x14ac:dyDescent="0.25">
      <c r="P6899" s="158"/>
    </row>
    <row r="6900" spans="16:16" x14ac:dyDescent="0.25">
      <c r="P6900" s="158"/>
    </row>
    <row r="6901" spans="16:16" x14ac:dyDescent="0.25">
      <c r="P6901" s="158"/>
    </row>
    <row r="6902" spans="16:16" x14ac:dyDescent="0.25">
      <c r="P6902" s="158"/>
    </row>
    <row r="6903" spans="16:16" x14ac:dyDescent="0.25">
      <c r="P6903" s="158"/>
    </row>
    <row r="6904" spans="16:16" x14ac:dyDescent="0.25">
      <c r="P6904" s="158"/>
    </row>
    <row r="6905" spans="16:16" x14ac:dyDescent="0.25">
      <c r="P6905" s="158"/>
    </row>
    <row r="6906" spans="16:16" x14ac:dyDescent="0.25">
      <c r="P6906" s="158"/>
    </row>
    <row r="6907" spans="16:16" x14ac:dyDescent="0.25">
      <c r="P6907" s="158"/>
    </row>
    <row r="6908" spans="16:16" x14ac:dyDescent="0.25">
      <c r="P6908" s="158"/>
    </row>
    <row r="6909" spans="16:16" x14ac:dyDescent="0.25">
      <c r="P6909" s="158"/>
    </row>
    <row r="6910" spans="16:16" x14ac:dyDescent="0.25">
      <c r="P6910" s="158"/>
    </row>
    <row r="6911" spans="16:16" x14ac:dyDescent="0.25">
      <c r="P6911" s="158"/>
    </row>
    <row r="6912" spans="16:16" x14ac:dyDescent="0.25">
      <c r="P6912" s="158"/>
    </row>
    <row r="6913" spans="16:16" x14ac:dyDescent="0.25">
      <c r="P6913" s="158"/>
    </row>
    <row r="6914" spans="16:16" x14ac:dyDescent="0.25">
      <c r="P6914" s="158"/>
    </row>
    <row r="6915" spans="16:16" x14ac:dyDescent="0.25">
      <c r="P6915" s="158"/>
    </row>
    <row r="6916" spans="16:16" x14ac:dyDescent="0.25">
      <c r="P6916" s="158"/>
    </row>
    <row r="6917" spans="16:16" x14ac:dyDescent="0.25">
      <c r="P6917" s="158"/>
    </row>
    <row r="6918" spans="16:16" x14ac:dyDescent="0.25">
      <c r="P6918" s="158"/>
    </row>
    <row r="6919" spans="16:16" x14ac:dyDescent="0.25">
      <c r="P6919" s="158"/>
    </row>
    <row r="6920" spans="16:16" x14ac:dyDescent="0.25">
      <c r="P6920" s="158"/>
    </row>
    <row r="6921" spans="16:16" x14ac:dyDescent="0.25">
      <c r="P6921" s="158"/>
    </row>
    <row r="6922" spans="16:16" x14ac:dyDescent="0.25">
      <c r="P6922" s="158"/>
    </row>
    <row r="6923" spans="16:16" x14ac:dyDescent="0.25">
      <c r="P6923" s="158"/>
    </row>
    <row r="6924" spans="16:16" x14ac:dyDescent="0.25">
      <c r="P6924" s="158"/>
    </row>
    <row r="6925" spans="16:16" x14ac:dyDescent="0.25">
      <c r="P6925" s="158"/>
    </row>
    <row r="6926" spans="16:16" x14ac:dyDescent="0.25">
      <c r="P6926" s="158"/>
    </row>
    <row r="6927" spans="16:16" x14ac:dyDescent="0.25">
      <c r="P6927" s="158"/>
    </row>
    <row r="6928" spans="16:16" x14ac:dyDescent="0.25">
      <c r="P6928" s="158"/>
    </row>
    <row r="6929" spans="16:16" x14ac:dyDescent="0.25">
      <c r="P6929" s="158"/>
    </row>
    <row r="6930" spans="16:16" x14ac:dyDescent="0.25">
      <c r="P6930" s="158"/>
    </row>
    <row r="6931" spans="16:16" x14ac:dyDescent="0.25">
      <c r="P6931" s="158"/>
    </row>
    <row r="6932" spans="16:16" x14ac:dyDescent="0.25">
      <c r="P6932" s="158"/>
    </row>
    <row r="6933" spans="16:16" x14ac:dyDescent="0.25">
      <c r="P6933" s="158"/>
    </row>
    <row r="6934" spans="16:16" x14ac:dyDescent="0.25">
      <c r="P6934" s="158"/>
    </row>
    <row r="6935" spans="16:16" x14ac:dyDescent="0.25">
      <c r="P6935" s="158"/>
    </row>
    <row r="6936" spans="16:16" x14ac:dyDescent="0.25">
      <c r="P6936" s="158"/>
    </row>
    <row r="6937" spans="16:16" x14ac:dyDescent="0.25">
      <c r="P6937" s="158"/>
    </row>
    <row r="6938" spans="16:16" x14ac:dyDescent="0.25">
      <c r="P6938" s="158"/>
    </row>
    <row r="6939" spans="16:16" x14ac:dyDescent="0.25">
      <c r="P6939" s="158"/>
    </row>
    <row r="6940" spans="16:16" x14ac:dyDescent="0.25">
      <c r="P6940" s="158"/>
    </row>
    <row r="6941" spans="16:16" x14ac:dyDescent="0.25">
      <c r="P6941" s="158"/>
    </row>
    <row r="6942" spans="16:16" x14ac:dyDescent="0.25">
      <c r="P6942" s="158"/>
    </row>
    <row r="6943" spans="16:16" x14ac:dyDescent="0.25">
      <c r="P6943" s="158"/>
    </row>
    <row r="6944" spans="16:16" x14ac:dyDescent="0.25">
      <c r="P6944" s="158"/>
    </row>
    <row r="6945" spans="16:16" x14ac:dyDescent="0.25">
      <c r="P6945" s="158"/>
    </row>
    <row r="6946" spans="16:16" x14ac:dyDescent="0.25">
      <c r="P6946" s="158"/>
    </row>
    <row r="6947" spans="16:16" x14ac:dyDescent="0.25">
      <c r="P6947" s="158"/>
    </row>
    <row r="6948" spans="16:16" x14ac:dyDescent="0.25">
      <c r="P6948" s="158"/>
    </row>
    <row r="6949" spans="16:16" x14ac:dyDescent="0.25">
      <c r="P6949" s="158"/>
    </row>
    <row r="6950" spans="16:16" x14ac:dyDescent="0.25">
      <c r="P6950" s="158"/>
    </row>
    <row r="6951" spans="16:16" x14ac:dyDescent="0.25">
      <c r="P6951" s="158"/>
    </row>
    <row r="6952" spans="16:16" x14ac:dyDescent="0.25">
      <c r="P6952" s="158"/>
    </row>
    <row r="6953" spans="16:16" x14ac:dyDescent="0.25">
      <c r="P6953" s="158"/>
    </row>
    <row r="6954" spans="16:16" x14ac:dyDescent="0.25">
      <c r="P6954" s="158"/>
    </row>
    <row r="6955" spans="16:16" x14ac:dyDescent="0.25">
      <c r="P6955" s="158"/>
    </row>
    <row r="6956" spans="16:16" x14ac:dyDescent="0.25">
      <c r="P6956" s="158"/>
    </row>
    <row r="6957" spans="16:16" x14ac:dyDescent="0.25">
      <c r="P6957" s="158"/>
    </row>
    <row r="6958" spans="16:16" x14ac:dyDescent="0.25">
      <c r="P6958" s="158"/>
    </row>
    <row r="6959" spans="16:16" x14ac:dyDescent="0.25">
      <c r="P6959" s="158"/>
    </row>
    <row r="6960" spans="16:16" x14ac:dyDescent="0.25">
      <c r="P6960" s="158"/>
    </row>
    <row r="6961" spans="16:16" x14ac:dyDescent="0.25">
      <c r="P6961" s="158"/>
    </row>
    <row r="6962" spans="16:16" x14ac:dyDescent="0.25">
      <c r="P6962" s="158"/>
    </row>
    <row r="6963" spans="16:16" x14ac:dyDescent="0.25">
      <c r="P6963" s="158"/>
    </row>
    <row r="6964" spans="16:16" x14ac:dyDescent="0.25">
      <c r="P6964" s="158"/>
    </row>
    <row r="6965" spans="16:16" x14ac:dyDescent="0.25">
      <c r="P6965" s="158"/>
    </row>
    <row r="6966" spans="16:16" x14ac:dyDescent="0.25">
      <c r="P6966" s="158"/>
    </row>
    <row r="6967" spans="16:16" x14ac:dyDescent="0.25">
      <c r="P6967" s="158"/>
    </row>
    <row r="6968" spans="16:16" x14ac:dyDescent="0.25">
      <c r="P6968" s="158"/>
    </row>
    <row r="6969" spans="16:16" x14ac:dyDescent="0.25">
      <c r="P6969" s="158"/>
    </row>
    <row r="6970" spans="16:16" x14ac:dyDescent="0.25">
      <c r="P6970" s="158"/>
    </row>
    <row r="6971" spans="16:16" x14ac:dyDescent="0.25">
      <c r="P6971" s="158"/>
    </row>
    <row r="6972" spans="16:16" x14ac:dyDescent="0.25">
      <c r="P6972" s="158"/>
    </row>
    <row r="6973" spans="16:16" x14ac:dyDescent="0.25">
      <c r="P6973" s="158"/>
    </row>
    <row r="6974" spans="16:16" x14ac:dyDescent="0.25">
      <c r="P6974" s="158"/>
    </row>
    <row r="6975" spans="16:16" x14ac:dyDescent="0.25">
      <c r="P6975" s="158"/>
    </row>
    <row r="6976" spans="16:16" x14ac:dyDescent="0.25">
      <c r="P6976" s="158"/>
    </row>
    <row r="6977" spans="16:16" x14ac:dyDescent="0.25">
      <c r="P6977" s="158"/>
    </row>
    <row r="6978" spans="16:16" x14ac:dyDescent="0.25">
      <c r="P6978" s="158"/>
    </row>
    <row r="6979" spans="16:16" x14ac:dyDescent="0.25">
      <c r="P6979" s="158"/>
    </row>
    <row r="6980" spans="16:16" x14ac:dyDescent="0.25">
      <c r="P6980" s="158"/>
    </row>
    <row r="6981" spans="16:16" x14ac:dyDescent="0.25">
      <c r="P6981" s="158"/>
    </row>
    <row r="6982" spans="16:16" x14ac:dyDescent="0.25">
      <c r="P6982" s="158"/>
    </row>
    <row r="6983" spans="16:16" x14ac:dyDescent="0.25">
      <c r="P6983" s="158"/>
    </row>
    <row r="6984" spans="16:16" x14ac:dyDescent="0.25">
      <c r="P6984" s="158"/>
    </row>
    <row r="6985" spans="16:16" x14ac:dyDescent="0.25">
      <c r="P6985" s="158"/>
    </row>
    <row r="6986" spans="16:16" x14ac:dyDescent="0.25">
      <c r="P6986" s="158"/>
    </row>
    <row r="6987" spans="16:16" x14ac:dyDescent="0.25">
      <c r="P6987" s="158"/>
    </row>
    <row r="6988" spans="16:16" x14ac:dyDescent="0.25">
      <c r="P6988" s="158"/>
    </row>
    <row r="6989" spans="16:16" x14ac:dyDescent="0.25">
      <c r="P6989" s="158"/>
    </row>
    <row r="6990" spans="16:16" x14ac:dyDescent="0.25">
      <c r="P6990" s="158"/>
    </row>
    <row r="6991" spans="16:16" x14ac:dyDescent="0.25">
      <c r="P6991" s="158"/>
    </row>
    <row r="6992" spans="16:16" x14ac:dyDescent="0.25">
      <c r="P6992" s="158"/>
    </row>
    <row r="6993" spans="16:16" x14ac:dyDescent="0.25">
      <c r="P6993" s="158"/>
    </row>
    <row r="6994" spans="16:16" x14ac:dyDescent="0.25">
      <c r="P6994" s="158"/>
    </row>
    <row r="6995" spans="16:16" x14ac:dyDescent="0.25">
      <c r="P6995" s="158"/>
    </row>
    <row r="6996" spans="16:16" x14ac:dyDescent="0.25">
      <c r="P6996" s="158"/>
    </row>
    <row r="6997" spans="16:16" x14ac:dyDescent="0.25">
      <c r="P6997" s="158"/>
    </row>
    <row r="6998" spans="16:16" x14ac:dyDescent="0.25">
      <c r="P6998" s="158"/>
    </row>
    <row r="6999" spans="16:16" x14ac:dyDescent="0.25">
      <c r="P6999" s="158"/>
    </row>
    <row r="7000" spans="16:16" x14ac:dyDescent="0.25">
      <c r="P7000" s="158"/>
    </row>
    <row r="7001" spans="16:16" x14ac:dyDescent="0.25">
      <c r="P7001" s="158"/>
    </row>
    <row r="7002" spans="16:16" x14ac:dyDescent="0.25">
      <c r="P7002" s="158"/>
    </row>
    <row r="7003" spans="16:16" x14ac:dyDescent="0.25">
      <c r="P7003" s="158"/>
    </row>
    <row r="7004" spans="16:16" x14ac:dyDescent="0.25">
      <c r="P7004" s="158"/>
    </row>
    <row r="7005" spans="16:16" x14ac:dyDescent="0.25">
      <c r="P7005" s="158"/>
    </row>
    <row r="7006" spans="16:16" x14ac:dyDescent="0.25">
      <c r="P7006" s="158"/>
    </row>
    <row r="7007" spans="16:16" x14ac:dyDescent="0.25">
      <c r="P7007" s="158"/>
    </row>
    <row r="7008" spans="16:16" x14ac:dyDescent="0.25">
      <c r="P7008" s="158"/>
    </row>
    <row r="7009" spans="16:16" x14ac:dyDescent="0.25">
      <c r="P7009" s="158"/>
    </row>
    <row r="7010" spans="16:16" x14ac:dyDescent="0.25">
      <c r="P7010" s="158"/>
    </row>
    <row r="7011" spans="16:16" x14ac:dyDescent="0.25">
      <c r="P7011" s="158"/>
    </row>
    <row r="7012" spans="16:16" x14ac:dyDescent="0.25">
      <c r="P7012" s="158"/>
    </row>
    <row r="7013" spans="16:16" x14ac:dyDescent="0.25">
      <c r="P7013" s="158"/>
    </row>
    <row r="7014" spans="16:16" x14ac:dyDescent="0.25">
      <c r="P7014" s="158"/>
    </row>
    <row r="7015" spans="16:16" x14ac:dyDescent="0.25">
      <c r="P7015" s="158"/>
    </row>
    <row r="7016" spans="16:16" x14ac:dyDescent="0.25">
      <c r="P7016" s="158"/>
    </row>
    <row r="7017" spans="16:16" x14ac:dyDescent="0.25">
      <c r="P7017" s="158"/>
    </row>
    <row r="7018" spans="16:16" x14ac:dyDescent="0.25">
      <c r="P7018" s="158"/>
    </row>
    <row r="7019" spans="16:16" x14ac:dyDescent="0.25">
      <c r="P7019" s="158"/>
    </row>
    <row r="7020" spans="16:16" x14ac:dyDescent="0.25">
      <c r="P7020" s="158"/>
    </row>
    <row r="7021" spans="16:16" x14ac:dyDescent="0.25">
      <c r="P7021" s="158"/>
    </row>
    <row r="7022" spans="16:16" x14ac:dyDescent="0.25">
      <c r="P7022" s="158"/>
    </row>
    <row r="7023" spans="16:16" x14ac:dyDescent="0.25">
      <c r="P7023" s="158"/>
    </row>
    <row r="7024" spans="16:16" x14ac:dyDescent="0.25">
      <c r="P7024" s="158"/>
    </row>
    <row r="7025" spans="16:16" x14ac:dyDescent="0.25">
      <c r="P7025" s="158"/>
    </row>
    <row r="7026" spans="16:16" x14ac:dyDescent="0.25">
      <c r="P7026" s="158"/>
    </row>
    <row r="7027" spans="16:16" x14ac:dyDescent="0.25">
      <c r="P7027" s="158"/>
    </row>
    <row r="7028" spans="16:16" x14ac:dyDescent="0.25">
      <c r="P7028" s="158"/>
    </row>
    <row r="7029" spans="16:16" x14ac:dyDescent="0.25">
      <c r="P7029" s="158"/>
    </row>
    <row r="7030" spans="16:16" x14ac:dyDescent="0.25">
      <c r="P7030" s="158"/>
    </row>
    <row r="7031" spans="16:16" x14ac:dyDescent="0.25">
      <c r="P7031" s="158"/>
    </row>
    <row r="7032" spans="16:16" x14ac:dyDescent="0.25">
      <c r="P7032" s="158"/>
    </row>
    <row r="7033" spans="16:16" x14ac:dyDescent="0.25">
      <c r="P7033" s="158"/>
    </row>
    <row r="7034" spans="16:16" x14ac:dyDescent="0.25">
      <c r="P7034" s="158"/>
    </row>
    <row r="7035" spans="16:16" x14ac:dyDescent="0.25">
      <c r="P7035" s="158"/>
    </row>
    <row r="7036" spans="16:16" x14ac:dyDescent="0.25">
      <c r="P7036" s="158"/>
    </row>
    <row r="7037" spans="16:16" x14ac:dyDescent="0.25">
      <c r="P7037" s="158"/>
    </row>
    <row r="7038" spans="16:16" x14ac:dyDescent="0.25">
      <c r="P7038" s="158"/>
    </row>
    <row r="7039" spans="16:16" x14ac:dyDescent="0.25">
      <c r="P7039" s="158"/>
    </row>
    <row r="7040" spans="16:16" x14ac:dyDescent="0.25">
      <c r="P7040" s="158"/>
    </row>
    <row r="7041" spans="16:16" x14ac:dyDescent="0.25">
      <c r="P7041" s="158"/>
    </row>
    <row r="7042" spans="16:16" x14ac:dyDescent="0.25">
      <c r="P7042" s="158"/>
    </row>
    <row r="7043" spans="16:16" x14ac:dyDescent="0.25">
      <c r="P7043" s="158"/>
    </row>
    <row r="7044" spans="16:16" x14ac:dyDescent="0.25">
      <c r="P7044" s="158"/>
    </row>
    <row r="7045" spans="16:16" x14ac:dyDescent="0.25">
      <c r="P7045" s="158"/>
    </row>
    <row r="7046" spans="16:16" x14ac:dyDescent="0.25">
      <c r="P7046" s="158"/>
    </row>
    <row r="7047" spans="16:16" x14ac:dyDescent="0.25">
      <c r="P7047" s="158"/>
    </row>
    <row r="7048" spans="16:16" x14ac:dyDescent="0.25">
      <c r="P7048" s="158"/>
    </row>
    <row r="7049" spans="16:16" x14ac:dyDescent="0.25">
      <c r="P7049" s="158"/>
    </row>
    <row r="7050" spans="16:16" x14ac:dyDescent="0.25">
      <c r="P7050" s="158"/>
    </row>
    <row r="7051" spans="16:16" x14ac:dyDescent="0.25">
      <c r="P7051" s="158"/>
    </row>
    <row r="7052" spans="16:16" x14ac:dyDescent="0.25">
      <c r="P7052" s="158"/>
    </row>
    <row r="7053" spans="16:16" x14ac:dyDescent="0.25">
      <c r="P7053" s="158"/>
    </row>
    <row r="7054" spans="16:16" x14ac:dyDescent="0.25">
      <c r="P7054" s="158"/>
    </row>
    <row r="7055" spans="16:16" x14ac:dyDescent="0.25">
      <c r="P7055" s="158"/>
    </row>
    <row r="7056" spans="16:16" x14ac:dyDescent="0.25">
      <c r="P7056" s="158"/>
    </row>
    <row r="7057" spans="16:16" x14ac:dyDescent="0.25">
      <c r="P7057" s="158"/>
    </row>
    <row r="7058" spans="16:16" x14ac:dyDescent="0.25">
      <c r="P7058" s="158"/>
    </row>
    <row r="7059" spans="16:16" x14ac:dyDescent="0.25">
      <c r="P7059" s="158"/>
    </row>
    <row r="7060" spans="16:16" x14ac:dyDescent="0.25">
      <c r="P7060" s="158"/>
    </row>
    <row r="7061" spans="16:16" x14ac:dyDescent="0.25">
      <c r="P7061" s="158"/>
    </row>
    <row r="7062" spans="16:16" x14ac:dyDescent="0.25">
      <c r="P7062" s="158"/>
    </row>
    <row r="7063" spans="16:16" x14ac:dyDescent="0.25">
      <c r="P7063" s="158"/>
    </row>
    <row r="7064" spans="16:16" x14ac:dyDescent="0.25">
      <c r="P7064" s="158"/>
    </row>
    <row r="7065" spans="16:16" x14ac:dyDescent="0.25">
      <c r="P7065" s="158"/>
    </row>
    <row r="7066" spans="16:16" x14ac:dyDescent="0.25">
      <c r="P7066" s="158"/>
    </row>
    <row r="7067" spans="16:16" x14ac:dyDescent="0.25">
      <c r="P7067" s="158"/>
    </row>
    <row r="7068" spans="16:16" x14ac:dyDescent="0.25">
      <c r="P7068" s="158"/>
    </row>
    <row r="7069" spans="16:16" x14ac:dyDescent="0.25">
      <c r="P7069" s="158"/>
    </row>
    <row r="7070" spans="16:16" x14ac:dyDescent="0.25">
      <c r="P7070" s="158"/>
    </row>
    <row r="7071" spans="16:16" x14ac:dyDescent="0.25">
      <c r="P7071" s="158"/>
    </row>
    <row r="7072" spans="16:16" x14ac:dyDescent="0.25">
      <c r="P7072" s="158"/>
    </row>
    <row r="7073" spans="16:16" x14ac:dyDescent="0.25">
      <c r="P7073" s="158"/>
    </row>
    <row r="7074" spans="16:16" x14ac:dyDescent="0.25">
      <c r="P7074" s="158"/>
    </row>
    <row r="7075" spans="16:16" x14ac:dyDescent="0.25">
      <c r="P7075" s="158"/>
    </row>
    <row r="7076" spans="16:16" x14ac:dyDescent="0.25">
      <c r="P7076" s="158"/>
    </row>
    <row r="7077" spans="16:16" x14ac:dyDescent="0.25">
      <c r="P7077" s="158"/>
    </row>
    <row r="7078" spans="16:16" x14ac:dyDescent="0.25">
      <c r="P7078" s="158"/>
    </row>
    <row r="7079" spans="16:16" x14ac:dyDescent="0.25">
      <c r="P7079" s="158"/>
    </row>
    <row r="7080" spans="16:16" x14ac:dyDescent="0.25">
      <c r="P7080" s="158"/>
    </row>
    <row r="7081" spans="16:16" x14ac:dyDescent="0.25">
      <c r="P7081" s="158"/>
    </row>
    <row r="7082" spans="16:16" x14ac:dyDescent="0.25">
      <c r="P7082" s="158"/>
    </row>
    <row r="7083" spans="16:16" x14ac:dyDescent="0.25">
      <c r="P7083" s="158"/>
    </row>
    <row r="7084" spans="16:16" x14ac:dyDescent="0.25">
      <c r="P7084" s="158"/>
    </row>
    <row r="7085" spans="16:16" x14ac:dyDescent="0.25">
      <c r="P7085" s="158"/>
    </row>
    <row r="7086" spans="16:16" x14ac:dyDescent="0.25">
      <c r="P7086" s="158"/>
    </row>
    <row r="7087" spans="16:16" x14ac:dyDescent="0.25">
      <c r="P7087" s="158"/>
    </row>
    <row r="7088" spans="16:16" x14ac:dyDescent="0.25">
      <c r="P7088" s="158"/>
    </row>
    <row r="7089" spans="16:16" x14ac:dyDescent="0.25">
      <c r="P7089" s="158"/>
    </row>
    <row r="7090" spans="16:16" x14ac:dyDescent="0.25">
      <c r="P7090" s="158"/>
    </row>
    <row r="7091" spans="16:16" x14ac:dyDescent="0.25">
      <c r="P7091" s="158"/>
    </row>
    <row r="7092" spans="16:16" x14ac:dyDescent="0.25">
      <c r="P7092" s="158"/>
    </row>
    <row r="7093" spans="16:16" x14ac:dyDescent="0.25">
      <c r="P7093" s="158"/>
    </row>
    <row r="7094" spans="16:16" x14ac:dyDescent="0.25">
      <c r="P7094" s="158"/>
    </row>
    <row r="7095" spans="16:16" x14ac:dyDescent="0.25">
      <c r="P7095" s="158"/>
    </row>
    <row r="7096" spans="16:16" x14ac:dyDescent="0.25">
      <c r="P7096" s="158"/>
    </row>
    <row r="7097" spans="16:16" x14ac:dyDescent="0.25">
      <c r="P7097" s="158"/>
    </row>
    <row r="7098" spans="16:16" x14ac:dyDescent="0.25">
      <c r="P7098" s="158"/>
    </row>
    <row r="7099" spans="16:16" x14ac:dyDescent="0.25">
      <c r="P7099" s="158"/>
    </row>
    <row r="7100" spans="16:16" x14ac:dyDescent="0.25">
      <c r="P7100" s="158"/>
    </row>
    <row r="7101" spans="16:16" x14ac:dyDescent="0.25">
      <c r="P7101" s="158"/>
    </row>
    <row r="7102" spans="16:16" x14ac:dyDescent="0.25">
      <c r="P7102" s="158"/>
    </row>
    <row r="7103" spans="16:16" x14ac:dyDescent="0.25">
      <c r="P7103" s="158"/>
    </row>
    <row r="7104" spans="16:16" x14ac:dyDescent="0.25">
      <c r="P7104" s="158"/>
    </row>
    <row r="7105" spans="16:16" x14ac:dyDescent="0.25">
      <c r="P7105" s="158"/>
    </row>
    <row r="7106" spans="16:16" x14ac:dyDescent="0.25">
      <c r="P7106" s="158"/>
    </row>
    <row r="7107" spans="16:16" x14ac:dyDescent="0.25">
      <c r="P7107" s="158"/>
    </row>
    <row r="7108" spans="16:16" x14ac:dyDescent="0.25">
      <c r="P7108" s="158"/>
    </row>
    <row r="7109" spans="16:16" x14ac:dyDescent="0.25">
      <c r="P7109" s="158"/>
    </row>
    <row r="7110" spans="16:16" x14ac:dyDescent="0.25">
      <c r="P7110" s="158"/>
    </row>
    <row r="7111" spans="16:16" x14ac:dyDescent="0.25">
      <c r="P7111" s="158"/>
    </row>
    <row r="7112" spans="16:16" x14ac:dyDescent="0.25">
      <c r="P7112" s="158"/>
    </row>
    <row r="7113" spans="16:16" x14ac:dyDescent="0.25">
      <c r="P7113" s="158"/>
    </row>
    <row r="7114" spans="16:16" x14ac:dyDescent="0.25">
      <c r="P7114" s="158"/>
    </row>
    <row r="7115" spans="16:16" x14ac:dyDescent="0.25">
      <c r="P7115" s="158"/>
    </row>
    <row r="7116" spans="16:16" x14ac:dyDescent="0.25">
      <c r="P7116" s="158"/>
    </row>
    <row r="7117" spans="16:16" x14ac:dyDescent="0.25">
      <c r="P7117" s="158"/>
    </row>
    <row r="7118" spans="16:16" x14ac:dyDescent="0.25">
      <c r="P7118" s="158"/>
    </row>
    <row r="7119" spans="16:16" x14ac:dyDescent="0.25">
      <c r="P7119" s="158"/>
    </row>
    <row r="7120" spans="16:16" x14ac:dyDescent="0.25">
      <c r="P7120" s="158"/>
    </row>
    <row r="7121" spans="16:16" x14ac:dyDescent="0.25">
      <c r="P7121" s="158"/>
    </row>
    <row r="7122" spans="16:16" x14ac:dyDescent="0.25">
      <c r="P7122" s="158"/>
    </row>
    <row r="7123" spans="16:16" x14ac:dyDescent="0.25">
      <c r="P7123" s="158"/>
    </row>
    <row r="7124" spans="16:16" x14ac:dyDescent="0.25">
      <c r="P7124" s="158"/>
    </row>
    <row r="7125" spans="16:16" x14ac:dyDescent="0.25">
      <c r="P7125" s="158"/>
    </row>
    <row r="7126" spans="16:16" x14ac:dyDescent="0.25">
      <c r="P7126" s="158"/>
    </row>
    <row r="7127" spans="16:16" x14ac:dyDescent="0.25">
      <c r="P7127" s="158"/>
    </row>
    <row r="7128" spans="16:16" x14ac:dyDescent="0.25">
      <c r="P7128" s="158"/>
    </row>
    <row r="7129" spans="16:16" x14ac:dyDescent="0.25">
      <c r="P7129" s="158"/>
    </row>
    <row r="7130" spans="16:16" x14ac:dyDescent="0.25">
      <c r="P7130" s="158"/>
    </row>
    <row r="7131" spans="16:16" x14ac:dyDescent="0.25">
      <c r="P7131" s="158"/>
    </row>
    <row r="7132" spans="16:16" x14ac:dyDescent="0.25">
      <c r="P7132" s="158"/>
    </row>
    <row r="7133" spans="16:16" x14ac:dyDescent="0.25">
      <c r="P7133" s="158"/>
    </row>
    <row r="7134" spans="16:16" x14ac:dyDescent="0.25">
      <c r="P7134" s="158"/>
    </row>
    <row r="7135" spans="16:16" x14ac:dyDescent="0.25">
      <c r="P7135" s="158"/>
    </row>
    <row r="7136" spans="16:16" x14ac:dyDescent="0.25">
      <c r="P7136" s="158"/>
    </row>
    <row r="7137" spans="16:16" x14ac:dyDescent="0.25">
      <c r="P7137" s="158"/>
    </row>
    <row r="7138" spans="16:16" x14ac:dyDescent="0.25">
      <c r="P7138" s="158"/>
    </row>
    <row r="7139" spans="16:16" x14ac:dyDescent="0.25">
      <c r="P7139" s="158"/>
    </row>
    <row r="7140" spans="16:16" x14ac:dyDescent="0.25">
      <c r="P7140" s="158"/>
    </row>
    <row r="7141" spans="16:16" x14ac:dyDescent="0.25">
      <c r="P7141" s="158"/>
    </row>
    <row r="7142" spans="16:16" x14ac:dyDescent="0.25">
      <c r="P7142" s="158"/>
    </row>
    <row r="7143" spans="16:16" x14ac:dyDescent="0.25">
      <c r="P7143" s="158"/>
    </row>
    <row r="7144" spans="16:16" x14ac:dyDescent="0.25">
      <c r="P7144" s="158"/>
    </row>
    <row r="7145" spans="16:16" x14ac:dyDescent="0.25">
      <c r="P7145" s="158"/>
    </row>
    <row r="7146" spans="16:16" x14ac:dyDescent="0.25">
      <c r="P7146" s="158"/>
    </row>
    <row r="7147" spans="16:16" x14ac:dyDescent="0.25">
      <c r="P7147" s="158"/>
    </row>
    <row r="7148" spans="16:16" x14ac:dyDescent="0.25">
      <c r="P7148" s="158"/>
    </row>
    <row r="7149" spans="16:16" x14ac:dyDescent="0.25">
      <c r="P7149" s="158"/>
    </row>
    <row r="7150" spans="16:16" x14ac:dyDescent="0.25">
      <c r="P7150" s="158"/>
    </row>
    <row r="7151" spans="16:16" x14ac:dyDescent="0.25">
      <c r="P7151" s="158"/>
    </row>
    <row r="7152" spans="16:16" x14ac:dyDescent="0.25">
      <c r="P7152" s="158"/>
    </row>
    <row r="7153" spans="16:16" x14ac:dyDescent="0.25">
      <c r="P7153" s="158"/>
    </row>
    <row r="7154" spans="16:16" x14ac:dyDescent="0.25">
      <c r="P7154" s="158"/>
    </row>
    <row r="7155" spans="16:16" x14ac:dyDescent="0.25">
      <c r="P7155" s="158"/>
    </row>
    <row r="7156" spans="16:16" x14ac:dyDescent="0.25">
      <c r="P7156" s="158"/>
    </row>
    <row r="7157" spans="16:16" x14ac:dyDescent="0.25">
      <c r="P7157" s="158"/>
    </row>
    <row r="7158" spans="16:16" x14ac:dyDescent="0.25">
      <c r="P7158" s="158"/>
    </row>
    <row r="7159" spans="16:16" x14ac:dyDescent="0.25">
      <c r="P7159" s="158"/>
    </row>
    <row r="7160" spans="16:16" x14ac:dyDescent="0.25">
      <c r="P7160" s="158"/>
    </row>
    <row r="7161" spans="16:16" x14ac:dyDescent="0.25">
      <c r="P7161" s="158"/>
    </row>
    <row r="7162" spans="16:16" x14ac:dyDescent="0.25">
      <c r="P7162" s="158"/>
    </row>
    <row r="7163" spans="16:16" x14ac:dyDescent="0.25">
      <c r="P7163" s="158"/>
    </row>
    <row r="7164" spans="16:16" x14ac:dyDescent="0.25">
      <c r="P7164" s="158"/>
    </row>
    <row r="7165" spans="16:16" x14ac:dyDescent="0.25">
      <c r="P7165" s="158"/>
    </row>
    <row r="7166" spans="16:16" x14ac:dyDescent="0.25">
      <c r="P7166" s="158"/>
    </row>
    <row r="7167" spans="16:16" x14ac:dyDescent="0.25">
      <c r="P7167" s="158"/>
    </row>
    <row r="7168" spans="16:16" x14ac:dyDescent="0.25">
      <c r="P7168" s="158"/>
    </row>
    <row r="7169" spans="16:16" x14ac:dyDescent="0.25">
      <c r="P7169" s="158"/>
    </row>
    <row r="7170" spans="16:16" x14ac:dyDescent="0.25">
      <c r="P7170" s="158"/>
    </row>
    <row r="7171" spans="16:16" x14ac:dyDescent="0.25">
      <c r="P7171" s="158"/>
    </row>
    <row r="7172" spans="16:16" x14ac:dyDescent="0.25">
      <c r="P7172" s="158"/>
    </row>
    <row r="7173" spans="16:16" x14ac:dyDescent="0.25">
      <c r="P7173" s="158"/>
    </row>
    <row r="7174" spans="16:16" x14ac:dyDescent="0.25">
      <c r="P7174" s="158"/>
    </row>
    <row r="7175" spans="16:16" x14ac:dyDescent="0.25">
      <c r="P7175" s="158"/>
    </row>
    <row r="7176" spans="16:16" x14ac:dyDescent="0.25">
      <c r="P7176" s="158"/>
    </row>
    <row r="7177" spans="16:16" x14ac:dyDescent="0.25">
      <c r="P7177" s="158"/>
    </row>
    <row r="7178" spans="16:16" x14ac:dyDescent="0.25">
      <c r="P7178" s="158"/>
    </row>
    <row r="7179" spans="16:16" x14ac:dyDescent="0.25">
      <c r="P7179" s="158"/>
    </row>
    <row r="7180" spans="16:16" x14ac:dyDescent="0.25">
      <c r="P7180" s="158"/>
    </row>
    <row r="7181" spans="16:16" x14ac:dyDescent="0.25">
      <c r="P7181" s="158"/>
    </row>
    <row r="7182" spans="16:16" x14ac:dyDescent="0.25">
      <c r="P7182" s="158"/>
    </row>
    <row r="7183" spans="16:16" x14ac:dyDescent="0.25">
      <c r="P7183" s="158"/>
    </row>
    <row r="7184" spans="16:16" x14ac:dyDescent="0.25">
      <c r="P7184" s="158"/>
    </row>
    <row r="7185" spans="16:16" x14ac:dyDescent="0.25">
      <c r="P7185" s="158"/>
    </row>
    <row r="7186" spans="16:16" x14ac:dyDescent="0.25">
      <c r="P7186" s="158"/>
    </row>
    <row r="7187" spans="16:16" x14ac:dyDescent="0.25">
      <c r="P7187" s="158"/>
    </row>
    <row r="7188" spans="16:16" x14ac:dyDescent="0.25">
      <c r="P7188" s="158"/>
    </row>
    <row r="7189" spans="16:16" x14ac:dyDescent="0.25">
      <c r="P7189" s="158"/>
    </row>
    <row r="7190" spans="16:16" x14ac:dyDescent="0.25">
      <c r="P7190" s="158"/>
    </row>
    <row r="7191" spans="16:16" x14ac:dyDescent="0.25">
      <c r="P7191" s="158"/>
    </row>
    <row r="7192" spans="16:16" x14ac:dyDescent="0.25">
      <c r="P7192" s="158"/>
    </row>
    <row r="7193" spans="16:16" x14ac:dyDescent="0.25">
      <c r="P7193" s="158"/>
    </row>
    <row r="7194" spans="16:16" x14ac:dyDescent="0.25">
      <c r="P7194" s="158"/>
    </row>
    <row r="7195" spans="16:16" x14ac:dyDescent="0.25">
      <c r="P7195" s="158"/>
    </row>
    <row r="7196" spans="16:16" x14ac:dyDescent="0.25">
      <c r="P7196" s="158"/>
    </row>
    <row r="7197" spans="16:16" x14ac:dyDescent="0.25">
      <c r="P7197" s="158"/>
    </row>
    <row r="7198" spans="16:16" x14ac:dyDescent="0.25">
      <c r="P7198" s="158"/>
    </row>
    <row r="7199" spans="16:16" x14ac:dyDescent="0.25">
      <c r="P7199" s="158"/>
    </row>
    <row r="7200" spans="16:16" x14ac:dyDescent="0.25">
      <c r="P7200" s="158"/>
    </row>
    <row r="7201" spans="16:16" x14ac:dyDescent="0.25">
      <c r="P7201" s="158"/>
    </row>
    <row r="7202" spans="16:16" x14ac:dyDescent="0.25">
      <c r="P7202" s="158"/>
    </row>
    <row r="7203" spans="16:16" x14ac:dyDescent="0.25">
      <c r="P7203" s="158"/>
    </row>
    <row r="7204" spans="16:16" x14ac:dyDescent="0.25">
      <c r="P7204" s="158"/>
    </row>
    <row r="7205" spans="16:16" x14ac:dyDescent="0.25">
      <c r="P7205" s="158"/>
    </row>
    <row r="7206" spans="16:16" x14ac:dyDescent="0.25">
      <c r="P7206" s="158"/>
    </row>
    <row r="7207" spans="16:16" x14ac:dyDescent="0.25">
      <c r="P7207" s="158"/>
    </row>
    <row r="7208" spans="16:16" x14ac:dyDescent="0.25">
      <c r="P7208" s="158"/>
    </row>
    <row r="7209" spans="16:16" x14ac:dyDescent="0.25">
      <c r="P7209" s="158"/>
    </row>
    <row r="7210" spans="16:16" x14ac:dyDescent="0.25">
      <c r="P7210" s="158"/>
    </row>
    <row r="7211" spans="16:16" x14ac:dyDescent="0.25">
      <c r="P7211" s="158"/>
    </row>
    <row r="7212" spans="16:16" x14ac:dyDescent="0.25">
      <c r="P7212" s="158"/>
    </row>
    <row r="7213" spans="16:16" x14ac:dyDescent="0.25">
      <c r="P7213" s="158"/>
    </row>
    <row r="7214" spans="16:16" x14ac:dyDescent="0.25">
      <c r="P7214" s="158"/>
    </row>
    <row r="7215" spans="16:16" x14ac:dyDescent="0.25">
      <c r="P7215" s="158"/>
    </row>
    <row r="7216" spans="16:16" x14ac:dyDescent="0.25">
      <c r="P7216" s="158"/>
    </row>
    <row r="7217" spans="16:16" x14ac:dyDescent="0.25">
      <c r="P7217" s="158"/>
    </row>
    <row r="7218" spans="16:16" x14ac:dyDescent="0.25">
      <c r="P7218" s="158"/>
    </row>
    <row r="7219" spans="16:16" x14ac:dyDescent="0.25">
      <c r="P7219" s="158"/>
    </row>
    <row r="7220" spans="16:16" x14ac:dyDescent="0.25">
      <c r="P7220" s="158"/>
    </row>
    <row r="7221" spans="16:16" x14ac:dyDescent="0.25">
      <c r="P7221" s="158"/>
    </row>
    <row r="7222" spans="16:16" x14ac:dyDescent="0.25">
      <c r="P7222" s="158"/>
    </row>
    <row r="7223" spans="16:16" x14ac:dyDescent="0.25">
      <c r="P7223" s="158"/>
    </row>
    <row r="7224" spans="16:16" x14ac:dyDescent="0.25">
      <c r="P7224" s="158"/>
    </row>
    <row r="7225" spans="16:16" x14ac:dyDescent="0.25">
      <c r="P7225" s="158"/>
    </row>
    <row r="7226" spans="16:16" x14ac:dyDescent="0.25">
      <c r="P7226" s="158"/>
    </row>
    <row r="7227" spans="16:16" x14ac:dyDescent="0.25">
      <c r="P7227" s="158"/>
    </row>
    <row r="7228" spans="16:16" x14ac:dyDescent="0.25">
      <c r="P7228" s="158"/>
    </row>
    <row r="7229" spans="16:16" x14ac:dyDescent="0.25">
      <c r="P7229" s="158"/>
    </row>
    <row r="7230" spans="16:16" x14ac:dyDescent="0.25">
      <c r="P7230" s="158"/>
    </row>
    <row r="7231" spans="16:16" x14ac:dyDescent="0.25">
      <c r="P7231" s="158"/>
    </row>
    <row r="7232" spans="16:16" x14ac:dyDescent="0.25">
      <c r="P7232" s="158"/>
    </row>
    <row r="7233" spans="16:16" x14ac:dyDescent="0.25">
      <c r="P7233" s="158"/>
    </row>
    <row r="7234" spans="16:16" x14ac:dyDescent="0.25">
      <c r="P7234" s="158"/>
    </row>
    <row r="7235" spans="16:16" x14ac:dyDescent="0.25">
      <c r="P7235" s="158"/>
    </row>
    <row r="7236" spans="16:16" x14ac:dyDescent="0.25">
      <c r="P7236" s="158"/>
    </row>
    <row r="7237" spans="16:16" x14ac:dyDescent="0.25">
      <c r="P7237" s="158"/>
    </row>
    <row r="7238" spans="16:16" x14ac:dyDescent="0.25">
      <c r="P7238" s="158"/>
    </row>
    <row r="7239" spans="16:16" x14ac:dyDescent="0.25">
      <c r="P7239" s="158"/>
    </row>
    <row r="7240" spans="16:16" x14ac:dyDescent="0.25">
      <c r="P7240" s="158"/>
    </row>
    <row r="7241" spans="16:16" x14ac:dyDescent="0.25">
      <c r="P7241" s="158"/>
    </row>
    <row r="7242" spans="16:16" x14ac:dyDescent="0.25">
      <c r="P7242" s="158"/>
    </row>
    <row r="7243" spans="16:16" x14ac:dyDescent="0.25">
      <c r="P7243" s="158"/>
    </row>
    <row r="7244" spans="16:16" x14ac:dyDescent="0.25">
      <c r="P7244" s="158"/>
    </row>
    <row r="7245" spans="16:16" x14ac:dyDescent="0.25">
      <c r="P7245" s="158"/>
    </row>
    <row r="7246" spans="16:16" x14ac:dyDescent="0.25">
      <c r="P7246" s="158"/>
    </row>
    <row r="7247" spans="16:16" x14ac:dyDescent="0.25">
      <c r="P7247" s="158"/>
    </row>
    <row r="7248" spans="16:16" x14ac:dyDescent="0.25">
      <c r="P7248" s="158"/>
    </row>
    <row r="7249" spans="16:16" x14ac:dyDescent="0.25">
      <c r="P7249" s="158"/>
    </row>
    <row r="7250" spans="16:16" x14ac:dyDescent="0.25">
      <c r="P7250" s="158"/>
    </row>
    <row r="7251" spans="16:16" x14ac:dyDescent="0.25">
      <c r="P7251" s="158"/>
    </row>
    <row r="7252" spans="16:16" x14ac:dyDescent="0.25">
      <c r="P7252" s="158"/>
    </row>
    <row r="7253" spans="16:16" x14ac:dyDescent="0.25">
      <c r="P7253" s="158"/>
    </row>
    <row r="7254" spans="16:16" x14ac:dyDescent="0.25">
      <c r="P7254" s="158"/>
    </row>
    <row r="7255" spans="16:16" x14ac:dyDescent="0.25">
      <c r="P7255" s="158"/>
    </row>
    <row r="7256" spans="16:16" x14ac:dyDescent="0.25">
      <c r="P7256" s="158"/>
    </row>
    <row r="7257" spans="16:16" x14ac:dyDescent="0.25">
      <c r="P7257" s="158"/>
    </row>
    <row r="7258" spans="16:16" x14ac:dyDescent="0.25">
      <c r="P7258" s="158"/>
    </row>
    <row r="7259" spans="16:16" x14ac:dyDescent="0.25">
      <c r="P7259" s="158"/>
    </row>
    <row r="7260" spans="16:16" x14ac:dyDescent="0.25">
      <c r="P7260" s="158"/>
    </row>
    <row r="7261" spans="16:16" x14ac:dyDescent="0.25">
      <c r="P7261" s="158"/>
    </row>
    <row r="7262" spans="16:16" x14ac:dyDescent="0.25">
      <c r="P7262" s="158"/>
    </row>
    <row r="7263" spans="16:16" x14ac:dyDescent="0.25">
      <c r="P7263" s="158"/>
    </row>
    <row r="7264" spans="16:16" x14ac:dyDescent="0.25">
      <c r="P7264" s="158"/>
    </row>
    <row r="7265" spans="16:16" x14ac:dyDescent="0.25">
      <c r="P7265" s="158"/>
    </row>
    <row r="7266" spans="16:16" x14ac:dyDescent="0.25">
      <c r="P7266" s="158"/>
    </row>
    <row r="7267" spans="16:16" x14ac:dyDescent="0.25">
      <c r="P7267" s="158"/>
    </row>
    <row r="7268" spans="16:16" x14ac:dyDescent="0.25">
      <c r="P7268" s="158"/>
    </row>
    <row r="7269" spans="16:16" x14ac:dyDescent="0.25">
      <c r="P7269" s="158"/>
    </row>
    <row r="7270" spans="16:16" x14ac:dyDescent="0.25">
      <c r="P7270" s="158"/>
    </row>
    <row r="7271" spans="16:16" x14ac:dyDescent="0.25">
      <c r="P7271" s="158"/>
    </row>
    <row r="7272" spans="16:16" x14ac:dyDescent="0.25">
      <c r="P7272" s="158"/>
    </row>
    <row r="7273" spans="16:16" x14ac:dyDescent="0.25">
      <c r="P7273" s="158"/>
    </row>
    <row r="7274" spans="16:16" x14ac:dyDescent="0.25">
      <c r="P7274" s="158"/>
    </row>
    <row r="7275" spans="16:16" x14ac:dyDescent="0.25">
      <c r="P7275" s="158"/>
    </row>
    <row r="7276" spans="16:16" x14ac:dyDescent="0.25">
      <c r="P7276" s="158"/>
    </row>
    <row r="7277" spans="16:16" x14ac:dyDescent="0.25">
      <c r="P7277" s="158"/>
    </row>
    <row r="7278" spans="16:16" x14ac:dyDescent="0.25">
      <c r="P7278" s="158"/>
    </row>
    <row r="7279" spans="16:16" x14ac:dyDescent="0.25">
      <c r="P7279" s="158"/>
    </row>
    <row r="7280" spans="16:16" x14ac:dyDescent="0.25">
      <c r="P7280" s="158"/>
    </row>
    <row r="7281" spans="16:16" x14ac:dyDescent="0.25">
      <c r="P7281" s="158"/>
    </row>
    <row r="7282" spans="16:16" x14ac:dyDescent="0.25">
      <c r="P7282" s="158"/>
    </row>
    <row r="7283" spans="16:16" x14ac:dyDescent="0.25">
      <c r="P7283" s="158"/>
    </row>
    <row r="7284" spans="16:16" x14ac:dyDescent="0.25">
      <c r="P7284" s="158"/>
    </row>
    <row r="7285" spans="16:16" x14ac:dyDescent="0.25">
      <c r="P7285" s="158"/>
    </row>
    <row r="7286" spans="16:16" x14ac:dyDescent="0.25">
      <c r="P7286" s="158"/>
    </row>
    <row r="7287" spans="16:16" x14ac:dyDescent="0.25">
      <c r="P7287" s="158"/>
    </row>
    <row r="7288" spans="16:16" x14ac:dyDescent="0.25">
      <c r="P7288" s="158"/>
    </row>
    <row r="7289" spans="16:16" x14ac:dyDescent="0.25">
      <c r="P7289" s="158"/>
    </row>
    <row r="7290" spans="16:16" x14ac:dyDescent="0.25">
      <c r="P7290" s="158"/>
    </row>
    <row r="7291" spans="16:16" x14ac:dyDescent="0.25">
      <c r="P7291" s="158"/>
    </row>
    <row r="7292" spans="16:16" x14ac:dyDescent="0.25">
      <c r="P7292" s="158"/>
    </row>
    <row r="7293" spans="16:16" x14ac:dyDescent="0.25">
      <c r="P7293" s="158"/>
    </row>
    <row r="7294" spans="16:16" x14ac:dyDescent="0.25">
      <c r="P7294" s="158"/>
    </row>
    <row r="7295" spans="16:16" x14ac:dyDescent="0.25">
      <c r="P7295" s="158"/>
    </row>
    <row r="7296" spans="16:16" x14ac:dyDescent="0.25">
      <c r="P7296" s="158"/>
    </row>
    <row r="7297" spans="16:16" x14ac:dyDescent="0.25">
      <c r="P7297" s="158"/>
    </row>
    <row r="7298" spans="16:16" x14ac:dyDescent="0.25">
      <c r="P7298" s="158"/>
    </row>
    <row r="7299" spans="16:16" x14ac:dyDescent="0.25">
      <c r="P7299" s="158"/>
    </row>
    <row r="7300" spans="16:16" x14ac:dyDescent="0.25">
      <c r="P7300" s="158"/>
    </row>
    <row r="7301" spans="16:16" x14ac:dyDescent="0.25">
      <c r="P7301" s="158"/>
    </row>
    <row r="7302" spans="16:16" x14ac:dyDescent="0.25">
      <c r="P7302" s="158"/>
    </row>
    <row r="7303" spans="16:16" x14ac:dyDescent="0.25">
      <c r="P7303" s="158"/>
    </row>
    <row r="7304" spans="16:16" x14ac:dyDescent="0.25">
      <c r="P7304" s="158"/>
    </row>
    <row r="7305" spans="16:16" x14ac:dyDescent="0.25">
      <c r="P7305" s="158"/>
    </row>
    <row r="7306" spans="16:16" x14ac:dyDescent="0.25">
      <c r="P7306" s="158"/>
    </row>
    <row r="7307" spans="16:16" x14ac:dyDescent="0.25">
      <c r="P7307" s="158"/>
    </row>
    <row r="7308" spans="16:16" x14ac:dyDescent="0.25">
      <c r="P7308" s="158"/>
    </row>
    <row r="7309" spans="16:16" x14ac:dyDescent="0.25">
      <c r="P7309" s="158"/>
    </row>
    <row r="7310" spans="16:16" x14ac:dyDescent="0.25">
      <c r="P7310" s="158"/>
    </row>
    <row r="7311" spans="16:16" x14ac:dyDescent="0.25">
      <c r="P7311" s="158"/>
    </row>
    <row r="7312" spans="16:16" x14ac:dyDescent="0.25">
      <c r="P7312" s="158"/>
    </row>
    <row r="7313" spans="16:16" x14ac:dyDescent="0.25">
      <c r="P7313" s="158"/>
    </row>
    <row r="7314" spans="16:16" x14ac:dyDescent="0.25">
      <c r="P7314" s="158"/>
    </row>
    <row r="7315" spans="16:16" x14ac:dyDescent="0.25">
      <c r="P7315" s="158"/>
    </row>
    <row r="7316" spans="16:16" x14ac:dyDescent="0.25">
      <c r="P7316" s="158"/>
    </row>
    <row r="7317" spans="16:16" x14ac:dyDescent="0.25">
      <c r="P7317" s="158"/>
    </row>
    <row r="7318" spans="16:16" x14ac:dyDescent="0.25">
      <c r="P7318" s="158"/>
    </row>
    <row r="7319" spans="16:16" x14ac:dyDescent="0.25">
      <c r="P7319" s="158"/>
    </row>
    <row r="7320" spans="16:16" x14ac:dyDescent="0.25">
      <c r="P7320" s="158"/>
    </row>
    <row r="7321" spans="16:16" x14ac:dyDescent="0.25">
      <c r="P7321" s="158"/>
    </row>
    <row r="7322" spans="16:16" x14ac:dyDescent="0.25">
      <c r="P7322" s="158"/>
    </row>
    <row r="7323" spans="16:16" x14ac:dyDescent="0.25">
      <c r="P7323" s="158"/>
    </row>
    <row r="7324" spans="16:16" x14ac:dyDescent="0.25">
      <c r="P7324" s="158"/>
    </row>
    <row r="7325" spans="16:16" x14ac:dyDescent="0.25">
      <c r="P7325" s="158"/>
    </row>
    <row r="7326" spans="16:16" x14ac:dyDescent="0.25">
      <c r="P7326" s="158"/>
    </row>
    <row r="7327" spans="16:16" x14ac:dyDescent="0.25">
      <c r="P7327" s="158"/>
    </row>
    <row r="7328" spans="16:16" x14ac:dyDescent="0.25">
      <c r="P7328" s="158"/>
    </row>
    <row r="7329" spans="16:16" x14ac:dyDescent="0.25">
      <c r="P7329" s="158"/>
    </row>
    <row r="7330" spans="16:16" x14ac:dyDescent="0.25">
      <c r="P7330" s="158"/>
    </row>
    <row r="7331" spans="16:16" x14ac:dyDescent="0.25">
      <c r="P7331" s="158"/>
    </row>
    <row r="7332" spans="16:16" x14ac:dyDescent="0.25">
      <c r="P7332" s="158"/>
    </row>
    <row r="7333" spans="16:16" x14ac:dyDescent="0.25">
      <c r="P7333" s="158"/>
    </row>
    <row r="7334" spans="16:16" x14ac:dyDescent="0.25">
      <c r="P7334" s="158"/>
    </row>
    <row r="7335" spans="16:16" x14ac:dyDescent="0.25">
      <c r="P7335" s="158"/>
    </row>
    <row r="7336" spans="16:16" x14ac:dyDescent="0.25">
      <c r="P7336" s="158"/>
    </row>
    <row r="7337" spans="16:16" x14ac:dyDescent="0.25">
      <c r="P7337" s="158"/>
    </row>
    <row r="7338" spans="16:16" x14ac:dyDescent="0.25">
      <c r="P7338" s="158"/>
    </row>
    <row r="7339" spans="16:16" x14ac:dyDescent="0.25">
      <c r="P7339" s="158"/>
    </row>
    <row r="7340" spans="16:16" x14ac:dyDescent="0.25">
      <c r="P7340" s="158"/>
    </row>
    <row r="7341" spans="16:16" x14ac:dyDescent="0.25">
      <c r="P7341" s="158"/>
    </row>
    <row r="7342" spans="16:16" x14ac:dyDescent="0.25">
      <c r="P7342" s="158"/>
    </row>
    <row r="7343" spans="16:16" x14ac:dyDescent="0.25">
      <c r="P7343" s="158"/>
    </row>
    <row r="7344" spans="16:16" x14ac:dyDescent="0.25">
      <c r="P7344" s="158"/>
    </row>
    <row r="7345" spans="16:16" x14ac:dyDescent="0.25">
      <c r="P7345" s="158"/>
    </row>
    <row r="7346" spans="16:16" x14ac:dyDescent="0.25">
      <c r="P7346" s="158"/>
    </row>
    <row r="7347" spans="16:16" x14ac:dyDescent="0.25">
      <c r="P7347" s="158"/>
    </row>
    <row r="7348" spans="16:16" x14ac:dyDescent="0.25">
      <c r="P7348" s="158"/>
    </row>
    <row r="7349" spans="16:16" x14ac:dyDescent="0.25">
      <c r="P7349" s="158"/>
    </row>
    <row r="7350" spans="16:16" x14ac:dyDescent="0.25">
      <c r="P7350" s="158"/>
    </row>
    <row r="7351" spans="16:16" x14ac:dyDescent="0.25">
      <c r="P7351" s="158"/>
    </row>
    <row r="7352" spans="16:16" x14ac:dyDescent="0.25">
      <c r="P7352" s="158"/>
    </row>
    <row r="7353" spans="16:16" x14ac:dyDescent="0.25">
      <c r="P7353" s="158"/>
    </row>
    <row r="7354" spans="16:16" x14ac:dyDescent="0.25">
      <c r="P7354" s="158"/>
    </row>
    <row r="7355" spans="16:16" x14ac:dyDescent="0.25">
      <c r="P7355" s="158"/>
    </row>
    <row r="7356" spans="16:16" x14ac:dyDescent="0.25">
      <c r="P7356" s="158"/>
    </row>
    <row r="7357" spans="16:16" x14ac:dyDescent="0.25">
      <c r="P7357" s="158"/>
    </row>
    <row r="7358" spans="16:16" x14ac:dyDescent="0.25">
      <c r="P7358" s="158"/>
    </row>
    <row r="7359" spans="16:16" x14ac:dyDescent="0.25">
      <c r="P7359" s="158"/>
    </row>
    <row r="7360" spans="16:16" x14ac:dyDescent="0.25">
      <c r="P7360" s="158"/>
    </row>
    <row r="7361" spans="16:16" x14ac:dyDescent="0.25">
      <c r="P7361" s="158"/>
    </row>
    <row r="7362" spans="16:16" x14ac:dyDescent="0.25">
      <c r="P7362" s="158"/>
    </row>
    <row r="7363" spans="16:16" x14ac:dyDescent="0.25">
      <c r="P7363" s="158"/>
    </row>
    <row r="7364" spans="16:16" x14ac:dyDescent="0.25">
      <c r="P7364" s="158"/>
    </row>
    <row r="7365" spans="16:16" x14ac:dyDescent="0.25">
      <c r="P7365" s="158"/>
    </row>
    <row r="7366" spans="16:16" x14ac:dyDescent="0.25">
      <c r="P7366" s="158"/>
    </row>
    <row r="7367" spans="16:16" x14ac:dyDescent="0.25">
      <c r="P7367" s="158"/>
    </row>
    <row r="7368" spans="16:16" x14ac:dyDescent="0.25">
      <c r="P7368" s="158"/>
    </row>
    <row r="7369" spans="16:16" x14ac:dyDescent="0.25">
      <c r="P7369" s="158"/>
    </row>
    <row r="7370" spans="16:16" x14ac:dyDescent="0.25">
      <c r="P7370" s="158"/>
    </row>
    <row r="7371" spans="16:16" x14ac:dyDescent="0.25">
      <c r="P7371" s="158"/>
    </row>
    <row r="7372" spans="16:16" x14ac:dyDescent="0.25">
      <c r="P7372" s="158"/>
    </row>
    <row r="7373" spans="16:16" x14ac:dyDescent="0.25">
      <c r="P7373" s="158"/>
    </row>
    <row r="7374" spans="16:16" x14ac:dyDescent="0.25">
      <c r="P7374" s="158"/>
    </row>
    <row r="7375" spans="16:16" x14ac:dyDescent="0.25">
      <c r="P7375" s="158"/>
    </row>
    <row r="7376" spans="16:16" x14ac:dyDescent="0.25">
      <c r="P7376" s="158"/>
    </row>
    <row r="7377" spans="16:16" x14ac:dyDescent="0.25">
      <c r="P7377" s="158"/>
    </row>
    <row r="7378" spans="16:16" x14ac:dyDescent="0.25">
      <c r="P7378" s="158"/>
    </row>
    <row r="7379" spans="16:16" x14ac:dyDescent="0.25">
      <c r="P7379" s="158"/>
    </row>
    <row r="7380" spans="16:16" x14ac:dyDescent="0.25">
      <c r="P7380" s="158"/>
    </row>
    <row r="7381" spans="16:16" x14ac:dyDescent="0.25">
      <c r="P7381" s="158"/>
    </row>
    <row r="7382" spans="16:16" x14ac:dyDescent="0.25">
      <c r="P7382" s="158"/>
    </row>
    <row r="7383" spans="16:16" x14ac:dyDescent="0.25">
      <c r="P7383" s="158"/>
    </row>
    <row r="7384" spans="16:16" x14ac:dyDescent="0.25">
      <c r="P7384" s="158"/>
    </row>
    <row r="7385" spans="16:16" x14ac:dyDescent="0.25">
      <c r="P7385" s="158"/>
    </row>
    <row r="7386" spans="16:16" x14ac:dyDescent="0.25">
      <c r="P7386" s="158"/>
    </row>
    <row r="7387" spans="16:16" x14ac:dyDescent="0.25">
      <c r="P7387" s="158"/>
    </row>
    <row r="7388" spans="16:16" x14ac:dyDescent="0.25">
      <c r="P7388" s="158"/>
    </row>
    <row r="7389" spans="16:16" x14ac:dyDescent="0.25">
      <c r="P7389" s="158"/>
    </row>
    <row r="7390" spans="16:16" x14ac:dyDescent="0.25">
      <c r="P7390" s="158"/>
    </row>
    <row r="7391" spans="16:16" x14ac:dyDescent="0.25">
      <c r="P7391" s="158"/>
    </row>
    <row r="7392" spans="16:16" x14ac:dyDescent="0.25">
      <c r="P7392" s="158"/>
    </row>
    <row r="7393" spans="16:16" x14ac:dyDescent="0.25">
      <c r="P7393" s="158"/>
    </row>
    <row r="7394" spans="16:16" x14ac:dyDescent="0.25">
      <c r="P7394" s="158"/>
    </row>
    <row r="7395" spans="16:16" x14ac:dyDescent="0.25">
      <c r="P7395" s="158"/>
    </row>
    <row r="7396" spans="16:16" x14ac:dyDescent="0.25">
      <c r="P7396" s="158"/>
    </row>
    <row r="7397" spans="16:16" x14ac:dyDescent="0.25">
      <c r="P7397" s="158"/>
    </row>
    <row r="7398" spans="16:16" x14ac:dyDescent="0.25">
      <c r="P7398" s="158"/>
    </row>
    <row r="7399" spans="16:16" x14ac:dyDescent="0.25">
      <c r="P7399" s="158"/>
    </row>
    <row r="7400" spans="16:16" x14ac:dyDescent="0.25">
      <c r="P7400" s="158"/>
    </row>
    <row r="7401" spans="16:16" x14ac:dyDescent="0.25">
      <c r="P7401" s="158"/>
    </row>
    <row r="7402" spans="16:16" x14ac:dyDescent="0.25">
      <c r="P7402" s="158"/>
    </row>
    <row r="7403" spans="16:16" x14ac:dyDescent="0.25">
      <c r="P7403" s="158"/>
    </row>
    <row r="7404" spans="16:16" x14ac:dyDescent="0.25">
      <c r="P7404" s="158"/>
    </row>
    <row r="7405" spans="16:16" x14ac:dyDescent="0.25">
      <c r="P7405" s="158"/>
    </row>
    <row r="7406" spans="16:16" x14ac:dyDescent="0.25">
      <c r="P7406" s="158"/>
    </row>
    <row r="7407" spans="16:16" x14ac:dyDescent="0.25">
      <c r="P7407" s="158"/>
    </row>
    <row r="7408" spans="16:16" x14ac:dyDescent="0.25">
      <c r="P7408" s="158"/>
    </row>
    <row r="7409" spans="16:16" x14ac:dyDescent="0.25">
      <c r="P7409" s="158"/>
    </row>
    <row r="7410" spans="16:16" x14ac:dyDescent="0.25">
      <c r="P7410" s="158"/>
    </row>
    <row r="7411" spans="16:16" x14ac:dyDescent="0.25">
      <c r="P7411" s="158"/>
    </row>
    <row r="7412" spans="16:16" x14ac:dyDescent="0.25">
      <c r="P7412" s="158"/>
    </row>
    <row r="7413" spans="16:16" x14ac:dyDescent="0.25">
      <c r="P7413" s="158"/>
    </row>
    <row r="7414" spans="16:16" x14ac:dyDescent="0.25">
      <c r="P7414" s="158"/>
    </row>
    <row r="7415" spans="16:16" x14ac:dyDescent="0.25">
      <c r="P7415" s="158"/>
    </row>
    <row r="7416" spans="16:16" x14ac:dyDescent="0.25">
      <c r="P7416" s="158"/>
    </row>
    <row r="7417" spans="16:16" x14ac:dyDescent="0.25">
      <c r="P7417" s="158"/>
    </row>
    <row r="7418" spans="16:16" x14ac:dyDescent="0.25">
      <c r="P7418" s="158"/>
    </row>
    <row r="7419" spans="16:16" x14ac:dyDescent="0.25">
      <c r="P7419" s="158"/>
    </row>
    <row r="7420" spans="16:16" x14ac:dyDescent="0.25">
      <c r="P7420" s="158"/>
    </row>
    <row r="7421" spans="16:16" x14ac:dyDescent="0.25">
      <c r="P7421" s="158"/>
    </row>
    <row r="7422" spans="16:16" x14ac:dyDescent="0.25">
      <c r="P7422" s="158"/>
    </row>
    <row r="7423" spans="16:16" x14ac:dyDescent="0.25">
      <c r="P7423" s="158"/>
    </row>
    <row r="7424" spans="16:16" x14ac:dyDescent="0.25">
      <c r="P7424" s="158"/>
    </row>
    <row r="7425" spans="16:16" x14ac:dyDescent="0.25">
      <c r="P7425" s="158"/>
    </row>
    <row r="7426" spans="16:16" x14ac:dyDescent="0.25">
      <c r="P7426" s="158"/>
    </row>
    <row r="7427" spans="16:16" x14ac:dyDescent="0.25">
      <c r="P7427" s="158"/>
    </row>
    <row r="7428" spans="16:16" x14ac:dyDescent="0.25">
      <c r="P7428" s="158"/>
    </row>
    <row r="7429" spans="16:16" x14ac:dyDescent="0.25">
      <c r="P7429" s="158"/>
    </row>
    <row r="7430" spans="16:16" x14ac:dyDescent="0.25">
      <c r="P7430" s="158"/>
    </row>
    <row r="7431" spans="16:16" x14ac:dyDescent="0.25">
      <c r="P7431" s="158"/>
    </row>
    <row r="7432" spans="16:16" x14ac:dyDescent="0.25">
      <c r="P7432" s="158"/>
    </row>
    <row r="7433" spans="16:16" x14ac:dyDescent="0.25">
      <c r="P7433" s="158"/>
    </row>
    <row r="7434" spans="16:16" x14ac:dyDescent="0.25">
      <c r="P7434" s="158"/>
    </row>
    <row r="7435" spans="16:16" x14ac:dyDescent="0.25">
      <c r="P7435" s="158"/>
    </row>
    <row r="7436" spans="16:16" x14ac:dyDescent="0.25">
      <c r="P7436" s="158"/>
    </row>
    <row r="7437" spans="16:16" x14ac:dyDescent="0.25">
      <c r="P7437" s="158"/>
    </row>
    <row r="7438" spans="16:16" x14ac:dyDescent="0.25">
      <c r="P7438" s="158"/>
    </row>
    <row r="7439" spans="16:16" x14ac:dyDescent="0.25">
      <c r="P7439" s="158"/>
    </row>
    <row r="7440" spans="16:16" x14ac:dyDescent="0.25">
      <c r="P7440" s="158"/>
    </row>
    <row r="7441" spans="16:16" x14ac:dyDescent="0.25">
      <c r="P7441" s="158"/>
    </row>
    <row r="7442" spans="16:16" x14ac:dyDescent="0.25">
      <c r="P7442" s="158"/>
    </row>
    <row r="7443" spans="16:16" x14ac:dyDescent="0.25">
      <c r="P7443" s="158"/>
    </row>
    <row r="7444" spans="16:16" x14ac:dyDescent="0.25">
      <c r="P7444" s="158"/>
    </row>
    <row r="7445" spans="16:16" x14ac:dyDescent="0.25">
      <c r="P7445" s="158"/>
    </row>
    <row r="7446" spans="16:16" x14ac:dyDescent="0.25">
      <c r="P7446" s="158"/>
    </row>
    <row r="7447" spans="16:16" x14ac:dyDescent="0.25">
      <c r="P7447" s="158"/>
    </row>
    <row r="7448" spans="16:16" x14ac:dyDescent="0.25">
      <c r="P7448" s="158"/>
    </row>
    <row r="7449" spans="16:16" x14ac:dyDescent="0.25">
      <c r="P7449" s="158"/>
    </row>
    <row r="7450" spans="16:16" x14ac:dyDescent="0.25">
      <c r="P7450" s="158"/>
    </row>
    <row r="7451" spans="16:16" x14ac:dyDescent="0.25">
      <c r="P7451" s="158"/>
    </row>
    <row r="7452" spans="16:16" x14ac:dyDescent="0.25">
      <c r="P7452" s="158"/>
    </row>
    <row r="7453" spans="16:16" x14ac:dyDescent="0.25">
      <c r="P7453" s="158"/>
    </row>
    <row r="7454" spans="16:16" x14ac:dyDescent="0.25">
      <c r="P7454" s="158"/>
    </row>
    <row r="7455" spans="16:16" x14ac:dyDescent="0.25">
      <c r="P7455" s="158"/>
    </row>
    <row r="7456" spans="16:16" x14ac:dyDescent="0.25">
      <c r="P7456" s="158"/>
    </row>
    <row r="7457" spans="16:16" x14ac:dyDescent="0.25">
      <c r="P7457" s="158"/>
    </row>
    <row r="7458" spans="16:16" x14ac:dyDescent="0.25">
      <c r="P7458" s="158"/>
    </row>
    <row r="7459" spans="16:16" x14ac:dyDescent="0.25">
      <c r="P7459" s="158"/>
    </row>
    <row r="7460" spans="16:16" x14ac:dyDescent="0.25">
      <c r="P7460" s="158"/>
    </row>
    <row r="7461" spans="16:16" x14ac:dyDescent="0.25">
      <c r="P7461" s="158"/>
    </row>
    <row r="7462" spans="16:16" x14ac:dyDescent="0.25">
      <c r="P7462" s="158"/>
    </row>
    <row r="7463" spans="16:16" x14ac:dyDescent="0.25">
      <c r="P7463" s="158"/>
    </row>
    <row r="7464" spans="16:16" x14ac:dyDescent="0.25">
      <c r="P7464" s="158"/>
    </row>
    <row r="7465" spans="16:16" x14ac:dyDescent="0.25">
      <c r="P7465" s="158"/>
    </row>
    <row r="7466" spans="16:16" x14ac:dyDescent="0.25">
      <c r="P7466" s="158"/>
    </row>
    <row r="7467" spans="16:16" x14ac:dyDescent="0.25">
      <c r="P7467" s="158"/>
    </row>
    <row r="7468" spans="16:16" x14ac:dyDescent="0.25">
      <c r="P7468" s="158"/>
    </row>
    <row r="7469" spans="16:16" x14ac:dyDescent="0.25">
      <c r="P7469" s="158"/>
    </row>
    <row r="7470" spans="16:16" x14ac:dyDescent="0.25">
      <c r="P7470" s="158"/>
    </row>
    <row r="7471" spans="16:16" x14ac:dyDescent="0.25">
      <c r="P7471" s="158"/>
    </row>
    <row r="7472" spans="16:16" x14ac:dyDescent="0.25">
      <c r="P7472" s="158"/>
    </row>
    <row r="7473" spans="16:16" x14ac:dyDescent="0.25">
      <c r="P7473" s="158"/>
    </row>
    <row r="7474" spans="16:16" x14ac:dyDescent="0.25">
      <c r="P7474" s="158"/>
    </row>
    <row r="7475" spans="16:16" x14ac:dyDescent="0.25">
      <c r="P7475" s="158"/>
    </row>
    <row r="7476" spans="16:16" x14ac:dyDescent="0.25">
      <c r="P7476" s="158"/>
    </row>
    <row r="7477" spans="16:16" x14ac:dyDescent="0.25">
      <c r="P7477" s="158"/>
    </row>
    <row r="7478" spans="16:16" x14ac:dyDescent="0.25">
      <c r="P7478" s="158"/>
    </row>
    <row r="7479" spans="16:16" x14ac:dyDescent="0.25">
      <c r="P7479" s="158"/>
    </row>
    <row r="7480" spans="16:16" x14ac:dyDescent="0.25">
      <c r="P7480" s="158"/>
    </row>
    <row r="7481" spans="16:16" x14ac:dyDescent="0.25">
      <c r="P7481" s="158"/>
    </row>
    <row r="7482" spans="16:16" x14ac:dyDescent="0.25">
      <c r="P7482" s="158"/>
    </row>
    <row r="7483" spans="16:16" x14ac:dyDescent="0.25">
      <c r="P7483" s="158"/>
    </row>
    <row r="7484" spans="16:16" x14ac:dyDescent="0.25">
      <c r="P7484" s="158"/>
    </row>
    <row r="7485" spans="16:16" x14ac:dyDescent="0.25">
      <c r="P7485" s="158"/>
    </row>
    <row r="7486" spans="16:16" x14ac:dyDescent="0.25">
      <c r="P7486" s="158"/>
    </row>
    <row r="7487" spans="16:16" x14ac:dyDescent="0.25">
      <c r="P7487" s="158"/>
    </row>
    <row r="7488" spans="16:16" x14ac:dyDescent="0.25">
      <c r="P7488" s="158"/>
    </row>
    <row r="7489" spans="16:16" x14ac:dyDescent="0.25">
      <c r="P7489" s="158"/>
    </row>
    <row r="7490" spans="16:16" x14ac:dyDescent="0.25">
      <c r="P7490" s="158"/>
    </row>
    <row r="7491" spans="16:16" x14ac:dyDescent="0.25">
      <c r="P7491" s="158"/>
    </row>
    <row r="7492" spans="16:16" x14ac:dyDescent="0.25">
      <c r="P7492" s="158"/>
    </row>
    <row r="7493" spans="16:16" x14ac:dyDescent="0.25">
      <c r="P7493" s="158"/>
    </row>
    <row r="7494" spans="16:16" x14ac:dyDescent="0.25">
      <c r="P7494" s="158"/>
    </row>
    <row r="7495" spans="16:16" x14ac:dyDescent="0.25">
      <c r="P7495" s="158"/>
    </row>
    <row r="7496" spans="16:16" x14ac:dyDescent="0.25">
      <c r="P7496" s="158"/>
    </row>
    <row r="7497" spans="16:16" x14ac:dyDescent="0.25">
      <c r="P7497" s="158"/>
    </row>
    <row r="7498" spans="16:16" x14ac:dyDescent="0.25">
      <c r="P7498" s="158"/>
    </row>
    <row r="7499" spans="16:16" x14ac:dyDescent="0.25">
      <c r="P7499" s="158"/>
    </row>
    <row r="7500" spans="16:16" x14ac:dyDescent="0.25">
      <c r="P7500" s="158"/>
    </row>
    <row r="7501" spans="16:16" x14ac:dyDescent="0.25">
      <c r="P7501" s="158"/>
    </row>
    <row r="7502" spans="16:16" x14ac:dyDescent="0.25">
      <c r="P7502" s="158"/>
    </row>
    <row r="7503" spans="16:16" x14ac:dyDescent="0.25">
      <c r="P7503" s="158"/>
    </row>
    <row r="7504" spans="16:16" x14ac:dyDescent="0.25">
      <c r="P7504" s="158"/>
    </row>
    <row r="7505" spans="16:16" x14ac:dyDescent="0.25">
      <c r="P7505" s="158"/>
    </row>
    <row r="7506" spans="16:16" x14ac:dyDescent="0.25">
      <c r="P7506" s="158"/>
    </row>
    <row r="7507" spans="16:16" x14ac:dyDescent="0.25">
      <c r="P7507" s="158"/>
    </row>
    <row r="7508" spans="16:16" x14ac:dyDescent="0.25">
      <c r="P7508" s="158"/>
    </row>
    <row r="7509" spans="16:16" x14ac:dyDescent="0.25">
      <c r="P7509" s="158"/>
    </row>
    <row r="7510" spans="16:16" x14ac:dyDescent="0.25">
      <c r="P7510" s="158"/>
    </row>
    <row r="7511" spans="16:16" x14ac:dyDescent="0.25">
      <c r="P7511" s="158"/>
    </row>
    <row r="7512" spans="16:16" x14ac:dyDescent="0.25">
      <c r="P7512" s="158"/>
    </row>
    <row r="7513" spans="16:16" x14ac:dyDescent="0.25">
      <c r="P7513" s="158"/>
    </row>
    <row r="7514" spans="16:16" x14ac:dyDescent="0.25">
      <c r="P7514" s="158"/>
    </row>
    <row r="7515" spans="16:16" x14ac:dyDescent="0.25">
      <c r="P7515" s="158"/>
    </row>
    <row r="7516" spans="16:16" x14ac:dyDescent="0.25">
      <c r="P7516" s="158"/>
    </row>
    <row r="7517" spans="16:16" x14ac:dyDescent="0.25">
      <c r="P7517" s="158"/>
    </row>
    <row r="7518" spans="16:16" x14ac:dyDescent="0.25">
      <c r="P7518" s="158"/>
    </row>
    <row r="7519" spans="16:16" x14ac:dyDescent="0.25">
      <c r="P7519" s="158"/>
    </row>
    <row r="7520" spans="16:16" x14ac:dyDescent="0.25">
      <c r="P7520" s="158"/>
    </row>
    <row r="7521" spans="16:16" x14ac:dyDescent="0.25">
      <c r="P7521" s="158"/>
    </row>
    <row r="7522" spans="16:16" x14ac:dyDescent="0.25">
      <c r="P7522" s="158"/>
    </row>
    <row r="7523" spans="16:16" x14ac:dyDescent="0.25">
      <c r="P7523" s="158"/>
    </row>
    <row r="7524" spans="16:16" x14ac:dyDescent="0.25">
      <c r="P7524" s="158"/>
    </row>
    <row r="7525" spans="16:16" x14ac:dyDescent="0.25">
      <c r="P7525" s="158"/>
    </row>
    <row r="7526" spans="16:16" x14ac:dyDescent="0.25">
      <c r="P7526" s="158"/>
    </row>
    <row r="7527" spans="16:16" x14ac:dyDescent="0.25">
      <c r="P7527" s="158"/>
    </row>
    <row r="7528" spans="16:16" x14ac:dyDescent="0.25">
      <c r="P7528" s="158"/>
    </row>
    <row r="7529" spans="16:16" x14ac:dyDescent="0.25">
      <c r="P7529" s="158"/>
    </row>
    <row r="7530" spans="16:16" x14ac:dyDescent="0.25">
      <c r="P7530" s="158"/>
    </row>
    <row r="7531" spans="16:16" x14ac:dyDescent="0.25">
      <c r="P7531" s="158"/>
    </row>
    <row r="7532" spans="16:16" x14ac:dyDescent="0.25">
      <c r="P7532" s="158"/>
    </row>
    <row r="7533" spans="16:16" x14ac:dyDescent="0.25">
      <c r="P7533" s="158"/>
    </row>
    <row r="7534" spans="16:16" x14ac:dyDescent="0.25">
      <c r="P7534" s="158"/>
    </row>
    <row r="7535" spans="16:16" x14ac:dyDescent="0.25">
      <c r="P7535" s="158"/>
    </row>
    <row r="7536" spans="16:16" x14ac:dyDescent="0.25">
      <c r="P7536" s="158"/>
    </row>
    <row r="7537" spans="16:16" x14ac:dyDescent="0.25">
      <c r="P7537" s="158"/>
    </row>
    <row r="7538" spans="16:16" x14ac:dyDescent="0.25">
      <c r="P7538" s="158"/>
    </row>
    <row r="7539" spans="16:16" x14ac:dyDescent="0.25">
      <c r="P7539" s="158"/>
    </row>
    <row r="7540" spans="16:16" x14ac:dyDescent="0.25">
      <c r="P7540" s="158"/>
    </row>
    <row r="7541" spans="16:16" x14ac:dyDescent="0.25">
      <c r="P7541" s="158"/>
    </row>
    <row r="7542" spans="16:16" x14ac:dyDescent="0.25">
      <c r="P7542" s="158"/>
    </row>
    <row r="7543" spans="16:16" x14ac:dyDescent="0.25">
      <c r="P7543" s="158"/>
    </row>
    <row r="7544" spans="16:16" x14ac:dyDescent="0.25">
      <c r="P7544" s="158"/>
    </row>
    <row r="7545" spans="16:16" x14ac:dyDescent="0.25">
      <c r="P7545" s="158"/>
    </row>
    <row r="7546" spans="16:16" x14ac:dyDescent="0.25">
      <c r="P7546" s="158"/>
    </row>
    <row r="7547" spans="16:16" x14ac:dyDescent="0.25">
      <c r="P7547" s="158"/>
    </row>
    <row r="7548" spans="16:16" x14ac:dyDescent="0.25">
      <c r="P7548" s="158"/>
    </row>
    <row r="7549" spans="16:16" x14ac:dyDescent="0.25">
      <c r="P7549" s="158"/>
    </row>
    <row r="7550" spans="16:16" x14ac:dyDescent="0.25">
      <c r="P7550" s="158"/>
    </row>
    <row r="7551" spans="16:16" x14ac:dyDescent="0.25">
      <c r="P7551" s="158"/>
    </row>
    <row r="7552" spans="16:16" x14ac:dyDescent="0.25">
      <c r="P7552" s="158"/>
    </row>
    <row r="7553" spans="16:16" x14ac:dyDescent="0.25">
      <c r="P7553" s="158"/>
    </row>
    <row r="7554" spans="16:16" x14ac:dyDescent="0.25">
      <c r="P7554" s="158"/>
    </row>
    <row r="7555" spans="16:16" x14ac:dyDescent="0.25">
      <c r="P7555" s="158"/>
    </row>
    <row r="7556" spans="16:16" x14ac:dyDescent="0.25">
      <c r="P7556" s="158"/>
    </row>
    <row r="7557" spans="16:16" x14ac:dyDescent="0.25">
      <c r="P7557" s="158"/>
    </row>
    <row r="7558" spans="16:16" x14ac:dyDescent="0.25">
      <c r="P7558" s="158"/>
    </row>
    <row r="7559" spans="16:16" x14ac:dyDescent="0.25">
      <c r="P7559" s="158"/>
    </row>
    <row r="7560" spans="16:16" x14ac:dyDescent="0.25">
      <c r="P7560" s="158"/>
    </row>
    <row r="7561" spans="16:16" x14ac:dyDescent="0.25">
      <c r="P7561" s="158"/>
    </row>
    <row r="7562" spans="16:16" x14ac:dyDescent="0.25">
      <c r="P7562" s="158"/>
    </row>
    <row r="7563" spans="16:16" x14ac:dyDescent="0.25">
      <c r="P7563" s="158"/>
    </row>
    <row r="7564" spans="16:16" x14ac:dyDescent="0.25">
      <c r="P7564" s="158"/>
    </row>
    <row r="7565" spans="16:16" x14ac:dyDescent="0.25">
      <c r="P7565" s="158"/>
    </row>
    <row r="7566" spans="16:16" x14ac:dyDescent="0.25">
      <c r="P7566" s="158"/>
    </row>
    <row r="7567" spans="16:16" x14ac:dyDescent="0.25">
      <c r="P7567" s="158"/>
    </row>
    <row r="7568" spans="16:16" x14ac:dyDescent="0.25">
      <c r="P7568" s="158"/>
    </row>
    <row r="7569" spans="16:16" x14ac:dyDescent="0.25">
      <c r="P7569" s="158"/>
    </row>
    <row r="7570" spans="16:16" x14ac:dyDescent="0.25">
      <c r="P7570" s="158"/>
    </row>
    <row r="7571" spans="16:16" x14ac:dyDescent="0.25">
      <c r="P7571" s="158"/>
    </row>
    <row r="7572" spans="16:16" x14ac:dyDescent="0.25">
      <c r="P7572" s="158"/>
    </row>
    <row r="7573" spans="16:16" x14ac:dyDescent="0.25">
      <c r="P7573" s="158"/>
    </row>
    <row r="7574" spans="16:16" x14ac:dyDescent="0.25">
      <c r="P7574" s="158"/>
    </row>
    <row r="7575" spans="16:16" x14ac:dyDescent="0.25">
      <c r="P7575" s="158"/>
    </row>
    <row r="7576" spans="16:16" x14ac:dyDescent="0.25">
      <c r="P7576" s="158"/>
    </row>
    <row r="7577" spans="16:16" x14ac:dyDescent="0.25">
      <c r="P7577" s="158"/>
    </row>
    <row r="7578" spans="16:16" x14ac:dyDescent="0.25">
      <c r="P7578" s="158"/>
    </row>
    <row r="7579" spans="16:16" x14ac:dyDescent="0.25">
      <c r="P7579" s="158"/>
    </row>
    <row r="7580" spans="16:16" x14ac:dyDescent="0.25">
      <c r="P7580" s="158"/>
    </row>
    <row r="7581" spans="16:16" x14ac:dyDescent="0.25">
      <c r="P7581" s="158"/>
    </row>
    <row r="7582" spans="16:16" x14ac:dyDescent="0.25">
      <c r="P7582" s="158"/>
    </row>
    <row r="7583" spans="16:16" x14ac:dyDescent="0.25">
      <c r="P7583" s="158"/>
    </row>
    <row r="7584" spans="16:16" x14ac:dyDescent="0.25">
      <c r="P7584" s="158"/>
    </row>
    <row r="7585" spans="16:16" x14ac:dyDescent="0.25">
      <c r="P7585" s="158"/>
    </row>
    <row r="7586" spans="16:16" x14ac:dyDescent="0.25">
      <c r="P7586" s="158"/>
    </row>
    <row r="7587" spans="16:16" x14ac:dyDescent="0.25">
      <c r="P7587" s="158"/>
    </row>
    <row r="7588" spans="16:16" x14ac:dyDescent="0.25">
      <c r="P7588" s="158"/>
    </row>
    <row r="7589" spans="16:16" x14ac:dyDescent="0.25">
      <c r="P7589" s="158"/>
    </row>
    <row r="7590" spans="16:16" x14ac:dyDescent="0.25">
      <c r="P7590" s="158"/>
    </row>
    <row r="7591" spans="16:16" x14ac:dyDescent="0.25">
      <c r="P7591" s="158"/>
    </row>
    <row r="7592" spans="16:16" x14ac:dyDescent="0.25">
      <c r="P7592" s="158"/>
    </row>
    <row r="7593" spans="16:16" x14ac:dyDescent="0.25">
      <c r="P7593" s="158"/>
    </row>
    <row r="7594" spans="16:16" x14ac:dyDescent="0.25">
      <c r="P7594" s="158"/>
    </row>
    <row r="7595" spans="16:16" x14ac:dyDescent="0.25">
      <c r="P7595" s="158"/>
    </row>
    <row r="7596" spans="16:16" x14ac:dyDescent="0.25">
      <c r="P7596" s="158"/>
    </row>
    <row r="7597" spans="16:16" x14ac:dyDescent="0.25">
      <c r="P7597" s="158"/>
    </row>
    <row r="7598" spans="16:16" x14ac:dyDescent="0.25">
      <c r="P7598" s="158"/>
    </row>
    <row r="7599" spans="16:16" x14ac:dyDescent="0.25">
      <c r="P7599" s="158"/>
    </row>
    <row r="7600" spans="16:16" x14ac:dyDescent="0.25">
      <c r="P7600" s="158"/>
    </row>
    <row r="7601" spans="16:16" x14ac:dyDescent="0.25">
      <c r="P7601" s="158"/>
    </row>
    <row r="7602" spans="16:16" x14ac:dyDescent="0.25">
      <c r="P7602" s="158"/>
    </row>
    <row r="7603" spans="16:16" x14ac:dyDescent="0.25">
      <c r="P7603" s="158"/>
    </row>
    <row r="7604" spans="16:16" x14ac:dyDescent="0.25">
      <c r="P7604" s="158"/>
    </row>
    <row r="7605" spans="16:16" x14ac:dyDescent="0.25">
      <c r="P7605" s="158"/>
    </row>
    <row r="7606" spans="16:16" x14ac:dyDescent="0.25">
      <c r="P7606" s="158"/>
    </row>
    <row r="7607" spans="16:16" x14ac:dyDescent="0.25">
      <c r="P7607" s="158"/>
    </row>
    <row r="7608" spans="16:16" x14ac:dyDescent="0.25">
      <c r="P7608" s="158"/>
    </row>
    <row r="7609" spans="16:16" x14ac:dyDescent="0.25">
      <c r="P7609" s="158"/>
    </row>
    <row r="7610" spans="16:16" x14ac:dyDescent="0.25">
      <c r="P7610" s="158"/>
    </row>
    <row r="7611" spans="16:16" x14ac:dyDescent="0.25">
      <c r="P7611" s="158"/>
    </row>
    <row r="7612" spans="16:16" x14ac:dyDescent="0.25">
      <c r="P7612" s="158"/>
    </row>
    <row r="7613" spans="16:16" x14ac:dyDescent="0.25">
      <c r="P7613" s="158"/>
    </row>
    <row r="7614" spans="16:16" x14ac:dyDescent="0.25">
      <c r="P7614" s="158"/>
    </row>
    <row r="7615" spans="16:16" x14ac:dyDescent="0.25">
      <c r="P7615" s="158"/>
    </row>
    <row r="7616" spans="16:16" x14ac:dyDescent="0.25">
      <c r="P7616" s="158"/>
    </row>
    <row r="7617" spans="16:16" x14ac:dyDescent="0.25">
      <c r="P7617" s="158"/>
    </row>
    <row r="7618" spans="16:16" x14ac:dyDescent="0.25">
      <c r="P7618" s="158"/>
    </row>
    <row r="7619" spans="16:16" x14ac:dyDescent="0.25">
      <c r="P7619" s="158"/>
    </row>
    <row r="7620" spans="16:16" x14ac:dyDescent="0.25">
      <c r="P7620" s="158"/>
    </row>
    <row r="7621" spans="16:16" x14ac:dyDescent="0.25">
      <c r="P7621" s="158"/>
    </row>
    <row r="7622" spans="16:16" x14ac:dyDescent="0.25">
      <c r="P7622" s="158"/>
    </row>
    <row r="7623" spans="16:16" x14ac:dyDescent="0.25">
      <c r="P7623" s="158"/>
    </row>
    <row r="7624" spans="16:16" x14ac:dyDescent="0.25">
      <c r="P7624" s="158"/>
    </row>
    <row r="7625" spans="16:16" x14ac:dyDescent="0.25">
      <c r="P7625" s="158"/>
    </row>
    <row r="7626" spans="16:16" x14ac:dyDescent="0.25">
      <c r="P7626" s="158"/>
    </row>
    <row r="7627" spans="16:16" x14ac:dyDescent="0.25">
      <c r="P7627" s="158"/>
    </row>
    <row r="7628" spans="16:16" x14ac:dyDescent="0.25">
      <c r="P7628" s="158"/>
    </row>
    <row r="7629" spans="16:16" x14ac:dyDescent="0.25">
      <c r="P7629" s="158"/>
    </row>
    <row r="7630" spans="16:16" x14ac:dyDescent="0.25">
      <c r="P7630" s="158"/>
    </row>
    <row r="7631" spans="16:16" x14ac:dyDescent="0.25">
      <c r="P7631" s="158"/>
    </row>
    <row r="7632" spans="16:16" x14ac:dyDescent="0.25">
      <c r="P7632" s="158"/>
    </row>
    <row r="7633" spans="16:16" x14ac:dyDescent="0.25">
      <c r="P7633" s="158"/>
    </row>
    <row r="7634" spans="16:16" x14ac:dyDescent="0.25">
      <c r="P7634" s="158"/>
    </row>
    <row r="7635" spans="16:16" x14ac:dyDescent="0.25">
      <c r="P7635" s="158"/>
    </row>
    <row r="7636" spans="16:16" x14ac:dyDescent="0.25">
      <c r="P7636" s="158"/>
    </row>
    <row r="7637" spans="16:16" x14ac:dyDescent="0.25">
      <c r="P7637" s="158"/>
    </row>
    <row r="7638" spans="16:16" x14ac:dyDescent="0.25">
      <c r="P7638" s="158"/>
    </row>
    <row r="7639" spans="16:16" x14ac:dyDescent="0.25">
      <c r="P7639" s="158"/>
    </row>
    <row r="7640" spans="16:16" x14ac:dyDescent="0.25">
      <c r="P7640" s="158"/>
    </row>
    <row r="7641" spans="16:16" x14ac:dyDescent="0.25">
      <c r="P7641" s="158"/>
    </row>
    <row r="7642" spans="16:16" x14ac:dyDescent="0.25">
      <c r="P7642" s="158"/>
    </row>
    <row r="7643" spans="16:16" x14ac:dyDescent="0.25">
      <c r="P7643" s="158"/>
    </row>
    <row r="7644" spans="16:16" x14ac:dyDescent="0.25">
      <c r="P7644" s="158"/>
    </row>
    <row r="7645" spans="16:16" x14ac:dyDescent="0.25">
      <c r="P7645" s="158"/>
    </row>
    <row r="7646" spans="16:16" x14ac:dyDescent="0.25">
      <c r="P7646" s="158"/>
    </row>
    <row r="7647" spans="16:16" x14ac:dyDescent="0.25">
      <c r="P7647" s="158"/>
    </row>
    <row r="7648" spans="16:16" x14ac:dyDescent="0.25">
      <c r="P7648" s="158"/>
    </row>
    <row r="7649" spans="16:16" x14ac:dyDescent="0.25">
      <c r="P7649" s="158"/>
    </row>
    <row r="7650" spans="16:16" x14ac:dyDescent="0.25">
      <c r="P7650" s="158"/>
    </row>
    <row r="7651" spans="16:16" x14ac:dyDescent="0.25">
      <c r="P7651" s="158"/>
    </row>
    <row r="7652" spans="16:16" x14ac:dyDescent="0.25">
      <c r="P7652" s="158"/>
    </row>
    <row r="7653" spans="16:16" x14ac:dyDescent="0.25">
      <c r="P7653" s="158"/>
    </row>
    <row r="7654" spans="16:16" x14ac:dyDescent="0.25">
      <c r="P7654" s="158"/>
    </row>
    <row r="7655" spans="16:16" x14ac:dyDescent="0.25">
      <c r="P7655" s="158"/>
    </row>
    <row r="7656" spans="16:16" x14ac:dyDescent="0.25">
      <c r="P7656" s="158"/>
    </row>
    <row r="7657" spans="16:16" x14ac:dyDescent="0.25">
      <c r="P7657" s="158"/>
    </row>
    <row r="7658" spans="16:16" x14ac:dyDescent="0.25">
      <c r="P7658" s="158"/>
    </row>
    <row r="7659" spans="16:16" x14ac:dyDescent="0.25">
      <c r="P7659" s="158"/>
    </row>
    <row r="7660" spans="16:16" x14ac:dyDescent="0.25">
      <c r="P7660" s="158"/>
    </row>
    <row r="7661" spans="16:16" x14ac:dyDescent="0.25">
      <c r="P7661" s="158"/>
    </row>
    <row r="7662" spans="16:16" x14ac:dyDescent="0.25">
      <c r="P7662" s="158"/>
    </row>
    <row r="7663" spans="16:16" x14ac:dyDescent="0.25">
      <c r="P7663" s="158"/>
    </row>
    <row r="7664" spans="16:16" x14ac:dyDescent="0.25">
      <c r="P7664" s="158"/>
    </row>
    <row r="7665" spans="16:16" x14ac:dyDescent="0.25">
      <c r="P7665" s="158"/>
    </row>
    <row r="7666" spans="16:16" x14ac:dyDescent="0.25">
      <c r="P7666" s="158"/>
    </row>
    <row r="7667" spans="16:16" x14ac:dyDescent="0.25">
      <c r="P7667" s="158"/>
    </row>
    <row r="7668" spans="16:16" x14ac:dyDescent="0.25">
      <c r="P7668" s="158"/>
    </row>
    <row r="7669" spans="16:16" x14ac:dyDescent="0.25">
      <c r="P7669" s="158"/>
    </row>
    <row r="7670" spans="16:16" x14ac:dyDescent="0.25">
      <c r="P7670" s="158"/>
    </row>
    <row r="7671" spans="16:16" x14ac:dyDescent="0.25">
      <c r="P7671" s="158"/>
    </row>
    <row r="7672" spans="16:16" x14ac:dyDescent="0.25">
      <c r="P7672" s="158"/>
    </row>
    <row r="7673" spans="16:16" x14ac:dyDescent="0.25">
      <c r="P7673" s="158"/>
    </row>
    <row r="7674" spans="16:16" x14ac:dyDescent="0.25">
      <c r="P7674" s="158"/>
    </row>
    <row r="7675" spans="16:16" x14ac:dyDescent="0.25">
      <c r="P7675" s="158"/>
    </row>
    <row r="7676" spans="16:16" x14ac:dyDescent="0.25">
      <c r="P7676" s="158"/>
    </row>
    <row r="7677" spans="16:16" x14ac:dyDescent="0.25">
      <c r="P7677" s="158"/>
    </row>
    <row r="7678" spans="16:16" x14ac:dyDescent="0.25">
      <c r="P7678" s="158"/>
    </row>
    <row r="7679" spans="16:16" x14ac:dyDescent="0.25">
      <c r="P7679" s="158"/>
    </row>
    <row r="7680" spans="16:16" x14ac:dyDescent="0.25">
      <c r="P7680" s="158"/>
    </row>
    <row r="7681" spans="16:16" x14ac:dyDescent="0.25">
      <c r="P7681" s="158"/>
    </row>
    <row r="7682" spans="16:16" x14ac:dyDescent="0.25">
      <c r="P7682" s="158"/>
    </row>
    <row r="7683" spans="16:16" x14ac:dyDescent="0.25">
      <c r="P7683" s="158"/>
    </row>
    <row r="7684" spans="16:16" x14ac:dyDescent="0.25">
      <c r="P7684" s="158"/>
    </row>
    <row r="7685" spans="16:16" x14ac:dyDescent="0.25">
      <c r="P7685" s="158"/>
    </row>
    <row r="7686" spans="16:16" x14ac:dyDescent="0.25">
      <c r="P7686" s="158"/>
    </row>
    <row r="7687" spans="16:16" x14ac:dyDescent="0.25">
      <c r="P7687" s="158"/>
    </row>
    <row r="7688" spans="16:16" x14ac:dyDescent="0.25">
      <c r="P7688" s="158"/>
    </row>
    <row r="7689" spans="16:16" x14ac:dyDescent="0.25">
      <c r="P7689" s="158"/>
    </row>
    <row r="7690" spans="16:16" x14ac:dyDescent="0.25">
      <c r="P7690" s="158"/>
    </row>
    <row r="7691" spans="16:16" x14ac:dyDescent="0.25">
      <c r="P7691" s="158"/>
    </row>
    <row r="7692" spans="16:16" x14ac:dyDescent="0.25">
      <c r="P7692" s="158"/>
    </row>
    <row r="7693" spans="16:16" x14ac:dyDescent="0.25">
      <c r="P7693" s="158"/>
    </row>
    <row r="7694" spans="16:16" x14ac:dyDescent="0.25">
      <c r="P7694" s="158"/>
    </row>
    <row r="7695" spans="16:16" x14ac:dyDescent="0.25">
      <c r="P7695" s="158"/>
    </row>
    <row r="7696" spans="16:16" x14ac:dyDescent="0.25">
      <c r="P7696" s="158"/>
    </row>
    <row r="7697" spans="16:16" x14ac:dyDescent="0.25">
      <c r="P7697" s="158"/>
    </row>
    <row r="7698" spans="16:16" x14ac:dyDescent="0.25">
      <c r="P7698" s="158"/>
    </row>
    <row r="7699" spans="16:16" x14ac:dyDescent="0.25">
      <c r="P7699" s="158"/>
    </row>
    <row r="7700" spans="16:16" x14ac:dyDescent="0.25">
      <c r="P7700" s="158"/>
    </row>
    <row r="7701" spans="16:16" x14ac:dyDescent="0.25">
      <c r="P7701" s="158"/>
    </row>
    <row r="7702" spans="16:16" x14ac:dyDescent="0.25">
      <c r="P7702" s="158"/>
    </row>
    <row r="7703" spans="16:16" x14ac:dyDescent="0.25">
      <c r="P7703" s="158"/>
    </row>
    <row r="7704" spans="16:16" x14ac:dyDescent="0.25">
      <c r="P7704" s="158"/>
    </row>
    <row r="7705" spans="16:16" x14ac:dyDescent="0.25">
      <c r="P7705" s="158"/>
    </row>
    <row r="7706" spans="16:16" x14ac:dyDescent="0.25">
      <c r="P7706" s="158"/>
    </row>
    <row r="7707" spans="16:16" x14ac:dyDescent="0.25">
      <c r="P7707" s="158"/>
    </row>
    <row r="7708" spans="16:16" x14ac:dyDescent="0.25">
      <c r="P7708" s="158"/>
    </row>
    <row r="7709" spans="16:16" x14ac:dyDescent="0.25">
      <c r="P7709" s="158"/>
    </row>
    <row r="7710" spans="16:16" x14ac:dyDescent="0.25">
      <c r="P7710" s="158"/>
    </row>
    <row r="7711" spans="16:16" x14ac:dyDescent="0.25">
      <c r="P7711" s="158"/>
    </row>
    <row r="7712" spans="16:16" x14ac:dyDescent="0.25">
      <c r="P7712" s="158"/>
    </row>
    <row r="7713" spans="16:16" x14ac:dyDescent="0.25">
      <c r="P7713" s="158"/>
    </row>
    <row r="7714" spans="16:16" x14ac:dyDescent="0.25">
      <c r="P7714" s="158"/>
    </row>
    <row r="7715" spans="16:16" x14ac:dyDescent="0.25">
      <c r="P7715" s="158"/>
    </row>
    <row r="7716" spans="16:16" x14ac:dyDescent="0.25">
      <c r="P7716" s="158"/>
    </row>
    <row r="7717" spans="16:16" x14ac:dyDescent="0.25">
      <c r="P7717" s="158"/>
    </row>
    <row r="7718" spans="16:16" x14ac:dyDescent="0.25">
      <c r="P7718" s="158"/>
    </row>
    <row r="7719" spans="16:16" x14ac:dyDescent="0.25">
      <c r="P7719" s="158"/>
    </row>
    <row r="7720" spans="16:16" x14ac:dyDescent="0.25">
      <c r="P7720" s="158"/>
    </row>
    <row r="7721" spans="16:16" x14ac:dyDescent="0.25">
      <c r="P7721" s="158"/>
    </row>
    <row r="7722" spans="16:16" x14ac:dyDescent="0.25">
      <c r="P7722" s="158"/>
    </row>
    <row r="7723" spans="16:16" x14ac:dyDescent="0.25">
      <c r="P7723" s="158"/>
    </row>
    <row r="7724" spans="16:16" x14ac:dyDescent="0.25">
      <c r="P7724" s="158"/>
    </row>
    <row r="7725" spans="16:16" x14ac:dyDescent="0.25">
      <c r="P7725" s="158"/>
    </row>
    <row r="7726" spans="16:16" x14ac:dyDescent="0.25">
      <c r="P7726" s="158"/>
    </row>
    <row r="7727" spans="16:16" x14ac:dyDescent="0.25">
      <c r="P7727" s="158"/>
    </row>
    <row r="7728" spans="16:16" x14ac:dyDescent="0.25">
      <c r="P7728" s="158"/>
    </row>
    <row r="7729" spans="16:16" x14ac:dyDescent="0.25">
      <c r="P7729" s="158"/>
    </row>
    <row r="7730" spans="16:16" x14ac:dyDescent="0.25">
      <c r="P7730" s="158"/>
    </row>
    <row r="7731" spans="16:16" x14ac:dyDescent="0.25">
      <c r="P7731" s="158"/>
    </row>
    <row r="7732" spans="16:16" x14ac:dyDescent="0.25">
      <c r="P7732" s="158"/>
    </row>
    <row r="7733" spans="16:16" x14ac:dyDescent="0.25">
      <c r="P7733" s="158"/>
    </row>
    <row r="7734" spans="16:16" x14ac:dyDescent="0.25">
      <c r="P7734" s="158"/>
    </row>
    <row r="7735" spans="16:16" x14ac:dyDescent="0.25">
      <c r="P7735" s="158"/>
    </row>
    <row r="7736" spans="16:16" x14ac:dyDescent="0.25">
      <c r="P7736" s="158"/>
    </row>
    <row r="7737" spans="16:16" x14ac:dyDescent="0.25">
      <c r="P7737" s="158"/>
    </row>
    <row r="7738" spans="16:16" x14ac:dyDescent="0.25">
      <c r="P7738" s="158"/>
    </row>
    <row r="7739" spans="16:16" x14ac:dyDescent="0.25">
      <c r="P7739" s="158"/>
    </row>
    <row r="7740" spans="16:16" x14ac:dyDescent="0.25">
      <c r="P7740" s="158"/>
    </row>
    <row r="7741" spans="16:16" x14ac:dyDescent="0.25">
      <c r="P7741" s="158"/>
    </row>
    <row r="7742" spans="16:16" x14ac:dyDescent="0.25">
      <c r="P7742" s="158"/>
    </row>
    <row r="7743" spans="16:16" x14ac:dyDescent="0.25">
      <c r="P7743" s="158"/>
    </row>
    <row r="7744" spans="16:16" x14ac:dyDescent="0.25">
      <c r="P7744" s="158"/>
    </row>
    <row r="7745" spans="16:16" x14ac:dyDescent="0.25">
      <c r="P7745" s="158"/>
    </row>
    <row r="7746" spans="16:16" x14ac:dyDescent="0.25">
      <c r="P7746" s="158"/>
    </row>
    <row r="7747" spans="16:16" x14ac:dyDescent="0.25">
      <c r="P7747" s="158"/>
    </row>
    <row r="7748" spans="16:16" x14ac:dyDescent="0.25">
      <c r="P7748" s="158"/>
    </row>
    <row r="7749" spans="16:16" x14ac:dyDescent="0.25">
      <c r="P7749" s="158"/>
    </row>
    <row r="7750" spans="16:16" x14ac:dyDescent="0.25">
      <c r="P7750" s="158"/>
    </row>
    <row r="7751" spans="16:16" x14ac:dyDescent="0.25">
      <c r="P7751" s="158"/>
    </row>
    <row r="7752" spans="16:16" x14ac:dyDescent="0.25">
      <c r="P7752" s="158"/>
    </row>
    <row r="7753" spans="16:16" x14ac:dyDescent="0.25">
      <c r="P7753" s="158"/>
    </row>
    <row r="7754" spans="16:16" x14ac:dyDescent="0.25">
      <c r="P7754" s="158"/>
    </row>
    <row r="7755" spans="16:16" x14ac:dyDescent="0.25">
      <c r="P7755" s="158"/>
    </row>
    <row r="7756" spans="16:16" x14ac:dyDescent="0.25">
      <c r="P7756" s="158"/>
    </row>
    <row r="7757" spans="16:16" x14ac:dyDescent="0.25">
      <c r="P7757" s="158"/>
    </row>
    <row r="7758" spans="16:16" x14ac:dyDescent="0.25">
      <c r="P7758" s="158"/>
    </row>
    <row r="7759" spans="16:16" x14ac:dyDescent="0.25">
      <c r="P7759" s="158"/>
    </row>
    <row r="7760" spans="16:16" x14ac:dyDescent="0.25">
      <c r="P7760" s="158"/>
    </row>
    <row r="7761" spans="16:16" x14ac:dyDescent="0.25">
      <c r="P7761" s="158"/>
    </row>
    <row r="7762" spans="16:16" x14ac:dyDescent="0.25">
      <c r="P7762" s="158"/>
    </row>
    <row r="7763" spans="16:16" x14ac:dyDescent="0.25">
      <c r="P7763" s="158"/>
    </row>
    <row r="7764" spans="16:16" x14ac:dyDescent="0.25">
      <c r="P7764" s="158"/>
    </row>
    <row r="7765" spans="16:16" x14ac:dyDescent="0.25">
      <c r="P7765" s="158"/>
    </row>
    <row r="7766" spans="16:16" x14ac:dyDescent="0.25">
      <c r="P7766" s="158"/>
    </row>
    <row r="7767" spans="16:16" x14ac:dyDescent="0.25">
      <c r="P7767" s="158"/>
    </row>
    <row r="7768" spans="16:16" x14ac:dyDescent="0.25">
      <c r="P7768" s="158"/>
    </row>
    <row r="7769" spans="16:16" x14ac:dyDescent="0.25">
      <c r="P7769" s="158"/>
    </row>
    <row r="7770" spans="16:16" x14ac:dyDescent="0.25">
      <c r="P7770" s="158"/>
    </row>
    <row r="7771" spans="16:16" x14ac:dyDescent="0.25">
      <c r="P7771" s="158"/>
    </row>
    <row r="7772" spans="16:16" x14ac:dyDescent="0.25">
      <c r="P7772" s="158"/>
    </row>
    <row r="7773" spans="16:16" x14ac:dyDescent="0.25">
      <c r="P7773" s="158"/>
    </row>
    <row r="7774" spans="16:16" x14ac:dyDescent="0.25">
      <c r="P7774" s="158"/>
    </row>
    <row r="7775" spans="16:16" x14ac:dyDescent="0.25">
      <c r="P7775" s="158"/>
    </row>
    <row r="7776" spans="16:16" x14ac:dyDescent="0.25">
      <c r="P7776" s="158"/>
    </row>
    <row r="7777" spans="16:16" x14ac:dyDescent="0.25">
      <c r="P7777" s="158"/>
    </row>
    <row r="7778" spans="16:16" x14ac:dyDescent="0.25">
      <c r="P7778" s="158"/>
    </row>
    <row r="7779" spans="16:16" x14ac:dyDescent="0.25">
      <c r="P7779" s="158"/>
    </row>
    <row r="7780" spans="16:16" x14ac:dyDescent="0.25">
      <c r="P7780" s="158"/>
    </row>
    <row r="7781" spans="16:16" x14ac:dyDescent="0.25">
      <c r="P7781" s="158"/>
    </row>
    <row r="7782" spans="16:16" x14ac:dyDescent="0.25">
      <c r="P7782" s="158"/>
    </row>
    <row r="7783" spans="16:16" x14ac:dyDescent="0.25">
      <c r="P7783" s="158"/>
    </row>
    <row r="7784" spans="16:16" x14ac:dyDescent="0.25">
      <c r="P7784" s="158"/>
    </row>
    <row r="7785" spans="16:16" x14ac:dyDescent="0.25">
      <c r="P7785" s="158"/>
    </row>
    <row r="7786" spans="16:16" x14ac:dyDescent="0.25">
      <c r="P7786" s="158"/>
    </row>
    <row r="7787" spans="16:16" x14ac:dyDescent="0.25">
      <c r="P7787" s="158"/>
    </row>
    <row r="7788" spans="16:16" x14ac:dyDescent="0.25">
      <c r="P7788" s="158"/>
    </row>
    <row r="7789" spans="16:16" x14ac:dyDescent="0.25">
      <c r="P7789" s="158"/>
    </row>
    <row r="7790" spans="16:16" x14ac:dyDescent="0.25">
      <c r="P7790" s="158"/>
    </row>
    <row r="7791" spans="16:16" x14ac:dyDescent="0.25">
      <c r="P7791" s="158"/>
    </row>
    <row r="7792" spans="16:16" x14ac:dyDescent="0.25">
      <c r="P7792" s="158"/>
    </row>
    <row r="7793" spans="16:16" x14ac:dyDescent="0.25">
      <c r="P7793" s="158"/>
    </row>
    <row r="7794" spans="16:16" x14ac:dyDescent="0.25">
      <c r="P7794" s="158"/>
    </row>
    <row r="7795" spans="16:16" x14ac:dyDescent="0.25">
      <c r="P7795" s="158"/>
    </row>
    <row r="7796" spans="16:16" x14ac:dyDescent="0.25">
      <c r="P7796" s="158"/>
    </row>
    <row r="7797" spans="16:16" x14ac:dyDescent="0.25">
      <c r="P7797" s="158"/>
    </row>
    <row r="7798" spans="16:16" x14ac:dyDescent="0.25">
      <c r="P7798" s="158"/>
    </row>
    <row r="7799" spans="16:16" x14ac:dyDescent="0.25">
      <c r="P7799" s="158"/>
    </row>
    <row r="7800" spans="16:16" x14ac:dyDescent="0.25">
      <c r="P7800" s="158"/>
    </row>
    <row r="7801" spans="16:16" x14ac:dyDescent="0.25">
      <c r="P7801" s="158"/>
    </row>
    <row r="7802" spans="16:16" x14ac:dyDescent="0.25">
      <c r="P7802" s="158"/>
    </row>
    <row r="7803" spans="16:16" x14ac:dyDescent="0.25">
      <c r="P7803" s="158"/>
    </row>
    <row r="7804" spans="16:16" x14ac:dyDescent="0.25">
      <c r="P7804" s="158"/>
    </row>
    <row r="7805" spans="16:16" x14ac:dyDescent="0.25">
      <c r="P7805" s="158"/>
    </row>
    <row r="7806" spans="16:16" x14ac:dyDescent="0.25">
      <c r="P7806" s="158"/>
    </row>
    <row r="7807" spans="16:16" x14ac:dyDescent="0.25">
      <c r="P7807" s="158"/>
    </row>
    <row r="7808" spans="16:16" x14ac:dyDescent="0.25">
      <c r="P7808" s="158"/>
    </row>
    <row r="7809" spans="16:16" x14ac:dyDescent="0.25">
      <c r="P7809" s="158"/>
    </row>
    <row r="7810" spans="16:16" x14ac:dyDescent="0.25">
      <c r="P7810" s="158"/>
    </row>
    <row r="7811" spans="16:16" x14ac:dyDescent="0.25">
      <c r="P7811" s="158"/>
    </row>
    <row r="7812" spans="16:16" x14ac:dyDescent="0.25">
      <c r="P7812" s="158"/>
    </row>
    <row r="7813" spans="16:16" x14ac:dyDescent="0.25">
      <c r="P7813" s="158"/>
    </row>
    <row r="7814" spans="16:16" x14ac:dyDescent="0.25">
      <c r="P7814" s="158"/>
    </row>
    <row r="7815" spans="16:16" x14ac:dyDescent="0.25">
      <c r="P7815" s="158"/>
    </row>
    <row r="7816" spans="16:16" x14ac:dyDescent="0.25">
      <c r="P7816" s="158"/>
    </row>
    <row r="7817" spans="16:16" x14ac:dyDescent="0.25">
      <c r="P7817" s="158"/>
    </row>
    <row r="7818" spans="16:16" x14ac:dyDescent="0.25">
      <c r="P7818" s="158"/>
    </row>
    <row r="7819" spans="16:16" x14ac:dyDescent="0.25">
      <c r="P7819" s="158"/>
    </row>
    <row r="7820" spans="16:16" x14ac:dyDescent="0.25">
      <c r="P7820" s="158"/>
    </row>
    <row r="7821" spans="16:16" x14ac:dyDescent="0.25">
      <c r="P7821" s="158"/>
    </row>
    <row r="7822" spans="16:16" x14ac:dyDescent="0.25">
      <c r="P7822" s="158"/>
    </row>
    <row r="7823" spans="16:16" x14ac:dyDescent="0.25">
      <c r="P7823" s="158"/>
    </row>
    <row r="7824" spans="16:16" x14ac:dyDescent="0.25">
      <c r="P7824" s="158"/>
    </row>
    <row r="7825" spans="16:16" x14ac:dyDescent="0.25">
      <c r="P7825" s="158"/>
    </row>
    <row r="7826" spans="16:16" x14ac:dyDescent="0.25">
      <c r="P7826" s="158"/>
    </row>
    <row r="7827" spans="16:16" x14ac:dyDescent="0.25">
      <c r="P7827" s="158"/>
    </row>
    <row r="7828" spans="16:16" x14ac:dyDescent="0.25">
      <c r="P7828" s="158"/>
    </row>
    <row r="7829" spans="16:16" x14ac:dyDescent="0.25">
      <c r="P7829" s="158"/>
    </row>
    <row r="7830" spans="16:16" x14ac:dyDescent="0.25">
      <c r="P7830" s="158"/>
    </row>
    <row r="7831" spans="16:16" x14ac:dyDescent="0.25">
      <c r="P7831" s="158"/>
    </row>
    <row r="7832" spans="16:16" x14ac:dyDescent="0.25">
      <c r="P7832" s="158"/>
    </row>
    <row r="7833" spans="16:16" x14ac:dyDescent="0.25">
      <c r="P7833" s="158"/>
    </row>
    <row r="7834" spans="16:16" x14ac:dyDescent="0.25">
      <c r="P7834" s="158"/>
    </row>
    <row r="7835" spans="16:16" x14ac:dyDescent="0.25">
      <c r="P7835" s="158"/>
    </row>
    <row r="7836" spans="16:16" x14ac:dyDescent="0.25">
      <c r="P7836" s="158"/>
    </row>
    <row r="7837" spans="16:16" x14ac:dyDescent="0.25">
      <c r="P7837" s="158"/>
    </row>
    <row r="7838" spans="16:16" x14ac:dyDescent="0.25">
      <c r="P7838" s="158"/>
    </row>
    <row r="7839" spans="16:16" x14ac:dyDescent="0.25">
      <c r="P7839" s="158"/>
    </row>
    <row r="7840" spans="16:16" x14ac:dyDescent="0.25">
      <c r="P7840" s="158"/>
    </row>
    <row r="7841" spans="16:16" x14ac:dyDescent="0.25">
      <c r="P7841" s="158"/>
    </row>
    <row r="7842" spans="16:16" x14ac:dyDescent="0.25">
      <c r="P7842" s="158"/>
    </row>
    <row r="7843" spans="16:16" x14ac:dyDescent="0.25">
      <c r="P7843" s="158"/>
    </row>
    <row r="7844" spans="16:16" x14ac:dyDescent="0.25">
      <c r="P7844" s="158"/>
    </row>
    <row r="7845" spans="16:16" x14ac:dyDescent="0.25">
      <c r="P7845" s="158"/>
    </row>
    <row r="7846" spans="16:16" x14ac:dyDescent="0.25">
      <c r="P7846" s="158"/>
    </row>
    <row r="7847" spans="16:16" x14ac:dyDescent="0.25">
      <c r="P7847" s="158"/>
    </row>
    <row r="7848" spans="16:16" x14ac:dyDescent="0.25">
      <c r="P7848" s="158"/>
    </row>
    <row r="7849" spans="16:16" x14ac:dyDescent="0.25">
      <c r="P7849" s="158"/>
    </row>
    <row r="7850" spans="16:16" x14ac:dyDescent="0.25">
      <c r="P7850" s="158"/>
    </row>
    <row r="7851" spans="16:16" x14ac:dyDescent="0.25">
      <c r="P7851" s="158"/>
    </row>
    <row r="7852" spans="16:16" x14ac:dyDescent="0.25">
      <c r="P7852" s="158"/>
    </row>
    <row r="7853" spans="16:16" x14ac:dyDescent="0.25">
      <c r="P7853" s="158"/>
    </row>
    <row r="7854" spans="16:16" x14ac:dyDescent="0.25">
      <c r="P7854" s="158"/>
    </row>
    <row r="7855" spans="16:16" x14ac:dyDescent="0.25">
      <c r="P7855" s="158"/>
    </row>
    <row r="7856" spans="16:16" x14ac:dyDescent="0.25">
      <c r="P7856" s="158"/>
    </row>
    <row r="7857" spans="16:16" x14ac:dyDescent="0.25">
      <c r="P7857" s="158"/>
    </row>
    <row r="7858" spans="16:16" x14ac:dyDescent="0.25">
      <c r="P7858" s="158"/>
    </row>
    <row r="7859" spans="16:16" x14ac:dyDescent="0.25">
      <c r="P7859" s="158"/>
    </row>
    <row r="7860" spans="16:16" x14ac:dyDescent="0.25">
      <c r="P7860" s="158"/>
    </row>
    <row r="7861" spans="16:16" x14ac:dyDescent="0.25">
      <c r="P7861" s="158"/>
    </row>
    <row r="7862" spans="16:16" x14ac:dyDescent="0.25">
      <c r="P7862" s="158"/>
    </row>
    <row r="7863" spans="16:16" x14ac:dyDescent="0.25">
      <c r="P7863" s="158"/>
    </row>
    <row r="7864" spans="16:16" x14ac:dyDescent="0.25">
      <c r="P7864" s="158"/>
    </row>
    <row r="7865" spans="16:16" x14ac:dyDescent="0.25">
      <c r="P7865" s="158"/>
    </row>
    <row r="7866" spans="16:16" x14ac:dyDescent="0.25">
      <c r="P7866" s="158"/>
    </row>
    <row r="7867" spans="16:16" x14ac:dyDescent="0.25">
      <c r="P7867" s="158"/>
    </row>
    <row r="7868" spans="16:16" x14ac:dyDescent="0.25">
      <c r="P7868" s="158"/>
    </row>
    <row r="7869" spans="16:16" x14ac:dyDescent="0.25">
      <c r="P7869" s="158"/>
    </row>
    <row r="7870" spans="16:16" x14ac:dyDescent="0.25">
      <c r="P7870" s="158"/>
    </row>
    <row r="7871" spans="16:16" x14ac:dyDescent="0.25">
      <c r="P7871" s="158"/>
    </row>
    <row r="7872" spans="16:16" x14ac:dyDescent="0.25">
      <c r="P7872" s="158"/>
    </row>
    <row r="7873" spans="16:16" x14ac:dyDescent="0.25">
      <c r="P7873" s="158"/>
    </row>
    <row r="7874" spans="16:16" x14ac:dyDescent="0.25">
      <c r="P7874" s="158"/>
    </row>
    <row r="7875" spans="16:16" x14ac:dyDescent="0.25">
      <c r="P7875" s="158"/>
    </row>
    <row r="7876" spans="16:16" x14ac:dyDescent="0.25">
      <c r="P7876" s="158"/>
    </row>
    <row r="7877" spans="16:16" x14ac:dyDescent="0.25">
      <c r="P7877" s="158"/>
    </row>
    <row r="7878" spans="16:16" x14ac:dyDescent="0.25">
      <c r="P7878" s="158"/>
    </row>
    <row r="7879" spans="16:16" x14ac:dyDescent="0.25">
      <c r="P7879" s="158"/>
    </row>
    <row r="7880" spans="16:16" x14ac:dyDescent="0.25">
      <c r="P7880" s="158"/>
    </row>
    <row r="7881" spans="16:16" x14ac:dyDescent="0.25">
      <c r="P7881" s="158"/>
    </row>
    <row r="7882" spans="16:16" x14ac:dyDescent="0.25">
      <c r="P7882" s="158"/>
    </row>
    <row r="7883" spans="16:16" x14ac:dyDescent="0.25">
      <c r="P7883" s="158"/>
    </row>
    <row r="7884" spans="16:16" x14ac:dyDescent="0.25">
      <c r="P7884" s="158"/>
    </row>
    <row r="7885" spans="16:16" x14ac:dyDescent="0.25">
      <c r="P7885" s="158"/>
    </row>
    <row r="7886" spans="16:16" x14ac:dyDescent="0.25">
      <c r="P7886" s="158"/>
    </row>
    <row r="7887" spans="16:16" x14ac:dyDescent="0.25">
      <c r="P7887" s="158"/>
    </row>
    <row r="7888" spans="16:16" x14ac:dyDescent="0.25">
      <c r="P7888" s="158"/>
    </row>
    <row r="7889" spans="16:16" x14ac:dyDescent="0.25">
      <c r="P7889" s="158"/>
    </row>
    <row r="7890" spans="16:16" x14ac:dyDescent="0.25">
      <c r="P7890" s="158"/>
    </row>
    <row r="7891" spans="16:16" x14ac:dyDescent="0.25">
      <c r="P7891" s="158"/>
    </row>
    <row r="7892" spans="16:16" x14ac:dyDescent="0.25">
      <c r="P7892" s="158"/>
    </row>
    <row r="7893" spans="16:16" x14ac:dyDescent="0.25">
      <c r="P7893" s="158"/>
    </row>
    <row r="7894" spans="16:16" x14ac:dyDescent="0.25">
      <c r="P7894" s="158"/>
    </row>
    <row r="7895" spans="16:16" x14ac:dyDescent="0.25">
      <c r="P7895" s="158"/>
    </row>
    <row r="7896" spans="16:16" x14ac:dyDescent="0.25">
      <c r="P7896" s="158"/>
    </row>
    <row r="7897" spans="16:16" x14ac:dyDescent="0.25">
      <c r="P7897" s="158"/>
    </row>
    <row r="7898" spans="16:16" x14ac:dyDescent="0.25">
      <c r="P7898" s="158"/>
    </row>
    <row r="7899" spans="16:16" x14ac:dyDescent="0.25">
      <c r="P7899" s="158"/>
    </row>
    <row r="7900" spans="16:16" x14ac:dyDescent="0.25">
      <c r="P7900" s="158"/>
    </row>
    <row r="7901" spans="16:16" x14ac:dyDescent="0.25">
      <c r="P7901" s="158"/>
    </row>
    <row r="7902" spans="16:16" x14ac:dyDescent="0.25">
      <c r="P7902" s="158"/>
    </row>
    <row r="7903" spans="16:16" x14ac:dyDescent="0.25">
      <c r="P7903" s="158"/>
    </row>
    <row r="7904" spans="16:16" x14ac:dyDescent="0.25">
      <c r="P7904" s="158"/>
    </row>
    <row r="7905" spans="16:16" x14ac:dyDescent="0.25">
      <c r="P7905" s="158"/>
    </row>
    <row r="7906" spans="16:16" x14ac:dyDescent="0.25">
      <c r="P7906" s="158"/>
    </row>
    <row r="7907" spans="16:16" x14ac:dyDescent="0.25">
      <c r="P7907" s="158"/>
    </row>
    <row r="7908" spans="16:16" x14ac:dyDescent="0.25">
      <c r="P7908" s="158"/>
    </row>
    <row r="7909" spans="16:16" x14ac:dyDescent="0.25">
      <c r="P7909" s="158"/>
    </row>
    <row r="7910" spans="16:16" x14ac:dyDescent="0.25">
      <c r="P7910" s="158"/>
    </row>
    <row r="7911" spans="16:16" x14ac:dyDescent="0.25">
      <c r="P7911" s="158"/>
    </row>
    <row r="7912" spans="16:16" x14ac:dyDescent="0.25">
      <c r="P7912" s="158"/>
    </row>
    <row r="7913" spans="16:16" x14ac:dyDescent="0.25">
      <c r="P7913" s="158"/>
    </row>
    <row r="7914" spans="16:16" x14ac:dyDescent="0.25">
      <c r="P7914" s="158"/>
    </row>
    <row r="7915" spans="16:16" x14ac:dyDescent="0.25">
      <c r="P7915" s="158"/>
    </row>
    <row r="7916" spans="16:16" x14ac:dyDescent="0.25">
      <c r="P7916" s="158"/>
    </row>
    <row r="7917" spans="16:16" x14ac:dyDescent="0.25">
      <c r="P7917" s="158"/>
    </row>
    <row r="7918" spans="16:16" x14ac:dyDescent="0.25">
      <c r="P7918" s="158"/>
    </row>
    <row r="7919" spans="16:16" x14ac:dyDescent="0.25">
      <c r="P7919" s="158"/>
    </row>
    <row r="7920" spans="16:16" x14ac:dyDescent="0.25">
      <c r="P7920" s="158"/>
    </row>
    <row r="7921" spans="16:16" x14ac:dyDescent="0.25">
      <c r="P7921" s="158"/>
    </row>
    <row r="7922" spans="16:16" x14ac:dyDescent="0.25">
      <c r="P7922" s="158"/>
    </row>
    <row r="7923" spans="16:16" x14ac:dyDescent="0.25">
      <c r="P7923" s="158"/>
    </row>
    <row r="7924" spans="16:16" x14ac:dyDescent="0.25">
      <c r="P7924" s="158"/>
    </row>
    <row r="7925" spans="16:16" x14ac:dyDescent="0.25">
      <c r="P7925" s="158"/>
    </row>
    <row r="7926" spans="16:16" x14ac:dyDescent="0.25">
      <c r="P7926" s="158"/>
    </row>
    <row r="7927" spans="16:16" x14ac:dyDescent="0.25">
      <c r="P7927" s="158"/>
    </row>
    <row r="7928" spans="16:16" x14ac:dyDescent="0.25">
      <c r="P7928" s="158"/>
    </row>
    <row r="7929" spans="16:16" x14ac:dyDescent="0.25">
      <c r="P7929" s="158"/>
    </row>
    <row r="7930" spans="16:16" x14ac:dyDescent="0.25">
      <c r="P7930" s="158"/>
    </row>
    <row r="7931" spans="16:16" x14ac:dyDescent="0.25">
      <c r="P7931" s="158"/>
    </row>
    <row r="7932" spans="16:16" x14ac:dyDescent="0.25">
      <c r="P7932" s="158"/>
    </row>
    <row r="7933" spans="16:16" x14ac:dyDescent="0.25">
      <c r="P7933" s="158"/>
    </row>
    <row r="7934" spans="16:16" x14ac:dyDescent="0.25">
      <c r="P7934" s="158"/>
    </row>
    <row r="7935" spans="16:16" x14ac:dyDescent="0.25">
      <c r="P7935" s="158"/>
    </row>
    <row r="7936" spans="16:16" x14ac:dyDescent="0.25">
      <c r="P7936" s="158"/>
    </row>
    <row r="7937" spans="16:16" x14ac:dyDescent="0.25">
      <c r="P7937" s="158"/>
    </row>
    <row r="7938" spans="16:16" x14ac:dyDescent="0.25">
      <c r="P7938" s="158"/>
    </row>
    <row r="7939" spans="16:16" x14ac:dyDescent="0.25">
      <c r="P7939" s="158"/>
    </row>
    <row r="7940" spans="16:16" x14ac:dyDescent="0.25">
      <c r="P7940" s="158"/>
    </row>
    <row r="7941" spans="16:16" x14ac:dyDescent="0.25">
      <c r="P7941" s="158"/>
    </row>
    <row r="7942" spans="16:16" x14ac:dyDescent="0.25">
      <c r="P7942" s="158"/>
    </row>
    <row r="7943" spans="16:16" x14ac:dyDescent="0.25">
      <c r="P7943" s="158"/>
    </row>
    <row r="7944" spans="16:16" x14ac:dyDescent="0.25">
      <c r="P7944" s="158"/>
    </row>
    <row r="7945" spans="16:16" x14ac:dyDescent="0.25">
      <c r="P7945" s="158"/>
    </row>
    <row r="7946" spans="16:16" x14ac:dyDescent="0.25">
      <c r="P7946" s="158"/>
    </row>
    <row r="7947" spans="16:16" x14ac:dyDescent="0.25">
      <c r="P7947" s="158"/>
    </row>
    <row r="7948" spans="16:16" x14ac:dyDescent="0.25">
      <c r="P7948" s="158"/>
    </row>
    <row r="7949" spans="16:16" x14ac:dyDescent="0.25">
      <c r="P7949" s="158"/>
    </row>
    <row r="7950" spans="16:16" x14ac:dyDescent="0.25">
      <c r="P7950" s="158"/>
    </row>
    <row r="7951" spans="16:16" x14ac:dyDescent="0.25">
      <c r="P7951" s="158"/>
    </row>
    <row r="7952" spans="16:16" x14ac:dyDescent="0.25">
      <c r="P7952" s="158"/>
    </row>
    <row r="7953" spans="16:16" x14ac:dyDescent="0.25">
      <c r="P7953" s="158"/>
    </row>
    <row r="7954" spans="16:16" x14ac:dyDescent="0.25">
      <c r="P7954" s="158"/>
    </row>
    <row r="7955" spans="16:16" x14ac:dyDescent="0.25">
      <c r="P7955" s="158"/>
    </row>
    <row r="7956" spans="16:16" x14ac:dyDescent="0.25">
      <c r="P7956" s="158"/>
    </row>
    <row r="7957" spans="16:16" x14ac:dyDescent="0.25">
      <c r="P7957" s="158"/>
    </row>
    <row r="7958" spans="16:16" x14ac:dyDescent="0.25">
      <c r="P7958" s="158"/>
    </row>
    <row r="7959" spans="16:16" x14ac:dyDescent="0.25">
      <c r="P7959" s="158"/>
    </row>
    <row r="7960" spans="16:16" x14ac:dyDescent="0.25">
      <c r="P7960" s="158"/>
    </row>
    <row r="7961" spans="16:16" x14ac:dyDescent="0.25">
      <c r="P7961" s="158"/>
    </row>
    <row r="7962" spans="16:16" x14ac:dyDescent="0.25">
      <c r="P7962" s="158"/>
    </row>
    <row r="7963" spans="16:16" x14ac:dyDescent="0.25">
      <c r="P7963" s="158"/>
    </row>
    <row r="7964" spans="16:16" x14ac:dyDescent="0.25">
      <c r="P7964" s="158"/>
    </row>
    <row r="7965" spans="16:16" x14ac:dyDescent="0.25">
      <c r="P7965" s="158"/>
    </row>
    <row r="7966" spans="16:16" x14ac:dyDescent="0.25">
      <c r="P7966" s="158"/>
    </row>
    <row r="7967" spans="16:16" x14ac:dyDescent="0.25">
      <c r="P7967" s="158"/>
    </row>
    <row r="7968" spans="16:16" x14ac:dyDescent="0.25">
      <c r="P7968" s="158"/>
    </row>
    <row r="7969" spans="16:16" x14ac:dyDescent="0.25">
      <c r="P7969" s="158"/>
    </row>
    <row r="7970" spans="16:16" x14ac:dyDescent="0.25">
      <c r="P7970" s="158"/>
    </row>
    <row r="7971" spans="16:16" x14ac:dyDescent="0.25">
      <c r="P7971" s="158"/>
    </row>
    <row r="7972" spans="16:16" x14ac:dyDescent="0.25">
      <c r="P7972" s="158"/>
    </row>
    <row r="7973" spans="16:16" x14ac:dyDescent="0.25">
      <c r="P7973" s="158"/>
    </row>
    <row r="7974" spans="16:16" x14ac:dyDescent="0.25">
      <c r="P7974" s="158"/>
    </row>
    <row r="7975" spans="16:16" x14ac:dyDescent="0.25">
      <c r="P7975" s="158"/>
    </row>
    <row r="7976" spans="16:16" x14ac:dyDescent="0.25">
      <c r="P7976" s="158"/>
    </row>
    <row r="7977" spans="16:16" x14ac:dyDescent="0.25">
      <c r="P7977" s="158"/>
    </row>
    <row r="7978" spans="16:16" x14ac:dyDescent="0.25">
      <c r="P7978" s="158"/>
    </row>
    <row r="7979" spans="16:16" x14ac:dyDescent="0.25">
      <c r="P7979" s="158"/>
    </row>
    <row r="7980" spans="16:16" x14ac:dyDescent="0.25">
      <c r="P7980" s="158"/>
    </row>
    <row r="7981" spans="16:16" x14ac:dyDescent="0.25">
      <c r="P7981" s="158"/>
    </row>
    <row r="7982" spans="16:16" x14ac:dyDescent="0.25">
      <c r="P7982" s="158"/>
    </row>
    <row r="7983" spans="16:16" x14ac:dyDescent="0.25">
      <c r="P7983" s="158"/>
    </row>
    <row r="7984" spans="16:16" x14ac:dyDescent="0.25">
      <c r="P7984" s="158"/>
    </row>
    <row r="7985" spans="16:16" x14ac:dyDescent="0.25">
      <c r="P7985" s="158"/>
    </row>
    <row r="7986" spans="16:16" x14ac:dyDescent="0.25">
      <c r="P7986" s="158"/>
    </row>
    <row r="7987" spans="16:16" x14ac:dyDescent="0.25">
      <c r="P7987" s="158"/>
    </row>
    <row r="7988" spans="16:16" x14ac:dyDescent="0.25">
      <c r="P7988" s="158"/>
    </row>
    <row r="7989" spans="16:16" x14ac:dyDescent="0.25">
      <c r="P7989" s="158"/>
    </row>
    <row r="7990" spans="16:16" x14ac:dyDescent="0.25">
      <c r="P7990" s="158"/>
    </row>
    <row r="7991" spans="16:16" x14ac:dyDescent="0.25">
      <c r="P7991" s="158"/>
    </row>
    <row r="7992" spans="16:16" x14ac:dyDescent="0.25">
      <c r="P7992" s="158"/>
    </row>
    <row r="7993" spans="16:16" x14ac:dyDescent="0.25">
      <c r="P7993" s="158"/>
    </row>
    <row r="7994" spans="16:16" x14ac:dyDescent="0.25">
      <c r="P7994" s="158"/>
    </row>
    <row r="7995" spans="16:16" x14ac:dyDescent="0.25">
      <c r="P7995" s="158"/>
    </row>
    <row r="7996" spans="16:16" x14ac:dyDescent="0.25">
      <c r="P7996" s="158"/>
    </row>
    <row r="7997" spans="16:16" x14ac:dyDescent="0.25">
      <c r="P7997" s="158"/>
    </row>
    <row r="7998" spans="16:16" x14ac:dyDescent="0.25">
      <c r="P7998" s="158"/>
    </row>
    <row r="7999" spans="16:16" x14ac:dyDescent="0.25">
      <c r="P7999" s="158"/>
    </row>
    <row r="8000" spans="16:16" x14ac:dyDescent="0.25">
      <c r="P8000" s="158"/>
    </row>
    <row r="8001" spans="16:16" x14ac:dyDescent="0.25">
      <c r="P8001" s="158"/>
    </row>
    <row r="8002" spans="16:16" x14ac:dyDescent="0.25">
      <c r="P8002" s="158"/>
    </row>
    <row r="8003" spans="16:16" x14ac:dyDescent="0.25">
      <c r="P8003" s="158"/>
    </row>
    <row r="8004" spans="16:16" x14ac:dyDescent="0.25">
      <c r="P8004" s="158"/>
    </row>
    <row r="8005" spans="16:16" x14ac:dyDescent="0.25">
      <c r="P8005" s="158"/>
    </row>
    <row r="8006" spans="16:16" x14ac:dyDescent="0.25">
      <c r="P8006" s="158"/>
    </row>
    <row r="8007" spans="16:16" x14ac:dyDescent="0.25">
      <c r="P8007" s="158"/>
    </row>
    <row r="8008" spans="16:16" x14ac:dyDescent="0.25">
      <c r="P8008" s="158"/>
    </row>
    <row r="8009" spans="16:16" x14ac:dyDescent="0.25">
      <c r="P8009" s="158"/>
    </row>
    <row r="8010" spans="16:16" x14ac:dyDescent="0.25">
      <c r="P8010" s="158"/>
    </row>
    <row r="8011" spans="16:16" x14ac:dyDescent="0.25">
      <c r="P8011" s="158"/>
    </row>
    <row r="8012" spans="16:16" x14ac:dyDescent="0.25">
      <c r="P8012" s="158"/>
    </row>
    <row r="8013" spans="16:16" x14ac:dyDescent="0.25">
      <c r="P8013" s="158"/>
    </row>
    <row r="8014" spans="16:16" x14ac:dyDescent="0.25">
      <c r="P8014" s="158"/>
    </row>
    <row r="8015" spans="16:16" x14ac:dyDescent="0.25">
      <c r="P8015" s="158"/>
    </row>
    <row r="8016" spans="16:16" x14ac:dyDescent="0.25">
      <c r="P8016" s="158"/>
    </row>
    <row r="8017" spans="16:16" x14ac:dyDescent="0.25">
      <c r="P8017" s="158"/>
    </row>
    <row r="8018" spans="16:16" x14ac:dyDescent="0.25">
      <c r="P8018" s="158"/>
    </row>
    <row r="8019" spans="16:16" x14ac:dyDescent="0.25">
      <c r="P8019" s="158"/>
    </row>
    <row r="8020" spans="16:16" x14ac:dyDescent="0.25">
      <c r="P8020" s="158"/>
    </row>
    <row r="8021" spans="16:16" x14ac:dyDescent="0.25">
      <c r="P8021" s="158"/>
    </row>
    <row r="8022" spans="16:16" x14ac:dyDescent="0.25">
      <c r="P8022" s="158"/>
    </row>
    <row r="8023" spans="16:16" x14ac:dyDescent="0.25">
      <c r="P8023" s="158"/>
    </row>
    <row r="8024" spans="16:16" x14ac:dyDescent="0.25">
      <c r="P8024" s="158"/>
    </row>
    <row r="8025" spans="16:16" x14ac:dyDescent="0.25">
      <c r="P8025" s="158"/>
    </row>
    <row r="8026" spans="16:16" x14ac:dyDescent="0.25">
      <c r="P8026" s="158"/>
    </row>
    <row r="8027" spans="16:16" x14ac:dyDescent="0.25">
      <c r="P8027" s="158"/>
    </row>
    <row r="8028" spans="16:16" x14ac:dyDescent="0.25">
      <c r="P8028" s="158"/>
    </row>
    <row r="8029" spans="16:16" x14ac:dyDescent="0.25">
      <c r="P8029" s="158"/>
    </row>
    <row r="8030" spans="16:16" x14ac:dyDescent="0.25">
      <c r="P8030" s="158"/>
    </row>
    <row r="8031" spans="16:16" x14ac:dyDescent="0.25">
      <c r="P8031" s="158"/>
    </row>
    <row r="8032" spans="16:16" x14ac:dyDescent="0.25">
      <c r="P8032" s="158"/>
    </row>
    <row r="8033" spans="16:16" x14ac:dyDescent="0.25">
      <c r="P8033" s="158"/>
    </row>
    <row r="8034" spans="16:16" x14ac:dyDescent="0.25">
      <c r="P8034" s="158"/>
    </row>
    <row r="8035" spans="16:16" x14ac:dyDescent="0.25">
      <c r="P8035" s="158"/>
    </row>
    <row r="8036" spans="16:16" x14ac:dyDescent="0.25">
      <c r="P8036" s="158"/>
    </row>
    <row r="8037" spans="16:16" x14ac:dyDescent="0.25">
      <c r="P8037" s="158"/>
    </row>
    <row r="8038" spans="16:16" x14ac:dyDescent="0.25">
      <c r="P8038" s="158"/>
    </row>
    <row r="8039" spans="16:16" x14ac:dyDescent="0.25">
      <c r="P8039" s="158"/>
    </row>
    <row r="8040" spans="16:16" x14ac:dyDescent="0.25">
      <c r="P8040" s="158"/>
    </row>
    <row r="8041" spans="16:16" x14ac:dyDescent="0.25">
      <c r="P8041" s="158"/>
    </row>
    <row r="8042" spans="16:16" x14ac:dyDescent="0.25">
      <c r="P8042" s="158"/>
    </row>
    <row r="8043" spans="16:16" x14ac:dyDescent="0.25">
      <c r="P8043" s="158"/>
    </row>
    <row r="8044" spans="16:16" x14ac:dyDescent="0.25">
      <c r="P8044" s="158"/>
    </row>
    <row r="8045" spans="16:16" x14ac:dyDescent="0.25">
      <c r="P8045" s="158"/>
    </row>
    <row r="8046" spans="16:16" x14ac:dyDescent="0.25">
      <c r="P8046" s="158"/>
    </row>
    <row r="8047" spans="16:16" x14ac:dyDescent="0.25">
      <c r="P8047" s="158"/>
    </row>
    <row r="8048" spans="16:16" x14ac:dyDescent="0.25">
      <c r="P8048" s="158"/>
    </row>
    <row r="8049" spans="16:16" x14ac:dyDescent="0.25">
      <c r="P8049" s="158"/>
    </row>
    <row r="8050" spans="16:16" x14ac:dyDescent="0.25">
      <c r="P8050" s="158"/>
    </row>
    <row r="8051" spans="16:16" x14ac:dyDescent="0.25">
      <c r="P8051" s="158"/>
    </row>
    <row r="8052" spans="16:16" x14ac:dyDescent="0.25">
      <c r="P8052" s="158"/>
    </row>
    <row r="8053" spans="16:16" x14ac:dyDescent="0.25">
      <c r="P8053" s="158"/>
    </row>
    <row r="8054" spans="16:16" x14ac:dyDescent="0.25">
      <c r="P8054" s="158"/>
    </row>
    <row r="8055" spans="16:16" x14ac:dyDescent="0.25">
      <c r="P8055" s="158"/>
    </row>
    <row r="8056" spans="16:16" x14ac:dyDescent="0.25">
      <c r="P8056" s="158"/>
    </row>
    <row r="8057" spans="16:16" x14ac:dyDescent="0.25">
      <c r="P8057" s="158"/>
    </row>
    <row r="8058" spans="16:16" x14ac:dyDescent="0.25">
      <c r="P8058" s="158"/>
    </row>
    <row r="8059" spans="16:16" x14ac:dyDescent="0.25">
      <c r="P8059" s="158"/>
    </row>
    <row r="8060" spans="16:16" x14ac:dyDescent="0.25">
      <c r="P8060" s="158"/>
    </row>
    <row r="8061" spans="16:16" x14ac:dyDescent="0.25">
      <c r="P8061" s="158"/>
    </row>
    <row r="8062" spans="16:16" x14ac:dyDescent="0.25">
      <c r="P8062" s="158"/>
    </row>
    <row r="8063" spans="16:16" x14ac:dyDescent="0.25">
      <c r="P8063" s="158"/>
    </row>
    <row r="8064" spans="16:16" x14ac:dyDescent="0.25">
      <c r="P8064" s="158"/>
    </row>
    <row r="8065" spans="16:16" x14ac:dyDescent="0.25">
      <c r="P8065" s="158"/>
    </row>
    <row r="8066" spans="16:16" x14ac:dyDescent="0.25">
      <c r="P8066" s="158"/>
    </row>
    <row r="8067" spans="16:16" x14ac:dyDescent="0.25">
      <c r="P8067" s="158"/>
    </row>
    <row r="8068" spans="16:16" x14ac:dyDescent="0.25">
      <c r="P8068" s="158"/>
    </row>
    <row r="8069" spans="16:16" x14ac:dyDescent="0.25">
      <c r="P8069" s="158"/>
    </row>
    <row r="8070" spans="16:16" x14ac:dyDescent="0.25">
      <c r="P8070" s="158"/>
    </row>
    <row r="8071" spans="16:16" x14ac:dyDescent="0.25">
      <c r="P8071" s="158"/>
    </row>
    <row r="8072" spans="16:16" x14ac:dyDescent="0.25">
      <c r="P8072" s="158"/>
    </row>
    <row r="8073" spans="16:16" x14ac:dyDescent="0.25">
      <c r="P8073" s="158"/>
    </row>
    <row r="8074" spans="16:16" x14ac:dyDescent="0.25">
      <c r="P8074" s="158"/>
    </row>
    <row r="8075" spans="16:16" x14ac:dyDescent="0.25">
      <c r="P8075" s="158"/>
    </row>
    <row r="8076" spans="16:16" x14ac:dyDescent="0.25">
      <c r="P8076" s="158"/>
    </row>
    <row r="8077" spans="16:16" x14ac:dyDescent="0.25">
      <c r="P8077" s="158"/>
    </row>
    <row r="8078" spans="16:16" x14ac:dyDescent="0.25">
      <c r="P8078" s="158"/>
    </row>
    <row r="8079" spans="16:16" x14ac:dyDescent="0.25">
      <c r="P8079" s="158"/>
    </row>
    <row r="8080" spans="16:16" x14ac:dyDescent="0.25">
      <c r="P8080" s="158"/>
    </row>
    <row r="8081" spans="16:16" x14ac:dyDescent="0.25">
      <c r="P8081" s="158"/>
    </row>
    <row r="8082" spans="16:16" x14ac:dyDescent="0.25">
      <c r="P8082" s="158"/>
    </row>
    <row r="8083" spans="16:16" x14ac:dyDescent="0.25">
      <c r="P8083" s="158"/>
    </row>
    <row r="8084" spans="16:16" x14ac:dyDescent="0.25">
      <c r="P8084" s="158"/>
    </row>
    <row r="8085" spans="16:16" x14ac:dyDescent="0.25">
      <c r="P8085" s="158"/>
    </row>
    <row r="8086" spans="16:16" x14ac:dyDescent="0.25">
      <c r="P8086" s="158"/>
    </row>
    <row r="8087" spans="16:16" x14ac:dyDescent="0.25">
      <c r="P8087" s="158"/>
    </row>
    <row r="8088" spans="16:16" x14ac:dyDescent="0.25">
      <c r="P8088" s="158"/>
    </row>
    <row r="8089" spans="16:16" x14ac:dyDescent="0.25">
      <c r="P8089" s="158"/>
    </row>
    <row r="8090" spans="16:16" x14ac:dyDescent="0.25">
      <c r="P8090" s="158"/>
    </row>
    <row r="8091" spans="16:16" x14ac:dyDescent="0.25">
      <c r="P8091" s="158"/>
    </row>
    <row r="8092" spans="16:16" x14ac:dyDescent="0.25">
      <c r="P8092" s="158"/>
    </row>
    <row r="8093" spans="16:16" x14ac:dyDescent="0.25">
      <c r="P8093" s="158"/>
    </row>
    <row r="8094" spans="16:16" x14ac:dyDescent="0.25">
      <c r="P8094" s="158"/>
    </row>
    <row r="8095" spans="16:16" x14ac:dyDescent="0.25">
      <c r="P8095" s="158"/>
    </row>
    <row r="8096" spans="16:16" x14ac:dyDescent="0.25">
      <c r="P8096" s="158"/>
    </row>
    <row r="8097" spans="16:16" x14ac:dyDescent="0.25">
      <c r="P8097" s="158"/>
    </row>
    <row r="8098" spans="16:16" x14ac:dyDescent="0.25">
      <c r="P8098" s="158"/>
    </row>
    <row r="8099" spans="16:16" x14ac:dyDescent="0.25">
      <c r="P8099" s="158"/>
    </row>
    <row r="8100" spans="16:16" x14ac:dyDescent="0.25">
      <c r="P8100" s="158"/>
    </row>
    <row r="8101" spans="16:16" x14ac:dyDescent="0.25">
      <c r="P8101" s="158"/>
    </row>
    <row r="8102" spans="16:16" x14ac:dyDescent="0.25">
      <c r="P8102" s="158"/>
    </row>
    <row r="8103" spans="16:16" x14ac:dyDescent="0.25">
      <c r="P8103" s="158"/>
    </row>
    <row r="8104" spans="16:16" x14ac:dyDescent="0.25">
      <c r="P8104" s="158"/>
    </row>
    <row r="8105" spans="16:16" x14ac:dyDescent="0.25">
      <c r="P8105" s="158"/>
    </row>
    <row r="8106" spans="16:16" x14ac:dyDescent="0.25">
      <c r="P8106" s="158"/>
    </row>
    <row r="8107" spans="16:16" x14ac:dyDescent="0.25">
      <c r="P8107" s="158"/>
    </row>
    <row r="8108" spans="16:16" x14ac:dyDescent="0.25">
      <c r="P8108" s="158"/>
    </row>
    <row r="8109" spans="16:16" x14ac:dyDescent="0.25">
      <c r="P8109" s="158"/>
    </row>
    <row r="8110" spans="16:16" x14ac:dyDescent="0.25">
      <c r="P8110" s="158"/>
    </row>
    <row r="8111" spans="16:16" x14ac:dyDescent="0.25">
      <c r="P8111" s="158"/>
    </row>
    <row r="8112" spans="16:16" x14ac:dyDescent="0.25">
      <c r="P8112" s="158"/>
    </row>
    <row r="8113" spans="16:16" x14ac:dyDescent="0.25">
      <c r="P8113" s="158"/>
    </row>
    <row r="8114" spans="16:16" x14ac:dyDescent="0.25">
      <c r="P8114" s="158"/>
    </row>
    <row r="8115" spans="16:16" x14ac:dyDescent="0.25">
      <c r="P8115" s="158"/>
    </row>
    <row r="8116" spans="16:16" x14ac:dyDescent="0.25">
      <c r="P8116" s="158"/>
    </row>
    <row r="8117" spans="16:16" x14ac:dyDescent="0.25">
      <c r="P8117" s="158"/>
    </row>
    <row r="8118" spans="16:16" x14ac:dyDescent="0.25">
      <c r="P8118" s="158"/>
    </row>
    <row r="8119" spans="16:16" x14ac:dyDescent="0.25">
      <c r="P8119" s="158"/>
    </row>
    <row r="8120" spans="16:16" x14ac:dyDescent="0.25">
      <c r="P8120" s="158"/>
    </row>
    <row r="8121" spans="16:16" x14ac:dyDescent="0.25">
      <c r="P8121" s="158"/>
    </row>
    <row r="8122" spans="16:16" x14ac:dyDescent="0.25">
      <c r="P8122" s="158"/>
    </row>
    <row r="8123" spans="16:16" x14ac:dyDescent="0.25">
      <c r="P8123" s="158"/>
    </row>
    <row r="8124" spans="16:16" x14ac:dyDescent="0.25">
      <c r="P8124" s="158"/>
    </row>
    <row r="8125" spans="16:16" x14ac:dyDescent="0.25">
      <c r="P8125" s="158"/>
    </row>
    <row r="8126" spans="16:16" x14ac:dyDescent="0.25">
      <c r="P8126" s="158"/>
    </row>
    <row r="8127" spans="16:16" x14ac:dyDescent="0.25">
      <c r="P8127" s="158"/>
    </row>
    <row r="8128" spans="16:16" x14ac:dyDescent="0.25">
      <c r="P8128" s="158"/>
    </row>
    <row r="8129" spans="16:16" x14ac:dyDescent="0.25">
      <c r="P8129" s="158"/>
    </row>
    <row r="8130" spans="16:16" x14ac:dyDescent="0.25">
      <c r="P8130" s="158"/>
    </row>
    <row r="8131" spans="16:16" x14ac:dyDescent="0.25">
      <c r="P8131" s="158"/>
    </row>
    <row r="8132" spans="16:16" x14ac:dyDescent="0.25">
      <c r="P8132" s="158"/>
    </row>
    <row r="8133" spans="16:16" x14ac:dyDescent="0.25">
      <c r="P8133" s="158"/>
    </row>
    <row r="8134" spans="16:16" x14ac:dyDescent="0.25">
      <c r="P8134" s="158"/>
    </row>
    <row r="8135" spans="16:16" x14ac:dyDescent="0.25">
      <c r="P8135" s="158"/>
    </row>
    <row r="8136" spans="16:16" x14ac:dyDescent="0.25">
      <c r="P8136" s="158"/>
    </row>
    <row r="8137" spans="16:16" x14ac:dyDescent="0.25">
      <c r="P8137" s="158"/>
    </row>
    <row r="8138" spans="16:16" x14ac:dyDescent="0.25">
      <c r="P8138" s="158"/>
    </row>
    <row r="8139" spans="16:16" x14ac:dyDescent="0.25">
      <c r="P8139" s="158"/>
    </row>
    <row r="8140" spans="16:16" x14ac:dyDescent="0.25">
      <c r="P8140" s="158"/>
    </row>
    <row r="8141" spans="16:16" x14ac:dyDescent="0.25">
      <c r="P8141" s="158"/>
    </row>
    <row r="8142" spans="16:16" x14ac:dyDescent="0.25">
      <c r="P8142" s="158"/>
    </row>
    <row r="8143" spans="16:16" x14ac:dyDescent="0.25">
      <c r="P8143" s="158"/>
    </row>
    <row r="8144" spans="16:16" x14ac:dyDescent="0.25">
      <c r="P8144" s="158"/>
    </row>
    <row r="8145" spans="16:16" x14ac:dyDescent="0.25">
      <c r="P8145" s="158"/>
    </row>
    <row r="8146" spans="16:16" x14ac:dyDescent="0.25">
      <c r="P8146" s="158"/>
    </row>
    <row r="8147" spans="16:16" x14ac:dyDescent="0.25">
      <c r="P8147" s="158"/>
    </row>
    <row r="8148" spans="16:16" x14ac:dyDescent="0.25">
      <c r="P8148" s="158"/>
    </row>
    <row r="8149" spans="16:16" x14ac:dyDescent="0.25">
      <c r="P8149" s="158"/>
    </row>
    <row r="8150" spans="16:16" x14ac:dyDescent="0.25">
      <c r="P8150" s="158"/>
    </row>
    <row r="8151" spans="16:16" x14ac:dyDescent="0.25">
      <c r="P8151" s="158"/>
    </row>
    <row r="8152" spans="16:16" x14ac:dyDescent="0.25">
      <c r="P8152" s="158"/>
    </row>
    <row r="8153" spans="16:16" x14ac:dyDescent="0.25">
      <c r="P8153" s="158"/>
    </row>
    <row r="8154" spans="16:16" x14ac:dyDescent="0.25">
      <c r="P8154" s="158"/>
    </row>
    <row r="8155" spans="16:16" x14ac:dyDescent="0.25">
      <c r="P8155" s="158"/>
    </row>
    <row r="8156" spans="16:16" x14ac:dyDescent="0.25">
      <c r="P8156" s="158"/>
    </row>
    <row r="8157" spans="16:16" x14ac:dyDescent="0.25">
      <c r="P8157" s="158"/>
    </row>
    <row r="8158" spans="16:16" x14ac:dyDescent="0.25">
      <c r="P8158" s="158"/>
    </row>
    <row r="8159" spans="16:16" x14ac:dyDescent="0.25">
      <c r="P8159" s="158"/>
    </row>
    <row r="8160" spans="16:16" x14ac:dyDescent="0.25">
      <c r="P8160" s="158"/>
    </row>
    <row r="8161" spans="16:16" x14ac:dyDescent="0.25">
      <c r="P8161" s="158"/>
    </row>
    <row r="8162" spans="16:16" x14ac:dyDescent="0.25">
      <c r="P8162" s="158"/>
    </row>
    <row r="8163" spans="16:16" x14ac:dyDescent="0.25">
      <c r="P8163" s="158"/>
    </row>
    <row r="8164" spans="16:16" x14ac:dyDescent="0.25">
      <c r="P8164" s="158"/>
    </row>
    <row r="8165" spans="16:16" x14ac:dyDescent="0.25">
      <c r="P8165" s="158"/>
    </row>
    <row r="8166" spans="16:16" x14ac:dyDescent="0.25">
      <c r="P8166" s="158"/>
    </row>
    <row r="8167" spans="16:16" x14ac:dyDescent="0.25">
      <c r="P8167" s="158"/>
    </row>
    <row r="8168" spans="16:16" x14ac:dyDescent="0.25">
      <c r="P8168" s="158"/>
    </row>
    <row r="8169" spans="16:16" x14ac:dyDescent="0.25">
      <c r="P8169" s="158"/>
    </row>
    <row r="8170" spans="16:16" x14ac:dyDescent="0.25">
      <c r="P8170" s="158"/>
    </row>
    <row r="8171" spans="16:16" x14ac:dyDescent="0.25">
      <c r="P8171" s="158"/>
    </row>
    <row r="8172" spans="16:16" x14ac:dyDescent="0.25">
      <c r="P8172" s="158"/>
    </row>
    <row r="8173" spans="16:16" x14ac:dyDescent="0.25">
      <c r="P8173" s="158"/>
    </row>
    <row r="8174" spans="16:16" x14ac:dyDescent="0.25">
      <c r="P8174" s="158"/>
    </row>
    <row r="8175" spans="16:16" x14ac:dyDescent="0.25">
      <c r="P8175" s="158"/>
    </row>
    <row r="8176" spans="16:16" x14ac:dyDescent="0.25">
      <c r="P8176" s="158"/>
    </row>
    <row r="8177" spans="16:16" x14ac:dyDescent="0.25">
      <c r="P8177" s="158"/>
    </row>
    <row r="8178" spans="16:16" x14ac:dyDescent="0.25">
      <c r="P8178" s="158"/>
    </row>
    <row r="8179" spans="16:16" x14ac:dyDescent="0.25">
      <c r="P8179" s="158"/>
    </row>
    <row r="8180" spans="16:16" x14ac:dyDescent="0.25">
      <c r="P8180" s="158"/>
    </row>
    <row r="8181" spans="16:16" x14ac:dyDescent="0.25">
      <c r="P8181" s="158"/>
    </row>
    <row r="8182" spans="16:16" x14ac:dyDescent="0.25">
      <c r="P8182" s="158"/>
    </row>
    <row r="8183" spans="16:16" x14ac:dyDescent="0.25">
      <c r="P8183" s="158"/>
    </row>
    <row r="8184" spans="16:16" x14ac:dyDescent="0.25">
      <c r="P8184" s="158"/>
    </row>
    <row r="8185" spans="16:16" x14ac:dyDescent="0.25">
      <c r="P8185" s="158"/>
    </row>
    <row r="8186" spans="16:16" x14ac:dyDescent="0.25">
      <c r="P8186" s="158"/>
    </row>
    <row r="8187" spans="16:16" x14ac:dyDescent="0.25">
      <c r="P8187" s="158"/>
    </row>
    <row r="8188" spans="16:16" x14ac:dyDescent="0.25">
      <c r="P8188" s="158"/>
    </row>
    <row r="8189" spans="16:16" x14ac:dyDescent="0.25">
      <c r="P8189" s="158"/>
    </row>
    <row r="8190" spans="16:16" x14ac:dyDescent="0.25">
      <c r="P8190" s="158"/>
    </row>
    <row r="8191" spans="16:16" x14ac:dyDescent="0.25">
      <c r="P8191" s="158"/>
    </row>
    <row r="8192" spans="16:16" x14ac:dyDescent="0.25">
      <c r="P8192" s="158"/>
    </row>
    <row r="8193" spans="16:16" x14ac:dyDescent="0.25">
      <c r="P8193" s="158"/>
    </row>
    <row r="8194" spans="16:16" x14ac:dyDescent="0.25">
      <c r="P8194" s="158"/>
    </row>
    <row r="8195" spans="16:16" x14ac:dyDescent="0.25">
      <c r="P8195" s="158"/>
    </row>
    <row r="8196" spans="16:16" x14ac:dyDescent="0.25">
      <c r="P8196" s="158"/>
    </row>
    <row r="8197" spans="16:16" x14ac:dyDescent="0.25">
      <c r="P8197" s="158"/>
    </row>
    <row r="8198" spans="16:16" x14ac:dyDescent="0.25">
      <c r="P8198" s="158"/>
    </row>
    <row r="8199" spans="16:16" x14ac:dyDescent="0.25">
      <c r="P8199" s="158"/>
    </row>
    <row r="8200" spans="16:16" x14ac:dyDescent="0.25">
      <c r="P8200" s="158"/>
    </row>
    <row r="8201" spans="16:16" x14ac:dyDescent="0.25">
      <c r="P8201" s="158"/>
    </row>
    <row r="8202" spans="16:16" x14ac:dyDescent="0.25">
      <c r="P8202" s="158"/>
    </row>
    <row r="8203" spans="16:16" x14ac:dyDescent="0.25">
      <c r="P8203" s="158"/>
    </row>
    <row r="8204" spans="16:16" x14ac:dyDescent="0.25">
      <c r="P8204" s="158"/>
    </row>
    <row r="8205" spans="16:16" x14ac:dyDescent="0.25">
      <c r="P8205" s="158"/>
    </row>
    <row r="8206" spans="16:16" x14ac:dyDescent="0.25">
      <c r="P8206" s="158"/>
    </row>
    <row r="8207" spans="16:16" x14ac:dyDescent="0.25">
      <c r="P8207" s="158"/>
    </row>
    <row r="8208" spans="16:16" x14ac:dyDescent="0.25">
      <c r="P8208" s="158"/>
    </row>
    <row r="8209" spans="16:16" x14ac:dyDescent="0.25">
      <c r="P8209" s="158"/>
    </row>
    <row r="8210" spans="16:16" x14ac:dyDescent="0.25">
      <c r="P8210" s="158"/>
    </row>
    <row r="8211" spans="16:16" x14ac:dyDescent="0.25">
      <c r="P8211" s="158"/>
    </row>
    <row r="8212" spans="16:16" x14ac:dyDescent="0.25">
      <c r="P8212" s="158"/>
    </row>
    <row r="8213" spans="16:16" x14ac:dyDescent="0.25">
      <c r="P8213" s="158"/>
    </row>
    <row r="8214" spans="16:16" x14ac:dyDescent="0.25">
      <c r="P8214" s="158"/>
    </row>
    <row r="8215" spans="16:16" x14ac:dyDescent="0.25">
      <c r="P8215" s="158"/>
    </row>
    <row r="8216" spans="16:16" x14ac:dyDescent="0.25">
      <c r="P8216" s="158"/>
    </row>
    <row r="8217" spans="16:16" x14ac:dyDescent="0.25">
      <c r="P8217" s="158"/>
    </row>
    <row r="8218" spans="16:16" x14ac:dyDescent="0.25">
      <c r="P8218" s="158"/>
    </row>
    <row r="8219" spans="16:16" x14ac:dyDescent="0.25">
      <c r="P8219" s="158"/>
    </row>
    <row r="8220" spans="16:16" x14ac:dyDescent="0.25">
      <c r="P8220" s="158"/>
    </row>
    <row r="8221" spans="16:16" x14ac:dyDescent="0.25">
      <c r="P8221" s="158"/>
    </row>
    <row r="8222" spans="16:16" x14ac:dyDescent="0.25">
      <c r="P8222" s="158"/>
    </row>
    <row r="8223" spans="16:16" x14ac:dyDescent="0.25">
      <c r="P8223" s="158"/>
    </row>
    <row r="8224" spans="16:16" x14ac:dyDescent="0.25">
      <c r="P8224" s="158"/>
    </row>
    <row r="8225" spans="16:16" x14ac:dyDescent="0.25">
      <c r="P8225" s="158"/>
    </row>
    <row r="8226" spans="16:16" x14ac:dyDescent="0.25">
      <c r="P8226" s="158"/>
    </row>
    <row r="8227" spans="16:16" x14ac:dyDescent="0.25">
      <c r="P8227" s="158"/>
    </row>
    <row r="8228" spans="16:16" x14ac:dyDescent="0.25">
      <c r="P8228" s="158"/>
    </row>
    <row r="8229" spans="16:16" x14ac:dyDescent="0.25">
      <c r="P8229" s="158"/>
    </row>
    <row r="8230" spans="16:16" x14ac:dyDescent="0.25">
      <c r="P8230" s="158"/>
    </row>
    <row r="8231" spans="16:16" x14ac:dyDescent="0.25">
      <c r="P8231" s="158"/>
    </row>
    <row r="8232" spans="16:16" x14ac:dyDescent="0.25">
      <c r="P8232" s="158"/>
    </row>
    <row r="8233" spans="16:16" x14ac:dyDescent="0.25">
      <c r="P8233" s="158"/>
    </row>
    <row r="8234" spans="16:16" x14ac:dyDescent="0.25">
      <c r="P8234" s="158"/>
    </row>
    <row r="8235" spans="16:16" x14ac:dyDescent="0.25">
      <c r="P8235" s="158"/>
    </row>
    <row r="8236" spans="16:16" x14ac:dyDescent="0.25">
      <c r="P8236" s="158"/>
    </row>
    <row r="8237" spans="16:16" x14ac:dyDescent="0.25">
      <c r="P8237" s="158"/>
    </row>
    <row r="8238" spans="16:16" x14ac:dyDescent="0.25">
      <c r="P8238" s="158"/>
    </row>
    <row r="8239" spans="16:16" x14ac:dyDescent="0.25">
      <c r="P8239" s="158"/>
    </row>
    <row r="8240" spans="16:16" x14ac:dyDescent="0.25">
      <c r="P8240" s="158"/>
    </row>
    <row r="8241" spans="16:16" x14ac:dyDescent="0.25">
      <c r="P8241" s="158"/>
    </row>
    <row r="8242" spans="16:16" x14ac:dyDescent="0.25">
      <c r="P8242" s="158"/>
    </row>
    <row r="8243" spans="16:16" x14ac:dyDescent="0.25">
      <c r="P8243" s="158"/>
    </row>
    <row r="8244" spans="16:16" x14ac:dyDescent="0.25">
      <c r="P8244" s="158"/>
    </row>
    <row r="8245" spans="16:16" x14ac:dyDescent="0.25">
      <c r="P8245" s="158"/>
    </row>
    <row r="8246" spans="16:16" x14ac:dyDescent="0.25">
      <c r="P8246" s="158"/>
    </row>
    <row r="8247" spans="16:16" x14ac:dyDescent="0.25">
      <c r="P8247" s="158"/>
    </row>
    <row r="8248" spans="16:16" x14ac:dyDescent="0.25">
      <c r="P8248" s="158"/>
    </row>
    <row r="8249" spans="16:16" x14ac:dyDescent="0.25">
      <c r="P8249" s="158"/>
    </row>
    <row r="8250" spans="16:16" x14ac:dyDescent="0.25">
      <c r="P8250" s="158"/>
    </row>
    <row r="8251" spans="16:16" x14ac:dyDescent="0.25">
      <c r="P8251" s="158"/>
    </row>
    <row r="8252" spans="16:16" x14ac:dyDescent="0.25">
      <c r="P8252" s="158"/>
    </row>
    <row r="8253" spans="16:16" x14ac:dyDescent="0.25">
      <c r="P8253" s="158"/>
    </row>
    <row r="8254" spans="16:16" x14ac:dyDescent="0.25">
      <c r="P8254" s="158"/>
    </row>
    <row r="8255" spans="16:16" x14ac:dyDescent="0.25">
      <c r="P8255" s="158"/>
    </row>
    <row r="8256" spans="16:16" x14ac:dyDescent="0.25">
      <c r="P8256" s="158"/>
    </row>
    <row r="8257" spans="16:16" x14ac:dyDescent="0.25">
      <c r="P8257" s="158"/>
    </row>
    <row r="8258" spans="16:16" x14ac:dyDescent="0.25">
      <c r="P8258" s="158"/>
    </row>
    <row r="8259" spans="16:16" x14ac:dyDescent="0.25">
      <c r="P8259" s="158"/>
    </row>
    <row r="8260" spans="16:16" x14ac:dyDescent="0.25">
      <c r="P8260" s="158"/>
    </row>
    <row r="8261" spans="16:16" x14ac:dyDescent="0.25">
      <c r="P8261" s="158"/>
    </row>
    <row r="8262" spans="16:16" x14ac:dyDescent="0.25">
      <c r="P8262" s="158"/>
    </row>
    <row r="8263" spans="16:16" x14ac:dyDescent="0.25">
      <c r="P8263" s="158"/>
    </row>
    <row r="8264" spans="16:16" x14ac:dyDescent="0.25">
      <c r="P8264" s="158"/>
    </row>
    <row r="8265" spans="16:16" x14ac:dyDescent="0.25">
      <c r="P8265" s="158"/>
    </row>
    <row r="8266" spans="16:16" x14ac:dyDescent="0.25">
      <c r="P8266" s="158"/>
    </row>
    <row r="8267" spans="16:16" x14ac:dyDescent="0.25">
      <c r="P8267" s="158"/>
    </row>
    <row r="8268" spans="16:16" x14ac:dyDescent="0.25">
      <c r="P8268" s="158"/>
    </row>
    <row r="8269" spans="16:16" x14ac:dyDescent="0.25">
      <c r="P8269" s="158"/>
    </row>
    <row r="8270" spans="16:16" x14ac:dyDescent="0.25">
      <c r="P8270" s="158"/>
    </row>
    <row r="8271" spans="16:16" x14ac:dyDescent="0.25">
      <c r="P8271" s="158"/>
    </row>
    <row r="8272" spans="16:16" x14ac:dyDescent="0.25">
      <c r="P8272" s="158"/>
    </row>
    <row r="8273" spans="16:16" x14ac:dyDescent="0.25">
      <c r="P8273" s="158"/>
    </row>
    <row r="8274" spans="16:16" x14ac:dyDescent="0.25">
      <c r="P8274" s="158"/>
    </row>
    <row r="8275" spans="16:16" x14ac:dyDescent="0.25">
      <c r="P8275" s="158"/>
    </row>
    <row r="8276" spans="16:16" x14ac:dyDescent="0.25">
      <c r="P8276" s="158"/>
    </row>
    <row r="8277" spans="16:16" x14ac:dyDescent="0.25">
      <c r="P8277" s="158"/>
    </row>
    <row r="8278" spans="16:16" x14ac:dyDescent="0.25">
      <c r="P8278" s="158"/>
    </row>
    <row r="8279" spans="16:16" x14ac:dyDescent="0.25">
      <c r="P8279" s="158"/>
    </row>
    <row r="8280" spans="16:16" x14ac:dyDescent="0.25">
      <c r="P8280" s="158"/>
    </row>
    <row r="8281" spans="16:16" x14ac:dyDescent="0.25">
      <c r="P8281" s="158"/>
    </row>
    <row r="8282" spans="16:16" x14ac:dyDescent="0.25">
      <c r="P8282" s="158"/>
    </row>
    <row r="8283" spans="16:16" x14ac:dyDescent="0.25">
      <c r="P8283" s="158"/>
    </row>
    <row r="8284" spans="16:16" x14ac:dyDescent="0.25">
      <c r="P8284" s="158"/>
    </row>
    <row r="8285" spans="16:16" x14ac:dyDescent="0.25">
      <c r="P8285" s="158"/>
    </row>
    <row r="8286" spans="16:16" x14ac:dyDescent="0.25">
      <c r="P8286" s="158"/>
    </row>
    <row r="8287" spans="16:16" x14ac:dyDescent="0.25">
      <c r="P8287" s="158"/>
    </row>
    <row r="8288" spans="16:16" x14ac:dyDescent="0.25">
      <c r="P8288" s="158"/>
    </row>
    <row r="8289" spans="16:16" x14ac:dyDescent="0.25">
      <c r="P8289" s="158"/>
    </row>
    <row r="8290" spans="16:16" x14ac:dyDescent="0.25">
      <c r="P8290" s="158"/>
    </row>
    <row r="8291" spans="16:16" x14ac:dyDescent="0.25">
      <c r="P8291" s="158"/>
    </row>
    <row r="8292" spans="16:16" x14ac:dyDescent="0.25">
      <c r="P8292" s="158"/>
    </row>
    <row r="8293" spans="16:16" x14ac:dyDescent="0.25">
      <c r="P8293" s="158"/>
    </row>
    <row r="8294" spans="16:16" x14ac:dyDescent="0.25">
      <c r="P8294" s="158"/>
    </row>
    <row r="8295" spans="16:16" x14ac:dyDescent="0.25">
      <c r="P8295" s="158"/>
    </row>
    <row r="8296" spans="16:16" x14ac:dyDescent="0.25">
      <c r="P8296" s="158"/>
    </row>
    <row r="8297" spans="16:16" x14ac:dyDescent="0.25">
      <c r="P8297" s="158"/>
    </row>
    <row r="8298" spans="16:16" x14ac:dyDescent="0.25">
      <c r="P8298" s="158"/>
    </row>
    <row r="8299" spans="16:16" x14ac:dyDescent="0.25">
      <c r="P8299" s="158"/>
    </row>
    <row r="8300" spans="16:16" x14ac:dyDescent="0.25">
      <c r="P8300" s="158"/>
    </row>
    <row r="8301" spans="16:16" x14ac:dyDescent="0.25">
      <c r="P8301" s="158"/>
    </row>
    <row r="8302" spans="16:16" x14ac:dyDescent="0.25">
      <c r="P8302" s="158"/>
    </row>
    <row r="8303" spans="16:16" x14ac:dyDescent="0.25">
      <c r="P8303" s="158"/>
    </row>
    <row r="8304" spans="16:16" x14ac:dyDescent="0.25">
      <c r="P8304" s="158"/>
    </row>
    <row r="8305" spans="16:16" x14ac:dyDescent="0.25">
      <c r="P8305" s="158"/>
    </row>
    <row r="8306" spans="16:16" x14ac:dyDescent="0.25">
      <c r="P8306" s="158"/>
    </row>
    <row r="8307" spans="16:16" x14ac:dyDescent="0.25">
      <c r="P8307" s="158"/>
    </row>
    <row r="8308" spans="16:16" x14ac:dyDescent="0.25">
      <c r="P8308" s="158"/>
    </row>
    <row r="8309" spans="16:16" x14ac:dyDescent="0.25">
      <c r="P8309" s="158"/>
    </row>
    <row r="8310" spans="16:16" x14ac:dyDescent="0.25">
      <c r="P8310" s="158"/>
    </row>
    <row r="8311" spans="16:16" x14ac:dyDescent="0.25">
      <c r="P8311" s="158"/>
    </row>
    <row r="8312" spans="16:16" x14ac:dyDescent="0.25">
      <c r="P8312" s="158"/>
    </row>
    <row r="8313" spans="16:16" x14ac:dyDescent="0.25">
      <c r="P8313" s="158"/>
    </row>
    <row r="8314" spans="16:16" x14ac:dyDescent="0.25">
      <c r="P8314" s="158"/>
    </row>
    <row r="8315" spans="16:16" x14ac:dyDescent="0.25">
      <c r="P8315" s="158"/>
    </row>
    <row r="8316" spans="16:16" x14ac:dyDescent="0.25">
      <c r="P8316" s="158"/>
    </row>
    <row r="8317" spans="16:16" x14ac:dyDescent="0.25">
      <c r="P8317" s="158"/>
    </row>
    <row r="8318" spans="16:16" x14ac:dyDescent="0.25">
      <c r="P8318" s="158"/>
    </row>
    <row r="8319" spans="16:16" x14ac:dyDescent="0.25">
      <c r="P8319" s="158"/>
    </row>
    <row r="8320" spans="16:16" x14ac:dyDescent="0.25">
      <c r="P8320" s="158"/>
    </row>
    <row r="8321" spans="16:16" x14ac:dyDescent="0.25">
      <c r="P8321" s="158"/>
    </row>
    <row r="8322" spans="16:16" x14ac:dyDescent="0.25">
      <c r="P8322" s="158"/>
    </row>
    <row r="8323" spans="16:16" x14ac:dyDescent="0.25">
      <c r="P8323" s="158"/>
    </row>
    <row r="8324" spans="16:16" x14ac:dyDescent="0.25">
      <c r="P8324" s="158"/>
    </row>
    <row r="8325" spans="16:16" x14ac:dyDescent="0.25">
      <c r="P8325" s="158"/>
    </row>
    <row r="8326" spans="16:16" x14ac:dyDescent="0.25">
      <c r="P8326" s="158"/>
    </row>
    <row r="8327" spans="16:16" x14ac:dyDescent="0.25">
      <c r="P8327" s="158"/>
    </row>
    <row r="8328" spans="16:16" x14ac:dyDescent="0.25">
      <c r="P8328" s="158"/>
    </row>
    <row r="8329" spans="16:16" x14ac:dyDescent="0.25">
      <c r="P8329" s="158"/>
    </row>
    <row r="8330" spans="16:16" x14ac:dyDescent="0.25">
      <c r="P8330" s="158"/>
    </row>
    <row r="8331" spans="16:16" x14ac:dyDescent="0.25">
      <c r="P8331" s="158"/>
    </row>
    <row r="8332" spans="16:16" x14ac:dyDescent="0.25">
      <c r="P8332" s="158"/>
    </row>
    <row r="8333" spans="16:16" x14ac:dyDescent="0.25">
      <c r="P8333" s="158"/>
    </row>
    <row r="8334" spans="16:16" x14ac:dyDescent="0.25">
      <c r="P8334" s="158"/>
    </row>
    <row r="8335" spans="16:16" x14ac:dyDescent="0.25">
      <c r="P8335" s="158"/>
    </row>
    <row r="8336" spans="16:16" x14ac:dyDescent="0.25">
      <c r="P8336" s="158"/>
    </row>
    <row r="8337" spans="16:16" x14ac:dyDescent="0.25">
      <c r="P8337" s="158"/>
    </row>
    <row r="8338" spans="16:16" x14ac:dyDescent="0.25">
      <c r="P8338" s="158"/>
    </row>
    <row r="8339" spans="16:16" x14ac:dyDescent="0.25">
      <c r="P8339" s="158"/>
    </row>
    <row r="8340" spans="16:16" x14ac:dyDescent="0.25">
      <c r="P8340" s="158"/>
    </row>
    <row r="8341" spans="16:16" x14ac:dyDescent="0.25">
      <c r="P8341" s="158"/>
    </row>
    <row r="8342" spans="16:16" x14ac:dyDescent="0.25">
      <c r="P8342" s="158"/>
    </row>
    <row r="8343" spans="16:16" x14ac:dyDescent="0.25">
      <c r="P8343" s="158"/>
    </row>
    <row r="8344" spans="16:16" x14ac:dyDescent="0.25">
      <c r="P8344" s="158"/>
    </row>
    <row r="8345" spans="16:16" x14ac:dyDescent="0.25">
      <c r="P8345" s="158"/>
    </row>
    <row r="8346" spans="16:16" x14ac:dyDescent="0.25">
      <c r="P8346" s="158"/>
    </row>
    <row r="8347" spans="16:16" x14ac:dyDescent="0.25">
      <c r="P8347" s="158"/>
    </row>
    <row r="8348" spans="16:16" x14ac:dyDescent="0.25">
      <c r="P8348" s="158"/>
    </row>
    <row r="8349" spans="16:16" x14ac:dyDescent="0.25">
      <c r="P8349" s="158"/>
    </row>
    <row r="8350" spans="16:16" x14ac:dyDescent="0.25">
      <c r="P8350" s="158"/>
    </row>
    <row r="8351" spans="16:16" x14ac:dyDescent="0.25">
      <c r="P8351" s="158"/>
    </row>
    <row r="8352" spans="16:16" x14ac:dyDescent="0.25">
      <c r="P8352" s="158"/>
    </row>
    <row r="8353" spans="16:16" x14ac:dyDescent="0.25">
      <c r="P8353" s="158"/>
    </row>
    <row r="8354" spans="16:16" x14ac:dyDescent="0.25">
      <c r="P8354" s="158"/>
    </row>
    <row r="8355" spans="16:16" x14ac:dyDescent="0.25">
      <c r="P8355" s="158"/>
    </row>
    <row r="8356" spans="16:16" x14ac:dyDescent="0.25">
      <c r="P8356" s="158"/>
    </row>
    <row r="8357" spans="16:16" x14ac:dyDescent="0.25">
      <c r="P8357" s="158"/>
    </row>
    <row r="8358" spans="16:16" x14ac:dyDescent="0.25">
      <c r="P8358" s="158"/>
    </row>
    <row r="8359" spans="16:16" x14ac:dyDescent="0.25">
      <c r="P8359" s="158"/>
    </row>
    <row r="8360" spans="16:16" x14ac:dyDescent="0.25">
      <c r="P8360" s="158"/>
    </row>
    <row r="8361" spans="16:16" x14ac:dyDescent="0.25">
      <c r="P8361" s="158"/>
    </row>
    <row r="8362" spans="16:16" x14ac:dyDescent="0.25">
      <c r="P8362" s="158"/>
    </row>
    <row r="8363" spans="16:16" x14ac:dyDescent="0.25">
      <c r="P8363" s="158"/>
    </row>
    <row r="8364" spans="16:16" x14ac:dyDescent="0.25">
      <c r="P8364" s="158"/>
    </row>
    <row r="8365" spans="16:16" x14ac:dyDescent="0.25">
      <c r="P8365" s="158"/>
    </row>
    <row r="8366" spans="16:16" x14ac:dyDescent="0.25">
      <c r="P8366" s="158"/>
    </row>
    <row r="8367" spans="16:16" x14ac:dyDescent="0.25">
      <c r="P8367" s="158"/>
    </row>
    <row r="8368" spans="16:16" x14ac:dyDescent="0.25">
      <c r="P8368" s="158"/>
    </row>
    <row r="8369" spans="16:16" x14ac:dyDescent="0.25">
      <c r="P8369" s="158"/>
    </row>
    <row r="8370" spans="16:16" x14ac:dyDescent="0.25">
      <c r="P8370" s="158"/>
    </row>
    <row r="8371" spans="16:16" x14ac:dyDescent="0.25">
      <c r="P8371" s="158"/>
    </row>
    <row r="8372" spans="16:16" x14ac:dyDescent="0.25">
      <c r="P8372" s="158"/>
    </row>
    <row r="8373" spans="16:16" x14ac:dyDescent="0.25">
      <c r="P8373" s="158"/>
    </row>
    <row r="8374" spans="16:16" x14ac:dyDescent="0.25">
      <c r="P8374" s="158"/>
    </row>
    <row r="8375" spans="16:16" x14ac:dyDescent="0.25">
      <c r="P8375" s="158"/>
    </row>
    <row r="8376" spans="16:16" x14ac:dyDescent="0.25">
      <c r="P8376" s="158"/>
    </row>
    <row r="8377" spans="16:16" x14ac:dyDescent="0.25">
      <c r="P8377" s="158"/>
    </row>
    <row r="8378" spans="16:16" x14ac:dyDescent="0.25">
      <c r="P8378" s="158"/>
    </row>
    <row r="8379" spans="16:16" x14ac:dyDescent="0.25">
      <c r="P8379" s="158"/>
    </row>
    <row r="8380" spans="16:16" x14ac:dyDescent="0.25">
      <c r="P8380" s="158"/>
    </row>
    <row r="8381" spans="16:16" x14ac:dyDescent="0.25">
      <c r="P8381" s="158"/>
    </row>
    <row r="8382" spans="16:16" x14ac:dyDescent="0.25">
      <c r="P8382" s="158"/>
    </row>
    <row r="8383" spans="16:16" x14ac:dyDescent="0.25">
      <c r="P8383" s="158"/>
    </row>
    <row r="8384" spans="16:16" x14ac:dyDescent="0.25">
      <c r="P8384" s="158"/>
    </row>
    <row r="8385" spans="16:16" x14ac:dyDescent="0.25">
      <c r="P8385" s="158"/>
    </row>
    <row r="8386" spans="16:16" x14ac:dyDescent="0.25">
      <c r="P8386" s="158"/>
    </row>
    <row r="8387" spans="16:16" x14ac:dyDescent="0.25">
      <c r="P8387" s="158"/>
    </row>
    <row r="8388" spans="16:16" x14ac:dyDescent="0.25">
      <c r="P8388" s="158"/>
    </row>
    <row r="8389" spans="16:16" x14ac:dyDescent="0.25">
      <c r="P8389" s="158"/>
    </row>
    <row r="8390" spans="16:16" x14ac:dyDescent="0.25">
      <c r="P8390" s="158"/>
    </row>
    <row r="8391" spans="16:16" x14ac:dyDescent="0.25">
      <c r="P8391" s="158"/>
    </row>
    <row r="8392" spans="16:16" x14ac:dyDescent="0.25">
      <c r="P8392" s="158"/>
    </row>
    <row r="8393" spans="16:16" x14ac:dyDescent="0.25">
      <c r="P8393" s="158"/>
    </row>
    <row r="8394" spans="16:16" x14ac:dyDescent="0.25">
      <c r="P8394" s="158"/>
    </row>
    <row r="8395" spans="16:16" x14ac:dyDescent="0.25">
      <c r="P8395" s="158"/>
    </row>
    <row r="8396" spans="16:16" x14ac:dyDescent="0.25">
      <c r="P8396" s="158"/>
    </row>
    <row r="8397" spans="16:16" x14ac:dyDescent="0.25">
      <c r="P8397" s="158"/>
    </row>
    <row r="8398" spans="16:16" x14ac:dyDescent="0.25">
      <c r="P8398" s="158"/>
    </row>
    <row r="8399" spans="16:16" x14ac:dyDescent="0.25">
      <c r="P8399" s="158"/>
    </row>
    <row r="8400" spans="16:16" x14ac:dyDescent="0.25">
      <c r="P8400" s="158"/>
    </row>
    <row r="8401" spans="16:16" x14ac:dyDescent="0.25">
      <c r="P8401" s="158"/>
    </row>
    <row r="8402" spans="16:16" x14ac:dyDescent="0.25">
      <c r="P8402" s="158"/>
    </row>
    <row r="8403" spans="16:16" x14ac:dyDescent="0.25">
      <c r="P8403" s="158"/>
    </row>
    <row r="8404" spans="16:16" x14ac:dyDescent="0.25">
      <c r="P8404" s="158"/>
    </row>
    <row r="8405" spans="16:16" x14ac:dyDescent="0.25">
      <c r="P8405" s="158"/>
    </row>
    <row r="8406" spans="16:16" x14ac:dyDescent="0.25">
      <c r="P8406" s="158"/>
    </row>
    <row r="8407" spans="16:16" x14ac:dyDescent="0.25">
      <c r="P8407" s="158"/>
    </row>
    <row r="8408" spans="16:16" x14ac:dyDescent="0.25">
      <c r="P8408" s="158"/>
    </row>
    <row r="8409" spans="16:16" x14ac:dyDescent="0.25">
      <c r="P8409" s="158"/>
    </row>
    <row r="8410" spans="16:16" x14ac:dyDescent="0.25">
      <c r="P8410" s="158"/>
    </row>
    <row r="8411" spans="16:16" x14ac:dyDescent="0.25">
      <c r="P8411" s="158"/>
    </row>
    <row r="8412" spans="16:16" x14ac:dyDescent="0.25">
      <c r="P8412" s="158"/>
    </row>
    <row r="8413" spans="16:16" x14ac:dyDescent="0.25">
      <c r="P8413" s="158"/>
    </row>
    <row r="8414" spans="16:16" x14ac:dyDescent="0.25">
      <c r="P8414" s="158"/>
    </row>
    <row r="8415" spans="16:16" x14ac:dyDescent="0.25">
      <c r="P8415" s="158"/>
    </row>
    <row r="8416" spans="16:16" x14ac:dyDescent="0.25">
      <c r="P8416" s="158"/>
    </row>
    <row r="8417" spans="16:16" x14ac:dyDescent="0.25">
      <c r="P8417" s="158"/>
    </row>
    <row r="8418" spans="16:16" x14ac:dyDescent="0.25">
      <c r="P8418" s="158"/>
    </row>
    <row r="8419" spans="16:16" x14ac:dyDescent="0.25">
      <c r="P8419" s="158"/>
    </row>
    <row r="8420" spans="16:16" x14ac:dyDescent="0.25">
      <c r="P8420" s="158"/>
    </row>
    <row r="8421" spans="16:16" x14ac:dyDescent="0.25">
      <c r="P8421" s="158"/>
    </row>
    <row r="8422" spans="16:16" x14ac:dyDescent="0.25">
      <c r="P8422" s="158"/>
    </row>
    <row r="8423" spans="16:16" x14ac:dyDescent="0.25">
      <c r="P8423" s="158"/>
    </row>
    <row r="8424" spans="16:16" x14ac:dyDescent="0.25">
      <c r="P8424" s="158"/>
    </row>
    <row r="8425" spans="16:16" x14ac:dyDescent="0.25">
      <c r="P8425" s="158"/>
    </row>
    <row r="8426" spans="16:16" x14ac:dyDescent="0.25">
      <c r="P8426" s="158"/>
    </row>
    <row r="8427" spans="16:16" x14ac:dyDescent="0.25">
      <c r="P8427" s="158"/>
    </row>
    <row r="8428" spans="16:16" x14ac:dyDescent="0.25">
      <c r="P8428" s="158"/>
    </row>
    <row r="8429" spans="16:16" x14ac:dyDescent="0.25">
      <c r="P8429" s="158"/>
    </row>
    <row r="8430" spans="16:16" x14ac:dyDescent="0.25">
      <c r="P8430" s="158"/>
    </row>
    <row r="8431" spans="16:16" x14ac:dyDescent="0.25">
      <c r="P8431" s="158"/>
    </row>
    <row r="8432" spans="16:16" x14ac:dyDescent="0.25">
      <c r="P8432" s="158"/>
    </row>
    <row r="8433" spans="16:16" x14ac:dyDescent="0.25">
      <c r="P8433" s="158"/>
    </row>
    <row r="8434" spans="16:16" x14ac:dyDescent="0.25">
      <c r="P8434" s="158"/>
    </row>
    <row r="8435" spans="16:16" x14ac:dyDescent="0.25">
      <c r="P8435" s="158"/>
    </row>
    <row r="8436" spans="16:16" x14ac:dyDescent="0.25">
      <c r="P8436" s="158"/>
    </row>
    <row r="8437" spans="16:16" x14ac:dyDescent="0.25">
      <c r="P8437" s="158"/>
    </row>
    <row r="8438" spans="16:16" x14ac:dyDescent="0.25">
      <c r="P8438" s="158"/>
    </row>
    <row r="8439" spans="16:16" x14ac:dyDescent="0.25">
      <c r="P8439" s="158"/>
    </row>
    <row r="8440" spans="16:16" x14ac:dyDescent="0.25">
      <c r="P8440" s="158"/>
    </row>
    <row r="8441" spans="16:16" x14ac:dyDescent="0.25">
      <c r="P8441" s="158"/>
    </row>
    <row r="8442" spans="16:16" x14ac:dyDescent="0.25">
      <c r="P8442" s="158"/>
    </row>
    <row r="8443" spans="16:16" x14ac:dyDescent="0.25">
      <c r="P8443" s="158"/>
    </row>
    <row r="8444" spans="16:16" x14ac:dyDescent="0.25">
      <c r="P8444" s="158"/>
    </row>
    <row r="8445" spans="16:16" x14ac:dyDescent="0.25">
      <c r="P8445" s="158"/>
    </row>
    <row r="8446" spans="16:16" x14ac:dyDescent="0.25">
      <c r="P8446" s="158"/>
    </row>
    <row r="8447" spans="16:16" x14ac:dyDescent="0.25">
      <c r="P8447" s="158"/>
    </row>
    <row r="8448" spans="16:16" x14ac:dyDescent="0.25">
      <c r="P8448" s="158"/>
    </row>
    <row r="8449" spans="16:16" x14ac:dyDescent="0.25">
      <c r="P8449" s="158"/>
    </row>
    <row r="8450" spans="16:16" x14ac:dyDescent="0.25">
      <c r="P8450" s="158"/>
    </row>
    <row r="8451" spans="16:16" x14ac:dyDescent="0.25">
      <c r="P8451" s="158"/>
    </row>
    <row r="8452" spans="16:16" x14ac:dyDescent="0.25">
      <c r="P8452" s="158"/>
    </row>
    <row r="8453" spans="16:16" x14ac:dyDescent="0.25">
      <c r="P8453" s="158"/>
    </row>
    <row r="8454" spans="16:16" x14ac:dyDescent="0.25">
      <c r="P8454" s="158"/>
    </row>
    <row r="8455" spans="16:16" x14ac:dyDescent="0.25">
      <c r="P8455" s="158"/>
    </row>
    <row r="8456" spans="16:16" x14ac:dyDescent="0.25">
      <c r="P8456" s="158"/>
    </row>
    <row r="8457" spans="16:16" x14ac:dyDescent="0.25">
      <c r="P8457" s="158"/>
    </row>
    <row r="8458" spans="16:16" x14ac:dyDescent="0.25">
      <c r="P8458" s="158"/>
    </row>
    <row r="8459" spans="16:16" x14ac:dyDescent="0.25">
      <c r="P8459" s="158"/>
    </row>
    <row r="8460" spans="16:16" x14ac:dyDescent="0.25">
      <c r="P8460" s="158"/>
    </row>
    <row r="8461" spans="16:16" x14ac:dyDescent="0.25">
      <c r="P8461" s="158"/>
    </row>
    <row r="8462" spans="16:16" x14ac:dyDescent="0.25">
      <c r="P8462" s="158"/>
    </row>
    <row r="8463" spans="16:16" x14ac:dyDescent="0.25">
      <c r="P8463" s="158"/>
    </row>
    <row r="8464" spans="16:16" x14ac:dyDescent="0.25">
      <c r="P8464" s="158"/>
    </row>
    <row r="8465" spans="16:16" x14ac:dyDescent="0.25">
      <c r="P8465" s="158"/>
    </row>
    <row r="8466" spans="16:16" x14ac:dyDescent="0.25">
      <c r="P8466" s="158"/>
    </row>
    <row r="8467" spans="16:16" x14ac:dyDescent="0.25">
      <c r="P8467" s="158"/>
    </row>
    <row r="8468" spans="16:16" x14ac:dyDescent="0.25">
      <c r="P8468" s="158"/>
    </row>
    <row r="8469" spans="16:16" x14ac:dyDescent="0.25">
      <c r="P8469" s="158"/>
    </row>
    <row r="8470" spans="16:16" x14ac:dyDescent="0.25">
      <c r="P8470" s="158"/>
    </row>
    <row r="8471" spans="16:16" x14ac:dyDescent="0.25">
      <c r="P8471" s="158"/>
    </row>
    <row r="8472" spans="16:16" x14ac:dyDescent="0.25">
      <c r="P8472" s="158"/>
    </row>
    <row r="8473" spans="16:16" x14ac:dyDescent="0.25">
      <c r="P8473" s="158"/>
    </row>
    <row r="8474" spans="16:16" x14ac:dyDescent="0.25">
      <c r="P8474" s="158"/>
    </row>
    <row r="8475" spans="16:16" x14ac:dyDescent="0.25">
      <c r="P8475" s="158"/>
    </row>
    <row r="8476" spans="16:16" x14ac:dyDescent="0.25">
      <c r="P8476" s="158"/>
    </row>
    <row r="8477" spans="16:16" x14ac:dyDescent="0.25">
      <c r="P8477" s="158"/>
    </row>
    <row r="8478" spans="16:16" x14ac:dyDescent="0.25">
      <c r="P8478" s="158"/>
    </row>
    <row r="8479" spans="16:16" x14ac:dyDescent="0.25">
      <c r="P8479" s="158"/>
    </row>
    <row r="8480" spans="16:16" x14ac:dyDescent="0.25">
      <c r="P8480" s="158"/>
    </row>
    <row r="8481" spans="16:16" x14ac:dyDescent="0.25">
      <c r="P8481" s="158"/>
    </row>
    <row r="8482" spans="16:16" x14ac:dyDescent="0.25">
      <c r="P8482" s="158"/>
    </row>
    <row r="8483" spans="16:16" x14ac:dyDescent="0.25">
      <c r="P8483" s="158"/>
    </row>
    <row r="8484" spans="16:16" x14ac:dyDescent="0.25">
      <c r="P8484" s="158"/>
    </row>
    <row r="8485" spans="16:16" x14ac:dyDescent="0.25">
      <c r="P8485" s="158"/>
    </row>
    <row r="8486" spans="16:16" x14ac:dyDescent="0.25">
      <c r="P8486" s="158"/>
    </row>
    <row r="8487" spans="16:16" x14ac:dyDescent="0.25">
      <c r="P8487" s="158"/>
    </row>
    <row r="8488" spans="16:16" x14ac:dyDescent="0.25">
      <c r="P8488" s="158"/>
    </row>
    <row r="8489" spans="16:16" x14ac:dyDescent="0.25">
      <c r="P8489" s="158"/>
    </row>
    <row r="8490" spans="16:16" x14ac:dyDescent="0.25">
      <c r="P8490" s="158"/>
    </row>
    <row r="8491" spans="16:16" x14ac:dyDescent="0.25">
      <c r="P8491" s="158"/>
    </row>
    <row r="8492" spans="16:16" x14ac:dyDescent="0.25">
      <c r="P8492" s="158"/>
    </row>
    <row r="8493" spans="16:16" x14ac:dyDescent="0.25">
      <c r="P8493" s="158"/>
    </row>
    <row r="8494" spans="16:16" x14ac:dyDescent="0.25">
      <c r="P8494" s="158"/>
    </row>
    <row r="8495" spans="16:16" x14ac:dyDescent="0.25">
      <c r="P8495" s="158"/>
    </row>
    <row r="8496" spans="16:16" x14ac:dyDescent="0.25">
      <c r="P8496" s="158"/>
    </row>
    <row r="8497" spans="16:16" x14ac:dyDescent="0.25">
      <c r="P8497" s="158"/>
    </row>
    <row r="8498" spans="16:16" x14ac:dyDescent="0.25">
      <c r="P8498" s="158"/>
    </row>
    <row r="8499" spans="16:16" x14ac:dyDescent="0.25">
      <c r="P8499" s="158"/>
    </row>
    <row r="8500" spans="16:16" x14ac:dyDescent="0.25">
      <c r="P8500" s="158"/>
    </row>
    <row r="8501" spans="16:16" x14ac:dyDescent="0.25">
      <c r="P8501" s="158"/>
    </row>
    <row r="8502" spans="16:16" x14ac:dyDescent="0.25">
      <c r="P8502" s="158"/>
    </row>
    <row r="8503" spans="16:16" x14ac:dyDescent="0.25">
      <c r="P8503" s="158"/>
    </row>
    <row r="8504" spans="16:16" x14ac:dyDescent="0.25">
      <c r="P8504" s="158"/>
    </row>
    <row r="8505" spans="16:16" x14ac:dyDescent="0.25">
      <c r="P8505" s="158"/>
    </row>
    <row r="8506" spans="16:16" x14ac:dyDescent="0.25">
      <c r="P8506" s="158"/>
    </row>
    <row r="8507" spans="16:16" x14ac:dyDescent="0.25">
      <c r="P8507" s="158"/>
    </row>
    <row r="8508" spans="16:16" x14ac:dyDescent="0.25">
      <c r="P8508" s="158"/>
    </row>
    <row r="8509" spans="16:16" x14ac:dyDescent="0.25">
      <c r="P8509" s="158"/>
    </row>
    <row r="8510" spans="16:16" x14ac:dyDescent="0.25">
      <c r="P8510" s="158"/>
    </row>
    <row r="8511" spans="16:16" x14ac:dyDescent="0.25">
      <c r="P8511" s="158"/>
    </row>
    <row r="8512" spans="16:16" x14ac:dyDescent="0.25">
      <c r="P8512" s="158"/>
    </row>
    <row r="8513" spans="16:16" x14ac:dyDescent="0.25">
      <c r="P8513" s="158"/>
    </row>
    <row r="8514" spans="16:16" x14ac:dyDescent="0.25">
      <c r="P8514" s="158"/>
    </row>
    <row r="8515" spans="16:16" x14ac:dyDescent="0.25">
      <c r="P8515" s="158"/>
    </row>
    <row r="8516" spans="16:16" x14ac:dyDescent="0.25">
      <c r="P8516" s="158"/>
    </row>
    <row r="8517" spans="16:16" x14ac:dyDescent="0.25">
      <c r="P8517" s="158"/>
    </row>
    <row r="8518" spans="16:16" x14ac:dyDescent="0.25">
      <c r="P8518" s="158"/>
    </row>
    <row r="8519" spans="16:16" x14ac:dyDescent="0.25">
      <c r="P8519" s="158"/>
    </row>
    <row r="8520" spans="16:16" x14ac:dyDescent="0.25">
      <c r="P8520" s="158"/>
    </row>
    <row r="8521" spans="16:16" x14ac:dyDescent="0.25">
      <c r="P8521" s="158"/>
    </row>
    <row r="8522" spans="16:16" x14ac:dyDescent="0.25">
      <c r="P8522" s="158"/>
    </row>
    <row r="8523" spans="16:16" x14ac:dyDescent="0.25">
      <c r="P8523" s="158"/>
    </row>
    <row r="8524" spans="16:16" x14ac:dyDescent="0.25">
      <c r="P8524" s="158"/>
    </row>
    <row r="8525" spans="16:16" x14ac:dyDescent="0.25">
      <c r="P8525" s="158"/>
    </row>
    <row r="8526" spans="16:16" x14ac:dyDescent="0.25">
      <c r="P8526" s="158"/>
    </row>
    <row r="8527" spans="16:16" x14ac:dyDescent="0.25">
      <c r="P8527" s="158"/>
    </row>
    <row r="8528" spans="16:16" x14ac:dyDescent="0.25">
      <c r="P8528" s="158"/>
    </row>
    <row r="8529" spans="16:16" x14ac:dyDescent="0.25">
      <c r="P8529" s="158"/>
    </row>
    <row r="8530" spans="16:16" x14ac:dyDescent="0.25">
      <c r="P8530" s="158"/>
    </row>
    <row r="8531" spans="16:16" x14ac:dyDescent="0.25">
      <c r="P8531" s="158"/>
    </row>
    <row r="8532" spans="16:16" x14ac:dyDescent="0.25">
      <c r="P8532" s="158"/>
    </row>
    <row r="8533" spans="16:16" x14ac:dyDescent="0.25">
      <c r="P8533" s="158"/>
    </row>
    <row r="8534" spans="16:16" x14ac:dyDescent="0.25">
      <c r="P8534" s="158"/>
    </row>
    <row r="8535" spans="16:16" x14ac:dyDescent="0.25">
      <c r="P8535" s="158"/>
    </row>
    <row r="8536" spans="16:16" x14ac:dyDescent="0.25">
      <c r="P8536" s="158"/>
    </row>
    <row r="8537" spans="16:16" x14ac:dyDescent="0.25">
      <c r="P8537" s="158"/>
    </row>
    <row r="8538" spans="16:16" x14ac:dyDescent="0.25">
      <c r="P8538" s="158"/>
    </row>
    <row r="8539" spans="16:16" x14ac:dyDescent="0.25">
      <c r="P8539" s="158"/>
    </row>
    <row r="8540" spans="16:16" x14ac:dyDescent="0.25">
      <c r="P8540" s="158"/>
    </row>
    <row r="8541" spans="16:16" x14ac:dyDescent="0.25">
      <c r="P8541" s="158"/>
    </row>
    <row r="8542" spans="16:16" x14ac:dyDescent="0.25">
      <c r="P8542" s="158"/>
    </row>
    <row r="8543" spans="16:16" x14ac:dyDescent="0.25">
      <c r="P8543" s="158"/>
    </row>
    <row r="8544" spans="16:16" x14ac:dyDescent="0.25">
      <c r="P8544" s="158"/>
    </row>
    <row r="8545" spans="16:16" x14ac:dyDescent="0.25">
      <c r="P8545" s="158"/>
    </row>
    <row r="8546" spans="16:16" x14ac:dyDescent="0.25">
      <c r="P8546" s="158"/>
    </row>
    <row r="8547" spans="16:16" x14ac:dyDescent="0.25">
      <c r="P8547" s="158"/>
    </row>
    <row r="8548" spans="16:16" x14ac:dyDescent="0.25">
      <c r="P8548" s="158"/>
    </row>
    <row r="8549" spans="16:16" x14ac:dyDescent="0.25">
      <c r="P8549" s="158"/>
    </row>
    <row r="8550" spans="16:16" x14ac:dyDescent="0.25">
      <c r="P8550" s="158"/>
    </row>
    <row r="8551" spans="16:16" x14ac:dyDescent="0.25">
      <c r="P8551" s="158"/>
    </row>
    <row r="8552" spans="16:16" x14ac:dyDescent="0.25">
      <c r="P8552" s="158"/>
    </row>
    <row r="8553" spans="16:16" x14ac:dyDescent="0.25">
      <c r="P8553" s="158"/>
    </row>
    <row r="8554" spans="16:16" x14ac:dyDescent="0.25">
      <c r="P8554" s="158"/>
    </row>
    <row r="8555" spans="16:16" x14ac:dyDescent="0.25">
      <c r="P8555" s="158"/>
    </row>
    <row r="8556" spans="16:16" x14ac:dyDescent="0.25">
      <c r="P8556" s="158"/>
    </row>
    <row r="8557" spans="16:16" x14ac:dyDescent="0.25">
      <c r="P8557" s="158"/>
    </row>
    <row r="8558" spans="16:16" x14ac:dyDescent="0.25">
      <c r="P8558" s="158"/>
    </row>
    <row r="8559" spans="16:16" x14ac:dyDescent="0.25">
      <c r="P8559" s="158"/>
    </row>
    <row r="8560" spans="16:16" x14ac:dyDescent="0.25">
      <c r="P8560" s="158"/>
    </row>
    <row r="8561" spans="16:16" x14ac:dyDescent="0.25">
      <c r="P8561" s="158"/>
    </row>
    <row r="8562" spans="16:16" x14ac:dyDescent="0.25">
      <c r="P8562" s="158"/>
    </row>
    <row r="8563" spans="16:16" x14ac:dyDescent="0.25">
      <c r="P8563" s="158"/>
    </row>
    <row r="8564" spans="16:16" x14ac:dyDescent="0.25">
      <c r="P8564" s="158"/>
    </row>
    <row r="8565" spans="16:16" x14ac:dyDescent="0.25">
      <c r="P8565" s="158"/>
    </row>
    <row r="8566" spans="16:16" x14ac:dyDescent="0.25">
      <c r="P8566" s="158"/>
    </row>
    <row r="8567" spans="16:16" x14ac:dyDescent="0.25">
      <c r="P8567" s="158"/>
    </row>
    <row r="8568" spans="16:16" x14ac:dyDescent="0.25">
      <c r="P8568" s="158"/>
    </row>
    <row r="8569" spans="16:16" x14ac:dyDescent="0.25">
      <c r="P8569" s="158"/>
    </row>
    <row r="8570" spans="16:16" x14ac:dyDescent="0.25">
      <c r="P8570" s="158"/>
    </row>
    <row r="8571" spans="16:16" x14ac:dyDescent="0.25">
      <c r="P8571" s="158"/>
    </row>
    <row r="8572" spans="16:16" x14ac:dyDescent="0.25">
      <c r="P8572" s="158"/>
    </row>
    <row r="8573" spans="16:16" x14ac:dyDescent="0.25">
      <c r="P8573" s="158"/>
    </row>
    <row r="8574" spans="16:16" x14ac:dyDescent="0.25">
      <c r="P8574" s="158"/>
    </row>
    <row r="8575" spans="16:16" x14ac:dyDescent="0.25">
      <c r="P8575" s="158"/>
    </row>
    <row r="8576" spans="16:16" x14ac:dyDescent="0.25">
      <c r="P8576" s="158"/>
    </row>
    <row r="8577" spans="16:16" x14ac:dyDescent="0.25">
      <c r="P8577" s="158"/>
    </row>
    <row r="8578" spans="16:16" x14ac:dyDescent="0.25">
      <c r="P8578" s="158"/>
    </row>
    <row r="8579" spans="16:16" x14ac:dyDescent="0.25">
      <c r="P8579" s="158"/>
    </row>
    <row r="8580" spans="16:16" x14ac:dyDescent="0.25">
      <c r="P8580" s="158"/>
    </row>
    <row r="8581" spans="16:16" x14ac:dyDescent="0.25">
      <c r="P8581" s="158"/>
    </row>
    <row r="8582" spans="16:16" x14ac:dyDescent="0.25">
      <c r="P8582" s="158"/>
    </row>
    <row r="8583" spans="16:16" x14ac:dyDescent="0.25">
      <c r="P8583" s="158"/>
    </row>
    <row r="8584" spans="16:16" x14ac:dyDescent="0.25">
      <c r="P8584" s="158"/>
    </row>
    <row r="8585" spans="16:16" x14ac:dyDescent="0.25">
      <c r="P8585" s="158"/>
    </row>
    <row r="8586" spans="16:16" x14ac:dyDescent="0.25">
      <c r="P8586" s="158"/>
    </row>
    <row r="8587" spans="16:16" x14ac:dyDescent="0.25">
      <c r="P8587" s="158"/>
    </row>
    <row r="8588" spans="16:16" x14ac:dyDescent="0.25">
      <c r="P8588" s="158"/>
    </row>
    <row r="8589" spans="16:16" x14ac:dyDescent="0.25">
      <c r="P8589" s="158"/>
    </row>
    <row r="8590" spans="16:16" x14ac:dyDescent="0.25">
      <c r="P8590" s="158"/>
    </row>
    <row r="8591" spans="16:16" x14ac:dyDescent="0.25">
      <c r="P8591" s="158"/>
    </row>
    <row r="8592" spans="16:16" x14ac:dyDescent="0.25">
      <c r="P8592" s="158"/>
    </row>
    <row r="8593" spans="16:16" x14ac:dyDescent="0.25">
      <c r="P8593" s="158"/>
    </row>
    <row r="8594" spans="16:16" x14ac:dyDescent="0.25">
      <c r="P8594" s="158"/>
    </row>
    <row r="8595" spans="16:16" x14ac:dyDescent="0.25">
      <c r="P8595" s="158"/>
    </row>
    <row r="8596" spans="16:16" x14ac:dyDescent="0.25">
      <c r="P8596" s="158"/>
    </row>
    <row r="8597" spans="16:16" x14ac:dyDescent="0.25">
      <c r="P8597" s="158"/>
    </row>
    <row r="8598" spans="16:16" x14ac:dyDescent="0.25">
      <c r="P8598" s="158"/>
    </row>
    <row r="8599" spans="16:16" x14ac:dyDescent="0.25">
      <c r="P8599" s="158"/>
    </row>
    <row r="8600" spans="16:16" x14ac:dyDescent="0.25">
      <c r="P8600" s="158"/>
    </row>
    <row r="8601" spans="16:16" x14ac:dyDescent="0.25">
      <c r="P8601" s="158"/>
    </row>
    <row r="8602" spans="16:16" x14ac:dyDescent="0.25">
      <c r="P8602" s="158"/>
    </row>
    <row r="8603" spans="16:16" x14ac:dyDescent="0.25">
      <c r="P8603" s="158"/>
    </row>
    <row r="8604" spans="16:16" x14ac:dyDescent="0.25">
      <c r="P8604" s="158"/>
    </row>
    <row r="8605" spans="16:16" x14ac:dyDescent="0.25">
      <c r="P8605" s="158"/>
    </row>
    <row r="8606" spans="16:16" x14ac:dyDescent="0.25">
      <c r="P8606" s="158"/>
    </row>
    <row r="8607" spans="16:16" x14ac:dyDescent="0.25">
      <c r="P8607" s="158"/>
    </row>
    <row r="8608" spans="16:16" x14ac:dyDescent="0.25">
      <c r="P8608" s="158"/>
    </row>
    <row r="8609" spans="16:16" x14ac:dyDescent="0.25">
      <c r="P8609" s="158"/>
    </row>
    <row r="8610" spans="16:16" x14ac:dyDescent="0.25">
      <c r="P8610" s="158"/>
    </row>
    <row r="8611" spans="16:16" x14ac:dyDescent="0.25">
      <c r="P8611" s="158"/>
    </row>
    <row r="8612" spans="16:16" x14ac:dyDescent="0.25">
      <c r="P8612" s="158"/>
    </row>
    <row r="8613" spans="16:16" x14ac:dyDescent="0.25">
      <c r="P8613" s="158"/>
    </row>
    <row r="8614" spans="16:16" x14ac:dyDescent="0.25">
      <c r="P8614" s="158"/>
    </row>
    <row r="8615" spans="16:16" x14ac:dyDescent="0.25">
      <c r="P8615" s="158"/>
    </row>
    <row r="8616" spans="16:16" x14ac:dyDescent="0.25">
      <c r="P8616" s="158"/>
    </row>
    <row r="8617" spans="16:16" x14ac:dyDescent="0.25">
      <c r="P8617" s="158"/>
    </row>
    <row r="8618" spans="16:16" x14ac:dyDescent="0.25">
      <c r="P8618" s="158"/>
    </row>
    <row r="8619" spans="16:16" x14ac:dyDescent="0.25">
      <c r="P8619" s="158"/>
    </row>
    <row r="8620" spans="16:16" x14ac:dyDescent="0.25">
      <c r="P8620" s="158"/>
    </row>
    <row r="8621" spans="16:16" x14ac:dyDescent="0.25">
      <c r="P8621" s="158"/>
    </row>
    <row r="8622" spans="16:16" x14ac:dyDescent="0.25">
      <c r="P8622" s="158"/>
    </row>
    <row r="8623" spans="16:16" x14ac:dyDescent="0.25">
      <c r="P8623" s="158"/>
    </row>
    <row r="8624" spans="16:16" x14ac:dyDescent="0.25">
      <c r="P8624" s="158"/>
    </row>
    <row r="8625" spans="16:16" x14ac:dyDescent="0.25">
      <c r="P8625" s="158"/>
    </row>
    <row r="8626" spans="16:16" x14ac:dyDescent="0.25">
      <c r="P8626" s="158"/>
    </row>
    <row r="8627" spans="16:16" x14ac:dyDescent="0.25">
      <c r="P8627" s="158"/>
    </row>
    <row r="8628" spans="16:16" x14ac:dyDescent="0.25">
      <c r="P8628" s="158"/>
    </row>
    <row r="8629" spans="16:16" x14ac:dyDescent="0.25">
      <c r="P8629" s="158"/>
    </row>
    <row r="8630" spans="16:16" x14ac:dyDescent="0.25">
      <c r="P8630" s="158"/>
    </row>
    <row r="8631" spans="16:16" x14ac:dyDescent="0.25">
      <c r="P8631" s="158"/>
    </row>
    <row r="8632" spans="16:16" x14ac:dyDescent="0.25">
      <c r="P8632" s="158"/>
    </row>
    <row r="8633" spans="16:16" x14ac:dyDescent="0.25">
      <c r="P8633" s="158"/>
    </row>
    <row r="8634" spans="16:16" x14ac:dyDescent="0.25">
      <c r="P8634" s="158"/>
    </row>
    <row r="8635" spans="16:16" x14ac:dyDescent="0.25">
      <c r="P8635" s="158"/>
    </row>
    <row r="8636" spans="16:16" x14ac:dyDescent="0.25">
      <c r="P8636" s="158"/>
    </row>
    <row r="8637" spans="16:16" x14ac:dyDescent="0.25">
      <c r="P8637" s="158"/>
    </row>
    <row r="8638" spans="16:16" x14ac:dyDescent="0.25">
      <c r="P8638" s="158"/>
    </row>
    <row r="8639" spans="16:16" x14ac:dyDescent="0.25">
      <c r="P8639" s="158"/>
    </row>
    <row r="8640" spans="16:16" x14ac:dyDescent="0.25">
      <c r="P8640" s="158"/>
    </row>
    <row r="8641" spans="16:16" x14ac:dyDescent="0.25">
      <c r="P8641" s="158"/>
    </row>
    <row r="8642" spans="16:16" x14ac:dyDescent="0.25">
      <c r="P8642" s="158"/>
    </row>
    <row r="8643" spans="16:16" x14ac:dyDescent="0.25">
      <c r="P8643" s="158"/>
    </row>
    <row r="8644" spans="16:16" x14ac:dyDescent="0.25">
      <c r="P8644" s="158"/>
    </row>
    <row r="8645" spans="16:16" x14ac:dyDescent="0.25">
      <c r="P8645" s="158"/>
    </row>
    <row r="8646" spans="16:16" x14ac:dyDescent="0.25">
      <c r="P8646" s="158"/>
    </row>
    <row r="8647" spans="16:16" x14ac:dyDescent="0.25">
      <c r="P8647" s="158"/>
    </row>
    <row r="8648" spans="16:16" x14ac:dyDescent="0.25">
      <c r="P8648" s="158"/>
    </row>
    <row r="8649" spans="16:16" x14ac:dyDescent="0.25">
      <c r="P8649" s="158"/>
    </row>
    <row r="8650" spans="16:16" x14ac:dyDescent="0.25">
      <c r="P8650" s="158"/>
    </row>
    <row r="8651" spans="16:16" x14ac:dyDescent="0.25">
      <c r="P8651" s="158"/>
    </row>
    <row r="8652" spans="16:16" x14ac:dyDescent="0.25">
      <c r="P8652" s="158"/>
    </row>
    <row r="8653" spans="16:16" x14ac:dyDescent="0.25">
      <c r="P8653" s="158"/>
    </row>
    <row r="8654" spans="16:16" x14ac:dyDescent="0.25">
      <c r="P8654" s="158"/>
    </row>
    <row r="8655" spans="16:16" x14ac:dyDescent="0.25">
      <c r="P8655" s="158"/>
    </row>
    <row r="8656" spans="16:16" x14ac:dyDescent="0.25">
      <c r="P8656" s="158"/>
    </row>
    <row r="8657" spans="16:16" x14ac:dyDescent="0.25">
      <c r="P8657" s="158"/>
    </row>
    <row r="8658" spans="16:16" x14ac:dyDescent="0.25">
      <c r="P8658" s="158"/>
    </row>
    <row r="8659" spans="16:16" x14ac:dyDescent="0.25">
      <c r="P8659" s="158"/>
    </row>
    <row r="8660" spans="16:16" x14ac:dyDescent="0.25">
      <c r="P8660" s="158"/>
    </row>
    <row r="8661" spans="16:16" x14ac:dyDescent="0.25">
      <c r="P8661" s="158"/>
    </row>
    <row r="8662" spans="16:16" x14ac:dyDescent="0.25">
      <c r="P8662" s="158"/>
    </row>
    <row r="8663" spans="16:16" x14ac:dyDescent="0.25">
      <c r="P8663" s="158"/>
    </row>
    <row r="8664" spans="16:16" x14ac:dyDescent="0.25">
      <c r="P8664" s="158"/>
    </row>
    <row r="8665" spans="16:16" x14ac:dyDescent="0.25">
      <c r="P8665" s="158"/>
    </row>
    <row r="8666" spans="16:16" x14ac:dyDescent="0.25">
      <c r="P8666" s="158"/>
    </row>
    <row r="8667" spans="16:16" x14ac:dyDescent="0.25">
      <c r="P8667" s="158"/>
    </row>
    <row r="8668" spans="16:16" x14ac:dyDescent="0.25">
      <c r="P8668" s="158"/>
    </row>
    <row r="8669" spans="16:16" x14ac:dyDescent="0.25">
      <c r="P8669" s="158"/>
    </row>
    <row r="8670" spans="16:16" x14ac:dyDescent="0.25">
      <c r="P8670" s="158"/>
    </row>
    <row r="8671" spans="16:16" x14ac:dyDescent="0.25">
      <c r="P8671" s="158"/>
    </row>
    <row r="8672" spans="16:16" x14ac:dyDescent="0.25">
      <c r="P8672" s="158"/>
    </row>
    <row r="8673" spans="16:16" x14ac:dyDescent="0.25">
      <c r="P8673" s="158"/>
    </row>
    <row r="8674" spans="16:16" x14ac:dyDescent="0.25">
      <c r="P8674" s="158"/>
    </row>
    <row r="8675" spans="16:16" x14ac:dyDescent="0.25">
      <c r="P8675" s="158"/>
    </row>
    <row r="8676" spans="16:16" x14ac:dyDescent="0.25">
      <c r="P8676" s="158"/>
    </row>
    <row r="8677" spans="16:16" x14ac:dyDescent="0.25">
      <c r="P8677" s="158"/>
    </row>
    <row r="8678" spans="16:16" x14ac:dyDescent="0.25">
      <c r="P8678" s="158"/>
    </row>
    <row r="8679" spans="16:16" x14ac:dyDescent="0.25">
      <c r="P8679" s="158"/>
    </row>
    <row r="8680" spans="16:16" x14ac:dyDescent="0.25">
      <c r="P8680" s="158"/>
    </row>
    <row r="8681" spans="16:16" x14ac:dyDescent="0.25">
      <c r="P8681" s="158"/>
    </row>
    <row r="8682" spans="16:16" x14ac:dyDescent="0.25">
      <c r="P8682" s="158"/>
    </row>
    <row r="8683" spans="16:16" x14ac:dyDescent="0.25">
      <c r="P8683" s="158"/>
    </row>
    <row r="8684" spans="16:16" x14ac:dyDescent="0.25">
      <c r="P8684" s="158"/>
    </row>
    <row r="8685" spans="16:16" x14ac:dyDescent="0.25">
      <c r="P8685" s="158"/>
    </row>
    <row r="8686" spans="16:16" x14ac:dyDescent="0.25">
      <c r="P8686" s="158"/>
    </row>
    <row r="8687" spans="16:16" x14ac:dyDescent="0.25">
      <c r="P8687" s="158"/>
    </row>
    <row r="8688" spans="16:16" x14ac:dyDescent="0.25">
      <c r="P8688" s="158"/>
    </row>
    <row r="8689" spans="16:16" x14ac:dyDescent="0.25">
      <c r="P8689" s="158"/>
    </row>
    <row r="8690" spans="16:16" x14ac:dyDescent="0.25">
      <c r="P8690" s="158"/>
    </row>
    <row r="8691" spans="16:16" x14ac:dyDescent="0.25">
      <c r="P8691" s="158"/>
    </row>
    <row r="8692" spans="16:16" x14ac:dyDescent="0.25">
      <c r="P8692" s="158"/>
    </row>
    <row r="8693" spans="16:16" x14ac:dyDescent="0.25">
      <c r="P8693" s="158"/>
    </row>
    <row r="8694" spans="16:16" x14ac:dyDescent="0.25">
      <c r="P8694" s="158"/>
    </row>
    <row r="8695" spans="16:16" x14ac:dyDescent="0.25">
      <c r="P8695" s="158"/>
    </row>
    <row r="8696" spans="16:16" x14ac:dyDescent="0.25">
      <c r="P8696" s="158"/>
    </row>
    <row r="8697" spans="16:16" x14ac:dyDescent="0.25">
      <c r="P8697" s="158"/>
    </row>
    <row r="8698" spans="16:16" x14ac:dyDescent="0.25">
      <c r="P8698" s="158"/>
    </row>
    <row r="8699" spans="16:16" x14ac:dyDescent="0.25">
      <c r="P8699" s="158"/>
    </row>
    <row r="8700" spans="16:16" x14ac:dyDescent="0.25">
      <c r="P8700" s="158"/>
    </row>
    <row r="8701" spans="16:16" x14ac:dyDescent="0.25">
      <c r="P8701" s="158"/>
    </row>
    <row r="8702" spans="16:16" x14ac:dyDescent="0.25">
      <c r="P8702" s="158"/>
    </row>
    <row r="8703" spans="16:16" x14ac:dyDescent="0.25">
      <c r="P8703" s="158"/>
    </row>
    <row r="8704" spans="16:16" x14ac:dyDescent="0.25">
      <c r="P8704" s="158"/>
    </row>
    <row r="8705" spans="16:16" x14ac:dyDescent="0.25">
      <c r="P8705" s="158"/>
    </row>
    <row r="8706" spans="16:16" x14ac:dyDescent="0.25">
      <c r="P8706" s="158"/>
    </row>
    <row r="8707" spans="16:16" x14ac:dyDescent="0.25">
      <c r="P8707" s="158"/>
    </row>
    <row r="8708" spans="16:16" x14ac:dyDescent="0.25">
      <c r="P8708" s="158"/>
    </row>
    <row r="8709" spans="16:16" x14ac:dyDescent="0.25">
      <c r="P8709" s="158"/>
    </row>
    <row r="8710" spans="16:16" x14ac:dyDescent="0.25">
      <c r="P8710" s="158"/>
    </row>
    <row r="8711" spans="16:16" x14ac:dyDescent="0.25">
      <c r="P8711" s="158"/>
    </row>
    <row r="8712" spans="16:16" x14ac:dyDescent="0.25">
      <c r="P8712" s="158"/>
    </row>
    <row r="8713" spans="16:16" x14ac:dyDescent="0.25">
      <c r="P8713" s="158"/>
    </row>
    <row r="8714" spans="16:16" x14ac:dyDescent="0.25">
      <c r="P8714" s="158"/>
    </row>
    <row r="8715" spans="16:16" x14ac:dyDescent="0.25">
      <c r="P8715" s="158"/>
    </row>
    <row r="8716" spans="16:16" x14ac:dyDescent="0.25">
      <c r="P8716" s="158"/>
    </row>
    <row r="8717" spans="16:16" x14ac:dyDescent="0.25">
      <c r="P8717" s="158"/>
    </row>
    <row r="8718" spans="16:16" x14ac:dyDescent="0.25">
      <c r="P8718" s="158"/>
    </row>
    <row r="8719" spans="16:16" x14ac:dyDescent="0.25">
      <c r="P8719" s="158"/>
    </row>
    <row r="8720" spans="16:16" x14ac:dyDescent="0.25">
      <c r="P8720" s="158"/>
    </row>
    <row r="8721" spans="16:16" x14ac:dyDescent="0.25">
      <c r="P8721" s="158"/>
    </row>
    <row r="8722" spans="16:16" x14ac:dyDescent="0.25">
      <c r="P8722" s="158"/>
    </row>
    <row r="8723" spans="16:16" x14ac:dyDescent="0.25">
      <c r="P8723" s="158"/>
    </row>
    <row r="8724" spans="16:16" x14ac:dyDescent="0.25">
      <c r="P8724" s="158"/>
    </row>
    <row r="8725" spans="16:16" x14ac:dyDescent="0.25">
      <c r="P8725" s="158"/>
    </row>
    <row r="8726" spans="16:16" x14ac:dyDescent="0.25">
      <c r="P8726" s="158"/>
    </row>
    <row r="8727" spans="16:16" x14ac:dyDescent="0.25">
      <c r="P8727" s="158"/>
    </row>
    <row r="8728" spans="16:16" x14ac:dyDescent="0.25">
      <c r="P8728" s="158"/>
    </row>
    <row r="8729" spans="16:16" x14ac:dyDescent="0.25">
      <c r="P8729" s="158"/>
    </row>
    <row r="8730" spans="16:16" x14ac:dyDescent="0.25">
      <c r="P8730" s="158"/>
    </row>
    <row r="8731" spans="16:16" x14ac:dyDescent="0.25">
      <c r="P8731" s="158"/>
    </row>
    <row r="8732" spans="16:16" x14ac:dyDescent="0.25">
      <c r="P8732" s="158"/>
    </row>
    <row r="8733" spans="16:16" x14ac:dyDescent="0.25">
      <c r="P8733" s="158"/>
    </row>
    <row r="8734" spans="16:16" x14ac:dyDescent="0.25">
      <c r="P8734" s="158"/>
    </row>
    <row r="8735" spans="16:16" x14ac:dyDescent="0.25">
      <c r="P8735" s="158"/>
    </row>
    <row r="8736" spans="16:16" x14ac:dyDescent="0.25">
      <c r="P8736" s="158"/>
    </row>
    <row r="8737" spans="16:16" x14ac:dyDescent="0.25">
      <c r="P8737" s="158"/>
    </row>
    <row r="8738" spans="16:16" x14ac:dyDescent="0.25">
      <c r="P8738" s="158"/>
    </row>
    <row r="8739" spans="16:16" x14ac:dyDescent="0.25">
      <c r="P8739" s="158"/>
    </row>
    <row r="8740" spans="16:16" x14ac:dyDescent="0.25">
      <c r="P8740" s="158"/>
    </row>
    <row r="8741" spans="16:16" x14ac:dyDescent="0.25">
      <c r="P8741" s="158"/>
    </row>
    <row r="8742" spans="16:16" x14ac:dyDescent="0.25">
      <c r="P8742" s="158"/>
    </row>
    <row r="8743" spans="16:16" x14ac:dyDescent="0.25">
      <c r="P8743" s="158"/>
    </row>
    <row r="8744" spans="16:16" x14ac:dyDescent="0.25">
      <c r="P8744" s="158"/>
    </row>
    <row r="8745" spans="16:16" x14ac:dyDescent="0.25">
      <c r="P8745" s="158"/>
    </row>
    <row r="8746" spans="16:16" x14ac:dyDescent="0.25">
      <c r="P8746" s="158"/>
    </row>
    <row r="8747" spans="16:16" x14ac:dyDescent="0.25">
      <c r="P8747" s="158"/>
    </row>
    <row r="8748" spans="16:16" x14ac:dyDescent="0.25">
      <c r="P8748" s="158"/>
    </row>
    <row r="8749" spans="16:16" x14ac:dyDescent="0.25">
      <c r="P8749" s="158"/>
    </row>
    <row r="8750" spans="16:16" x14ac:dyDescent="0.25">
      <c r="P8750" s="158"/>
    </row>
    <row r="8751" spans="16:16" x14ac:dyDescent="0.25">
      <c r="P8751" s="158"/>
    </row>
    <row r="8752" spans="16:16" x14ac:dyDescent="0.25">
      <c r="P8752" s="158"/>
    </row>
    <row r="8753" spans="16:16" x14ac:dyDescent="0.25">
      <c r="P8753" s="158"/>
    </row>
    <row r="8754" spans="16:16" x14ac:dyDescent="0.25">
      <c r="P8754" s="158"/>
    </row>
    <row r="8755" spans="16:16" x14ac:dyDescent="0.25">
      <c r="P8755" s="158"/>
    </row>
    <row r="8756" spans="16:16" x14ac:dyDescent="0.25">
      <c r="P8756" s="158"/>
    </row>
    <row r="8757" spans="16:16" x14ac:dyDescent="0.25">
      <c r="P8757" s="158"/>
    </row>
    <row r="8758" spans="16:16" x14ac:dyDescent="0.25">
      <c r="P8758" s="158"/>
    </row>
    <row r="8759" spans="16:16" x14ac:dyDescent="0.25">
      <c r="P8759" s="158"/>
    </row>
    <row r="8760" spans="16:16" x14ac:dyDescent="0.25">
      <c r="P8760" s="158"/>
    </row>
    <row r="8761" spans="16:16" x14ac:dyDescent="0.25">
      <c r="P8761" s="158"/>
    </row>
    <row r="8762" spans="16:16" x14ac:dyDescent="0.25">
      <c r="P8762" s="158"/>
    </row>
    <row r="8763" spans="16:16" x14ac:dyDescent="0.25">
      <c r="P8763" s="158"/>
    </row>
    <row r="8764" spans="16:16" x14ac:dyDescent="0.25">
      <c r="P8764" s="158"/>
    </row>
    <row r="8765" spans="16:16" x14ac:dyDescent="0.25">
      <c r="P8765" s="158"/>
    </row>
    <row r="8766" spans="16:16" x14ac:dyDescent="0.25">
      <c r="P8766" s="158"/>
    </row>
    <row r="8767" spans="16:16" x14ac:dyDescent="0.25">
      <c r="P8767" s="158"/>
    </row>
    <row r="8768" spans="16:16" x14ac:dyDescent="0.25">
      <c r="P8768" s="158"/>
    </row>
    <row r="8769" spans="16:16" x14ac:dyDescent="0.25">
      <c r="P8769" s="158"/>
    </row>
    <row r="8770" spans="16:16" x14ac:dyDescent="0.25">
      <c r="P8770" s="158"/>
    </row>
    <row r="8771" spans="16:16" x14ac:dyDescent="0.25">
      <c r="P8771" s="158"/>
    </row>
    <row r="8772" spans="16:16" x14ac:dyDescent="0.25">
      <c r="P8772" s="158"/>
    </row>
    <row r="8773" spans="16:16" x14ac:dyDescent="0.25">
      <c r="P8773" s="158"/>
    </row>
    <row r="8774" spans="16:16" x14ac:dyDescent="0.25">
      <c r="P8774" s="158"/>
    </row>
    <row r="8775" spans="16:16" x14ac:dyDescent="0.25">
      <c r="P8775" s="158"/>
    </row>
    <row r="8776" spans="16:16" x14ac:dyDescent="0.25">
      <c r="P8776" s="158"/>
    </row>
    <row r="8777" spans="16:16" x14ac:dyDescent="0.25">
      <c r="P8777" s="158"/>
    </row>
    <row r="8778" spans="16:16" x14ac:dyDescent="0.25">
      <c r="P8778" s="158"/>
    </row>
    <row r="8779" spans="16:16" x14ac:dyDescent="0.25">
      <c r="P8779" s="158"/>
    </row>
    <row r="8780" spans="16:16" x14ac:dyDescent="0.25">
      <c r="P8780" s="158"/>
    </row>
    <row r="8781" spans="16:16" x14ac:dyDescent="0.25">
      <c r="P8781" s="158"/>
    </row>
    <row r="8782" spans="16:16" x14ac:dyDescent="0.25">
      <c r="P8782" s="158"/>
    </row>
    <row r="8783" spans="16:16" x14ac:dyDescent="0.25">
      <c r="P8783" s="158"/>
    </row>
    <row r="8784" spans="16:16" x14ac:dyDescent="0.25">
      <c r="P8784" s="158"/>
    </row>
    <row r="8785" spans="16:16" x14ac:dyDescent="0.25">
      <c r="P8785" s="158"/>
    </row>
    <row r="8786" spans="16:16" x14ac:dyDescent="0.25">
      <c r="P8786" s="158"/>
    </row>
    <row r="8787" spans="16:16" x14ac:dyDescent="0.25">
      <c r="P8787" s="158"/>
    </row>
    <row r="8788" spans="16:16" x14ac:dyDescent="0.25">
      <c r="P8788" s="158"/>
    </row>
    <row r="8789" spans="16:16" x14ac:dyDescent="0.25">
      <c r="P8789" s="158"/>
    </row>
    <row r="8790" spans="16:16" x14ac:dyDescent="0.25">
      <c r="P8790" s="158"/>
    </row>
    <row r="8791" spans="16:16" x14ac:dyDescent="0.25">
      <c r="P8791" s="158"/>
    </row>
    <row r="8792" spans="16:16" x14ac:dyDescent="0.25">
      <c r="P8792" s="158"/>
    </row>
    <row r="8793" spans="16:16" x14ac:dyDescent="0.25">
      <c r="P8793" s="158"/>
    </row>
    <row r="8794" spans="16:16" x14ac:dyDescent="0.25">
      <c r="P8794" s="158"/>
    </row>
    <row r="8795" spans="16:16" x14ac:dyDescent="0.25">
      <c r="P8795" s="158"/>
    </row>
    <row r="8796" spans="16:16" x14ac:dyDescent="0.25">
      <c r="P8796" s="158"/>
    </row>
    <row r="8797" spans="16:16" x14ac:dyDescent="0.25">
      <c r="P8797" s="158"/>
    </row>
    <row r="8798" spans="16:16" x14ac:dyDescent="0.25">
      <c r="P8798" s="158"/>
    </row>
    <row r="8799" spans="16:16" x14ac:dyDescent="0.25">
      <c r="P8799" s="158"/>
    </row>
    <row r="8800" spans="16:16" x14ac:dyDescent="0.25">
      <c r="P8800" s="158"/>
    </row>
    <row r="8801" spans="16:16" x14ac:dyDescent="0.25">
      <c r="P8801" s="158"/>
    </row>
    <row r="8802" spans="16:16" x14ac:dyDescent="0.25">
      <c r="P8802" s="158"/>
    </row>
    <row r="8803" spans="16:16" x14ac:dyDescent="0.25">
      <c r="P8803" s="158"/>
    </row>
    <row r="8804" spans="16:16" x14ac:dyDescent="0.25">
      <c r="P8804" s="158"/>
    </row>
    <row r="8805" spans="16:16" x14ac:dyDescent="0.25">
      <c r="P8805" s="158"/>
    </row>
    <row r="8806" spans="16:16" x14ac:dyDescent="0.25">
      <c r="P8806" s="158"/>
    </row>
    <row r="8807" spans="16:16" x14ac:dyDescent="0.25">
      <c r="P8807" s="158"/>
    </row>
    <row r="8808" spans="16:16" x14ac:dyDescent="0.25">
      <c r="P8808" s="158"/>
    </row>
    <row r="8809" spans="16:16" x14ac:dyDescent="0.25">
      <c r="P8809" s="158"/>
    </row>
    <row r="8810" spans="16:16" x14ac:dyDescent="0.25">
      <c r="P8810" s="158"/>
    </row>
    <row r="8811" spans="16:16" x14ac:dyDescent="0.25">
      <c r="P8811" s="158"/>
    </row>
    <row r="8812" spans="16:16" x14ac:dyDescent="0.25">
      <c r="P8812" s="158"/>
    </row>
    <row r="8813" spans="16:16" x14ac:dyDescent="0.25">
      <c r="P8813" s="158"/>
    </row>
    <row r="8814" spans="16:16" x14ac:dyDescent="0.25">
      <c r="P8814" s="158"/>
    </row>
    <row r="8815" spans="16:16" x14ac:dyDescent="0.25">
      <c r="P8815" s="158"/>
    </row>
    <row r="8816" spans="16:16" x14ac:dyDescent="0.25">
      <c r="P8816" s="158"/>
    </row>
    <row r="8817" spans="16:16" x14ac:dyDescent="0.25">
      <c r="P8817" s="158"/>
    </row>
    <row r="8818" spans="16:16" x14ac:dyDescent="0.25">
      <c r="P8818" s="158"/>
    </row>
    <row r="8819" spans="16:16" x14ac:dyDescent="0.25">
      <c r="P8819" s="158"/>
    </row>
    <row r="8820" spans="16:16" x14ac:dyDescent="0.25">
      <c r="P8820" s="158"/>
    </row>
    <row r="8821" spans="16:16" x14ac:dyDescent="0.25">
      <c r="P8821" s="158"/>
    </row>
    <row r="8822" spans="16:16" x14ac:dyDescent="0.25">
      <c r="P8822" s="158"/>
    </row>
    <row r="8823" spans="16:16" x14ac:dyDescent="0.25">
      <c r="P8823" s="158"/>
    </row>
    <row r="8824" spans="16:16" x14ac:dyDescent="0.25">
      <c r="P8824" s="158"/>
    </row>
    <row r="8825" spans="16:16" x14ac:dyDescent="0.25">
      <c r="P8825" s="158"/>
    </row>
    <row r="8826" spans="16:16" x14ac:dyDescent="0.25">
      <c r="P8826" s="158"/>
    </row>
    <row r="8827" spans="16:16" x14ac:dyDescent="0.25">
      <c r="P8827" s="158"/>
    </row>
    <row r="8828" spans="16:16" x14ac:dyDescent="0.25">
      <c r="P8828" s="158"/>
    </row>
    <row r="8829" spans="16:16" x14ac:dyDescent="0.25">
      <c r="P8829" s="158"/>
    </row>
    <row r="8830" spans="16:16" x14ac:dyDescent="0.25">
      <c r="P8830" s="158"/>
    </row>
    <row r="8831" spans="16:16" x14ac:dyDescent="0.25">
      <c r="P8831" s="158"/>
    </row>
    <row r="8832" spans="16:16" x14ac:dyDescent="0.25">
      <c r="P8832" s="158"/>
    </row>
    <row r="8833" spans="16:16" x14ac:dyDescent="0.25">
      <c r="P8833" s="158"/>
    </row>
    <row r="8834" spans="16:16" x14ac:dyDescent="0.25">
      <c r="P8834" s="158"/>
    </row>
    <row r="8835" spans="16:16" x14ac:dyDescent="0.25">
      <c r="P8835" s="158"/>
    </row>
    <row r="8836" spans="16:16" x14ac:dyDescent="0.25">
      <c r="P8836" s="158"/>
    </row>
    <row r="8837" spans="16:16" x14ac:dyDescent="0.25">
      <c r="P8837" s="158"/>
    </row>
    <row r="8838" spans="16:16" x14ac:dyDescent="0.25">
      <c r="P8838" s="158"/>
    </row>
    <row r="8839" spans="16:16" x14ac:dyDescent="0.25">
      <c r="P8839" s="158"/>
    </row>
    <row r="8840" spans="16:16" x14ac:dyDescent="0.25">
      <c r="P8840" s="158"/>
    </row>
    <row r="8841" spans="16:16" x14ac:dyDescent="0.25">
      <c r="P8841" s="158"/>
    </row>
    <row r="8842" spans="16:16" x14ac:dyDescent="0.25">
      <c r="P8842" s="158"/>
    </row>
    <row r="8843" spans="16:16" x14ac:dyDescent="0.25">
      <c r="P8843" s="158"/>
    </row>
    <row r="8844" spans="16:16" x14ac:dyDescent="0.25">
      <c r="P8844" s="158"/>
    </row>
    <row r="8845" spans="16:16" x14ac:dyDescent="0.25">
      <c r="P8845" s="158"/>
    </row>
    <row r="8846" spans="16:16" x14ac:dyDescent="0.25">
      <c r="P8846" s="158"/>
    </row>
    <row r="8847" spans="16:16" x14ac:dyDescent="0.25">
      <c r="P8847" s="158"/>
    </row>
    <row r="8848" spans="16:16" x14ac:dyDescent="0.25">
      <c r="P8848" s="158"/>
    </row>
    <row r="8849" spans="16:16" x14ac:dyDescent="0.25">
      <c r="P8849" s="158"/>
    </row>
    <row r="8850" spans="16:16" x14ac:dyDescent="0.25">
      <c r="P8850" s="158"/>
    </row>
    <row r="8851" spans="16:16" x14ac:dyDescent="0.25">
      <c r="P8851" s="158"/>
    </row>
    <row r="8852" spans="16:16" x14ac:dyDescent="0.25">
      <c r="P8852" s="158"/>
    </row>
    <row r="8853" spans="16:16" x14ac:dyDescent="0.25">
      <c r="P8853" s="158"/>
    </row>
    <row r="8854" spans="16:16" x14ac:dyDescent="0.25">
      <c r="P8854" s="158"/>
    </row>
    <row r="8855" spans="16:16" x14ac:dyDescent="0.25">
      <c r="P8855" s="158"/>
    </row>
    <row r="8856" spans="16:16" x14ac:dyDescent="0.25">
      <c r="P8856" s="158"/>
    </row>
    <row r="8857" spans="16:16" x14ac:dyDescent="0.25">
      <c r="P8857" s="158"/>
    </row>
    <row r="8858" spans="16:16" x14ac:dyDescent="0.25">
      <c r="P8858" s="158"/>
    </row>
    <row r="8859" spans="16:16" x14ac:dyDescent="0.25">
      <c r="P8859" s="158"/>
    </row>
    <row r="8860" spans="16:16" x14ac:dyDescent="0.25">
      <c r="P8860" s="158"/>
    </row>
    <row r="8861" spans="16:16" x14ac:dyDescent="0.25">
      <c r="P8861" s="158"/>
    </row>
    <row r="8862" spans="16:16" x14ac:dyDescent="0.25">
      <c r="P8862" s="158"/>
    </row>
    <row r="8863" spans="16:16" x14ac:dyDescent="0.25">
      <c r="P8863" s="158"/>
    </row>
    <row r="8864" spans="16:16" x14ac:dyDescent="0.25">
      <c r="P8864" s="158"/>
    </row>
    <row r="8865" spans="16:16" x14ac:dyDescent="0.25">
      <c r="P8865" s="158"/>
    </row>
    <row r="8866" spans="16:16" x14ac:dyDescent="0.25">
      <c r="P8866" s="158"/>
    </row>
    <row r="8867" spans="16:16" x14ac:dyDescent="0.25">
      <c r="P8867" s="158"/>
    </row>
    <row r="8868" spans="16:16" x14ac:dyDescent="0.25">
      <c r="P8868" s="158"/>
    </row>
    <row r="8869" spans="16:16" x14ac:dyDescent="0.25">
      <c r="P8869" s="158"/>
    </row>
    <row r="8870" spans="16:16" x14ac:dyDescent="0.25">
      <c r="P8870" s="158"/>
    </row>
    <row r="8871" spans="16:16" x14ac:dyDescent="0.25">
      <c r="P8871" s="158"/>
    </row>
    <row r="8872" spans="16:16" x14ac:dyDescent="0.25">
      <c r="P8872" s="158"/>
    </row>
    <row r="8873" spans="16:16" x14ac:dyDescent="0.25">
      <c r="P8873" s="158"/>
    </row>
    <row r="8874" spans="16:16" x14ac:dyDescent="0.25">
      <c r="P8874" s="158"/>
    </row>
    <row r="8875" spans="16:16" x14ac:dyDescent="0.25">
      <c r="P8875" s="158"/>
    </row>
    <row r="8876" spans="16:16" x14ac:dyDescent="0.25">
      <c r="P8876" s="158"/>
    </row>
    <row r="8877" spans="16:16" x14ac:dyDescent="0.25">
      <c r="P8877" s="158"/>
    </row>
    <row r="8878" spans="16:16" x14ac:dyDescent="0.25">
      <c r="P8878" s="158"/>
    </row>
    <row r="8879" spans="16:16" x14ac:dyDescent="0.25">
      <c r="P8879" s="158"/>
    </row>
    <row r="8880" spans="16:16" x14ac:dyDescent="0.25">
      <c r="P8880" s="158"/>
    </row>
    <row r="8881" spans="16:16" x14ac:dyDescent="0.25">
      <c r="P8881" s="158"/>
    </row>
    <row r="8882" spans="16:16" x14ac:dyDescent="0.25">
      <c r="P8882" s="158"/>
    </row>
    <row r="8883" spans="16:16" x14ac:dyDescent="0.25">
      <c r="P8883" s="158"/>
    </row>
    <row r="8884" spans="16:16" x14ac:dyDescent="0.25">
      <c r="P8884" s="158"/>
    </row>
    <row r="8885" spans="16:16" x14ac:dyDescent="0.25">
      <c r="P8885" s="158"/>
    </row>
    <row r="8886" spans="16:16" x14ac:dyDescent="0.25">
      <c r="P8886" s="158"/>
    </row>
    <row r="8887" spans="16:16" x14ac:dyDescent="0.25">
      <c r="P8887" s="158"/>
    </row>
    <row r="8888" spans="16:16" x14ac:dyDescent="0.25">
      <c r="P8888" s="158"/>
    </row>
    <row r="8889" spans="16:16" x14ac:dyDescent="0.25">
      <c r="P8889" s="158"/>
    </row>
    <row r="8890" spans="16:16" x14ac:dyDescent="0.25">
      <c r="P8890" s="158"/>
    </row>
    <row r="8891" spans="16:16" x14ac:dyDescent="0.25">
      <c r="P8891" s="158"/>
    </row>
    <row r="8892" spans="16:16" x14ac:dyDescent="0.25">
      <c r="P8892" s="158"/>
    </row>
    <row r="8893" spans="16:16" x14ac:dyDescent="0.25">
      <c r="P8893" s="158"/>
    </row>
    <row r="8894" spans="16:16" x14ac:dyDescent="0.25">
      <c r="P8894" s="158"/>
    </row>
    <row r="8895" spans="16:16" x14ac:dyDescent="0.25">
      <c r="P8895" s="158"/>
    </row>
    <row r="8896" spans="16:16" x14ac:dyDescent="0.25">
      <c r="P8896" s="158"/>
    </row>
    <row r="8897" spans="16:16" x14ac:dyDescent="0.25">
      <c r="P8897" s="158"/>
    </row>
    <row r="8898" spans="16:16" x14ac:dyDescent="0.25">
      <c r="P8898" s="158"/>
    </row>
    <row r="8899" spans="16:16" x14ac:dyDescent="0.25">
      <c r="P8899" s="158"/>
    </row>
    <row r="8900" spans="16:16" x14ac:dyDescent="0.25">
      <c r="P8900" s="158"/>
    </row>
    <row r="8901" spans="16:16" x14ac:dyDescent="0.25">
      <c r="P8901" s="158"/>
    </row>
    <row r="8902" spans="16:16" x14ac:dyDescent="0.25">
      <c r="P8902" s="158"/>
    </row>
    <row r="8903" spans="16:16" x14ac:dyDescent="0.25">
      <c r="P8903" s="158"/>
    </row>
    <row r="8904" spans="16:16" x14ac:dyDescent="0.25">
      <c r="P8904" s="158"/>
    </row>
    <row r="8905" spans="16:16" x14ac:dyDescent="0.25">
      <c r="P8905" s="158"/>
    </row>
    <row r="8906" spans="16:16" x14ac:dyDescent="0.25">
      <c r="P8906" s="158"/>
    </row>
    <row r="8907" spans="16:16" x14ac:dyDescent="0.25">
      <c r="P8907" s="158"/>
    </row>
    <row r="8908" spans="16:16" x14ac:dyDescent="0.25">
      <c r="P8908" s="158"/>
    </row>
    <row r="8909" spans="16:16" x14ac:dyDescent="0.25">
      <c r="P8909" s="158"/>
    </row>
    <row r="8910" spans="16:16" x14ac:dyDescent="0.25">
      <c r="P8910" s="158"/>
    </row>
    <row r="8911" spans="16:16" x14ac:dyDescent="0.25">
      <c r="P8911" s="158"/>
    </row>
    <row r="8912" spans="16:16" x14ac:dyDescent="0.25">
      <c r="P8912" s="158"/>
    </row>
    <row r="8913" spans="16:16" x14ac:dyDescent="0.25">
      <c r="P8913" s="158"/>
    </row>
    <row r="8914" spans="16:16" x14ac:dyDescent="0.25">
      <c r="P8914" s="158"/>
    </row>
    <row r="8915" spans="16:16" x14ac:dyDescent="0.25">
      <c r="P8915" s="158"/>
    </row>
    <row r="8916" spans="16:16" x14ac:dyDescent="0.25">
      <c r="P8916" s="158"/>
    </row>
    <row r="8917" spans="16:16" x14ac:dyDescent="0.25">
      <c r="P8917" s="158"/>
    </row>
    <row r="8918" spans="16:16" x14ac:dyDescent="0.25">
      <c r="P8918" s="158"/>
    </row>
    <row r="8919" spans="16:16" x14ac:dyDescent="0.25">
      <c r="P8919" s="158"/>
    </row>
    <row r="8920" spans="16:16" x14ac:dyDescent="0.25">
      <c r="P8920" s="158"/>
    </row>
    <row r="8921" spans="16:16" x14ac:dyDescent="0.25">
      <c r="P8921" s="158"/>
    </row>
    <row r="8922" spans="16:16" x14ac:dyDescent="0.25">
      <c r="P8922" s="158"/>
    </row>
    <row r="8923" spans="16:16" x14ac:dyDescent="0.25">
      <c r="P8923" s="158"/>
    </row>
    <row r="8924" spans="16:16" x14ac:dyDescent="0.25">
      <c r="P8924" s="158"/>
    </row>
    <row r="8925" spans="16:16" x14ac:dyDescent="0.25">
      <c r="P8925" s="158"/>
    </row>
    <row r="8926" spans="16:16" x14ac:dyDescent="0.25">
      <c r="P8926" s="158"/>
    </row>
    <row r="8927" spans="16:16" x14ac:dyDescent="0.25">
      <c r="P8927" s="158"/>
    </row>
    <row r="8928" spans="16:16" x14ac:dyDescent="0.25">
      <c r="P8928" s="158"/>
    </row>
    <row r="8929" spans="16:16" x14ac:dyDescent="0.25">
      <c r="P8929" s="158"/>
    </row>
    <row r="8930" spans="16:16" x14ac:dyDescent="0.25">
      <c r="P8930" s="158"/>
    </row>
    <row r="8931" spans="16:16" x14ac:dyDescent="0.25">
      <c r="P8931" s="158"/>
    </row>
    <row r="8932" spans="16:16" x14ac:dyDescent="0.25">
      <c r="P8932" s="158"/>
    </row>
    <row r="8933" spans="16:16" x14ac:dyDescent="0.25">
      <c r="P8933" s="158"/>
    </row>
    <row r="8934" spans="16:16" x14ac:dyDescent="0.25">
      <c r="P8934" s="158"/>
    </row>
    <row r="8935" spans="16:16" x14ac:dyDescent="0.25">
      <c r="P8935" s="158"/>
    </row>
    <row r="8936" spans="16:16" x14ac:dyDescent="0.25">
      <c r="P8936" s="158"/>
    </row>
    <row r="8937" spans="16:16" x14ac:dyDescent="0.25">
      <c r="P8937" s="158"/>
    </row>
    <row r="8938" spans="16:16" x14ac:dyDescent="0.25">
      <c r="P8938" s="158"/>
    </row>
    <row r="8939" spans="16:16" x14ac:dyDescent="0.25">
      <c r="P8939" s="158"/>
    </row>
    <row r="8940" spans="16:16" x14ac:dyDescent="0.25">
      <c r="P8940" s="158"/>
    </row>
    <row r="8941" spans="16:16" x14ac:dyDescent="0.25">
      <c r="P8941" s="158"/>
    </row>
    <row r="8942" spans="16:16" x14ac:dyDescent="0.25">
      <c r="P8942" s="158"/>
    </row>
    <row r="8943" spans="16:16" x14ac:dyDescent="0.25">
      <c r="P8943" s="158"/>
    </row>
    <row r="8944" spans="16:16" x14ac:dyDescent="0.25">
      <c r="P8944" s="158"/>
    </row>
    <row r="8945" spans="16:16" x14ac:dyDescent="0.25">
      <c r="P8945" s="158"/>
    </row>
    <row r="8946" spans="16:16" x14ac:dyDescent="0.25">
      <c r="P8946" s="158"/>
    </row>
    <row r="8947" spans="16:16" x14ac:dyDescent="0.25">
      <c r="P8947" s="158"/>
    </row>
    <row r="8948" spans="16:16" x14ac:dyDescent="0.25">
      <c r="P8948" s="158"/>
    </row>
    <row r="8949" spans="16:16" x14ac:dyDescent="0.25">
      <c r="P8949" s="158"/>
    </row>
    <row r="8950" spans="16:16" x14ac:dyDescent="0.25">
      <c r="P8950" s="158"/>
    </row>
    <row r="8951" spans="16:16" x14ac:dyDescent="0.25">
      <c r="P8951" s="158"/>
    </row>
    <row r="8952" spans="16:16" x14ac:dyDescent="0.25">
      <c r="P8952" s="158"/>
    </row>
    <row r="8953" spans="16:16" x14ac:dyDescent="0.25">
      <c r="P8953" s="158"/>
    </row>
    <row r="8954" spans="16:16" x14ac:dyDescent="0.25">
      <c r="P8954" s="158"/>
    </row>
    <row r="8955" spans="16:16" x14ac:dyDescent="0.25">
      <c r="P8955" s="158"/>
    </row>
    <row r="8956" spans="16:16" x14ac:dyDescent="0.25">
      <c r="P8956" s="158"/>
    </row>
    <row r="8957" spans="16:16" x14ac:dyDescent="0.25">
      <c r="P8957" s="158"/>
    </row>
    <row r="8958" spans="16:16" x14ac:dyDescent="0.25">
      <c r="P8958" s="158"/>
    </row>
    <row r="8959" spans="16:16" x14ac:dyDescent="0.25">
      <c r="P8959" s="158"/>
    </row>
    <row r="8960" spans="16:16" x14ac:dyDescent="0.25">
      <c r="P8960" s="158"/>
    </row>
    <row r="8961" spans="16:16" x14ac:dyDescent="0.25">
      <c r="P8961" s="158"/>
    </row>
    <row r="8962" spans="16:16" x14ac:dyDescent="0.25">
      <c r="P8962" s="158"/>
    </row>
    <row r="8963" spans="16:16" x14ac:dyDescent="0.25">
      <c r="P8963" s="158"/>
    </row>
    <row r="8964" spans="16:16" x14ac:dyDescent="0.25">
      <c r="P8964" s="158"/>
    </row>
    <row r="8965" spans="16:16" x14ac:dyDescent="0.25">
      <c r="P8965" s="158"/>
    </row>
    <row r="8966" spans="16:16" x14ac:dyDescent="0.25">
      <c r="P8966" s="158"/>
    </row>
    <row r="8967" spans="16:16" x14ac:dyDescent="0.25">
      <c r="P8967" s="158"/>
    </row>
    <row r="8968" spans="16:16" x14ac:dyDescent="0.25">
      <c r="P8968" s="158"/>
    </row>
    <row r="8969" spans="16:16" x14ac:dyDescent="0.25">
      <c r="P8969" s="158"/>
    </row>
    <row r="8970" spans="16:16" x14ac:dyDescent="0.25">
      <c r="P8970" s="158"/>
    </row>
    <row r="8971" spans="16:16" x14ac:dyDescent="0.25">
      <c r="P8971" s="158"/>
    </row>
    <row r="8972" spans="16:16" x14ac:dyDescent="0.25">
      <c r="P8972" s="158"/>
    </row>
    <row r="8973" spans="16:16" x14ac:dyDescent="0.25">
      <c r="P8973" s="158"/>
    </row>
    <row r="8974" spans="16:16" x14ac:dyDescent="0.25">
      <c r="P8974" s="158"/>
    </row>
    <row r="8975" spans="16:16" x14ac:dyDescent="0.25">
      <c r="P8975" s="158"/>
    </row>
    <row r="8976" spans="16:16" x14ac:dyDescent="0.25">
      <c r="P8976" s="158"/>
    </row>
    <row r="8977" spans="16:16" x14ac:dyDescent="0.25">
      <c r="P8977" s="158"/>
    </row>
    <row r="8978" spans="16:16" x14ac:dyDescent="0.25">
      <c r="P8978" s="158"/>
    </row>
    <row r="8979" spans="16:16" x14ac:dyDescent="0.25">
      <c r="P8979" s="158"/>
    </row>
    <row r="8980" spans="16:16" x14ac:dyDescent="0.25">
      <c r="P8980" s="158"/>
    </row>
    <row r="8981" spans="16:16" x14ac:dyDescent="0.25">
      <c r="P8981" s="158"/>
    </row>
    <row r="8982" spans="16:16" x14ac:dyDescent="0.25">
      <c r="P8982" s="158"/>
    </row>
    <row r="8983" spans="16:16" x14ac:dyDescent="0.25">
      <c r="P8983" s="158"/>
    </row>
    <row r="8984" spans="16:16" x14ac:dyDescent="0.25">
      <c r="P8984" s="158"/>
    </row>
    <row r="8985" spans="16:16" x14ac:dyDescent="0.25">
      <c r="P8985" s="158"/>
    </row>
    <row r="8986" spans="16:16" x14ac:dyDescent="0.25">
      <c r="P8986" s="158"/>
    </row>
    <row r="8987" spans="16:16" x14ac:dyDescent="0.25">
      <c r="P8987" s="158"/>
    </row>
    <row r="8988" spans="16:16" x14ac:dyDescent="0.25">
      <c r="P8988" s="158"/>
    </row>
    <row r="8989" spans="16:16" x14ac:dyDescent="0.25">
      <c r="P8989" s="158"/>
    </row>
    <row r="8990" spans="16:16" x14ac:dyDescent="0.25">
      <c r="P8990" s="158"/>
    </row>
    <row r="8991" spans="16:16" x14ac:dyDescent="0.25">
      <c r="P8991" s="158"/>
    </row>
    <row r="8992" spans="16:16" x14ac:dyDescent="0.25">
      <c r="P8992" s="158"/>
    </row>
    <row r="8993" spans="16:16" x14ac:dyDescent="0.25">
      <c r="P8993" s="158"/>
    </row>
    <row r="8994" spans="16:16" x14ac:dyDescent="0.25">
      <c r="P8994" s="158"/>
    </row>
    <row r="8995" spans="16:16" x14ac:dyDescent="0.25">
      <c r="P8995" s="158"/>
    </row>
    <row r="8996" spans="16:16" x14ac:dyDescent="0.25">
      <c r="P8996" s="158"/>
    </row>
    <row r="8997" spans="16:16" x14ac:dyDescent="0.25">
      <c r="P8997" s="158"/>
    </row>
    <row r="8998" spans="16:16" x14ac:dyDescent="0.25">
      <c r="P8998" s="158"/>
    </row>
    <row r="8999" spans="16:16" x14ac:dyDescent="0.25">
      <c r="P8999" s="158"/>
    </row>
    <row r="9000" spans="16:16" x14ac:dyDescent="0.25">
      <c r="P9000" s="158"/>
    </row>
    <row r="9001" spans="16:16" x14ac:dyDescent="0.25">
      <c r="P9001" s="158"/>
    </row>
    <row r="9002" spans="16:16" x14ac:dyDescent="0.25">
      <c r="P9002" s="158"/>
    </row>
    <row r="9003" spans="16:16" x14ac:dyDescent="0.25">
      <c r="P9003" s="158"/>
    </row>
    <row r="9004" spans="16:16" x14ac:dyDescent="0.25">
      <c r="P9004" s="158"/>
    </row>
    <row r="9005" spans="16:16" x14ac:dyDescent="0.25">
      <c r="P9005" s="158"/>
    </row>
    <row r="9006" spans="16:16" x14ac:dyDescent="0.25">
      <c r="P9006" s="158"/>
    </row>
    <row r="9007" spans="16:16" x14ac:dyDescent="0.25">
      <c r="P9007" s="158"/>
    </row>
    <row r="9008" spans="16:16" x14ac:dyDescent="0.25">
      <c r="P9008" s="158"/>
    </row>
    <row r="9009" spans="16:16" x14ac:dyDescent="0.25">
      <c r="P9009" s="158"/>
    </row>
    <row r="9010" spans="16:16" x14ac:dyDescent="0.25">
      <c r="P9010" s="158"/>
    </row>
    <row r="9011" spans="16:16" x14ac:dyDescent="0.25">
      <c r="P9011" s="158"/>
    </row>
    <row r="9012" spans="16:16" x14ac:dyDescent="0.25">
      <c r="P9012" s="158"/>
    </row>
    <row r="9013" spans="16:16" x14ac:dyDescent="0.25">
      <c r="P9013" s="158"/>
    </row>
    <row r="9014" spans="16:16" x14ac:dyDescent="0.25">
      <c r="P9014" s="158"/>
    </row>
    <row r="9015" spans="16:16" x14ac:dyDescent="0.25">
      <c r="P9015" s="158"/>
    </row>
    <row r="9016" spans="16:16" x14ac:dyDescent="0.25">
      <c r="P9016" s="158"/>
    </row>
    <row r="9017" spans="16:16" x14ac:dyDescent="0.25">
      <c r="P9017" s="158"/>
    </row>
    <row r="9018" spans="16:16" x14ac:dyDescent="0.25">
      <c r="P9018" s="158"/>
    </row>
    <row r="9019" spans="16:16" x14ac:dyDescent="0.25">
      <c r="P9019" s="158"/>
    </row>
    <row r="9020" spans="16:16" x14ac:dyDescent="0.25">
      <c r="P9020" s="158"/>
    </row>
    <row r="9021" spans="16:16" x14ac:dyDescent="0.25">
      <c r="P9021" s="158"/>
    </row>
    <row r="9022" spans="16:16" x14ac:dyDescent="0.25">
      <c r="P9022" s="158"/>
    </row>
    <row r="9023" spans="16:16" x14ac:dyDescent="0.25">
      <c r="P9023" s="158"/>
    </row>
    <row r="9024" spans="16:16" x14ac:dyDescent="0.25">
      <c r="P9024" s="158"/>
    </row>
    <row r="9025" spans="16:16" x14ac:dyDescent="0.25">
      <c r="P9025" s="158"/>
    </row>
    <row r="9026" spans="16:16" x14ac:dyDescent="0.25">
      <c r="P9026" s="158"/>
    </row>
    <row r="9027" spans="16:16" x14ac:dyDescent="0.25">
      <c r="P9027" s="158"/>
    </row>
    <row r="9028" spans="16:16" x14ac:dyDescent="0.25">
      <c r="P9028" s="158"/>
    </row>
    <row r="9029" spans="16:16" x14ac:dyDescent="0.25">
      <c r="P9029" s="158"/>
    </row>
    <row r="9030" spans="16:16" x14ac:dyDescent="0.25">
      <c r="P9030" s="158"/>
    </row>
    <row r="9031" spans="16:16" x14ac:dyDescent="0.25">
      <c r="P9031" s="158"/>
    </row>
    <row r="9032" spans="16:16" x14ac:dyDescent="0.25">
      <c r="P9032" s="158"/>
    </row>
    <row r="9033" spans="16:16" x14ac:dyDescent="0.25">
      <c r="P9033" s="158"/>
    </row>
    <row r="9034" spans="16:16" x14ac:dyDescent="0.25">
      <c r="P9034" s="158"/>
    </row>
    <row r="9035" spans="16:16" x14ac:dyDescent="0.25">
      <c r="P9035" s="158"/>
    </row>
    <row r="9036" spans="16:16" x14ac:dyDescent="0.25">
      <c r="P9036" s="158"/>
    </row>
    <row r="9037" spans="16:16" x14ac:dyDescent="0.25">
      <c r="P9037" s="158"/>
    </row>
    <row r="9038" spans="16:16" x14ac:dyDescent="0.25">
      <c r="P9038" s="158"/>
    </row>
    <row r="9039" spans="16:16" x14ac:dyDescent="0.25">
      <c r="P9039" s="158"/>
    </row>
    <row r="9040" spans="16:16" x14ac:dyDescent="0.25">
      <c r="P9040" s="158"/>
    </row>
    <row r="9041" spans="16:16" x14ac:dyDescent="0.25">
      <c r="P9041" s="158"/>
    </row>
    <row r="9042" spans="16:16" x14ac:dyDescent="0.25">
      <c r="P9042" s="158"/>
    </row>
    <row r="9043" spans="16:16" x14ac:dyDescent="0.25">
      <c r="P9043" s="158"/>
    </row>
    <row r="9044" spans="16:16" x14ac:dyDescent="0.25">
      <c r="P9044" s="158"/>
    </row>
    <row r="9045" spans="16:16" x14ac:dyDescent="0.25">
      <c r="P9045" s="158"/>
    </row>
    <row r="9046" spans="16:16" x14ac:dyDescent="0.25">
      <c r="P9046" s="158"/>
    </row>
    <row r="9047" spans="16:16" x14ac:dyDescent="0.25">
      <c r="P9047" s="158"/>
    </row>
    <row r="9048" spans="16:16" x14ac:dyDescent="0.25">
      <c r="P9048" s="158"/>
    </row>
    <row r="9049" spans="16:16" x14ac:dyDescent="0.25">
      <c r="P9049" s="158"/>
    </row>
    <row r="9050" spans="16:16" x14ac:dyDescent="0.25">
      <c r="P9050" s="158"/>
    </row>
    <row r="9051" spans="16:16" x14ac:dyDescent="0.25">
      <c r="P9051" s="158"/>
    </row>
    <row r="9052" spans="16:16" x14ac:dyDescent="0.25">
      <c r="P9052" s="158"/>
    </row>
    <row r="9053" spans="16:16" x14ac:dyDescent="0.25">
      <c r="P9053" s="158"/>
    </row>
    <row r="9054" spans="16:16" x14ac:dyDescent="0.25">
      <c r="P9054" s="158"/>
    </row>
    <row r="9055" spans="16:16" x14ac:dyDescent="0.25">
      <c r="P9055" s="158"/>
    </row>
    <row r="9056" spans="16:16" x14ac:dyDescent="0.25">
      <c r="P9056" s="158"/>
    </row>
    <row r="9057" spans="16:16" x14ac:dyDescent="0.25">
      <c r="P9057" s="158"/>
    </row>
    <row r="9058" spans="16:16" x14ac:dyDescent="0.25">
      <c r="P9058" s="158"/>
    </row>
    <row r="9059" spans="16:16" x14ac:dyDescent="0.25">
      <c r="P9059" s="158"/>
    </row>
    <row r="9060" spans="16:16" x14ac:dyDescent="0.25">
      <c r="P9060" s="158"/>
    </row>
    <row r="9061" spans="16:16" x14ac:dyDescent="0.25">
      <c r="P9061" s="158"/>
    </row>
    <row r="9062" spans="16:16" x14ac:dyDescent="0.25">
      <c r="P9062" s="158"/>
    </row>
    <row r="9063" spans="16:16" x14ac:dyDescent="0.25">
      <c r="P9063" s="158"/>
    </row>
    <row r="9064" spans="16:16" x14ac:dyDescent="0.25">
      <c r="P9064" s="158"/>
    </row>
    <row r="9065" spans="16:16" x14ac:dyDescent="0.25">
      <c r="P9065" s="158"/>
    </row>
    <row r="9066" spans="16:16" x14ac:dyDescent="0.25">
      <c r="P9066" s="158"/>
    </row>
    <row r="9067" spans="16:16" x14ac:dyDescent="0.25">
      <c r="P9067" s="158"/>
    </row>
    <row r="9068" spans="16:16" x14ac:dyDescent="0.25">
      <c r="P9068" s="158"/>
    </row>
    <row r="9069" spans="16:16" x14ac:dyDescent="0.25">
      <c r="P9069" s="158"/>
    </row>
    <row r="9070" spans="16:16" x14ac:dyDescent="0.25">
      <c r="P9070" s="158"/>
    </row>
    <row r="9071" spans="16:16" x14ac:dyDescent="0.25">
      <c r="P9071" s="158"/>
    </row>
    <row r="9072" spans="16:16" x14ac:dyDescent="0.25">
      <c r="P9072" s="158"/>
    </row>
    <row r="9073" spans="16:16" x14ac:dyDescent="0.25">
      <c r="P9073" s="158"/>
    </row>
    <row r="9074" spans="16:16" x14ac:dyDescent="0.25">
      <c r="P9074" s="158"/>
    </row>
    <row r="9075" spans="16:16" x14ac:dyDescent="0.25">
      <c r="P9075" s="158"/>
    </row>
    <row r="9076" spans="16:16" x14ac:dyDescent="0.25">
      <c r="P9076" s="158"/>
    </row>
    <row r="9077" spans="16:16" x14ac:dyDescent="0.25">
      <c r="P9077" s="158"/>
    </row>
    <row r="9078" spans="16:16" x14ac:dyDescent="0.25">
      <c r="P9078" s="158"/>
    </row>
    <row r="9079" spans="16:16" x14ac:dyDescent="0.25">
      <c r="P9079" s="158"/>
    </row>
    <row r="9080" spans="16:16" x14ac:dyDescent="0.25">
      <c r="P9080" s="158"/>
    </row>
    <row r="9081" spans="16:16" x14ac:dyDescent="0.25">
      <c r="P9081" s="158"/>
    </row>
    <row r="9082" spans="16:16" x14ac:dyDescent="0.25">
      <c r="P9082" s="158"/>
    </row>
    <row r="9083" spans="16:16" x14ac:dyDescent="0.25">
      <c r="P9083" s="158"/>
    </row>
    <row r="9084" spans="16:16" x14ac:dyDescent="0.25">
      <c r="P9084" s="158"/>
    </row>
    <row r="9085" spans="16:16" x14ac:dyDescent="0.25">
      <c r="P9085" s="158"/>
    </row>
    <row r="9086" spans="16:16" x14ac:dyDescent="0.25">
      <c r="P9086" s="158"/>
    </row>
    <row r="9087" spans="16:16" x14ac:dyDescent="0.25">
      <c r="P9087" s="158"/>
    </row>
    <row r="9088" spans="16:16" x14ac:dyDescent="0.25">
      <c r="P9088" s="158"/>
    </row>
    <row r="9089" spans="16:16" x14ac:dyDescent="0.25">
      <c r="P9089" s="158"/>
    </row>
    <row r="9090" spans="16:16" x14ac:dyDescent="0.25">
      <c r="P9090" s="158"/>
    </row>
    <row r="9091" spans="16:16" x14ac:dyDescent="0.25">
      <c r="P9091" s="158"/>
    </row>
    <row r="9092" spans="16:16" x14ac:dyDescent="0.25">
      <c r="P9092" s="158"/>
    </row>
    <row r="9093" spans="16:16" x14ac:dyDescent="0.25">
      <c r="P9093" s="158"/>
    </row>
    <row r="9094" spans="16:16" x14ac:dyDescent="0.25">
      <c r="P9094" s="158"/>
    </row>
    <row r="9095" spans="16:16" x14ac:dyDescent="0.25">
      <c r="P9095" s="158"/>
    </row>
    <row r="9096" spans="16:16" x14ac:dyDescent="0.25">
      <c r="P9096" s="158"/>
    </row>
    <row r="9097" spans="16:16" x14ac:dyDescent="0.25">
      <c r="P9097" s="158"/>
    </row>
    <row r="9098" spans="16:16" x14ac:dyDescent="0.25">
      <c r="P9098" s="158"/>
    </row>
    <row r="9099" spans="16:16" x14ac:dyDescent="0.25">
      <c r="P9099" s="158"/>
    </row>
    <row r="9100" spans="16:16" x14ac:dyDescent="0.25">
      <c r="P9100" s="158"/>
    </row>
    <row r="9101" spans="16:16" x14ac:dyDescent="0.25">
      <c r="P9101" s="158"/>
    </row>
    <row r="9102" spans="16:16" x14ac:dyDescent="0.25">
      <c r="P9102" s="158"/>
    </row>
    <row r="9103" spans="16:16" x14ac:dyDescent="0.25">
      <c r="P9103" s="158"/>
    </row>
    <row r="9104" spans="16:16" x14ac:dyDescent="0.25">
      <c r="P9104" s="158"/>
    </row>
    <row r="9105" spans="16:16" x14ac:dyDescent="0.25">
      <c r="P9105" s="158"/>
    </row>
    <row r="9106" spans="16:16" x14ac:dyDescent="0.25">
      <c r="P9106" s="158"/>
    </row>
    <row r="9107" spans="16:16" x14ac:dyDescent="0.25">
      <c r="P9107" s="158"/>
    </row>
    <row r="9108" spans="16:16" x14ac:dyDescent="0.25">
      <c r="P9108" s="158"/>
    </row>
    <row r="9109" spans="16:16" x14ac:dyDescent="0.25">
      <c r="P9109" s="158"/>
    </row>
    <row r="9110" spans="16:16" x14ac:dyDescent="0.25">
      <c r="P9110" s="158"/>
    </row>
    <row r="9111" spans="16:16" x14ac:dyDescent="0.25">
      <c r="P9111" s="158"/>
    </row>
    <row r="9112" spans="16:16" x14ac:dyDescent="0.25">
      <c r="P9112" s="158"/>
    </row>
    <row r="9113" spans="16:16" x14ac:dyDescent="0.25">
      <c r="P9113" s="158"/>
    </row>
    <row r="9114" spans="16:16" x14ac:dyDescent="0.25">
      <c r="P9114" s="158"/>
    </row>
    <row r="9115" spans="16:16" x14ac:dyDescent="0.25">
      <c r="P9115" s="158"/>
    </row>
    <row r="9116" spans="16:16" x14ac:dyDescent="0.25">
      <c r="P9116" s="158"/>
    </row>
    <row r="9117" spans="16:16" x14ac:dyDescent="0.25">
      <c r="P9117" s="158"/>
    </row>
    <row r="9118" spans="16:16" x14ac:dyDescent="0.25">
      <c r="P9118" s="158"/>
    </row>
    <row r="9119" spans="16:16" x14ac:dyDescent="0.25">
      <c r="P9119" s="158"/>
    </row>
    <row r="9120" spans="16:16" x14ac:dyDescent="0.25">
      <c r="P9120" s="158"/>
    </row>
    <row r="9121" spans="16:16" x14ac:dyDescent="0.25">
      <c r="P9121" s="158"/>
    </row>
    <row r="9122" spans="16:16" x14ac:dyDescent="0.25">
      <c r="P9122" s="158"/>
    </row>
    <row r="9123" spans="16:16" x14ac:dyDescent="0.25">
      <c r="P9123" s="158"/>
    </row>
    <row r="9124" spans="16:16" x14ac:dyDescent="0.25">
      <c r="P9124" s="158"/>
    </row>
    <row r="9125" spans="16:16" x14ac:dyDescent="0.25">
      <c r="P9125" s="158"/>
    </row>
    <row r="9126" spans="16:16" x14ac:dyDescent="0.25">
      <c r="P9126" s="158"/>
    </row>
    <row r="9127" spans="16:16" x14ac:dyDescent="0.25">
      <c r="P9127" s="158"/>
    </row>
    <row r="9128" spans="16:16" x14ac:dyDescent="0.25">
      <c r="P9128" s="158"/>
    </row>
    <row r="9129" spans="16:16" x14ac:dyDescent="0.25">
      <c r="P9129" s="158"/>
    </row>
    <row r="9130" spans="16:16" x14ac:dyDescent="0.25">
      <c r="P9130" s="158"/>
    </row>
    <row r="9131" spans="16:16" x14ac:dyDescent="0.25">
      <c r="P9131" s="158"/>
    </row>
    <row r="9132" spans="16:16" x14ac:dyDescent="0.25">
      <c r="P9132" s="158"/>
    </row>
    <row r="9133" spans="16:16" x14ac:dyDescent="0.25">
      <c r="P9133" s="158"/>
    </row>
    <row r="9134" spans="16:16" x14ac:dyDescent="0.25">
      <c r="P9134" s="158"/>
    </row>
    <row r="9135" spans="16:16" x14ac:dyDescent="0.25">
      <c r="P9135" s="158"/>
    </row>
    <row r="9136" spans="16:16" x14ac:dyDescent="0.25">
      <c r="P9136" s="158"/>
    </row>
    <row r="9137" spans="16:16" x14ac:dyDescent="0.25">
      <c r="P9137" s="158"/>
    </row>
    <row r="9138" spans="16:16" x14ac:dyDescent="0.25">
      <c r="P9138" s="158"/>
    </row>
    <row r="9139" spans="16:16" x14ac:dyDescent="0.25">
      <c r="P9139" s="158"/>
    </row>
    <row r="9140" spans="16:16" x14ac:dyDescent="0.25">
      <c r="P9140" s="158"/>
    </row>
    <row r="9141" spans="16:16" x14ac:dyDescent="0.25">
      <c r="P9141" s="158"/>
    </row>
    <row r="9142" spans="16:16" x14ac:dyDescent="0.25">
      <c r="P9142" s="158"/>
    </row>
    <row r="9143" spans="16:16" x14ac:dyDescent="0.25">
      <c r="P9143" s="158"/>
    </row>
    <row r="9144" spans="16:16" x14ac:dyDescent="0.25">
      <c r="P9144" s="158"/>
    </row>
    <row r="9145" spans="16:16" x14ac:dyDescent="0.25">
      <c r="P9145" s="158"/>
    </row>
    <row r="9146" spans="16:16" x14ac:dyDescent="0.25">
      <c r="P9146" s="158"/>
    </row>
    <row r="9147" spans="16:16" x14ac:dyDescent="0.25">
      <c r="P9147" s="158"/>
    </row>
    <row r="9148" spans="16:16" x14ac:dyDescent="0.25">
      <c r="P9148" s="158"/>
    </row>
    <row r="9149" spans="16:16" x14ac:dyDescent="0.25">
      <c r="P9149" s="158"/>
    </row>
    <row r="9150" spans="16:16" x14ac:dyDescent="0.25">
      <c r="P9150" s="158"/>
    </row>
    <row r="9151" spans="16:16" x14ac:dyDescent="0.25">
      <c r="P9151" s="158"/>
    </row>
    <row r="9152" spans="16:16" x14ac:dyDescent="0.25">
      <c r="P9152" s="158"/>
    </row>
    <row r="9153" spans="16:16" x14ac:dyDescent="0.25">
      <c r="P9153" s="158"/>
    </row>
    <row r="9154" spans="16:16" x14ac:dyDescent="0.25">
      <c r="P9154" s="158"/>
    </row>
    <row r="9155" spans="16:16" x14ac:dyDescent="0.25">
      <c r="P9155" s="158"/>
    </row>
    <row r="9156" spans="16:16" x14ac:dyDescent="0.25">
      <c r="P9156" s="158"/>
    </row>
    <row r="9157" spans="16:16" x14ac:dyDescent="0.25">
      <c r="P9157" s="158"/>
    </row>
    <row r="9158" spans="16:16" x14ac:dyDescent="0.25">
      <c r="P9158" s="158"/>
    </row>
    <row r="9159" spans="16:16" x14ac:dyDescent="0.25">
      <c r="P9159" s="158"/>
    </row>
    <row r="9160" spans="16:16" x14ac:dyDescent="0.25">
      <c r="P9160" s="158"/>
    </row>
    <row r="9161" spans="16:16" x14ac:dyDescent="0.25">
      <c r="P9161" s="158"/>
    </row>
    <row r="9162" spans="16:16" x14ac:dyDescent="0.25">
      <c r="P9162" s="158"/>
    </row>
    <row r="9163" spans="16:16" x14ac:dyDescent="0.25">
      <c r="P9163" s="158"/>
    </row>
    <row r="9164" spans="16:16" x14ac:dyDescent="0.25">
      <c r="P9164" s="158"/>
    </row>
    <row r="9165" spans="16:16" x14ac:dyDescent="0.25">
      <c r="P9165" s="158"/>
    </row>
    <row r="9166" spans="16:16" x14ac:dyDescent="0.25">
      <c r="P9166" s="158"/>
    </row>
    <row r="9167" spans="16:16" x14ac:dyDescent="0.25">
      <c r="P9167" s="158"/>
    </row>
    <row r="9168" spans="16:16" x14ac:dyDescent="0.25">
      <c r="P9168" s="158"/>
    </row>
    <row r="9169" spans="16:16" x14ac:dyDescent="0.25">
      <c r="P9169" s="158"/>
    </row>
    <row r="9170" spans="16:16" x14ac:dyDescent="0.25">
      <c r="P9170" s="158"/>
    </row>
    <row r="9171" spans="16:16" x14ac:dyDescent="0.25">
      <c r="P9171" s="158"/>
    </row>
    <row r="9172" spans="16:16" x14ac:dyDescent="0.25">
      <c r="P9172" s="158"/>
    </row>
    <row r="9173" spans="16:16" x14ac:dyDescent="0.25">
      <c r="P9173" s="158"/>
    </row>
    <row r="9174" spans="16:16" x14ac:dyDescent="0.25">
      <c r="P9174" s="158"/>
    </row>
    <row r="9175" spans="16:16" x14ac:dyDescent="0.25">
      <c r="P9175" s="158"/>
    </row>
    <row r="9176" spans="16:16" x14ac:dyDescent="0.25">
      <c r="P9176" s="158"/>
    </row>
    <row r="9177" spans="16:16" x14ac:dyDescent="0.25">
      <c r="P9177" s="158"/>
    </row>
    <row r="9178" spans="16:16" x14ac:dyDescent="0.25">
      <c r="P9178" s="158"/>
    </row>
    <row r="9179" spans="16:16" x14ac:dyDescent="0.25">
      <c r="P9179" s="158"/>
    </row>
    <row r="9180" spans="16:16" x14ac:dyDescent="0.25">
      <c r="P9180" s="158"/>
    </row>
    <row r="9181" spans="16:16" x14ac:dyDescent="0.25">
      <c r="P9181" s="158"/>
    </row>
    <row r="9182" spans="16:16" x14ac:dyDescent="0.25">
      <c r="P9182" s="158"/>
    </row>
    <row r="9183" spans="16:16" x14ac:dyDescent="0.25">
      <c r="P9183" s="158"/>
    </row>
    <row r="9184" spans="16:16" x14ac:dyDescent="0.25">
      <c r="P9184" s="158"/>
    </row>
    <row r="9185" spans="16:16" x14ac:dyDescent="0.25">
      <c r="P9185" s="158"/>
    </row>
    <row r="9186" spans="16:16" x14ac:dyDescent="0.25">
      <c r="P9186" s="158"/>
    </row>
    <row r="9187" spans="16:16" x14ac:dyDescent="0.25">
      <c r="P9187" s="158"/>
    </row>
    <row r="9188" spans="16:16" x14ac:dyDescent="0.25">
      <c r="P9188" s="158"/>
    </row>
    <row r="9189" spans="16:16" x14ac:dyDescent="0.25">
      <c r="P9189" s="158"/>
    </row>
    <row r="9190" spans="16:16" x14ac:dyDescent="0.25">
      <c r="P9190" s="158"/>
    </row>
    <row r="9191" spans="16:16" x14ac:dyDescent="0.25">
      <c r="P9191" s="158"/>
    </row>
    <row r="9192" spans="16:16" x14ac:dyDescent="0.25">
      <c r="P9192" s="158"/>
    </row>
    <row r="9193" spans="16:16" x14ac:dyDescent="0.25">
      <c r="P9193" s="158"/>
    </row>
    <row r="9194" spans="16:16" x14ac:dyDescent="0.25">
      <c r="P9194" s="158"/>
    </row>
    <row r="9195" spans="16:16" x14ac:dyDescent="0.25">
      <c r="P9195" s="158"/>
    </row>
    <row r="9196" spans="16:16" x14ac:dyDescent="0.25">
      <c r="P9196" s="158"/>
    </row>
    <row r="9197" spans="16:16" x14ac:dyDescent="0.25">
      <c r="P9197" s="158"/>
    </row>
    <row r="9198" spans="16:16" x14ac:dyDescent="0.25">
      <c r="P9198" s="158"/>
    </row>
    <row r="9199" spans="16:16" x14ac:dyDescent="0.25">
      <c r="P9199" s="158"/>
    </row>
    <row r="9200" spans="16:16" x14ac:dyDescent="0.25">
      <c r="P9200" s="158"/>
    </row>
    <row r="9201" spans="16:16" x14ac:dyDescent="0.25">
      <c r="P9201" s="158"/>
    </row>
    <row r="9202" spans="16:16" x14ac:dyDescent="0.25">
      <c r="P9202" s="158"/>
    </row>
    <row r="9203" spans="16:16" x14ac:dyDescent="0.25">
      <c r="P9203" s="158"/>
    </row>
    <row r="9204" spans="16:16" x14ac:dyDescent="0.25">
      <c r="P9204" s="158"/>
    </row>
    <row r="9205" spans="16:16" x14ac:dyDescent="0.25">
      <c r="P9205" s="158"/>
    </row>
    <row r="9206" spans="16:16" x14ac:dyDescent="0.25">
      <c r="P9206" s="158"/>
    </row>
    <row r="9207" spans="16:16" x14ac:dyDescent="0.25">
      <c r="P9207" s="158"/>
    </row>
    <row r="9208" spans="16:16" x14ac:dyDescent="0.25">
      <c r="P9208" s="158"/>
    </row>
    <row r="9209" spans="16:16" x14ac:dyDescent="0.25">
      <c r="P9209" s="158"/>
    </row>
    <row r="9210" spans="16:16" x14ac:dyDescent="0.25">
      <c r="P9210" s="158"/>
    </row>
    <row r="9211" spans="16:16" x14ac:dyDescent="0.25">
      <c r="P9211" s="158"/>
    </row>
    <row r="9212" spans="16:16" x14ac:dyDescent="0.25">
      <c r="P9212" s="158"/>
    </row>
    <row r="9213" spans="16:16" x14ac:dyDescent="0.25">
      <c r="P9213" s="158"/>
    </row>
    <row r="9214" spans="16:16" x14ac:dyDescent="0.25">
      <c r="P9214" s="158"/>
    </row>
    <row r="9215" spans="16:16" x14ac:dyDescent="0.25">
      <c r="P9215" s="158"/>
    </row>
    <row r="9216" spans="16:16" x14ac:dyDescent="0.25">
      <c r="P9216" s="158"/>
    </row>
    <row r="9217" spans="16:16" x14ac:dyDescent="0.25">
      <c r="P9217" s="158"/>
    </row>
    <row r="9218" spans="16:16" x14ac:dyDescent="0.25">
      <c r="P9218" s="158"/>
    </row>
    <row r="9219" spans="16:16" x14ac:dyDescent="0.25">
      <c r="P9219" s="158"/>
    </row>
    <row r="9220" spans="16:16" x14ac:dyDescent="0.25">
      <c r="P9220" s="158"/>
    </row>
    <row r="9221" spans="16:16" x14ac:dyDescent="0.25">
      <c r="P9221" s="158"/>
    </row>
    <row r="9222" spans="16:16" x14ac:dyDescent="0.25">
      <c r="P9222" s="158"/>
    </row>
    <row r="9223" spans="16:16" x14ac:dyDescent="0.25">
      <c r="P9223" s="158"/>
    </row>
    <row r="9224" spans="16:16" x14ac:dyDescent="0.25">
      <c r="P9224" s="158"/>
    </row>
    <row r="9225" spans="16:16" x14ac:dyDescent="0.25">
      <c r="P9225" s="158"/>
    </row>
    <row r="9226" spans="16:16" x14ac:dyDescent="0.25">
      <c r="P9226" s="158"/>
    </row>
    <row r="9227" spans="16:16" x14ac:dyDescent="0.25">
      <c r="P9227" s="158"/>
    </row>
    <row r="9228" spans="16:16" x14ac:dyDescent="0.25">
      <c r="P9228" s="158"/>
    </row>
    <row r="9229" spans="16:16" x14ac:dyDescent="0.25">
      <c r="P9229" s="158"/>
    </row>
    <row r="9230" spans="16:16" x14ac:dyDescent="0.25">
      <c r="P9230" s="158"/>
    </row>
    <row r="9231" spans="16:16" x14ac:dyDescent="0.25">
      <c r="P9231" s="158"/>
    </row>
    <row r="9232" spans="16:16" x14ac:dyDescent="0.25">
      <c r="P9232" s="158"/>
    </row>
    <row r="9233" spans="16:16" x14ac:dyDescent="0.25">
      <c r="P9233" s="158"/>
    </row>
    <row r="9234" spans="16:16" x14ac:dyDescent="0.25">
      <c r="P9234" s="158"/>
    </row>
    <row r="9235" spans="16:16" x14ac:dyDescent="0.25">
      <c r="P9235" s="158"/>
    </row>
    <row r="9236" spans="16:16" x14ac:dyDescent="0.25">
      <c r="P9236" s="158"/>
    </row>
    <row r="9237" spans="16:16" x14ac:dyDescent="0.25">
      <c r="P9237" s="158"/>
    </row>
    <row r="9238" spans="16:16" x14ac:dyDescent="0.25">
      <c r="P9238" s="158"/>
    </row>
    <row r="9239" spans="16:16" x14ac:dyDescent="0.25">
      <c r="P9239" s="158"/>
    </row>
    <row r="9240" spans="16:16" x14ac:dyDescent="0.25">
      <c r="P9240" s="158"/>
    </row>
    <row r="9241" spans="16:16" x14ac:dyDescent="0.25">
      <c r="P9241" s="158"/>
    </row>
    <row r="9242" spans="16:16" x14ac:dyDescent="0.25">
      <c r="P9242" s="158"/>
    </row>
    <row r="9243" spans="16:16" x14ac:dyDescent="0.25">
      <c r="P9243" s="158"/>
    </row>
    <row r="9244" spans="16:16" x14ac:dyDescent="0.25">
      <c r="P9244" s="158"/>
    </row>
    <row r="9245" spans="16:16" x14ac:dyDescent="0.25">
      <c r="P9245" s="158"/>
    </row>
    <row r="9246" spans="16:16" x14ac:dyDescent="0.25">
      <c r="P9246" s="158"/>
    </row>
    <row r="9247" spans="16:16" x14ac:dyDescent="0.25">
      <c r="P9247" s="158"/>
    </row>
    <row r="9248" spans="16:16" x14ac:dyDescent="0.25">
      <c r="P9248" s="158"/>
    </row>
    <row r="9249" spans="16:16" x14ac:dyDescent="0.25">
      <c r="P9249" s="158"/>
    </row>
    <row r="9250" spans="16:16" x14ac:dyDescent="0.25">
      <c r="P9250" s="158"/>
    </row>
    <row r="9251" spans="16:16" x14ac:dyDescent="0.25">
      <c r="P9251" s="158"/>
    </row>
    <row r="9252" spans="16:16" x14ac:dyDescent="0.25">
      <c r="P9252" s="158"/>
    </row>
    <row r="9253" spans="16:16" x14ac:dyDescent="0.25">
      <c r="P9253" s="158"/>
    </row>
    <row r="9254" spans="16:16" x14ac:dyDescent="0.25">
      <c r="P9254" s="158"/>
    </row>
    <row r="9255" spans="16:16" x14ac:dyDescent="0.25">
      <c r="P9255" s="158"/>
    </row>
    <row r="9256" spans="16:16" x14ac:dyDescent="0.25">
      <c r="P9256" s="158"/>
    </row>
    <row r="9257" spans="16:16" x14ac:dyDescent="0.25">
      <c r="P9257" s="158"/>
    </row>
    <row r="9258" spans="16:16" x14ac:dyDescent="0.25">
      <c r="P9258" s="158"/>
    </row>
    <row r="9259" spans="16:16" x14ac:dyDescent="0.25">
      <c r="P9259" s="158"/>
    </row>
    <row r="9260" spans="16:16" x14ac:dyDescent="0.25">
      <c r="P9260" s="158"/>
    </row>
    <row r="9261" spans="16:16" x14ac:dyDescent="0.25">
      <c r="P9261" s="158"/>
    </row>
    <row r="9262" spans="16:16" x14ac:dyDescent="0.25">
      <c r="P9262" s="158"/>
    </row>
    <row r="9263" spans="16:16" x14ac:dyDescent="0.25">
      <c r="P9263" s="158"/>
    </row>
    <row r="9264" spans="16:16" x14ac:dyDescent="0.25">
      <c r="P9264" s="158"/>
    </row>
    <row r="9265" spans="16:16" x14ac:dyDescent="0.25">
      <c r="P9265" s="158"/>
    </row>
    <row r="9266" spans="16:16" x14ac:dyDescent="0.25">
      <c r="P9266" s="158"/>
    </row>
    <row r="9267" spans="16:16" x14ac:dyDescent="0.25">
      <c r="P9267" s="158"/>
    </row>
    <row r="9268" spans="16:16" x14ac:dyDescent="0.25">
      <c r="P9268" s="158"/>
    </row>
    <row r="9269" spans="16:16" x14ac:dyDescent="0.25">
      <c r="P9269" s="158"/>
    </row>
    <row r="9270" spans="16:16" x14ac:dyDescent="0.25">
      <c r="P9270" s="158"/>
    </row>
    <row r="9271" spans="16:16" x14ac:dyDescent="0.25">
      <c r="P9271" s="158"/>
    </row>
    <row r="9272" spans="16:16" x14ac:dyDescent="0.25">
      <c r="P9272" s="158"/>
    </row>
    <row r="9273" spans="16:16" x14ac:dyDescent="0.25">
      <c r="P9273" s="158"/>
    </row>
    <row r="9274" spans="16:16" x14ac:dyDescent="0.25">
      <c r="P9274" s="158"/>
    </row>
    <row r="9275" spans="16:16" x14ac:dyDescent="0.25">
      <c r="P9275" s="158"/>
    </row>
    <row r="9276" spans="16:16" x14ac:dyDescent="0.25">
      <c r="P9276" s="158"/>
    </row>
    <row r="9277" spans="16:16" x14ac:dyDescent="0.25">
      <c r="P9277" s="158"/>
    </row>
    <row r="9278" spans="16:16" x14ac:dyDescent="0.25">
      <c r="P9278" s="158"/>
    </row>
    <row r="9279" spans="16:16" x14ac:dyDescent="0.25">
      <c r="P9279" s="158"/>
    </row>
    <row r="9280" spans="16:16" x14ac:dyDescent="0.25">
      <c r="P9280" s="158"/>
    </row>
    <row r="9281" spans="16:16" x14ac:dyDescent="0.25">
      <c r="P9281" s="158"/>
    </row>
    <row r="9282" spans="16:16" x14ac:dyDescent="0.25">
      <c r="P9282" s="158"/>
    </row>
    <row r="9283" spans="16:16" x14ac:dyDescent="0.25">
      <c r="P9283" s="158"/>
    </row>
    <row r="9284" spans="16:16" x14ac:dyDescent="0.25">
      <c r="P9284" s="158"/>
    </row>
    <row r="9285" spans="16:16" x14ac:dyDescent="0.25">
      <c r="P9285" s="158"/>
    </row>
    <row r="9286" spans="16:16" x14ac:dyDescent="0.25">
      <c r="P9286" s="158"/>
    </row>
    <row r="9287" spans="16:16" x14ac:dyDescent="0.25">
      <c r="P9287" s="158"/>
    </row>
    <row r="9288" spans="16:16" x14ac:dyDescent="0.25">
      <c r="P9288" s="158"/>
    </row>
    <row r="9289" spans="16:16" x14ac:dyDescent="0.25">
      <c r="P9289" s="158"/>
    </row>
    <row r="9290" spans="16:16" x14ac:dyDescent="0.25">
      <c r="P9290" s="158"/>
    </row>
    <row r="9291" spans="16:16" x14ac:dyDescent="0.25">
      <c r="P9291" s="158"/>
    </row>
    <row r="9292" spans="16:16" x14ac:dyDescent="0.25">
      <c r="P9292" s="158"/>
    </row>
    <row r="9293" spans="16:16" x14ac:dyDescent="0.25">
      <c r="P9293" s="158"/>
    </row>
    <row r="9294" spans="16:16" x14ac:dyDescent="0.25">
      <c r="P9294" s="158"/>
    </row>
    <row r="9295" spans="16:16" x14ac:dyDescent="0.25">
      <c r="P9295" s="158"/>
    </row>
    <row r="9296" spans="16:16" x14ac:dyDescent="0.25">
      <c r="P9296" s="158"/>
    </row>
    <row r="9297" spans="16:16" x14ac:dyDescent="0.25">
      <c r="P9297" s="158"/>
    </row>
    <row r="9298" spans="16:16" x14ac:dyDescent="0.25">
      <c r="P9298" s="158"/>
    </row>
    <row r="9299" spans="16:16" x14ac:dyDescent="0.25">
      <c r="P9299" s="158"/>
    </row>
    <row r="9300" spans="16:16" x14ac:dyDescent="0.25">
      <c r="P9300" s="158"/>
    </row>
    <row r="9301" spans="16:16" x14ac:dyDescent="0.25">
      <c r="P9301" s="158"/>
    </row>
    <row r="9302" spans="16:16" x14ac:dyDescent="0.25">
      <c r="P9302" s="158"/>
    </row>
    <row r="9303" spans="16:16" x14ac:dyDescent="0.25">
      <c r="P9303" s="158"/>
    </row>
    <row r="9304" spans="16:16" x14ac:dyDescent="0.25">
      <c r="P9304" s="158"/>
    </row>
    <row r="9305" spans="16:16" x14ac:dyDescent="0.25">
      <c r="P9305" s="158"/>
    </row>
    <row r="9306" spans="16:16" x14ac:dyDescent="0.25">
      <c r="P9306" s="158"/>
    </row>
    <row r="9307" spans="16:16" x14ac:dyDescent="0.25">
      <c r="P9307" s="158"/>
    </row>
    <row r="9308" spans="16:16" x14ac:dyDescent="0.25">
      <c r="P9308" s="158"/>
    </row>
    <row r="9309" spans="16:16" x14ac:dyDescent="0.25">
      <c r="P9309" s="158"/>
    </row>
    <row r="9310" spans="16:16" x14ac:dyDescent="0.25">
      <c r="P9310" s="158"/>
    </row>
    <row r="9311" spans="16:16" x14ac:dyDescent="0.25">
      <c r="P9311" s="158"/>
    </row>
    <row r="9312" spans="16:16" x14ac:dyDescent="0.25">
      <c r="P9312" s="158"/>
    </row>
    <row r="9313" spans="16:16" x14ac:dyDescent="0.25">
      <c r="P9313" s="158"/>
    </row>
    <row r="9314" spans="16:16" x14ac:dyDescent="0.25">
      <c r="P9314" s="158"/>
    </row>
    <row r="9315" spans="16:16" x14ac:dyDescent="0.25">
      <c r="P9315" s="158"/>
    </row>
    <row r="9316" spans="16:16" x14ac:dyDescent="0.25">
      <c r="P9316" s="158"/>
    </row>
    <row r="9317" spans="16:16" x14ac:dyDescent="0.25">
      <c r="P9317" s="158"/>
    </row>
    <row r="9318" spans="16:16" x14ac:dyDescent="0.25">
      <c r="P9318" s="158"/>
    </row>
    <row r="9319" spans="16:16" x14ac:dyDescent="0.25">
      <c r="P9319" s="158"/>
    </row>
    <row r="9320" spans="16:16" x14ac:dyDescent="0.25">
      <c r="P9320" s="158"/>
    </row>
    <row r="9321" spans="16:16" x14ac:dyDescent="0.25">
      <c r="P9321" s="158"/>
    </row>
    <row r="9322" spans="16:16" x14ac:dyDescent="0.25">
      <c r="P9322" s="158"/>
    </row>
    <row r="9323" spans="16:16" x14ac:dyDescent="0.25">
      <c r="P9323" s="158"/>
    </row>
    <row r="9324" spans="16:16" x14ac:dyDescent="0.25">
      <c r="P9324" s="158"/>
    </row>
    <row r="9325" spans="16:16" x14ac:dyDescent="0.25">
      <c r="P9325" s="158"/>
    </row>
    <row r="9326" spans="16:16" x14ac:dyDescent="0.25">
      <c r="P9326" s="158"/>
    </row>
    <row r="9327" spans="16:16" x14ac:dyDescent="0.25">
      <c r="P9327" s="158"/>
    </row>
    <row r="9328" spans="16:16" x14ac:dyDescent="0.25">
      <c r="P9328" s="158"/>
    </row>
    <row r="9329" spans="16:16" x14ac:dyDescent="0.25">
      <c r="P9329" s="158"/>
    </row>
    <row r="9330" spans="16:16" x14ac:dyDescent="0.25">
      <c r="P9330" s="158"/>
    </row>
    <row r="9331" spans="16:16" x14ac:dyDescent="0.25">
      <c r="P9331" s="158"/>
    </row>
    <row r="9332" spans="16:16" x14ac:dyDescent="0.25">
      <c r="P9332" s="158"/>
    </row>
    <row r="9333" spans="16:16" x14ac:dyDescent="0.25">
      <c r="P9333" s="158"/>
    </row>
    <row r="9334" spans="16:16" x14ac:dyDescent="0.25">
      <c r="P9334" s="158"/>
    </row>
    <row r="9335" spans="16:16" x14ac:dyDescent="0.25">
      <c r="P9335" s="158"/>
    </row>
    <row r="9336" spans="16:16" x14ac:dyDescent="0.25">
      <c r="P9336" s="158"/>
    </row>
    <row r="9337" spans="16:16" x14ac:dyDescent="0.25">
      <c r="P9337" s="158"/>
    </row>
    <row r="9338" spans="16:16" x14ac:dyDescent="0.25">
      <c r="P9338" s="158"/>
    </row>
    <row r="9339" spans="16:16" x14ac:dyDescent="0.25">
      <c r="P9339" s="158"/>
    </row>
    <row r="9340" spans="16:16" x14ac:dyDescent="0.25">
      <c r="P9340" s="158"/>
    </row>
    <row r="9341" spans="16:16" x14ac:dyDescent="0.25">
      <c r="P9341" s="158"/>
    </row>
    <row r="9342" spans="16:16" x14ac:dyDescent="0.25">
      <c r="P9342" s="158"/>
    </row>
    <row r="9343" spans="16:16" x14ac:dyDescent="0.25">
      <c r="P9343" s="158"/>
    </row>
    <row r="9344" spans="16:16" x14ac:dyDescent="0.25">
      <c r="P9344" s="158"/>
    </row>
    <row r="9345" spans="16:16" x14ac:dyDescent="0.25">
      <c r="P9345" s="158"/>
    </row>
    <row r="9346" spans="16:16" x14ac:dyDescent="0.25">
      <c r="P9346" s="158"/>
    </row>
    <row r="9347" spans="16:16" x14ac:dyDescent="0.25">
      <c r="P9347" s="158"/>
    </row>
    <row r="9348" spans="16:16" x14ac:dyDescent="0.25">
      <c r="P9348" s="158"/>
    </row>
    <row r="9349" spans="16:16" x14ac:dyDescent="0.25">
      <c r="P9349" s="158"/>
    </row>
    <row r="9350" spans="16:16" x14ac:dyDescent="0.25">
      <c r="P9350" s="158"/>
    </row>
    <row r="9351" spans="16:16" x14ac:dyDescent="0.25">
      <c r="P9351" s="158"/>
    </row>
    <row r="9352" spans="16:16" x14ac:dyDescent="0.25">
      <c r="P9352" s="158"/>
    </row>
    <row r="9353" spans="16:16" x14ac:dyDescent="0.25">
      <c r="P9353" s="158"/>
    </row>
    <row r="9354" spans="16:16" x14ac:dyDescent="0.25">
      <c r="P9354" s="158"/>
    </row>
    <row r="9355" spans="16:16" x14ac:dyDescent="0.25">
      <c r="P9355" s="158"/>
    </row>
    <row r="9356" spans="16:16" x14ac:dyDescent="0.25">
      <c r="P9356" s="158"/>
    </row>
    <row r="9357" spans="16:16" x14ac:dyDescent="0.25">
      <c r="P9357" s="158"/>
    </row>
    <row r="9358" spans="16:16" x14ac:dyDescent="0.25">
      <c r="P9358" s="158"/>
    </row>
    <row r="9359" spans="16:16" x14ac:dyDescent="0.25">
      <c r="P9359" s="158"/>
    </row>
    <row r="9360" spans="16:16" x14ac:dyDescent="0.25">
      <c r="P9360" s="158"/>
    </row>
    <row r="9361" spans="16:16" x14ac:dyDescent="0.25">
      <c r="P9361" s="158"/>
    </row>
    <row r="9362" spans="16:16" x14ac:dyDescent="0.25">
      <c r="P9362" s="158"/>
    </row>
    <row r="9363" spans="16:16" x14ac:dyDescent="0.25">
      <c r="P9363" s="158"/>
    </row>
    <row r="9364" spans="16:16" x14ac:dyDescent="0.25">
      <c r="P9364" s="158"/>
    </row>
    <row r="9365" spans="16:16" x14ac:dyDescent="0.25">
      <c r="P9365" s="158"/>
    </row>
    <row r="9366" spans="16:16" x14ac:dyDescent="0.25">
      <c r="P9366" s="158"/>
    </row>
    <row r="9367" spans="16:16" x14ac:dyDescent="0.25">
      <c r="P9367" s="158"/>
    </row>
    <row r="9368" spans="16:16" x14ac:dyDescent="0.25">
      <c r="P9368" s="158"/>
    </row>
    <row r="9369" spans="16:16" x14ac:dyDescent="0.25">
      <c r="P9369" s="158"/>
    </row>
    <row r="9370" spans="16:16" x14ac:dyDescent="0.25">
      <c r="P9370" s="158"/>
    </row>
    <row r="9371" spans="16:16" x14ac:dyDescent="0.25">
      <c r="P9371" s="158"/>
    </row>
    <row r="9372" spans="16:16" x14ac:dyDescent="0.25">
      <c r="P9372" s="158"/>
    </row>
    <row r="9373" spans="16:16" x14ac:dyDescent="0.25">
      <c r="P9373" s="158"/>
    </row>
    <row r="9374" spans="16:16" x14ac:dyDescent="0.25">
      <c r="P9374" s="158"/>
    </row>
    <row r="9375" spans="16:16" x14ac:dyDescent="0.25">
      <c r="P9375" s="158"/>
    </row>
    <row r="9376" spans="16:16" x14ac:dyDescent="0.25">
      <c r="P9376" s="158"/>
    </row>
    <row r="9377" spans="16:16" x14ac:dyDescent="0.25">
      <c r="P9377" s="158"/>
    </row>
    <row r="9378" spans="16:16" x14ac:dyDescent="0.25">
      <c r="P9378" s="158"/>
    </row>
    <row r="9379" spans="16:16" x14ac:dyDescent="0.25">
      <c r="P9379" s="158"/>
    </row>
    <row r="9380" spans="16:16" x14ac:dyDescent="0.25">
      <c r="P9380" s="158"/>
    </row>
    <row r="9381" spans="16:16" x14ac:dyDescent="0.25">
      <c r="P9381" s="158"/>
    </row>
    <row r="9382" spans="16:16" x14ac:dyDescent="0.25">
      <c r="P9382" s="158"/>
    </row>
    <row r="9383" spans="16:16" x14ac:dyDescent="0.25">
      <c r="P9383" s="158"/>
    </row>
    <row r="9384" spans="16:16" x14ac:dyDescent="0.25">
      <c r="P9384" s="158"/>
    </row>
    <row r="9385" spans="16:16" x14ac:dyDescent="0.25">
      <c r="P9385" s="158"/>
    </row>
    <row r="9386" spans="16:16" x14ac:dyDescent="0.25">
      <c r="P9386" s="158"/>
    </row>
    <row r="9387" spans="16:16" x14ac:dyDescent="0.25">
      <c r="P9387" s="158"/>
    </row>
    <row r="9388" spans="16:16" x14ac:dyDescent="0.25">
      <c r="P9388" s="158"/>
    </row>
    <row r="9389" spans="16:16" x14ac:dyDescent="0.25">
      <c r="P9389" s="158"/>
    </row>
    <row r="9390" spans="16:16" x14ac:dyDescent="0.25">
      <c r="P9390" s="158"/>
    </row>
    <row r="9391" spans="16:16" x14ac:dyDescent="0.25">
      <c r="P9391" s="158"/>
    </row>
    <row r="9392" spans="16:16" x14ac:dyDescent="0.25">
      <c r="P9392" s="158"/>
    </row>
    <row r="9393" spans="16:16" x14ac:dyDescent="0.25">
      <c r="P9393" s="158"/>
    </row>
    <row r="9394" spans="16:16" x14ac:dyDescent="0.25">
      <c r="P9394" s="158"/>
    </row>
    <row r="9395" spans="16:16" x14ac:dyDescent="0.25">
      <c r="P9395" s="158"/>
    </row>
    <row r="9396" spans="16:16" x14ac:dyDescent="0.25">
      <c r="P9396" s="158"/>
    </row>
    <row r="9397" spans="16:16" x14ac:dyDescent="0.25">
      <c r="P9397" s="158"/>
    </row>
    <row r="9398" spans="16:16" x14ac:dyDescent="0.25">
      <c r="P9398" s="158"/>
    </row>
    <row r="9399" spans="16:16" x14ac:dyDescent="0.25">
      <c r="P9399" s="158"/>
    </row>
    <row r="9400" spans="16:16" x14ac:dyDescent="0.25">
      <c r="P9400" s="158"/>
    </row>
    <row r="9401" spans="16:16" x14ac:dyDescent="0.25">
      <c r="P9401" s="158"/>
    </row>
    <row r="9402" spans="16:16" x14ac:dyDescent="0.25">
      <c r="P9402" s="158"/>
    </row>
    <row r="9403" spans="16:16" x14ac:dyDescent="0.25">
      <c r="P9403" s="158"/>
    </row>
    <row r="9404" spans="16:16" x14ac:dyDescent="0.25">
      <c r="P9404" s="158"/>
    </row>
    <row r="9405" spans="16:16" x14ac:dyDescent="0.25">
      <c r="P9405" s="158"/>
    </row>
    <row r="9406" spans="16:16" x14ac:dyDescent="0.25">
      <c r="P9406" s="158"/>
    </row>
    <row r="9407" spans="16:16" x14ac:dyDescent="0.25">
      <c r="P9407" s="158"/>
    </row>
    <row r="9408" spans="16:16" x14ac:dyDescent="0.25">
      <c r="P9408" s="158"/>
    </row>
    <row r="9409" spans="16:16" x14ac:dyDescent="0.25">
      <c r="P9409" s="158"/>
    </row>
    <row r="9410" spans="16:16" x14ac:dyDescent="0.25">
      <c r="P9410" s="158"/>
    </row>
    <row r="9411" spans="16:16" x14ac:dyDescent="0.25">
      <c r="P9411" s="158"/>
    </row>
    <row r="9412" spans="16:16" x14ac:dyDescent="0.25">
      <c r="P9412" s="158"/>
    </row>
    <row r="9413" spans="16:16" x14ac:dyDescent="0.25">
      <c r="P9413" s="158"/>
    </row>
    <row r="9414" spans="16:16" x14ac:dyDescent="0.25">
      <c r="P9414" s="158"/>
    </row>
    <row r="9415" spans="16:16" x14ac:dyDescent="0.25">
      <c r="P9415" s="158"/>
    </row>
    <row r="9416" spans="16:16" x14ac:dyDescent="0.25">
      <c r="P9416" s="158"/>
    </row>
    <row r="9417" spans="16:16" x14ac:dyDescent="0.25">
      <c r="P9417" s="158"/>
    </row>
    <row r="9418" spans="16:16" x14ac:dyDescent="0.25">
      <c r="P9418" s="158"/>
    </row>
    <row r="9419" spans="16:16" x14ac:dyDescent="0.25">
      <c r="P9419" s="158"/>
    </row>
    <row r="9420" spans="16:16" x14ac:dyDescent="0.25">
      <c r="P9420" s="158"/>
    </row>
    <row r="9421" spans="16:16" x14ac:dyDescent="0.25">
      <c r="P9421" s="158"/>
    </row>
    <row r="9422" spans="16:16" x14ac:dyDescent="0.25">
      <c r="P9422" s="158"/>
    </row>
    <row r="9423" spans="16:16" x14ac:dyDescent="0.25">
      <c r="P9423" s="158"/>
    </row>
    <row r="9424" spans="16:16" x14ac:dyDescent="0.25">
      <c r="P9424" s="158"/>
    </row>
    <row r="9425" spans="16:16" x14ac:dyDescent="0.25">
      <c r="P9425" s="158"/>
    </row>
    <row r="9426" spans="16:16" x14ac:dyDescent="0.25">
      <c r="P9426" s="158"/>
    </row>
    <row r="9427" spans="16:16" x14ac:dyDescent="0.25">
      <c r="P9427" s="158"/>
    </row>
    <row r="9428" spans="16:16" x14ac:dyDescent="0.25">
      <c r="P9428" s="158"/>
    </row>
    <row r="9429" spans="16:16" x14ac:dyDescent="0.25">
      <c r="P9429" s="158"/>
    </row>
    <row r="9430" spans="16:16" x14ac:dyDescent="0.25">
      <c r="P9430" s="158"/>
    </row>
    <row r="9431" spans="16:16" x14ac:dyDescent="0.25">
      <c r="P9431" s="158"/>
    </row>
    <row r="9432" spans="16:16" x14ac:dyDescent="0.25">
      <c r="P9432" s="158"/>
    </row>
    <row r="9433" spans="16:16" x14ac:dyDescent="0.25">
      <c r="P9433" s="158"/>
    </row>
    <row r="9434" spans="16:16" x14ac:dyDescent="0.25">
      <c r="P9434" s="158"/>
    </row>
    <row r="9435" spans="16:16" x14ac:dyDescent="0.25">
      <c r="P9435" s="158"/>
    </row>
    <row r="9436" spans="16:16" x14ac:dyDescent="0.25">
      <c r="P9436" s="158"/>
    </row>
    <row r="9437" spans="16:16" x14ac:dyDescent="0.25">
      <c r="P9437" s="158"/>
    </row>
    <row r="9438" spans="16:16" x14ac:dyDescent="0.25">
      <c r="P9438" s="158"/>
    </row>
    <row r="9439" spans="16:16" x14ac:dyDescent="0.25">
      <c r="P9439" s="158"/>
    </row>
    <row r="9440" spans="16:16" x14ac:dyDescent="0.25">
      <c r="P9440" s="158"/>
    </row>
    <row r="9441" spans="16:16" x14ac:dyDescent="0.25">
      <c r="P9441" s="158"/>
    </row>
    <row r="9442" spans="16:16" x14ac:dyDescent="0.25">
      <c r="P9442" s="158"/>
    </row>
    <row r="9443" spans="16:16" x14ac:dyDescent="0.25">
      <c r="P9443" s="158"/>
    </row>
    <row r="9444" spans="16:16" x14ac:dyDescent="0.25">
      <c r="P9444" s="158"/>
    </row>
    <row r="9445" spans="16:16" x14ac:dyDescent="0.25">
      <c r="P9445" s="158"/>
    </row>
    <row r="9446" spans="16:16" x14ac:dyDescent="0.25">
      <c r="P9446" s="158"/>
    </row>
    <row r="9447" spans="16:16" x14ac:dyDescent="0.25">
      <c r="P9447" s="158"/>
    </row>
    <row r="9448" spans="16:16" x14ac:dyDescent="0.25">
      <c r="P9448" s="158"/>
    </row>
    <row r="9449" spans="16:16" x14ac:dyDescent="0.25">
      <c r="P9449" s="158"/>
    </row>
    <row r="9450" spans="16:16" x14ac:dyDescent="0.25">
      <c r="P9450" s="158"/>
    </row>
    <row r="9451" spans="16:16" x14ac:dyDescent="0.25">
      <c r="P9451" s="158"/>
    </row>
    <row r="9452" spans="16:16" x14ac:dyDescent="0.25">
      <c r="P9452" s="158"/>
    </row>
    <row r="9453" spans="16:16" x14ac:dyDescent="0.25">
      <c r="P9453" s="158"/>
    </row>
    <row r="9454" spans="16:16" x14ac:dyDescent="0.25">
      <c r="P9454" s="158"/>
    </row>
    <row r="9455" spans="16:16" x14ac:dyDescent="0.25">
      <c r="P9455" s="158"/>
    </row>
    <row r="9456" spans="16:16" x14ac:dyDescent="0.25">
      <c r="P9456" s="158"/>
    </row>
    <row r="9457" spans="16:16" x14ac:dyDescent="0.25">
      <c r="P9457" s="158"/>
    </row>
    <row r="9458" spans="16:16" x14ac:dyDescent="0.25">
      <c r="P9458" s="158"/>
    </row>
    <row r="9459" spans="16:16" x14ac:dyDescent="0.25">
      <c r="P9459" s="158"/>
    </row>
    <row r="9460" spans="16:16" x14ac:dyDescent="0.25">
      <c r="P9460" s="158"/>
    </row>
    <row r="9461" spans="16:16" x14ac:dyDescent="0.25">
      <c r="P9461" s="158"/>
    </row>
    <row r="9462" spans="16:16" x14ac:dyDescent="0.25">
      <c r="P9462" s="158"/>
    </row>
    <row r="9463" spans="16:16" x14ac:dyDescent="0.25">
      <c r="P9463" s="158"/>
    </row>
    <row r="9464" spans="16:16" x14ac:dyDescent="0.25">
      <c r="P9464" s="158"/>
    </row>
    <row r="9465" spans="16:16" x14ac:dyDescent="0.25">
      <c r="P9465" s="158"/>
    </row>
    <row r="9466" spans="16:16" x14ac:dyDescent="0.25">
      <c r="P9466" s="158"/>
    </row>
    <row r="9467" spans="16:16" x14ac:dyDescent="0.25">
      <c r="P9467" s="158"/>
    </row>
    <row r="9468" spans="16:16" x14ac:dyDescent="0.25">
      <c r="P9468" s="158"/>
    </row>
    <row r="9469" spans="16:16" x14ac:dyDescent="0.25">
      <c r="P9469" s="158"/>
    </row>
    <row r="9470" spans="16:16" x14ac:dyDescent="0.25">
      <c r="P9470" s="158"/>
    </row>
    <row r="9471" spans="16:16" x14ac:dyDescent="0.25">
      <c r="P9471" s="158"/>
    </row>
    <row r="9472" spans="16:16" x14ac:dyDescent="0.25">
      <c r="P9472" s="158"/>
    </row>
    <row r="9473" spans="16:16" x14ac:dyDescent="0.25">
      <c r="P9473" s="158"/>
    </row>
    <row r="9474" spans="16:16" x14ac:dyDescent="0.25">
      <c r="P9474" s="158"/>
    </row>
    <row r="9475" spans="16:16" x14ac:dyDescent="0.25">
      <c r="P9475" s="158"/>
    </row>
    <row r="9476" spans="16:16" x14ac:dyDescent="0.25">
      <c r="P9476" s="158"/>
    </row>
    <row r="9477" spans="16:16" x14ac:dyDescent="0.25">
      <c r="P9477" s="158"/>
    </row>
    <row r="9478" spans="16:16" x14ac:dyDescent="0.25">
      <c r="P9478" s="158"/>
    </row>
    <row r="9479" spans="16:16" x14ac:dyDescent="0.25">
      <c r="P9479" s="158"/>
    </row>
    <row r="9480" spans="16:16" x14ac:dyDescent="0.25">
      <c r="P9480" s="158"/>
    </row>
    <row r="9481" spans="16:16" x14ac:dyDescent="0.25">
      <c r="P9481" s="158"/>
    </row>
    <row r="9482" spans="16:16" x14ac:dyDescent="0.25">
      <c r="P9482" s="158"/>
    </row>
    <row r="9483" spans="16:16" x14ac:dyDescent="0.25">
      <c r="P9483" s="158"/>
    </row>
    <row r="9484" spans="16:16" x14ac:dyDescent="0.25">
      <c r="P9484" s="158"/>
    </row>
    <row r="9485" spans="16:16" x14ac:dyDescent="0.25">
      <c r="P9485" s="158"/>
    </row>
    <row r="9486" spans="16:16" x14ac:dyDescent="0.25">
      <c r="P9486" s="158"/>
    </row>
    <row r="9487" spans="16:16" x14ac:dyDescent="0.25">
      <c r="P9487" s="158"/>
    </row>
    <row r="9488" spans="16:16" x14ac:dyDescent="0.25">
      <c r="P9488" s="158"/>
    </row>
    <row r="9489" spans="16:16" x14ac:dyDescent="0.25">
      <c r="P9489" s="158"/>
    </row>
    <row r="9490" spans="16:16" x14ac:dyDescent="0.25">
      <c r="P9490" s="158"/>
    </row>
    <row r="9491" spans="16:16" x14ac:dyDescent="0.25">
      <c r="P9491" s="158"/>
    </row>
    <row r="9492" spans="16:16" x14ac:dyDescent="0.25">
      <c r="P9492" s="158"/>
    </row>
    <row r="9493" spans="16:16" x14ac:dyDescent="0.25">
      <c r="P9493" s="158"/>
    </row>
    <row r="9494" spans="16:16" x14ac:dyDescent="0.25">
      <c r="P9494" s="158"/>
    </row>
    <row r="9495" spans="16:16" x14ac:dyDescent="0.25">
      <c r="P9495" s="158"/>
    </row>
    <row r="9496" spans="16:16" x14ac:dyDescent="0.25">
      <c r="P9496" s="158"/>
    </row>
    <row r="9497" spans="16:16" x14ac:dyDescent="0.25">
      <c r="P9497" s="158"/>
    </row>
    <row r="9498" spans="16:16" x14ac:dyDescent="0.25">
      <c r="P9498" s="158"/>
    </row>
    <row r="9499" spans="16:16" x14ac:dyDescent="0.25">
      <c r="P9499" s="158"/>
    </row>
    <row r="9500" spans="16:16" x14ac:dyDescent="0.25">
      <c r="P9500" s="158"/>
    </row>
    <row r="9501" spans="16:16" x14ac:dyDescent="0.25">
      <c r="P9501" s="158"/>
    </row>
    <row r="9502" spans="16:16" x14ac:dyDescent="0.25">
      <c r="P9502" s="158"/>
    </row>
    <row r="9503" spans="16:16" x14ac:dyDescent="0.25">
      <c r="P9503" s="158"/>
    </row>
    <row r="9504" spans="16:16" x14ac:dyDescent="0.25">
      <c r="P9504" s="158"/>
    </row>
    <row r="9505" spans="16:16" x14ac:dyDescent="0.25">
      <c r="P9505" s="158"/>
    </row>
    <row r="9506" spans="16:16" x14ac:dyDescent="0.25">
      <c r="P9506" s="158"/>
    </row>
    <row r="9507" spans="16:16" x14ac:dyDescent="0.25">
      <c r="P9507" s="158"/>
    </row>
    <row r="9508" spans="16:16" x14ac:dyDescent="0.25">
      <c r="P9508" s="158"/>
    </row>
    <row r="9509" spans="16:16" x14ac:dyDescent="0.25">
      <c r="P9509" s="158"/>
    </row>
    <row r="9510" spans="16:16" x14ac:dyDescent="0.25">
      <c r="P9510" s="158"/>
    </row>
    <row r="9511" spans="16:16" x14ac:dyDescent="0.25">
      <c r="P9511" s="158"/>
    </row>
    <row r="9512" spans="16:16" x14ac:dyDescent="0.25">
      <c r="P9512" s="158"/>
    </row>
    <row r="9513" spans="16:16" x14ac:dyDescent="0.25">
      <c r="P9513" s="158"/>
    </row>
    <row r="9514" spans="16:16" x14ac:dyDescent="0.25">
      <c r="P9514" s="158"/>
    </row>
    <row r="9515" spans="16:16" x14ac:dyDescent="0.25">
      <c r="P9515" s="158"/>
    </row>
    <row r="9516" spans="16:16" x14ac:dyDescent="0.25">
      <c r="P9516" s="158"/>
    </row>
    <row r="9517" spans="16:16" x14ac:dyDescent="0.25">
      <c r="P9517" s="158"/>
    </row>
    <row r="9518" spans="16:16" x14ac:dyDescent="0.25">
      <c r="P9518" s="158"/>
    </row>
    <row r="9519" spans="16:16" x14ac:dyDescent="0.25">
      <c r="P9519" s="158"/>
    </row>
    <row r="9520" spans="16:16" x14ac:dyDescent="0.25">
      <c r="P9520" s="158"/>
    </row>
    <row r="9521" spans="16:16" x14ac:dyDescent="0.25">
      <c r="P9521" s="158"/>
    </row>
    <row r="9522" spans="16:16" x14ac:dyDescent="0.25">
      <c r="P9522" s="158"/>
    </row>
    <row r="9523" spans="16:16" x14ac:dyDescent="0.25">
      <c r="P9523" s="158"/>
    </row>
    <row r="9524" spans="16:16" x14ac:dyDescent="0.25">
      <c r="P9524" s="158"/>
    </row>
    <row r="9525" spans="16:16" x14ac:dyDescent="0.25">
      <c r="P9525" s="158"/>
    </row>
    <row r="9526" spans="16:16" x14ac:dyDescent="0.25">
      <c r="P9526" s="158"/>
    </row>
    <row r="9527" spans="16:16" x14ac:dyDescent="0.25">
      <c r="P9527" s="158"/>
    </row>
    <row r="9528" spans="16:16" x14ac:dyDescent="0.25">
      <c r="P9528" s="158"/>
    </row>
    <row r="9529" spans="16:16" x14ac:dyDescent="0.25">
      <c r="P9529" s="158"/>
    </row>
    <row r="9530" spans="16:16" x14ac:dyDescent="0.25">
      <c r="P9530" s="158"/>
    </row>
    <row r="9531" spans="16:16" x14ac:dyDescent="0.25">
      <c r="P9531" s="158"/>
    </row>
    <row r="9532" spans="16:16" x14ac:dyDescent="0.25">
      <c r="P9532" s="158"/>
    </row>
    <row r="9533" spans="16:16" x14ac:dyDescent="0.25">
      <c r="P9533" s="158"/>
    </row>
    <row r="9534" spans="16:16" x14ac:dyDescent="0.25">
      <c r="P9534" s="158"/>
    </row>
    <row r="9535" spans="16:16" x14ac:dyDescent="0.25">
      <c r="P9535" s="158"/>
    </row>
    <row r="9536" spans="16:16" x14ac:dyDescent="0.25">
      <c r="P9536" s="158"/>
    </row>
    <row r="9537" spans="16:16" x14ac:dyDescent="0.25">
      <c r="P9537" s="158"/>
    </row>
    <row r="9538" spans="16:16" x14ac:dyDescent="0.25">
      <c r="P9538" s="158"/>
    </row>
    <row r="9539" spans="16:16" x14ac:dyDescent="0.25">
      <c r="P9539" s="158"/>
    </row>
    <row r="9540" spans="16:16" x14ac:dyDescent="0.25">
      <c r="P9540" s="158"/>
    </row>
    <row r="9541" spans="16:16" x14ac:dyDescent="0.25">
      <c r="P9541" s="158"/>
    </row>
    <row r="9542" spans="16:16" x14ac:dyDescent="0.25">
      <c r="P9542" s="158"/>
    </row>
    <row r="9543" spans="16:16" x14ac:dyDescent="0.25">
      <c r="P9543" s="158"/>
    </row>
    <row r="9544" spans="16:16" x14ac:dyDescent="0.25">
      <c r="P9544" s="158"/>
    </row>
    <row r="9545" spans="16:16" x14ac:dyDescent="0.25">
      <c r="P9545" s="158"/>
    </row>
    <row r="9546" spans="16:16" x14ac:dyDescent="0.25">
      <c r="P9546" s="158"/>
    </row>
    <row r="9547" spans="16:16" x14ac:dyDescent="0.25">
      <c r="P9547" s="158"/>
    </row>
    <row r="9548" spans="16:16" x14ac:dyDescent="0.25">
      <c r="P9548" s="158"/>
    </row>
    <row r="9549" spans="16:16" x14ac:dyDescent="0.25">
      <c r="P9549" s="158"/>
    </row>
    <row r="9550" spans="16:16" x14ac:dyDescent="0.25">
      <c r="P9550" s="158"/>
    </row>
    <row r="9551" spans="16:16" x14ac:dyDescent="0.25">
      <c r="P9551" s="158"/>
    </row>
    <row r="9552" spans="16:16" x14ac:dyDescent="0.25">
      <c r="P9552" s="158"/>
    </row>
    <row r="9553" spans="16:16" x14ac:dyDescent="0.25">
      <c r="P9553" s="158"/>
    </row>
    <row r="9554" spans="16:16" x14ac:dyDescent="0.25">
      <c r="P9554" s="158"/>
    </row>
    <row r="9555" spans="16:16" x14ac:dyDescent="0.25">
      <c r="P9555" s="158"/>
    </row>
    <row r="9556" spans="16:16" x14ac:dyDescent="0.25">
      <c r="P9556" s="158"/>
    </row>
    <row r="9557" spans="16:16" x14ac:dyDescent="0.25">
      <c r="P9557" s="158"/>
    </row>
    <row r="9558" spans="16:16" x14ac:dyDescent="0.25">
      <c r="P9558" s="158"/>
    </row>
    <row r="9559" spans="16:16" x14ac:dyDescent="0.25">
      <c r="P9559" s="158"/>
    </row>
    <row r="9560" spans="16:16" x14ac:dyDescent="0.25">
      <c r="P9560" s="158"/>
    </row>
    <row r="9561" spans="16:16" x14ac:dyDescent="0.25">
      <c r="P9561" s="158"/>
    </row>
    <row r="9562" spans="16:16" x14ac:dyDescent="0.25">
      <c r="P9562" s="158"/>
    </row>
    <row r="9563" spans="16:16" x14ac:dyDescent="0.25">
      <c r="P9563" s="158"/>
    </row>
    <row r="9564" spans="16:16" x14ac:dyDescent="0.25">
      <c r="P9564" s="158"/>
    </row>
    <row r="9565" spans="16:16" x14ac:dyDescent="0.25">
      <c r="P9565" s="158"/>
    </row>
    <row r="9566" spans="16:16" x14ac:dyDescent="0.25">
      <c r="P9566" s="158"/>
    </row>
    <row r="9567" spans="16:16" x14ac:dyDescent="0.25">
      <c r="P9567" s="158"/>
    </row>
    <row r="9568" spans="16:16" x14ac:dyDescent="0.25">
      <c r="P9568" s="158"/>
    </row>
    <row r="9569" spans="16:16" x14ac:dyDescent="0.25">
      <c r="P9569" s="158"/>
    </row>
    <row r="9570" spans="16:16" x14ac:dyDescent="0.25">
      <c r="P9570" s="158"/>
    </row>
    <row r="9571" spans="16:16" x14ac:dyDescent="0.25">
      <c r="P9571" s="158"/>
    </row>
    <row r="9572" spans="16:16" x14ac:dyDescent="0.25">
      <c r="P9572" s="158"/>
    </row>
    <row r="9573" spans="16:16" x14ac:dyDescent="0.25">
      <c r="P9573" s="158"/>
    </row>
    <row r="9574" spans="16:16" x14ac:dyDescent="0.25">
      <c r="P9574" s="158"/>
    </row>
    <row r="9575" spans="16:16" x14ac:dyDescent="0.25">
      <c r="P9575" s="158"/>
    </row>
    <row r="9576" spans="16:16" x14ac:dyDescent="0.25">
      <c r="P9576" s="158"/>
    </row>
    <row r="9577" spans="16:16" x14ac:dyDescent="0.25">
      <c r="P9577" s="158"/>
    </row>
    <row r="9578" spans="16:16" x14ac:dyDescent="0.25">
      <c r="P9578" s="158"/>
    </row>
    <row r="9579" spans="16:16" x14ac:dyDescent="0.25">
      <c r="P9579" s="158"/>
    </row>
    <row r="9580" spans="16:16" x14ac:dyDescent="0.25">
      <c r="P9580" s="158"/>
    </row>
    <row r="9581" spans="16:16" x14ac:dyDescent="0.25">
      <c r="P9581" s="158"/>
    </row>
    <row r="9582" spans="16:16" x14ac:dyDescent="0.25">
      <c r="P9582" s="158"/>
    </row>
    <row r="9583" spans="16:16" x14ac:dyDescent="0.25">
      <c r="P9583" s="158"/>
    </row>
    <row r="9584" spans="16:16" x14ac:dyDescent="0.25">
      <c r="P9584" s="158"/>
    </row>
    <row r="9585" spans="16:16" x14ac:dyDescent="0.25">
      <c r="P9585" s="158"/>
    </row>
    <row r="9586" spans="16:16" x14ac:dyDescent="0.25">
      <c r="P9586" s="158"/>
    </row>
    <row r="9587" spans="16:16" x14ac:dyDescent="0.25">
      <c r="P9587" s="158"/>
    </row>
    <row r="9588" spans="16:16" x14ac:dyDescent="0.25">
      <c r="P9588" s="158"/>
    </row>
    <row r="9589" spans="16:16" x14ac:dyDescent="0.25">
      <c r="P9589" s="158"/>
    </row>
    <row r="9590" spans="16:16" x14ac:dyDescent="0.25">
      <c r="P9590" s="158"/>
    </row>
    <row r="9591" spans="16:16" x14ac:dyDescent="0.25">
      <c r="P9591" s="158"/>
    </row>
    <row r="9592" spans="16:16" x14ac:dyDescent="0.25">
      <c r="P9592" s="158"/>
    </row>
    <row r="9593" spans="16:16" x14ac:dyDescent="0.25">
      <c r="P9593" s="158"/>
    </row>
    <row r="9594" spans="16:16" x14ac:dyDescent="0.25">
      <c r="P9594" s="158"/>
    </row>
    <row r="9595" spans="16:16" x14ac:dyDescent="0.25">
      <c r="P9595" s="158"/>
    </row>
    <row r="9596" spans="16:16" x14ac:dyDescent="0.25">
      <c r="P9596" s="158"/>
    </row>
    <row r="9597" spans="16:16" x14ac:dyDescent="0.25">
      <c r="P9597" s="158"/>
    </row>
    <row r="9598" spans="16:16" x14ac:dyDescent="0.25">
      <c r="P9598" s="158"/>
    </row>
    <row r="9599" spans="16:16" x14ac:dyDescent="0.25">
      <c r="P9599" s="158"/>
    </row>
    <row r="9600" spans="16:16" x14ac:dyDescent="0.25">
      <c r="P9600" s="158"/>
    </row>
    <row r="9601" spans="16:16" x14ac:dyDescent="0.25">
      <c r="P9601" s="158"/>
    </row>
    <row r="9602" spans="16:16" x14ac:dyDescent="0.25">
      <c r="P9602" s="158"/>
    </row>
    <row r="9603" spans="16:16" x14ac:dyDescent="0.25">
      <c r="P9603" s="158"/>
    </row>
    <row r="9604" spans="16:16" x14ac:dyDescent="0.25">
      <c r="P9604" s="158"/>
    </row>
    <row r="9605" spans="16:16" x14ac:dyDescent="0.25">
      <c r="P9605" s="158"/>
    </row>
    <row r="9606" spans="16:16" x14ac:dyDescent="0.25">
      <c r="P9606" s="158"/>
    </row>
    <row r="9607" spans="16:16" x14ac:dyDescent="0.25">
      <c r="P9607" s="158"/>
    </row>
    <row r="9608" spans="16:16" x14ac:dyDescent="0.25">
      <c r="P9608" s="158"/>
    </row>
    <row r="9609" spans="16:16" x14ac:dyDescent="0.25">
      <c r="P9609" s="158"/>
    </row>
    <row r="9610" spans="16:16" x14ac:dyDescent="0.25">
      <c r="P9610" s="158"/>
    </row>
    <row r="9611" spans="16:16" x14ac:dyDescent="0.25">
      <c r="P9611" s="158"/>
    </row>
    <row r="9612" spans="16:16" x14ac:dyDescent="0.25">
      <c r="P9612" s="158"/>
    </row>
    <row r="9613" spans="16:16" x14ac:dyDescent="0.25">
      <c r="P9613" s="158"/>
    </row>
    <row r="9614" spans="16:16" x14ac:dyDescent="0.25">
      <c r="P9614" s="158"/>
    </row>
    <row r="9615" spans="16:16" x14ac:dyDescent="0.25">
      <c r="P9615" s="158"/>
    </row>
    <row r="9616" spans="16:16" x14ac:dyDescent="0.25">
      <c r="P9616" s="158"/>
    </row>
    <row r="9617" spans="16:16" x14ac:dyDescent="0.25">
      <c r="P9617" s="158"/>
    </row>
    <row r="9618" spans="16:16" x14ac:dyDescent="0.25">
      <c r="P9618" s="158"/>
    </row>
    <row r="9619" spans="16:16" x14ac:dyDescent="0.25">
      <c r="P9619" s="158"/>
    </row>
    <row r="9620" spans="16:16" x14ac:dyDescent="0.25">
      <c r="P9620" s="158"/>
    </row>
    <row r="9621" spans="16:16" x14ac:dyDescent="0.25">
      <c r="P9621" s="158"/>
    </row>
    <row r="9622" spans="16:16" x14ac:dyDescent="0.25">
      <c r="P9622" s="158"/>
    </row>
    <row r="9623" spans="16:16" x14ac:dyDescent="0.25">
      <c r="P9623" s="158"/>
    </row>
    <row r="9624" spans="16:16" x14ac:dyDescent="0.25">
      <c r="P9624" s="158"/>
    </row>
    <row r="9625" spans="16:16" x14ac:dyDescent="0.25">
      <c r="P9625" s="158"/>
    </row>
    <row r="9626" spans="16:16" x14ac:dyDescent="0.25">
      <c r="P9626" s="158"/>
    </row>
    <row r="9627" spans="16:16" x14ac:dyDescent="0.25">
      <c r="P9627" s="158"/>
    </row>
    <row r="9628" spans="16:16" x14ac:dyDescent="0.25">
      <c r="P9628" s="158"/>
    </row>
    <row r="9629" spans="16:16" x14ac:dyDescent="0.25">
      <c r="P9629" s="158"/>
    </row>
    <row r="9630" spans="16:16" x14ac:dyDescent="0.25">
      <c r="P9630" s="158"/>
    </row>
    <row r="9631" spans="16:16" x14ac:dyDescent="0.25">
      <c r="P9631" s="158"/>
    </row>
    <row r="9632" spans="16:16" x14ac:dyDescent="0.25">
      <c r="P9632" s="158"/>
    </row>
    <row r="9633" spans="16:16" x14ac:dyDescent="0.25">
      <c r="P9633" s="158"/>
    </row>
    <row r="9634" spans="16:16" x14ac:dyDescent="0.25">
      <c r="P9634" s="158"/>
    </row>
    <row r="9635" spans="16:16" x14ac:dyDescent="0.25">
      <c r="P9635" s="158"/>
    </row>
    <row r="9636" spans="16:16" x14ac:dyDescent="0.25">
      <c r="P9636" s="158"/>
    </row>
    <row r="9637" spans="16:16" x14ac:dyDescent="0.25">
      <c r="P9637" s="158"/>
    </row>
    <row r="9638" spans="16:16" x14ac:dyDescent="0.25">
      <c r="P9638" s="158"/>
    </row>
    <row r="9639" spans="16:16" x14ac:dyDescent="0.25">
      <c r="P9639" s="158"/>
    </row>
    <row r="9640" spans="16:16" x14ac:dyDescent="0.25">
      <c r="P9640" s="158"/>
    </row>
    <row r="9641" spans="16:16" x14ac:dyDescent="0.25">
      <c r="P9641" s="158"/>
    </row>
    <row r="9642" spans="16:16" x14ac:dyDescent="0.25">
      <c r="P9642" s="158"/>
    </row>
    <row r="9643" spans="16:16" x14ac:dyDescent="0.25">
      <c r="P9643" s="158"/>
    </row>
    <row r="9644" spans="16:16" x14ac:dyDescent="0.25">
      <c r="P9644" s="158"/>
    </row>
    <row r="9645" spans="16:16" x14ac:dyDescent="0.25">
      <c r="P9645" s="158"/>
    </row>
    <row r="9646" spans="16:16" x14ac:dyDescent="0.25">
      <c r="P9646" s="158"/>
    </row>
    <row r="9647" spans="16:16" x14ac:dyDescent="0.25">
      <c r="P9647" s="158"/>
    </row>
    <row r="9648" spans="16:16" x14ac:dyDescent="0.25">
      <c r="P9648" s="158"/>
    </row>
    <row r="9649" spans="16:16" x14ac:dyDescent="0.25">
      <c r="P9649" s="158"/>
    </row>
    <row r="9650" spans="16:16" x14ac:dyDescent="0.25">
      <c r="P9650" s="158"/>
    </row>
    <row r="9651" spans="16:16" x14ac:dyDescent="0.25">
      <c r="P9651" s="158"/>
    </row>
    <row r="9652" spans="16:16" x14ac:dyDescent="0.25">
      <c r="P9652" s="158"/>
    </row>
    <row r="9653" spans="16:16" x14ac:dyDescent="0.25">
      <c r="P9653" s="158"/>
    </row>
    <row r="9654" spans="16:16" x14ac:dyDescent="0.25">
      <c r="P9654" s="158"/>
    </row>
    <row r="9655" spans="16:16" x14ac:dyDescent="0.25">
      <c r="P9655" s="158"/>
    </row>
    <row r="9656" spans="16:16" x14ac:dyDescent="0.25">
      <c r="P9656" s="158"/>
    </row>
    <row r="9657" spans="16:16" x14ac:dyDescent="0.25">
      <c r="P9657" s="158"/>
    </row>
    <row r="9658" spans="16:16" x14ac:dyDescent="0.25">
      <c r="P9658" s="158"/>
    </row>
    <row r="9659" spans="16:16" x14ac:dyDescent="0.25">
      <c r="P9659" s="158"/>
    </row>
    <row r="9660" spans="16:16" x14ac:dyDescent="0.25">
      <c r="P9660" s="158"/>
    </row>
    <row r="9661" spans="16:16" x14ac:dyDescent="0.25">
      <c r="P9661" s="158"/>
    </row>
    <row r="9662" spans="16:16" x14ac:dyDescent="0.25">
      <c r="P9662" s="158"/>
    </row>
    <row r="9663" spans="16:16" x14ac:dyDescent="0.25">
      <c r="P9663" s="158"/>
    </row>
    <row r="9664" spans="16:16" x14ac:dyDescent="0.25">
      <c r="P9664" s="158"/>
    </row>
    <row r="9665" spans="16:16" x14ac:dyDescent="0.25">
      <c r="P9665" s="158"/>
    </row>
    <row r="9666" spans="16:16" x14ac:dyDescent="0.25">
      <c r="P9666" s="158"/>
    </row>
    <row r="9667" spans="16:16" x14ac:dyDescent="0.25">
      <c r="P9667" s="158"/>
    </row>
    <row r="9668" spans="16:16" x14ac:dyDescent="0.25">
      <c r="P9668" s="158"/>
    </row>
    <row r="9669" spans="16:16" x14ac:dyDescent="0.25">
      <c r="P9669" s="158"/>
    </row>
    <row r="9670" spans="16:16" x14ac:dyDescent="0.25">
      <c r="P9670" s="158"/>
    </row>
    <row r="9671" spans="16:16" x14ac:dyDescent="0.25">
      <c r="P9671" s="158"/>
    </row>
    <row r="9672" spans="16:16" x14ac:dyDescent="0.25">
      <c r="P9672" s="158"/>
    </row>
    <row r="9673" spans="16:16" x14ac:dyDescent="0.25">
      <c r="P9673" s="158"/>
    </row>
    <row r="9674" spans="16:16" x14ac:dyDescent="0.25">
      <c r="P9674" s="158"/>
    </row>
    <row r="9675" spans="16:16" x14ac:dyDescent="0.25">
      <c r="P9675" s="158"/>
    </row>
    <row r="9676" spans="16:16" x14ac:dyDescent="0.25">
      <c r="P9676" s="158"/>
    </row>
    <row r="9677" spans="16:16" x14ac:dyDescent="0.25">
      <c r="P9677" s="158"/>
    </row>
    <row r="9678" spans="16:16" x14ac:dyDescent="0.25">
      <c r="P9678" s="158"/>
    </row>
    <row r="9679" spans="16:16" x14ac:dyDescent="0.25">
      <c r="P9679" s="158"/>
    </row>
    <row r="9680" spans="16:16" x14ac:dyDescent="0.25">
      <c r="P9680" s="158"/>
    </row>
    <row r="9681" spans="16:16" x14ac:dyDescent="0.25">
      <c r="P9681" s="158"/>
    </row>
    <row r="9682" spans="16:16" x14ac:dyDescent="0.25">
      <c r="P9682" s="158"/>
    </row>
    <row r="9683" spans="16:16" x14ac:dyDescent="0.25">
      <c r="P9683" s="158"/>
    </row>
    <row r="9684" spans="16:16" x14ac:dyDescent="0.25">
      <c r="P9684" s="158"/>
    </row>
    <row r="9685" spans="16:16" x14ac:dyDescent="0.25">
      <c r="P9685" s="158"/>
    </row>
    <row r="9686" spans="16:16" x14ac:dyDescent="0.25">
      <c r="P9686" s="158"/>
    </row>
    <row r="9687" spans="16:16" x14ac:dyDescent="0.25">
      <c r="P9687" s="158"/>
    </row>
    <row r="9688" spans="16:16" x14ac:dyDescent="0.25">
      <c r="P9688" s="158"/>
    </row>
    <row r="9689" spans="16:16" x14ac:dyDescent="0.25">
      <c r="P9689" s="158"/>
    </row>
    <row r="9690" spans="16:16" x14ac:dyDescent="0.25">
      <c r="P9690" s="158"/>
    </row>
    <row r="9691" spans="16:16" x14ac:dyDescent="0.25">
      <c r="P9691" s="158"/>
    </row>
    <row r="9692" spans="16:16" x14ac:dyDescent="0.25">
      <c r="P9692" s="158"/>
    </row>
    <row r="9693" spans="16:16" x14ac:dyDescent="0.25">
      <c r="P9693" s="158"/>
    </row>
    <row r="9694" spans="16:16" x14ac:dyDescent="0.25">
      <c r="P9694" s="158"/>
    </row>
    <row r="9695" spans="16:16" x14ac:dyDescent="0.25">
      <c r="P9695" s="158"/>
    </row>
    <row r="9696" spans="16:16" x14ac:dyDescent="0.25">
      <c r="P9696" s="158"/>
    </row>
    <row r="9697" spans="16:16" x14ac:dyDescent="0.25">
      <c r="P9697" s="158"/>
    </row>
    <row r="9698" spans="16:16" x14ac:dyDescent="0.25">
      <c r="P9698" s="158"/>
    </row>
    <row r="9699" spans="16:16" x14ac:dyDescent="0.25">
      <c r="P9699" s="158"/>
    </row>
    <row r="9700" spans="16:16" x14ac:dyDescent="0.25">
      <c r="P9700" s="158"/>
    </row>
    <row r="9701" spans="16:16" x14ac:dyDescent="0.25">
      <c r="P9701" s="158"/>
    </row>
    <row r="9702" spans="16:16" x14ac:dyDescent="0.25">
      <c r="P9702" s="158"/>
    </row>
    <row r="9703" spans="16:16" x14ac:dyDescent="0.25">
      <c r="P9703" s="158"/>
    </row>
    <row r="9704" spans="16:16" x14ac:dyDescent="0.25">
      <c r="P9704" s="158"/>
    </row>
    <row r="9705" spans="16:16" x14ac:dyDescent="0.25">
      <c r="P9705" s="158"/>
    </row>
    <row r="9706" spans="16:16" x14ac:dyDescent="0.25">
      <c r="P9706" s="158"/>
    </row>
    <row r="9707" spans="16:16" x14ac:dyDescent="0.25">
      <c r="P9707" s="158"/>
    </row>
    <row r="9708" spans="16:16" x14ac:dyDescent="0.25">
      <c r="P9708" s="158"/>
    </row>
    <row r="9709" spans="16:16" x14ac:dyDescent="0.25">
      <c r="P9709" s="158"/>
    </row>
    <row r="9710" spans="16:16" x14ac:dyDescent="0.25">
      <c r="P9710" s="158"/>
    </row>
    <row r="9711" spans="16:16" x14ac:dyDescent="0.25">
      <c r="P9711" s="158"/>
    </row>
    <row r="9712" spans="16:16" x14ac:dyDescent="0.25">
      <c r="P9712" s="158"/>
    </row>
    <row r="9713" spans="16:16" x14ac:dyDescent="0.25">
      <c r="P9713" s="158"/>
    </row>
    <row r="9714" spans="16:16" x14ac:dyDescent="0.25">
      <c r="P9714" s="158"/>
    </row>
    <row r="9715" spans="16:16" x14ac:dyDescent="0.25">
      <c r="P9715" s="158"/>
    </row>
    <row r="9716" spans="16:16" x14ac:dyDescent="0.25">
      <c r="P9716" s="158"/>
    </row>
    <row r="9717" spans="16:16" x14ac:dyDescent="0.25">
      <c r="P9717" s="158"/>
    </row>
    <row r="9718" spans="16:16" x14ac:dyDescent="0.25">
      <c r="P9718" s="158"/>
    </row>
    <row r="9719" spans="16:16" x14ac:dyDescent="0.25">
      <c r="P9719" s="158"/>
    </row>
    <row r="9720" spans="16:16" x14ac:dyDescent="0.25">
      <c r="P9720" s="158"/>
    </row>
    <row r="9721" spans="16:16" x14ac:dyDescent="0.25">
      <c r="P9721" s="158"/>
    </row>
    <row r="9722" spans="16:16" x14ac:dyDescent="0.25">
      <c r="P9722" s="158"/>
    </row>
    <row r="9723" spans="16:16" x14ac:dyDescent="0.25">
      <c r="P9723" s="158"/>
    </row>
    <row r="9724" spans="16:16" x14ac:dyDescent="0.25">
      <c r="P9724" s="158"/>
    </row>
    <row r="9725" spans="16:16" x14ac:dyDescent="0.25">
      <c r="P9725" s="158"/>
    </row>
    <row r="9726" spans="16:16" x14ac:dyDescent="0.25">
      <c r="P9726" s="158"/>
    </row>
    <row r="9727" spans="16:16" x14ac:dyDescent="0.25">
      <c r="P9727" s="158"/>
    </row>
    <row r="9728" spans="16:16" x14ac:dyDescent="0.25">
      <c r="P9728" s="158"/>
    </row>
    <row r="9729" spans="16:16" x14ac:dyDescent="0.25">
      <c r="P9729" s="158"/>
    </row>
    <row r="9730" spans="16:16" x14ac:dyDescent="0.25">
      <c r="P9730" s="158"/>
    </row>
    <row r="9731" spans="16:16" x14ac:dyDescent="0.25">
      <c r="P9731" s="158"/>
    </row>
    <row r="9732" spans="16:16" x14ac:dyDescent="0.25">
      <c r="P9732" s="158"/>
    </row>
    <row r="9733" spans="16:16" x14ac:dyDescent="0.25">
      <c r="P9733" s="158"/>
    </row>
    <row r="9734" spans="16:16" x14ac:dyDescent="0.25">
      <c r="P9734" s="158"/>
    </row>
    <row r="9735" spans="16:16" x14ac:dyDescent="0.25">
      <c r="P9735" s="158"/>
    </row>
    <row r="9736" spans="16:16" x14ac:dyDescent="0.25">
      <c r="P9736" s="158"/>
    </row>
    <row r="9737" spans="16:16" x14ac:dyDescent="0.25">
      <c r="P9737" s="158"/>
    </row>
    <row r="9738" spans="16:16" x14ac:dyDescent="0.25">
      <c r="P9738" s="158"/>
    </row>
    <row r="9739" spans="16:16" x14ac:dyDescent="0.25">
      <c r="P9739" s="158"/>
    </row>
    <row r="9740" spans="16:16" x14ac:dyDescent="0.25">
      <c r="P9740" s="158"/>
    </row>
    <row r="9741" spans="16:16" x14ac:dyDescent="0.25">
      <c r="P9741" s="158"/>
    </row>
    <row r="9742" spans="16:16" x14ac:dyDescent="0.25">
      <c r="P9742" s="158"/>
    </row>
    <row r="9743" spans="16:16" x14ac:dyDescent="0.25">
      <c r="P9743" s="158"/>
    </row>
    <row r="9744" spans="16:16" x14ac:dyDescent="0.25">
      <c r="P9744" s="158"/>
    </row>
    <row r="9745" spans="16:16" x14ac:dyDescent="0.25">
      <c r="P9745" s="158"/>
    </row>
    <row r="9746" spans="16:16" x14ac:dyDescent="0.25">
      <c r="P9746" s="158"/>
    </row>
    <row r="9747" spans="16:16" x14ac:dyDescent="0.25">
      <c r="P9747" s="158"/>
    </row>
    <row r="9748" spans="16:16" x14ac:dyDescent="0.25">
      <c r="P9748" s="158"/>
    </row>
    <row r="9749" spans="16:16" x14ac:dyDescent="0.25">
      <c r="P9749" s="158"/>
    </row>
    <row r="9750" spans="16:16" x14ac:dyDescent="0.25">
      <c r="P9750" s="158"/>
    </row>
    <row r="9751" spans="16:16" x14ac:dyDescent="0.25">
      <c r="P9751" s="158"/>
    </row>
    <row r="9752" spans="16:16" x14ac:dyDescent="0.25">
      <c r="P9752" s="158"/>
    </row>
    <row r="9753" spans="16:16" x14ac:dyDescent="0.25">
      <c r="P9753" s="158"/>
    </row>
    <row r="9754" spans="16:16" x14ac:dyDescent="0.25">
      <c r="P9754" s="158"/>
    </row>
    <row r="9755" spans="16:16" x14ac:dyDescent="0.25">
      <c r="P9755" s="158"/>
    </row>
    <row r="9756" spans="16:16" x14ac:dyDescent="0.25">
      <c r="P9756" s="158"/>
    </row>
    <row r="9757" spans="16:16" x14ac:dyDescent="0.25">
      <c r="P9757" s="158"/>
    </row>
    <row r="9758" spans="16:16" x14ac:dyDescent="0.25">
      <c r="P9758" s="158"/>
    </row>
    <row r="9759" spans="16:16" x14ac:dyDescent="0.25">
      <c r="P9759" s="158"/>
    </row>
    <row r="9760" spans="16:16" x14ac:dyDescent="0.25">
      <c r="P9760" s="158"/>
    </row>
    <row r="9761" spans="16:16" x14ac:dyDescent="0.25">
      <c r="P9761" s="158"/>
    </row>
    <row r="9762" spans="16:16" x14ac:dyDescent="0.25">
      <c r="P9762" s="158"/>
    </row>
    <row r="9763" spans="16:16" x14ac:dyDescent="0.25">
      <c r="P9763" s="158"/>
    </row>
    <row r="9764" spans="16:16" x14ac:dyDescent="0.25">
      <c r="P9764" s="158"/>
    </row>
    <row r="9765" spans="16:16" x14ac:dyDescent="0.25">
      <c r="P9765" s="158"/>
    </row>
    <row r="9766" spans="16:16" x14ac:dyDescent="0.25">
      <c r="P9766" s="158"/>
    </row>
    <row r="9767" spans="16:16" x14ac:dyDescent="0.25">
      <c r="P9767" s="158"/>
    </row>
    <row r="9768" spans="16:16" x14ac:dyDescent="0.25">
      <c r="P9768" s="158"/>
    </row>
    <row r="9769" spans="16:16" x14ac:dyDescent="0.25">
      <c r="P9769" s="158"/>
    </row>
    <row r="9770" spans="16:16" x14ac:dyDescent="0.25">
      <c r="P9770" s="158"/>
    </row>
    <row r="9771" spans="16:16" x14ac:dyDescent="0.25">
      <c r="P9771" s="158"/>
    </row>
    <row r="9772" spans="16:16" x14ac:dyDescent="0.25">
      <c r="P9772" s="158"/>
    </row>
    <row r="9773" spans="16:16" x14ac:dyDescent="0.25">
      <c r="P9773" s="158"/>
    </row>
    <row r="9774" spans="16:16" x14ac:dyDescent="0.25">
      <c r="P9774" s="158"/>
    </row>
    <row r="9775" spans="16:16" x14ac:dyDescent="0.25">
      <c r="P9775" s="158"/>
    </row>
    <row r="9776" spans="16:16" x14ac:dyDescent="0.25">
      <c r="P9776" s="158"/>
    </row>
    <row r="9777" spans="16:16" x14ac:dyDescent="0.25">
      <c r="P9777" s="158"/>
    </row>
    <row r="9778" spans="16:16" x14ac:dyDescent="0.25">
      <c r="P9778" s="158"/>
    </row>
    <row r="9779" spans="16:16" x14ac:dyDescent="0.25">
      <c r="P9779" s="158"/>
    </row>
    <row r="9780" spans="16:16" x14ac:dyDescent="0.25">
      <c r="P9780" s="158"/>
    </row>
    <row r="9781" spans="16:16" x14ac:dyDescent="0.25">
      <c r="P9781" s="158"/>
    </row>
    <row r="9782" spans="16:16" x14ac:dyDescent="0.25">
      <c r="P9782" s="158"/>
    </row>
    <row r="9783" spans="16:16" x14ac:dyDescent="0.25">
      <c r="P9783" s="158"/>
    </row>
    <row r="9784" spans="16:16" x14ac:dyDescent="0.25">
      <c r="P9784" s="158"/>
    </row>
    <row r="9785" spans="16:16" x14ac:dyDescent="0.25">
      <c r="P9785" s="158"/>
    </row>
    <row r="9786" spans="16:16" x14ac:dyDescent="0.25">
      <c r="P9786" s="158"/>
    </row>
    <row r="9787" spans="16:16" x14ac:dyDescent="0.25">
      <c r="P9787" s="158"/>
    </row>
    <row r="9788" spans="16:16" x14ac:dyDescent="0.25">
      <c r="P9788" s="158"/>
    </row>
    <row r="9789" spans="16:16" x14ac:dyDescent="0.25">
      <c r="P9789" s="158"/>
    </row>
    <row r="9790" spans="16:16" x14ac:dyDescent="0.25">
      <c r="P9790" s="158"/>
    </row>
    <row r="9791" spans="16:16" x14ac:dyDescent="0.25">
      <c r="P9791" s="158"/>
    </row>
    <row r="9792" spans="16:16" x14ac:dyDescent="0.25">
      <c r="P9792" s="158"/>
    </row>
    <row r="9793" spans="16:16" x14ac:dyDescent="0.25">
      <c r="P9793" s="158"/>
    </row>
    <row r="9794" spans="16:16" x14ac:dyDescent="0.25">
      <c r="P9794" s="158"/>
    </row>
    <row r="9795" spans="16:16" x14ac:dyDescent="0.25">
      <c r="P9795" s="158"/>
    </row>
    <row r="9796" spans="16:16" x14ac:dyDescent="0.25">
      <c r="P9796" s="158"/>
    </row>
    <row r="9797" spans="16:16" x14ac:dyDescent="0.25">
      <c r="P9797" s="158"/>
    </row>
    <row r="9798" spans="16:16" x14ac:dyDescent="0.25">
      <c r="P9798" s="158"/>
    </row>
    <row r="9799" spans="16:16" x14ac:dyDescent="0.25">
      <c r="P9799" s="158"/>
    </row>
    <row r="9800" spans="16:16" x14ac:dyDescent="0.25">
      <c r="P9800" s="158"/>
    </row>
    <row r="9801" spans="16:16" x14ac:dyDescent="0.25">
      <c r="P9801" s="158"/>
    </row>
    <row r="9802" spans="16:16" x14ac:dyDescent="0.25">
      <c r="P9802" s="158"/>
    </row>
    <row r="9803" spans="16:16" x14ac:dyDescent="0.25">
      <c r="P9803" s="158"/>
    </row>
    <row r="9804" spans="16:16" x14ac:dyDescent="0.25">
      <c r="P9804" s="158"/>
    </row>
    <row r="9805" spans="16:16" x14ac:dyDescent="0.25">
      <c r="P9805" s="158"/>
    </row>
    <row r="9806" spans="16:16" x14ac:dyDescent="0.25">
      <c r="P9806" s="158"/>
    </row>
    <row r="9807" spans="16:16" x14ac:dyDescent="0.25">
      <c r="P9807" s="158"/>
    </row>
    <row r="9808" spans="16:16" x14ac:dyDescent="0.25">
      <c r="P9808" s="158"/>
    </row>
    <row r="9809" spans="16:16" x14ac:dyDescent="0.25">
      <c r="P9809" s="158"/>
    </row>
    <row r="9810" spans="16:16" x14ac:dyDescent="0.25">
      <c r="P9810" s="158"/>
    </row>
    <row r="9811" spans="16:16" x14ac:dyDescent="0.25">
      <c r="P9811" s="158"/>
    </row>
    <row r="9812" spans="16:16" x14ac:dyDescent="0.25">
      <c r="P9812" s="158"/>
    </row>
    <row r="9813" spans="16:16" x14ac:dyDescent="0.25">
      <c r="P9813" s="158"/>
    </row>
    <row r="9814" spans="16:16" x14ac:dyDescent="0.25">
      <c r="P9814" s="158"/>
    </row>
    <row r="9815" spans="16:16" x14ac:dyDescent="0.25">
      <c r="P9815" s="158"/>
    </row>
    <row r="9816" spans="16:16" x14ac:dyDescent="0.25">
      <c r="P9816" s="158"/>
    </row>
    <row r="9817" spans="16:16" x14ac:dyDescent="0.25">
      <c r="P9817" s="158"/>
    </row>
    <row r="9818" spans="16:16" x14ac:dyDescent="0.25">
      <c r="P9818" s="158"/>
    </row>
    <row r="9819" spans="16:16" x14ac:dyDescent="0.25">
      <c r="P9819" s="158"/>
    </row>
    <row r="9820" spans="16:16" x14ac:dyDescent="0.25">
      <c r="P9820" s="158"/>
    </row>
    <row r="9821" spans="16:16" x14ac:dyDescent="0.25">
      <c r="P9821" s="158"/>
    </row>
    <row r="9822" spans="16:16" x14ac:dyDescent="0.25">
      <c r="P9822" s="158"/>
    </row>
    <row r="9823" spans="16:16" x14ac:dyDescent="0.25">
      <c r="P9823" s="158"/>
    </row>
    <row r="9824" spans="16:16" x14ac:dyDescent="0.25">
      <c r="P9824" s="158"/>
    </row>
    <row r="9825" spans="16:16" x14ac:dyDescent="0.25">
      <c r="P9825" s="158"/>
    </row>
    <row r="9826" spans="16:16" x14ac:dyDescent="0.25">
      <c r="P9826" s="158"/>
    </row>
    <row r="9827" spans="16:16" x14ac:dyDescent="0.25">
      <c r="P9827" s="158"/>
    </row>
    <row r="9828" spans="16:16" x14ac:dyDescent="0.25">
      <c r="P9828" s="158"/>
    </row>
    <row r="9829" spans="16:16" x14ac:dyDescent="0.25">
      <c r="P9829" s="158"/>
    </row>
    <row r="9830" spans="16:16" x14ac:dyDescent="0.25">
      <c r="P9830" s="158"/>
    </row>
    <row r="9831" spans="16:16" x14ac:dyDescent="0.25">
      <c r="P9831" s="158"/>
    </row>
    <row r="9832" spans="16:16" x14ac:dyDescent="0.25">
      <c r="P9832" s="158"/>
    </row>
    <row r="9833" spans="16:16" x14ac:dyDescent="0.25">
      <c r="P9833" s="158"/>
    </row>
    <row r="9834" spans="16:16" x14ac:dyDescent="0.25">
      <c r="P9834" s="158"/>
    </row>
    <row r="9835" spans="16:16" x14ac:dyDescent="0.25">
      <c r="P9835" s="158"/>
    </row>
    <row r="9836" spans="16:16" x14ac:dyDescent="0.25">
      <c r="P9836" s="158"/>
    </row>
    <row r="9837" spans="16:16" x14ac:dyDescent="0.25">
      <c r="P9837" s="158"/>
    </row>
    <row r="9838" spans="16:16" x14ac:dyDescent="0.25">
      <c r="P9838" s="158"/>
    </row>
    <row r="9839" spans="16:16" x14ac:dyDescent="0.25">
      <c r="P9839" s="158"/>
    </row>
    <row r="9840" spans="16:16" x14ac:dyDescent="0.25">
      <c r="P9840" s="158"/>
    </row>
    <row r="9841" spans="16:16" x14ac:dyDescent="0.25">
      <c r="P9841" s="158"/>
    </row>
    <row r="9842" spans="16:16" x14ac:dyDescent="0.25">
      <c r="P9842" s="158"/>
    </row>
    <row r="9843" spans="16:16" x14ac:dyDescent="0.25">
      <c r="P9843" s="158"/>
    </row>
    <row r="9844" spans="16:16" x14ac:dyDescent="0.25">
      <c r="P9844" s="158"/>
    </row>
    <row r="9845" spans="16:16" x14ac:dyDescent="0.25">
      <c r="P9845" s="158"/>
    </row>
    <row r="9846" spans="16:16" x14ac:dyDescent="0.25">
      <c r="P9846" s="158"/>
    </row>
    <row r="9847" spans="16:16" x14ac:dyDescent="0.25">
      <c r="P9847" s="158"/>
    </row>
    <row r="9848" spans="16:16" x14ac:dyDescent="0.25">
      <c r="P9848" s="158"/>
    </row>
    <row r="9849" spans="16:16" x14ac:dyDescent="0.25">
      <c r="P9849" s="158"/>
    </row>
    <row r="9850" spans="16:16" x14ac:dyDescent="0.25">
      <c r="P9850" s="158"/>
    </row>
    <row r="9851" spans="16:16" x14ac:dyDescent="0.25">
      <c r="P9851" s="158"/>
    </row>
    <row r="9852" spans="16:16" x14ac:dyDescent="0.25">
      <c r="P9852" s="158"/>
    </row>
    <row r="9853" spans="16:16" x14ac:dyDescent="0.25">
      <c r="P9853" s="158"/>
    </row>
    <row r="9854" spans="16:16" x14ac:dyDescent="0.25">
      <c r="P9854" s="158"/>
    </row>
    <row r="9855" spans="16:16" x14ac:dyDescent="0.25">
      <c r="P9855" s="158"/>
    </row>
    <row r="9856" spans="16:16" x14ac:dyDescent="0.25">
      <c r="P9856" s="158"/>
    </row>
    <row r="9857" spans="16:16" x14ac:dyDescent="0.25">
      <c r="P9857" s="158"/>
    </row>
    <row r="9858" spans="16:16" x14ac:dyDescent="0.25">
      <c r="P9858" s="158"/>
    </row>
    <row r="9859" spans="16:16" x14ac:dyDescent="0.25">
      <c r="P9859" s="158"/>
    </row>
    <row r="9860" spans="16:16" x14ac:dyDescent="0.25">
      <c r="P9860" s="158"/>
    </row>
    <row r="9861" spans="16:16" x14ac:dyDescent="0.25">
      <c r="P9861" s="158"/>
    </row>
    <row r="9862" spans="16:16" x14ac:dyDescent="0.25">
      <c r="P9862" s="158"/>
    </row>
    <row r="9863" spans="16:16" x14ac:dyDescent="0.25">
      <c r="P9863" s="158"/>
    </row>
    <row r="9864" spans="16:16" x14ac:dyDescent="0.25">
      <c r="P9864" s="158"/>
    </row>
    <row r="9865" spans="16:16" x14ac:dyDescent="0.25">
      <c r="P9865" s="158"/>
    </row>
    <row r="9866" spans="16:16" x14ac:dyDescent="0.25">
      <c r="P9866" s="158"/>
    </row>
    <row r="9867" spans="16:16" x14ac:dyDescent="0.25">
      <c r="P9867" s="158"/>
    </row>
    <row r="9868" spans="16:16" x14ac:dyDescent="0.25">
      <c r="P9868" s="158"/>
    </row>
    <row r="9869" spans="16:16" x14ac:dyDescent="0.25">
      <c r="P9869" s="158"/>
    </row>
    <row r="9870" spans="16:16" x14ac:dyDescent="0.25">
      <c r="P9870" s="158"/>
    </row>
    <row r="9871" spans="16:16" x14ac:dyDescent="0.25">
      <c r="P9871" s="158"/>
    </row>
    <row r="9872" spans="16:16" x14ac:dyDescent="0.25">
      <c r="P9872" s="158"/>
    </row>
    <row r="9873" spans="16:16" x14ac:dyDescent="0.25">
      <c r="P9873" s="158"/>
    </row>
    <row r="9874" spans="16:16" x14ac:dyDescent="0.25">
      <c r="P9874" s="158"/>
    </row>
    <row r="9875" spans="16:16" x14ac:dyDescent="0.25">
      <c r="P9875" s="158"/>
    </row>
    <row r="9876" spans="16:16" x14ac:dyDescent="0.25">
      <c r="P9876" s="158"/>
    </row>
    <row r="9877" spans="16:16" x14ac:dyDescent="0.25">
      <c r="P9877" s="158"/>
    </row>
    <row r="9878" spans="16:16" x14ac:dyDescent="0.25">
      <c r="P9878" s="158"/>
    </row>
    <row r="9879" spans="16:16" x14ac:dyDescent="0.25">
      <c r="P9879" s="158"/>
    </row>
    <row r="9880" spans="16:16" x14ac:dyDescent="0.25">
      <c r="P9880" s="158"/>
    </row>
    <row r="9881" spans="16:16" x14ac:dyDescent="0.25">
      <c r="P9881" s="158"/>
    </row>
    <row r="9882" spans="16:16" x14ac:dyDescent="0.25">
      <c r="P9882" s="158"/>
    </row>
    <row r="9883" spans="16:16" x14ac:dyDescent="0.25">
      <c r="P9883" s="158"/>
    </row>
    <row r="9884" spans="16:16" x14ac:dyDescent="0.25">
      <c r="P9884" s="158"/>
    </row>
    <row r="9885" spans="16:16" x14ac:dyDescent="0.25">
      <c r="P9885" s="158"/>
    </row>
    <row r="9886" spans="16:16" x14ac:dyDescent="0.25">
      <c r="P9886" s="158"/>
    </row>
    <row r="9887" spans="16:16" x14ac:dyDescent="0.25">
      <c r="P9887" s="158"/>
    </row>
    <row r="9888" spans="16:16" x14ac:dyDescent="0.25">
      <c r="P9888" s="158"/>
    </row>
    <row r="9889" spans="16:16" x14ac:dyDescent="0.25">
      <c r="P9889" s="158"/>
    </row>
    <row r="9890" spans="16:16" x14ac:dyDescent="0.25">
      <c r="P9890" s="158"/>
    </row>
    <row r="9891" spans="16:16" x14ac:dyDescent="0.25">
      <c r="P9891" s="158"/>
    </row>
    <row r="9892" spans="16:16" x14ac:dyDescent="0.25">
      <c r="P9892" s="158"/>
    </row>
    <row r="9893" spans="16:16" x14ac:dyDescent="0.25">
      <c r="P9893" s="158"/>
    </row>
    <row r="9894" spans="16:16" x14ac:dyDescent="0.25">
      <c r="P9894" s="158"/>
    </row>
    <row r="9895" spans="16:16" x14ac:dyDescent="0.25">
      <c r="P9895" s="158"/>
    </row>
    <row r="9896" spans="16:16" x14ac:dyDescent="0.25">
      <c r="P9896" s="158"/>
    </row>
    <row r="9897" spans="16:16" x14ac:dyDescent="0.25">
      <c r="P9897" s="158"/>
    </row>
    <row r="9898" spans="16:16" x14ac:dyDescent="0.25">
      <c r="P9898" s="158"/>
    </row>
    <row r="9899" spans="16:16" x14ac:dyDescent="0.25">
      <c r="P9899" s="158"/>
    </row>
    <row r="9900" spans="16:16" x14ac:dyDescent="0.25">
      <c r="P9900" s="158"/>
    </row>
    <row r="9901" spans="16:16" x14ac:dyDescent="0.25">
      <c r="P9901" s="158"/>
    </row>
    <row r="9902" spans="16:16" x14ac:dyDescent="0.25">
      <c r="P9902" s="158"/>
    </row>
    <row r="9903" spans="16:16" x14ac:dyDescent="0.25">
      <c r="P9903" s="158"/>
    </row>
    <row r="9904" spans="16:16" x14ac:dyDescent="0.25">
      <c r="P9904" s="158"/>
    </row>
    <row r="9905" spans="16:16" x14ac:dyDescent="0.25">
      <c r="P9905" s="158"/>
    </row>
    <row r="9906" spans="16:16" x14ac:dyDescent="0.25">
      <c r="P9906" s="158"/>
    </row>
    <row r="9907" spans="16:16" x14ac:dyDescent="0.25">
      <c r="P9907" s="158"/>
    </row>
    <row r="9908" spans="16:16" x14ac:dyDescent="0.25">
      <c r="P9908" s="158"/>
    </row>
    <row r="9909" spans="16:16" x14ac:dyDescent="0.25">
      <c r="P9909" s="158"/>
    </row>
    <row r="9910" spans="16:16" x14ac:dyDescent="0.25">
      <c r="P9910" s="158"/>
    </row>
    <row r="9911" spans="16:16" x14ac:dyDescent="0.25">
      <c r="P9911" s="158"/>
    </row>
    <row r="9912" spans="16:16" x14ac:dyDescent="0.25">
      <c r="P9912" s="158"/>
    </row>
    <row r="9913" spans="16:16" x14ac:dyDescent="0.25">
      <c r="P9913" s="158"/>
    </row>
    <row r="9914" spans="16:16" x14ac:dyDescent="0.25">
      <c r="P9914" s="158"/>
    </row>
    <row r="9915" spans="16:16" x14ac:dyDescent="0.25">
      <c r="P9915" s="158"/>
    </row>
    <row r="9916" spans="16:16" x14ac:dyDescent="0.25">
      <c r="P9916" s="158"/>
    </row>
    <row r="9917" spans="16:16" x14ac:dyDescent="0.25">
      <c r="P9917" s="158"/>
    </row>
    <row r="9918" spans="16:16" x14ac:dyDescent="0.25">
      <c r="P9918" s="158"/>
    </row>
    <row r="9919" spans="16:16" x14ac:dyDescent="0.25">
      <c r="P9919" s="158"/>
    </row>
    <row r="9920" spans="16:16" x14ac:dyDescent="0.25">
      <c r="P9920" s="158"/>
    </row>
    <row r="9921" spans="16:16" x14ac:dyDescent="0.25">
      <c r="P9921" s="158"/>
    </row>
    <row r="9922" spans="16:16" x14ac:dyDescent="0.25">
      <c r="P9922" s="158"/>
    </row>
    <row r="9923" spans="16:16" x14ac:dyDescent="0.25">
      <c r="P9923" s="158"/>
    </row>
    <row r="9924" spans="16:16" x14ac:dyDescent="0.25">
      <c r="P9924" s="158"/>
    </row>
    <row r="9925" spans="16:16" x14ac:dyDescent="0.25">
      <c r="P9925" s="158"/>
    </row>
    <row r="9926" spans="16:16" x14ac:dyDescent="0.25">
      <c r="P9926" s="158"/>
    </row>
    <row r="9927" spans="16:16" x14ac:dyDescent="0.25">
      <c r="P9927" s="158"/>
    </row>
    <row r="9928" spans="16:16" x14ac:dyDescent="0.25">
      <c r="P9928" s="158"/>
    </row>
    <row r="9929" spans="16:16" x14ac:dyDescent="0.25">
      <c r="P9929" s="158"/>
    </row>
    <row r="9930" spans="16:16" x14ac:dyDescent="0.25">
      <c r="P9930" s="158"/>
    </row>
    <row r="9931" spans="16:16" x14ac:dyDescent="0.25">
      <c r="P9931" s="158"/>
    </row>
    <row r="9932" spans="16:16" x14ac:dyDescent="0.25">
      <c r="P9932" s="158"/>
    </row>
    <row r="9933" spans="16:16" x14ac:dyDescent="0.25">
      <c r="P9933" s="158"/>
    </row>
    <row r="9934" spans="16:16" x14ac:dyDescent="0.25">
      <c r="P9934" s="158"/>
    </row>
    <row r="9935" spans="16:16" x14ac:dyDescent="0.25">
      <c r="P9935" s="158"/>
    </row>
    <row r="9936" spans="16:16" x14ac:dyDescent="0.25">
      <c r="P9936" s="158"/>
    </row>
    <row r="9937" spans="16:16" x14ac:dyDescent="0.25">
      <c r="P9937" s="158"/>
    </row>
    <row r="9938" spans="16:16" x14ac:dyDescent="0.25">
      <c r="P9938" s="158"/>
    </row>
    <row r="9939" spans="16:16" x14ac:dyDescent="0.25">
      <c r="P9939" s="158"/>
    </row>
    <row r="9940" spans="16:16" x14ac:dyDescent="0.25">
      <c r="P9940" s="158"/>
    </row>
    <row r="9941" spans="16:16" x14ac:dyDescent="0.25">
      <c r="P9941" s="158"/>
    </row>
    <row r="9942" spans="16:16" x14ac:dyDescent="0.25">
      <c r="P9942" s="158"/>
    </row>
    <row r="9943" spans="16:16" x14ac:dyDescent="0.25">
      <c r="P9943" s="158"/>
    </row>
    <row r="9944" spans="16:16" x14ac:dyDescent="0.25">
      <c r="P9944" s="158"/>
    </row>
    <row r="9945" spans="16:16" x14ac:dyDescent="0.25">
      <c r="P9945" s="158"/>
    </row>
    <row r="9946" spans="16:16" x14ac:dyDescent="0.25">
      <c r="P9946" s="158"/>
    </row>
    <row r="9947" spans="16:16" x14ac:dyDescent="0.25">
      <c r="P9947" s="158"/>
    </row>
    <row r="9948" spans="16:16" x14ac:dyDescent="0.25">
      <c r="P9948" s="158"/>
    </row>
    <row r="9949" spans="16:16" x14ac:dyDescent="0.25">
      <c r="P9949" s="158"/>
    </row>
    <row r="9950" spans="16:16" x14ac:dyDescent="0.25">
      <c r="P9950" s="158"/>
    </row>
    <row r="9951" spans="16:16" x14ac:dyDescent="0.25">
      <c r="P9951" s="158"/>
    </row>
    <row r="9952" spans="16:16" x14ac:dyDescent="0.25">
      <c r="P9952" s="158"/>
    </row>
    <row r="9953" spans="16:16" x14ac:dyDescent="0.25">
      <c r="P9953" s="158"/>
    </row>
    <row r="9954" spans="16:16" x14ac:dyDescent="0.25">
      <c r="P9954" s="158"/>
    </row>
    <row r="9955" spans="16:16" x14ac:dyDescent="0.25">
      <c r="P9955" s="158"/>
    </row>
    <row r="9956" spans="16:16" x14ac:dyDescent="0.25">
      <c r="P9956" s="158"/>
    </row>
    <row r="9957" spans="16:16" x14ac:dyDescent="0.25">
      <c r="P9957" s="158"/>
    </row>
    <row r="9958" spans="16:16" x14ac:dyDescent="0.25">
      <c r="P9958" s="158"/>
    </row>
    <row r="9959" spans="16:16" x14ac:dyDescent="0.25">
      <c r="P9959" s="158"/>
    </row>
    <row r="9960" spans="16:16" x14ac:dyDescent="0.25">
      <c r="P9960" s="158"/>
    </row>
    <row r="9961" spans="16:16" x14ac:dyDescent="0.25">
      <c r="P9961" s="158"/>
    </row>
    <row r="9962" spans="16:16" x14ac:dyDescent="0.25">
      <c r="P9962" s="158"/>
    </row>
    <row r="9963" spans="16:16" x14ac:dyDescent="0.25">
      <c r="P9963" s="158"/>
    </row>
    <row r="9964" spans="16:16" x14ac:dyDescent="0.25">
      <c r="P9964" s="158"/>
    </row>
    <row r="9965" spans="16:16" x14ac:dyDescent="0.25">
      <c r="P9965" s="158"/>
    </row>
    <row r="9966" spans="16:16" x14ac:dyDescent="0.25">
      <c r="P9966" s="158"/>
    </row>
    <row r="9967" spans="16:16" x14ac:dyDescent="0.25">
      <c r="P9967" s="158"/>
    </row>
    <row r="9968" spans="16:16" x14ac:dyDescent="0.25">
      <c r="P9968" s="158"/>
    </row>
    <row r="9969" spans="16:16" x14ac:dyDescent="0.25">
      <c r="P9969" s="158"/>
    </row>
    <row r="9970" spans="16:16" x14ac:dyDescent="0.25">
      <c r="P9970" s="158"/>
    </row>
    <row r="9971" spans="16:16" x14ac:dyDescent="0.25">
      <c r="P9971" s="158"/>
    </row>
    <row r="9972" spans="16:16" x14ac:dyDescent="0.25">
      <c r="P9972" s="158"/>
    </row>
    <row r="9973" spans="16:16" x14ac:dyDescent="0.25">
      <c r="P9973" s="158"/>
    </row>
    <row r="9974" spans="16:16" x14ac:dyDescent="0.25">
      <c r="P9974" s="158"/>
    </row>
    <row r="9975" spans="16:16" x14ac:dyDescent="0.25">
      <c r="P9975" s="158"/>
    </row>
    <row r="9976" spans="16:16" x14ac:dyDescent="0.25">
      <c r="P9976" s="158"/>
    </row>
    <row r="9977" spans="16:16" x14ac:dyDescent="0.25">
      <c r="P9977" s="158"/>
    </row>
    <row r="9978" spans="16:16" x14ac:dyDescent="0.25">
      <c r="P9978" s="158"/>
    </row>
    <row r="9979" spans="16:16" x14ac:dyDescent="0.25">
      <c r="P9979" s="158"/>
    </row>
    <row r="9980" spans="16:16" x14ac:dyDescent="0.25">
      <c r="P9980" s="158"/>
    </row>
    <row r="9981" spans="16:16" x14ac:dyDescent="0.25">
      <c r="P9981" s="158"/>
    </row>
    <row r="9982" spans="16:16" x14ac:dyDescent="0.25">
      <c r="P9982" s="158"/>
    </row>
    <row r="9983" spans="16:16" x14ac:dyDescent="0.25">
      <c r="P9983" s="158"/>
    </row>
    <row r="9984" spans="16:16" x14ac:dyDescent="0.25">
      <c r="P9984" s="158"/>
    </row>
    <row r="9985" spans="16:16" x14ac:dyDescent="0.25">
      <c r="P9985" s="158"/>
    </row>
    <row r="9986" spans="16:16" x14ac:dyDescent="0.25">
      <c r="P9986" s="158"/>
    </row>
    <row r="9987" spans="16:16" x14ac:dyDescent="0.25">
      <c r="P9987" s="158"/>
    </row>
    <row r="9988" spans="16:16" x14ac:dyDescent="0.25">
      <c r="P9988" s="158"/>
    </row>
    <row r="9989" spans="16:16" x14ac:dyDescent="0.25">
      <c r="P9989" s="158"/>
    </row>
    <row r="9990" spans="16:16" x14ac:dyDescent="0.25">
      <c r="P9990" s="158"/>
    </row>
    <row r="9991" spans="16:16" x14ac:dyDescent="0.25">
      <c r="P9991" s="158"/>
    </row>
    <row r="9992" spans="16:16" x14ac:dyDescent="0.25">
      <c r="P9992" s="158"/>
    </row>
    <row r="9993" spans="16:16" x14ac:dyDescent="0.25">
      <c r="P9993" s="158"/>
    </row>
    <row r="9994" spans="16:16" x14ac:dyDescent="0.25">
      <c r="P9994" s="158"/>
    </row>
    <row r="9995" spans="16:16" x14ac:dyDescent="0.25">
      <c r="P9995" s="158"/>
    </row>
    <row r="9996" spans="16:16" x14ac:dyDescent="0.25">
      <c r="P9996" s="158"/>
    </row>
    <row r="9997" spans="16:16" x14ac:dyDescent="0.25">
      <c r="P9997" s="158"/>
    </row>
    <row r="9998" spans="16:16" x14ac:dyDescent="0.25">
      <c r="P9998" s="158"/>
    </row>
    <row r="9999" spans="16:16" x14ac:dyDescent="0.25">
      <c r="P9999" s="158"/>
    </row>
    <row r="10000" spans="16:16" x14ac:dyDescent="0.25">
      <c r="P10000" s="158"/>
    </row>
    <row r="10001" spans="16:16" x14ac:dyDescent="0.25">
      <c r="P10001" s="158"/>
    </row>
    <row r="10002" spans="16:16" x14ac:dyDescent="0.25">
      <c r="P10002" s="158"/>
    </row>
    <row r="10003" spans="16:16" x14ac:dyDescent="0.25">
      <c r="P10003" s="158"/>
    </row>
    <row r="10004" spans="16:16" x14ac:dyDescent="0.25">
      <c r="P10004" s="158"/>
    </row>
    <row r="10005" spans="16:16" x14ac:dyDescent="0.25">
      <c r="P10005" s="158"/>
    </row>
    <row r="10006" spans="16:16" x14ac:dyDescent="0.25">
      <c r="P10006" s="158"/>
    </row>
    <row r="10007" spans="16:16" x14ac:dyDescent="0.25">
      <c r="P10007" s="158"/>
    </row>
    <row r="10008" spans="16:16" x14ac:dyDescent="0.25">
      <c r="P10008" s="158"/>
    </row>
    <row r="10009" spans="16:16" x14ac:dyDescent="0.25">
      <c r="P10009" s="158"/>
    </row>
    <row r="10010" spans="16:16" x14ac:dyDescent="0.25">
      <c r="P10010" s="158"/>
    </row>
    <row r="10011" spans="16:16" x14ac:dyDescent="0.25">
      <c r="P10011" s="158"/>
    </row>
    <row r="10012" spans="16:16" x14ac:dyDescent="0.25">
      <c r="P10012" s="158"/>
    </row>
    <row r="10013" spans="16:16" x14ac:dyDescent="0.25">
      <c r="P10013" s="158"/>
    </row>
    <row r="10014" spans="16:16" x14ac:dyDescent="0.25">
      <c r="P10014" s="158"/>
    </row>
    <row r="10015" spans="16:16" x14ac:dyDescent="0.25">
      <c r="P10015" s="158"/>
    </row>
    <row r="10016" spans="16:16" x14ac:dyDescent="0.25">
      <c r="P10016" s="158"/>
    </row>
    <row r="10017" spans="16:16" x14ac:dyDescent="0.25">
      <c r="P10017" s="158"/>
    </row>
    <row r="10018" spans="16:16" x14ac:dyDescent="0.25">
      <c r="P10018" s="158"/>
    </row>
    <row r="10019" spans="16:16" x14ac:dyDescent="0.25">
      <c r="P10019" s="158"/>
    </row>
    <row r="10020" spans="16:16" x14ac:dyDescent="0.25">
      <c r="P10020" s="158"/>
    </row>
    <row r="10021" spans="16:16" x14ac:dyDescent="0.25">
      <c r="P10021" s="158"/>
    </row>
    <row r="10022" spans="16:16" x14ac:dyDescent="0.25">
      <c r="P10022" s="158"/>
    </row>
    <row r="10023" spans="16:16" x14ac:dyDescent="0.25">
      <c r="P10023" s="158"/>
    </row>
    <row r="10024" spans="16:16" x14ac:dyDescent="0.25">
      <c r="P10024" s="158"/>
    </row>
    <row r="10025" spans="16:16" x14ac:dyDescent="0.25">
      <c r="P10025" s="158"/>
    </row>
    <row r="10026" spans="16:16" x14ac:dyDescent="0.25">
      <c r="P10026" s="158"/>
    </row>
    <row r="10027" spans="16:16" x14ac:dyDescent="0.25">
      <c r="P10027" s="158"/>
    </row>
    <row r="10028" spans="16:16" x14ac:dyDescent="0.25">
      <c r="P10028" s="158"/>
    </row>
    <row r="10029" spans="16:16" x14ac:dyDescent="0.25">
      <c r="P10029" s="158"/>
    </row>
    <row r="10030" spans="16:16" x14ac:dyDescent="0.25">
      <c r="P10030" s="158"/>
    </row>
    <row r="10031" spans="16:16" x14ac:dyDescent="0.25">
      <c r="P10031" s="158"/>
    </row>
    <row r="10032" spans="16:16" x14ac:dyDescent="0.25">
      <c r="P10032" s="158"/>
    </row>
    <row r="10033" spans="16:16" x14ac:dyDescent="0.25">
      <c r="P10033" s="158"/>
    </row>
    <row r="10034" spans="16:16" x14ac:dyDescent="0.25">
      <c r="P10034" s="158"/>
    </row>
    <row r="10035" spans="16:16" x14ac:dyDescent="0.25">
      <c r="P10035" s="158"/>
    </row>
    <row r="10036" spans="16:16" x14ac:dyDescent="0.25">
      <c r="P10036" s="158"/>
    </row>
    <row r="10037" spans="16:16" x14ac:dyDescent="0.25">
      <c r="P10037" s="158"/>
    </row>
    <row r="10038" spans="16:16" x14ac:dyDescent="0.25">
      <c r="P10038" s="158"/>
    </row>
    <row r="10039" spans="16:16" x14ac:dyDescent="0.25">
      <c r="P10039" s="158"/>
    </row>
    <row r="10040" spans="16:16" x14ac:dyDescent="0.25">
      <c r="P10040" s="158"/>
    </row>
    <row r="10041" spans="16:16" x14ac:dyDescent="0.25">
      <c r="P10041" s="158"/>
    </row>
    <row r="10042" spans="16:16" x14ac:dyDescent="0.25">
      <c r="P10042" s="158"/>
    </row>
    <row r="10043" spans="16:16" x14ac:dyDescent="0.25">
      <c r="P10043" s="158"/>
    </row>
    <row r="10044" spans="16:16" x14ac:dyDescent="0.25">
      <c r="P10044" s="158"/>
    </row>
    <row r="10045" spans="16:16" x14ac:dyDescent="0.25">
      <c r="P10045" s="158"/>
    </row>
    <row r="10046" spans="16:16" x14ac:dyDescent="0.25">
      <c r="P10046" s="158"/>
    </row>
    <row r="10047" spans="16:16" x14ac:dyDescent="0.25">
      <c r="P10047" s="158"/>
    </row>
    <row r="10048" spans="16:16" x14ac:dyDescent="0.25">
      <c r="P10048" s="158"/>
    </row>
    <row r="10049" spans="16:16" x14ac:dyDescent="0.25">
      <c r="P10049" s="158"/>
    </row>
    <row r="10050" spans="16:16" x14ac:dyDescent="0.25">
      <c r="P10050" s="158"/>
    </row>
    <row r="10051" spans="16:16" x14ac:dyDescent="0.25">
      <c r="P10051" s="158"/>
    </row>
    <row r="10052" spans="16:16" x14ac:dyDescent="0.25">
      <c r="P10052" s="158"/>
    </row>
    <row r="10053" spans="16:16" x14ac:dyDescent="0.25">
      <c r="P10053" s="158"/>
    </row>
    <row r="10054" spans="16:16" x14ac:dyDescent="0.25">
      <c r="P10054" s="158"/>
    </row>
    <row r="10055" spans="16:16" x14ac:dyDescent="0.25">
      <c r="P10055" s="158"/>
    </row>
    <row r="10056" spans="16:16" x14ac:dyDescent="0.25">
      <c r="P10056" s="158"/>
    </row>
    <row r="10057" spans="16:16" x14ac:dyDescent="0.25">
      <c r="P10057" s="158"/>
    </row>
    <row r="10058" spans="16:16" x14ac:dyDescent="0.25">
      <c r="P10058" s="158"/>
    </row>
    <row r="10059" spans="16:16" x14ac:dyDescent="0.25">
      <c r="P10059" s="158"/>
    </row>
    <row r="10060" spans="16:16" x14ac:dyDescent="0.25">
      <c r="P10060" s="158"/>
    </row>
    <row r="10061" spans="16:16" x14ac:dyDescent="0.25">
      <c r="P10061" s="158"/>
    </row>
    <row r="10062" spans="16:16" x14ac:dyDescent="0.25">
      <c r="P10062" s="158"/>
    </row>
    <row r="10063" spans="16:16" x14ac:dyDescent="0.25">
      <c r="P10063" s="158"/>
    </row>
    <row r="10064" spans="16:16" x14ac:dyDescent="0.25">
      <c r="P10064" s="158"/>
    </row>
    <row r="10065" spans="16:16" x14ac:dyDescent="0.25">
      <c r="P10065" s="158"/>
    </row>
    <row r="10066" spans="16:16" x14ac:dyDescent="0.25">
      <c r="P10066" s="158"/>
    </row>
    <row r="10067" spans="16:16" x14ac:dyDescent="0.25">
      <c r="P10067" s="158"/>
    </row>
    <row r="10068" spans="16:16" x14ac:dyDescent="0.25">
      <c r="P10068" s="158"/>
    </row>
    <row r="10069" spans="16:16" x14ac:dyDescent="0.25">
      <c r="P10069" s="158"/>
    </row>
    <row r="10070" spans="16:16" x14ac:dyDescent="0.25">
      <c r="P10070" s="158"/>
    </row>
    <row r="10071" spans="16:16" x14ac:dyDescent="0.25">
      <c r="P10071" s="158"/>
    </row>
    <row r="10072" spans="16:16" x14ac:dyDescent="0.25">
      <c r="P10072" s="158"/>
    </row>
    <row r="10073" spans="16:16" x14ac:dyDescent="0.25">
      <c r="P10073" s="158"/>
    </row>
    <row r="10074" spans="16:16" x14ac:dyDescent="0.25">
      <c r="P10074" s="158"/>
    </row>
    <row r="10075" spans="16:16" x14ac:dyDescent="0.25">
      <c r="P10075" s="158"/>
    </row>
    <row r="10076" spans="16:16" x14ac:dyDescent="0.25">
      <c r="P10076" s="158"/>
    </row>
    <row r="10077" spans="16:16" x14ac:dyDescent="0.25">
      <c r="P10077" s="158"/>
    </row>
    <row r="10078" spans="16:16" x14ac:dyDescent="0.25">
      <c r="P10078" s="158"/>
    </row>
    <row r="10079" spans="16:16" x14ac:dyDescent="0.25">
      <c r="P10079" s="158"/>
    </row>
    <row r="10080" spans="16:16" x14ac:dyDescent="0.25">
      <c r="P10080" s="158"/>
    </row>
    <row r="10081" spans="16:16" x14ac:dyDescent="0.25">
      <c r="P10081" s="158"/>
    </row>
    <row r="10082" spans="16:16" x14ac:dyDescent="0.25">
      <c r="P10082" s="158"/>
    </row>
    <row r="10083" spans="16:16" x14ac:dyDescent="0.25">
      <c r="P10083" s="158"/>
    </row>
    <row r="10084" spans="16:16" x14ac:dyDescent="0.25">
      <c r="P10084" s="158"/>
    </row>
    <row r="10085" spans="16:16" x14ac:dyDescent="0.25">
      <c r="P10085" s="158"/>
    </row>
    <row r="10086" spans="16:16" x14ac:dyDescent="0.25">
      <c r="P10086" s="158"/>
    </row>
    <row r="10087" spans="16:16" x14ac:dyDescent="0.25">
      <c r="P10087" s="158"/>
    </row>
    <row r="10088" spans="16:16" x14ac:dyDescent="0.25">
      <c r="P10088" s="158"/>
    </row>
    <row r="10089" spans="16:16" x14ac:dyDescent="0.25">
      <c r="P10089" s="158"/>
    </row>
    <row r="10090" spans="16:16" x14ac:dyDescent="0.25">
      <c r="P10090" s="158"/>
    </row>
    <row r="10091" spans="16:16" x14ac:dyDescent="0.25">
      <c r="P10091" s="158"/>
    </row>
    <row r="10092" spans="16:16" x14ac:dyDescent="0.25">
      <c r="P10092" s="158"/>
    </row>
    <row r="10093" spans="16:16" x14ac:dyDescent="0.25">
      <c r="P10093" s="158"/>
    </row>
    <row r="10094" spans="16:16" x14ac:dyDescent="0.25">
      <c r="P10094" s="158"/>
    </row>
    <row r="10095" spans="16:16" x14ac:dyDescent="0.25">
      <c r="P10095" s="158"/>
    </row>
    <row r="10096" spans="16:16" x14ac:dyDescent="0.25">
      <c r="P10096" s="158"/>
    </row>
    <row r="10097" spans="16:16" x14ac:dyDescent="0.25">
      <c r="P10097" s="158"/>
    </row>
    <row r="10098" spans="16:16" x14ac:dyDescent="0.25">
      <c r="P10098" s="158"/>
    </row>
    <row r="10099" spans="16:16" x14ac:dyDescent="0.25">
      <c r="P10099" s="158"/>
    </row>
    <row r="10100" spans="16:16" x14ac:dyDescent="0.25">
      <c r="P10100" s="158"/>
    </row>
    <row r="10101" spans="16:16" x14ac:dyDescent="0.25">
      <c r="P10101" s="158"/>
    </row>
    <row r="10102" spans="16:16" x14ac:dyDescent="0.25">
      <c r="P10102" s="158"/>
    </row>
    <row r="10103" spans="16:16" x14ac:dyDescent="0.25">
      <c r="P10103" s="158"/>
    </row>
    <row r="10104" spans="16:16" x14ac:dyDescent="0.25">
      <c r="P10104" s="158"/>
    </row>
    <row r="10105" spans="16:16" x14ac:dyDescent="0.25">
      <c r="P10105" s="158"/>
    </row>
    <row r="10106" spans="16:16" x14ac:dyDescent="0.25">
      <c r="P10106" s="158"/>
    </row>
    <row r="10107" spans="16:16" x14ac:dyDescent="0.25">
      <c r="P10107" s="158"/>
    </row>
    <row r="10108" spans="16:16" x14ac:dyDescent="0.25">
      <c r="P10108" s="158"/>
    </row>
    <row r="10109" spans="16:16" x14ac:dyDescent="0.25">
      <c r="P10109" s="158"/>
    </row>
    <row r="10110" spans="16:16" x14ac:dyDescent="0.25">
      <c r="P10110" s="158"/>
    </row>
    <row r="10111" spans="16:16" x14ac:dyDescent="0.25">
      <c r="P10111" s="158"/>
    </row>
    <row r="10112" spans="16:16" x14ac:dyDescent="0.25">
      <c r="P10112" s="158"/>
    </row>
    <row r="10113" spans="16:16" x14ac:dyDescent="0.25">
      <c r="P10113" s="158"/>
    </row>
    <row r="10114" spans="16:16" x14ac:dyDescent="0.25">
      <c r="P10114" s="158"/>
    </row>
    <row r="10115" spans="16:16" x14ac:dyDescent="0.25">
      <c r="P10115" s="158"/>
    </row>
    <row r="10116" spans="16:16" x14ac:dyDescent="0.25">
      <c r="P10116" s="158"/>
    </row>
    <row r="10117" spans="16:16" x14ac:dyDescent="0.25">
      <c r="P10117" s="158"/>
    </row>
    <row r="10118" spans="16:16" x14ac:dyDescent="0.25">
      <c r="P10118" s="158"/>
    </row>
    <row r="10119" spans="16:16" x14ac:dyDescent="0.25">
      <c r="P10119" s="158"/>
    </row>
    <row r="10120" spans="16:16" x14ac:dyDescent="0.25">
      <c r="P10120" s="158"/>
    </row>
    <row r="10121" spans="16:16" x14ac:dyDescent="0.25">
      <c r="P10121" s="158"/>
    </row>
    <row r="10122" spans="16:16" x14ac:dyDescent="0.25">
      <c r="P10122" s="158"/>
    </row>
    <row r="10123" spans="16:16" x14ac:dyDescent="0.25">
      <c r="P10123" s="158"/>
    </row>
    <row r="10124" spans="16:16" x14ac:dyDescent="0.25">
      <c r="P10124" s="158"/>
    </row>
    <row r="10125" spans="16:16" x14ac:dyDescent="0.25">
      <c r="P10125" s="158"/>
    </row>
    <row r="10126" spans="16:16" x14ac:dyDescent="0.25">
      <c r="P10126" s="158"/>
    </row>
    <row r="10127" spans="16:16" x14ac:dyDescent="0.25">
      <c r="P10127" s="158"/>
    </row>
    <row r="10128" spans="16:16" x14ac:dyDescent="0.25">
      <c r="P10128" s="158"/>
    </row>
    <row r="10129" spans="16:16" x14ac:dyDescent="0.25">
      <c r="P10129" s="158"/>
    </row>
    <row r="10130" spans="16:16" x14ac:dyDescent="0.25">
      <c r="P10130" s="158"/>
    </row>
    <row r="10131" spans="16:16" x14ac:dyDescent="0.25">
      <c r="P10131" s="158"/>
    </row>
    <row r="10132" spans="16:16" x14ac:dyDescent="0.25">
      <c r="P10132" s="158"/>
    </row>
    <row r="10133" spans="16:16" x14ac:dyDescent="0.25">
      <c r="P10133" s="158"/>
    </row>
    <row r="10134" spans="16:16" x14ac:dyDescent="0.25">
      <c r="P10134" s="158"/>
    </row>
    <row r="10135" spans="16:16" x14ac:dyDescent="0.25">
      <c r="P10135" s="158"/>
    </row>
    <row r="10136" spans="16:16" x14ac:dyDescent="0.25">
      <c r="P10136" s="158"/>
    </row>
    <row r="10137" spans="16:16" x14ac:dyDescent="0.25">
      <c r="P10137" s="158"/>
    </row>
    <row r="10138" spans="16:16" x14ac:dyDescent="0.25">
      <c r="P10138" s="158"/>
    </row>
    <row r="10139" spans="16:16" x14ac:dyDescent="0.25">
      <c r="P10139" s="158"/>
    </row>
    <row r="10140" spans="16:16" x14ac:dyDescent="0.25">
      <c r="P10140" s="158"/>
    </row>
    <row r="10141" spans="16:16" x14ac:dyDescent="0.25">
      <c r="P10141" s="158"/>
    </row>
    <row r="10142" spans="16:16" x14ac:dyDescent="0.25">
      <c r="P10142" s="158"/>
    </row>
    <row r="10143" spans="16:16" x14ac:dyDescent="0.25">
      <c r="P10143" s="158"/>
    </row>
    <row r="10144" spans="16:16" x14ac:dyDescent="0.25">
      <c r="P10144" s="158"/>
    </row>
    <row r="10145" spans="16:16" x14ac:dyDescent="0.25">
      <c r="P10145" s="158"/>
    </row>
    <row r="10146" spans="16:16" x14ac:dyDescent="0.25">
      <c r="P10146" s="158"/>
    </row>
    <row r="10147" spans="16:16" x14ac:dyDescent="0.25">
      <c r="P10147" s="158"/>
    </row>
    <row r="10148" spans="16:16" x14ac:dyDescent="0.25">
      <c r="P10148" s="158"/>
    </row>
    <row r="10149" spans="16:16" x14ac:dyDescent="0.25">
      <c r="P10149" s="158"/>
    </row>
    <row r="10150" spans="16:16" x14ac:dyDescent="0.25">
      <c r="P10150" s="158"/>
    </row>
    <row r="10151" spans="16:16" x14ac:dyDescent="0.25">
      <c r="P10151" s="158"/>
    </row>
    <row r="10152" spans="16:16" x14ac:dyDescent="0.25">
      <c r="P10152" s="158"/>
    </row>
    <row r="10153" spans="16:16" x14ac:dyDescent="0.25">
      <c r="P10153" s="158"/>
    </row>
    <row r="10154" spans="16:16" x14ac:dyDescent="0.25">
      <c r="P10154" s="158"/>
    </row>
    <row r="10155" spans="16:16" x14ac:dyDescent="0.25">
      <c r="P10155" s="158"/>
    </row>
    <row r="10156" spans="16:16" x14ac:dyDescent="0.25">
      <c r="P10156" s="158"/>
    </row>
    <row r="10157" spans="16:16" x14ac:dyDescent="0.25">
      <c r="P10157" s="158"/>
    </row>
    <row r="10158" spans="16:16" x14ac:dyDescent="0.25">
      <c r="P10158" s="158"/>
    </row>
    <row r="10159" spans="16:16" x14ac:dyDescent="0.25">
      <c r="P10159" s="158"/>
    </row>
    <row r="10160" spans="16:16" x14ac:dyDescent="0.25">
      <c r="P10160" s="158"/>
    </row>
    <row r="10161" spans="16:16" x14ac:dyDescent="0.25">
      <c r="P10161" s="158"/>
    </row>
    <row r="10162" spans="16:16" x14ac:dyDescent="0.25">
      <c r="P10162" s="158"/>
    </row>
    <row r="10163" spans="16:16" x14ac:dyDescent="0.25">
      <c r="P10163" s="158"/>
    </row>
    <row r="10164" spans="16:16" x14ac:dyDescent="0.25">
      <c r="P10164" s="158"/>
    </row>
    <row r="10165" spans="16:16" x14ac:dyDescent="0.25">
      <c r="P10165" s="158"/>
    </row>
    <row r="10166" spans="16:16" x14ac:dyDescent="0.25">
      <c r="P10166" s="158"/>
    </row>
    <row r="10167" spans="16:16" x14ac:dyDescent="0.25">
      <c r="P10167" s="158"/>
    </row>
    <row r="10168" spans="16:16" x14ac:dyDescent="0.25">
      <c r="P10168" s="158"/>
    </row>
    <row r="10169" spans="16:16" x14ac:dyDescent="0.25">
      <c r="P10169" s="158"/>
    </row>
    <row r="10170" spans="16:16" x14ac:dyDescent="0.25">
      <c r="P10170" s="158"/>
    </row>
    <row r="10171" spans="16:16" x14ac:dyDescent="0.25">
      <c r="P10171" s="158"/>
    </row>
    <row r="10172" spans="16:16" x14ac:dyDescent="0.25">
      <c r="P10172" s="158"/>
    </row>
    <row r="10173" spans="16:16" x14ac:dyDescent="0.25">
      <c r="P10173" s="158"/>
    </row>
    <row r="10174" spans="16:16" x14ac:dyDescent="0.25">
      <c r="P10174" s="158"/>
    </row>
    <row r="10175" spans="16:16" x14ac:dyDescent="0.25">
      <c r="P10175" s="158"/>
    </row>
    <row r="10176" spans="16:16" x14ac:dyDescent="0.25">
      <c r="P10176" s="158"/>
    </row>
    <row r="10177" spans="16:16" x14ac:dyDescent="0.25">
      <c r="P10177" s="158"/>
    </row>
    <row r="10178" spans="16:16" x14ac:dyDescent="0.25">
      <c r="P10178" s="158"/>
    </row>
    <row r="10179" spans="16:16" x14ac:dyDescent="0.25">
      <c r="P10179" s="158"/>
    </row>
    <row r="10180" spans="16:16" x14ac:dyDescent="0.25">
      <c r="P10180" s="158"/>
    </row>
    <row r="10181" spans="16:16" x14ac:dyDescent="0.25">
      <c r="P10181" s="158"/>
    </row>
    <row r="10182" spans="16:16" x14ac:dyDescent="0.25">
      <c r="P10182" s="158"/>
    </row>
    <row r="10183" spans="16:16" x14ac:dyDescent="0.25">
      <c r="P10183" s="158"/>
    </row>
    <row r="10184" spans="16:16" x14ac:dyDescent="0.25">
      <c r="P10184" s="158"/>
    </row>
    <row r="10185" spans="16:16" x14ac:dyDescent="0.25">
      <c r="P10185" s="158"/>
    </row>
    <row r="10186" spans="16:16" x14ac:dyDescent="0.25">
      <c r="P10186" s="158"/>
    </row>
    <row r="10187" spans="16:16" x14ac:dyDescent="0.25">
      <c r="P10187" s="158"/>
    </row>
    <row r="10188" spans="16:16" x14ac:dyDescent="0.25">
      <c r="P10188" s="158"/>
    </row>
    <row r="10189" spans="16:16" x14ac:dyDescent="0.25">
      <c r="P10189" s="158"/>
    </row>
    <row r="10190" spans="16:16" x14ac:dyDescent="0.25">
      <c r="P10190" s="158"/>
    </row>
    <row r="10191" spans="16:16" x14ac:dyDescent="0.25">
      <c r="P10191" s="158"/>
    </row>
    <row r="10192" spans="16:16" x14ac:dyDescent="0.25">
      <c r="P10192" s="158"/>
    </row>
    <row r="10193" spans="16:16" x14ac:dyDescent="0.25">
      <c r="P10193" s="158"/>
    </row>
    <row r="10194" spans="16:16" x14ac:dyDescent="0.25">
      <c r="P10194" s="158"/>
    </row>
    <row r="10195" spans="16:16" x14ac:dyDescent="0.25">
      <c r="P10195" s="158"/>
    </row>
    <row r="10196" spans="16:16" x14ac:dyDescent="0.25">
      <c r="P10196" s="158"/>
    </row>
    <row r="10197" spans="16:16" x14ac:dyDescent="0.25">
      <c r="P10197" s="158"/>
    </row>
    <row r="10198" spans="16:16" x14ac:dyDescent="0.25">
      <c r="P10198" s="158"/>
    </row>
    <row r="10199" spans="16:16" x14ac:dyDescent="0.25">
      <c r="P10199" s="158"/>
    </row>
    <row r="10200" spans="16:16" x14ac:dyDescent="0.25">
      <c r="P10200" s="158"/>
    </row>
    <row r="10201" spans="16:16" x14ac:dyDescent="0.25">
      <c r="P10201" s="158"/>
    </row>
    <row r="10202" spans="16:16" x14ac:dyDescent="0.25">
      <c r="P10202" s="158"/>
    </row>
    <row r="10203" spans="16:16" x14ac:dyDescent="0.25">
      <c r="P10203" s="158"/>
    </row>
    <row r="10204" spans="16:16" x14ac:dyDescent="0.25">
      <c r="P10204" s="158"/>
    </row>
    <row r="10205" spans="16:16" x14ac:dyDescent="0.25">
      <c r="P10205" s="158"/>
    </row>
    <row r="10206" spans="16:16" x14ac:dyDescent="0.25">
      <c r="P10206" s="158"/>
    </row>
    <row r="10207" spans="16:16" x14ac:dyDescent="0.25">
      <c r="P10207" s="158"/>
    </row>
    <row r="10208" spans="16:16" x14ac:dyDescent="0.25">
      <c r="P10208" s="158"/>
    </row>
    <row r="10209" spans="16:16" x14ac:dyDescent="0.25">
      <c r="P10209" s="158"/>
    </row>
    <row r="10210" spans="16:16" x14ac:dyDescent="0.25">
      <c r="P10210" s="158"/>
    </row>
    <row r="10211" spans="16:16" x14ac:dyDescent="0.25">
      <c r="P10211" s="158"/>
    </row>
    <row r="10212" spans="16:16" x14ac:dyDescent="0.25">
      <c r="P10212" s="158"/>
    </row>
    <row r="10213" spans="16:16" x14ac:dyDescent="0.25">
      <c r="P10213" s="158"/>
    </row>
    <row r="10214" spans="16:16" x14ac:dyDescent="0.25">
      <c r="P10214" s="158"/>
    </row>
    <row r="10215" spans="16:16" x14ac:dyDescent="0.25">
      <c r="P10215" s="158"/>
    </row>
    <row r="10216" spans="16:16" x14ac:dyDescent="0.25">
      <c r="P10216" s="158"/>
    </row>
    <row r="10217" spans="16:16" x14ac:dyDescent="0.25">
      <c r="P10217" s="158"/>
    </row>
    <row r="10218" spans="16:16" x14ac:dyDescent="0.25">
      <c r="P10218" s="158"/>
    </row>
    <row r="10219" spans="16:16" x14ac:dyDescent="0.25">
      <c r="P10219" s="158"/>
    </row>
    <row r="10220" spans="16:16" x14ac:dyDescent="0.25">
      <c r="P10220" s="158"/>
    </row>
    <row r="10221" spans="16:16" x14ac:dyDescent="0.25">
      <c r="P10221" s="158"/>
    </row>
    <row r="10222" spans="16:16" x14ac:dyDescent="0.25">
      <c r="P10222" s="158"/>
    </row>
    <row r="10223" spans="16:16" x14ac:dyDescent="0.25">
      <c r="P10223" s="158"/>
    </row>
    <row r="10224" spans="16:16" x14ac:dyDescent="0.25">
      <c r="P10224" s="158"/>
    </row>
    <row r="10225" spans="16:16" x14ac:dyDescent="0.25">
      <c r="P10225" s="158"/>
    </row>
    <row r="10226" spans="16:16" x14ac:dyDescent="0.25">
      <c r="P10226" s="158"/>
    </row>
    <row r="10227" spans="16:16" x14ac:dyDescent="0.25">
      <c r="P10227" s="158"/>
    </row>
    <row r="10228" spans="16:16" x14ac:dyDescent="0.25">
      <c r="P10228" s="158"/>
    </row>
    <row r="10229" spans="16:16" x14ac:dyDescent="0.25">
      <c r="P10229" s="158"/>
    </row>
    <row r="10230" spans="16:16" x14ac:dyDescent="0.25">
      <c r="P10230" s="158"/>
    </row>
    <row r="10231" spans="16:16" x14ac:dyDescent="0.25">
      <c r="P10231" s="158"/>
    </row>
    <row r="10232" spans="16:16" x14ac:dyDescent="0.25">
      <c r="P10232" s="158"/>
    </row>
    <row r="10233" spans="16:16" x14ac:dyDescent="0.25">
      <c r="P10233" s="158"/>
    </row>
    <row r="10234" spans="16:16" x14ac:dyDescent="0.25">
      <c r="P10234" s="158"/>
    </row>
    <row r="10235" spans="16:16" x14ac:dyDescent="0.25">
      <c r="P10235" s="158"/>
    </row>
    <row r="10236" spans="16:16" x14ac:dyDescent="0.25">
      <c r="P10236" s="158"/>
    </row>
    <row r="10237" spans="16:16" x14ac:dyDescent="0.25">
      <c r="P10237" s="158"/>
    </row>
    <row r="10238" spans="16:16" x14ac:dyDescent="0.25">
      <c r="P10238" s="158"/>
    </row>
    <row r="10239" spans="16:16" x14ac:dyDescent="0.25">
      <c r="P10239" s="158"/>
    </row>
    <row r="10240" spans="16:16" x14ac:dyDescent="0.25">
      <c r="P10240" s="158"/>
    </row>
    <row r="10241" spans="16:16" x14ac:dyDescent="0.25">
      <c r="P10241" s="158"/>
    </row>
    <row r="10242" spans="16:16" x14ac:dyDescent="0.25">
      <c r="P10242" s="158"/>
    </row>
    <row r="10243" spans="16:16" x14ac:dyDescent="0.25">
      <c r="P10243" s="158"/>
    </row>
    <row r="10244" spans="16:16" x14ac:dyDescent="0.25">
      <c r="P10244" s="158"/>
    </row>
    <row r="10245" spans="16:16" x14ac:dyDescent="0.25">
      <c r="P10245" s="158"/>
    </row>
    <row r="10246" spans="16:16" x14ac:dyDescent="0.25">
      <c r="P10246" s="158"/>
    </row>
    <row r="10247" spans="16:16" x14ac:dyDescent="0.25">
      <c r="P10247" s="158"/>
    </row>
    <row r="10248" spans="16:16" x14ac:dyDescent="0.25">
      <c r="P10248" s="158"/>
    </row>
    <row r="10249" spans="16:16" x14ac:dyDescent="0.25">
      <c r="P10249" s="158"/>
    </row>
    <row r="10250" spans="16:16" x14ac:dyDescent="0.25">
      <c r="P10250" s="158"/>
    </row>
    <row r="10251" spans="16:16" x14ac:dyDescent="0.25">
      <c r="P10251" s="158"/>
    </row>
    <row r="10252" spans="16:16" x14ac:dyDescent="0.25">
      <c r="P10252" s="158"/>
    </row>
    <row r="10253" spans="16:16" x14ac:dyDescent="0.25">
      <c r="P10253" s="158"/>
    </row>
    <row r="10254" spans="16:16" x14ac:dyDescent="0.25">
      <c r="P10254" s="158"/>
    </row>
    <row r="10255" spans="16:16" x14ac:dyDescent="0.25">
      <c r="P10255" s="158"/>
    </row>
    <row r="10256" spans="16:16" x14ac:dyDescent="0.25">
      <c r="P10256" s="158"/>
    </row>
    <row r="10257" spans="16:16" x14ac:dyDescent="0.25">
      <c r="P10257" s="158"/>
    </row>
    <row r="10258" spans="16:16" x14ac:dyDescent="0.25">
      <c r="P10258" s="158"/>
    </row>
    <row r="10259" spans="16:16" x14ac:dyDescent="0.25">
      <c r="P10259" s="158"/>
    </row>
    <row r="10260" spans="16:16" x14ac:dyDescent="0.25">
      <c r="P10260" s="158"/>
    </row>
    <row r="10261" spans="16:16" x14ac:dyDescent="0.25">
      <c r="P10261" s="158"/>
    </row>
    <row r="10262" spans="16:16" x14ac:dyDescent="0.25">
      <c r="P10262" s="158"/>
    </row>
    <row r="10263" spans="16:16" x14ac:dyDescent="0.25">
      <c r="P10263" s="158"/>
    </row>
    <row r="10264" spans="16:16" x14ac:dyDescent="0.25">
      <c r="P10264" s="158"/>
    </row>
    <row r="10265" spans="16:16" x14ac:dyDescent="0.25">
      <c r="P10265" s="158"/>
    </row>
    <row r="10266" spans="16:16" x14ac:dyDescent="0.25">
      <c r="P10266" s="158"/>
    </row>
    <row r="10267" spans="16:16" x14ac:dyDescent="0.25">
      <c r="P10267" s="158"/>
    </row>
    <row r="10268" spans="16:16" x14ac:dyDescent="0.25">
      <c r="P10268" s="158"/>
    </row>
    <row r="10269" spans="16:16" x14ac:dyDescent="0.25">
      <c r="P10269" s="158"/>
    </row>
    <row r="10270" spans="16:16" x14ac:dyDescent="0.25">
      <c r="P10270" s="158"/>
    </row>
    <row r="10271" spans="16:16" x14ac:dyDescent="0.25">
      <c r="P10271" s="158"/>
    </row>
    <row r="10272" spans="16:16" x14ac:dyDescent="0.25">
      <c r="P10272" s="158"/>
    </row>
    <row r="10273" spans="16:16" x14ac:dyDescent="0.25">
      <c r="P10273" s="158"/>
    </row>
    <row r="10274" spans="16:16" x14ac:dyDescent="0.25">
      <c r="P10274" s="158"/>
    </row>
    <row r="10275" spans="16:16" x14ac:dyDescent="0.25">
      <c r="P10275" s="158"/>
    </row>
    <row r="10276" spans="16:16" x14ac:dyDescent="0.25">
      <c r="P10276" s="158"/>
    </row>
    <row r="10277" spans="16:16" x14ac:dyDescent="0.25">
      <c r="P10277" s="158"/>
    </row>
    <row r="10278" spans="16:16" x14ac:dyDescent="0.25">
      <c r="P10278" s="158"/>
    </row>
    <row r="10279" spans="16:16" x14ac:dyDescent="0.25">
      <c r="P10279" s="158"/>
    </row>
    <row r="10280" spans="16:16" x14ac:dyDescent="0.25">
      <c r="P10280" s="158"/>
    </row>
    <row r="10281" spans="16:16" x14ac:dyDescent="0.25">
      <c r="P10281" s="158"/>
    </row>
    <row r="10282" spans="16:16" x14ac:dyDescent="0.25">
      <c r="P10282" s="158"/>
    </row>
    <row r="10283" spans="16:16" x14ac:dyDescent="0.25">
      <c r="P10283" s="158"/>
    </row>
    <row r="10284" spans="16:16" x14ac:dyDescent="0.25">
      <c r="P10284" s="158"/>
    </row>
    <row r="10285" spans="16:16" x14ac:dyDescent="0.25">
      <c r="P10285" s="158"/>
    </row>
    <row r="10286" spans="16:16" x14ac:dyDescent="0.25">
      <c r="P10286" s="158"/>
    </row>
    <row r="10287" spans="16:16" x14ac:dyDescent="0.25">
      <c r="P10287" s="158"/>
    </row>
    <row r="10288" spans="16:16" x14ac:dyDescent="0.25">
      <c r="P10288" s="158"/>
    </row>
    <row r="10289" spans="16:16" x14ac:dyDescent="0.25">
      <c r="P10289" s="158"/>
    </row>
    <row r="10290" spans="16:16" x14ac:dyDescent="0.25">
      <c r="P10290" s="158"/>
    </row>
    <row r="10291" spans="16:16" x14ac:dyDescent="0.25">
      <c r="P10291" s="158"/>
    </row>
    <row r="10292" spans="16:16" x14ac:dyDescent="0.25">
      <c r="P10292" s="158"/>
    </row>
    <row r="10293" spans="16:16" x14ac:dyDescent="0.25">
      <c r="P10293" s="158"/>
    </row>
    <row r="10294" spans="16:16" x14ac:dyDescent="0.25">
      <c r="P10294" s="158"/>
    </row>
    <row r="10295" spans="16:16" x14ac:dyDescent="0.25">
      <c r="P10295" s="158"/>
    </row>
    <row r="10296" spans="16:16" x14ac:dyDescent="0.25">
      <c r="P10296" s="158"/>
    </row>
    <row r="10297" spans="16:16" x14ac:dyDescent="0.25">
      <c r="P10297" s="158"/>
    </row>
    <row r="10298" spans="16:16" x14ac:dyDescent="0.25">
      <c r="P10298" s="158"/>
    </row>
    <row r="10299" spans="16:16" x14ac:dyDescent="0.25">
      <c r="P10299" s="158"/>
    </row>
    <row r="10300" spans="16:16" x14ac:dyDescent="0.25">
      <c r="P10300" s="158"/>
    </row>
    <row r="10301" spans="16:16" x14ac:dyDescent="0.25">
      <c r="P10301" s="158"/>
    </row>
    <row r="10302" spans="16:16" x14ac:dyDescent="0.25">
      <c r="P10302" s="158"/>
    </row>
    <row r="10303" spans="16:16" x14ac:dyDescent="0.25">
      <c r="P10303" s="158"/>
    </row>
    <row r="10304" spans="16:16" x14ac:dyDescent="0.25">
      <c r="P10304" s="158"/>
    </row>
    <row r="10305" spans="16:16" x14ac:dyDescent="0.25">
      <c r="P10305" s="158"/>
    </row>
    <row r="10306" spans="16:16" x14ac:dyDescent="0.25">
      <c r="P10306" s="158"/>
    </row>
    <row r="10307" spans="16:16" x14ac:dyDescent="0.25">
      <c r="P10307" s="158"/>
    </row>
    <row r="10308" spans="16:16" x14ac:dyDescent="0.25">
      <c r="P10308" s="158"/>
    </row>
    <row r="10309" spans="16:16" x14ac:dyDescent="0.25">
      <c r="P10309" s="158"/>
    </row>
    <row r="10310" spans="16:16" x14ac:dyDescent="0.25">
      <c r="P10310" s="158"/>
    </row>
    <row r="10311" spans="16:16" x14ac:dyDescent="0.25">
      <c r="P10311" s="158"/>
    </row>
    <row r="10312" spans="16:16" x14ac:dyDescent="0.25">
      <c r="P10312" s="158"/>
    </row>
    <row r="10313" spans="16:16" x14ac:dyDescent="0.25">
      <c r="P10313" s="158"/>
    </row>
    <row r="10314" spans="16:16" x14ac:dyDescent="0.25">
      <c r="P10314" s="158"/>
    </row>
    <row r="10315" spans="16:16" x14ac:dyDescent="0.25">
      <c r="P10315" s="158"/>
    </row>
    <row r="10316" spans="16:16" x14ac:dyDescent="0.25">
      <c r="P10316" s="158"/>
    </row>
    <row r="10317" spans="16:16" x14ac:dyDescent="0.25">
      <c r="P10317" s="158"/>
    </row>
    <row r="10318" spans="16:16" x14ac:dyDescent="0.25">
      <c r="P10318" s="158"/>
    </row>
    <row r="10319" spans="16:16" x14ac:dyDescent="0.25">
      <c r="P10319" s="158"/>
    </row>
    <row r="10320" spans="16:16" x14ac:dyDescent="0.25">
      <c r="P10320" s="158"/>
    </row>
    <row r="10321" spans="16:16" x14ac:dyDescent="0.25">
      <c r="P10321" s="158"/>
    </row>
    <row r="10322" spans="16:16" x14ac:dyDescent="0.25">
      <c r="P10322" s="158"/>
    </row>
    <row r="10323" spans="16:16" x14ac:dyDescent="0.25">
      <c r="P10323" s="158"/>
    </row>
    <row r="10324" spans="16:16" x14ac:dyDescent="0.25">
      <c r="P10324" s="158"/>
    </row>
    <row r="10325" spans="16:16" x14ac:dyDescent="0.25">
      <c r="P10325" s="158"/>
    </row>
    <row r="10326" spans="16:16" x14ac:dyDescent="0.25">
      <c r="P10326" s="158"/>
    </row>
    <row r="10327" spans="16:16" x14ac:dyDescent="0.25">
      <c r="P10327" s="158"/>
    </row>
    <row r="10328" spans="16:16" x14ac:dyDescent="0.25">
      <c r="P10328" s="158"/>
    </row>
    <row r="10329" spans="16:16" x14ac:dyDescent="0.25">
      <c r="P10329" s="158"/>
    </row>
    <row r="10330" spans="16:16" x14ac:dyDescent="0.25">
      <c r="P10330" s="158"/>
    </row>
    <row r="10331" spans="16:16" x14ac:dyDescent="0.25">
      <c r="P10331" s="158"/>
    </row>
    <row r="10332" spans="16:16" x14ac:dyDescent="0.25">
      <c r="P10332" s="158"/>
    </row>
    <row r="10333" spans="16:16" x14ac:dyDescent="0.25">
      <c r="P10333" s="158"/>
    </row>
    <row r="10334" spans="16:16" x14ac:dyDescent="0.25">
      <c r="P10334" s="158"/>
    </row>
    <row r="10335" spans="16:16" x14ac:dyDescent="0.25">
      <c r="P10335" s="158"/>
    </row>
    <row r="10336" spans="16:16" x14ac:dyDescent="0.25">
      <c r="P10336" s="158"/>
    </row>
    <row r="10337" spans="16:16" x14ac:dyDescent="0.25">
      <c r="P10337" s="158"/>
    </row>
    <row r="10338" spans="16:16" x14ac:dyDescent="0.25">
      <c r="P10338" s="158"/>
    </row>
    <row r="10339" spans="16:16" x14ac:dyDescent="0.25">
      <c r="P10339" s="158"/>
    </row>
    <row r="10340" spans="16:16" x14ac:dyDescent="0.25">
      <c r="P10340" s="158"/>
    </row>
    <row r="10341" spans="16:16" x14ac:dyDescent="0.25">
      <c r="P10341" s="158"/>
    </row>
    <row r="10342" spans="16:16" x14ac:dyDescent="0.25">
      <c r="P10342" s="158"/>
    </row>
    <row r="10343" spans="16:16" x14ac:dyDescent="0.25">
      <c r="P10343" s="158"/>
    </row>
    <row r="10344" spans="16:16" x14ac:dyDescent="0.25">
      <c r="P10344" s="158"/>
    </row>
    <row r="10345" spans="16:16" x14ac:dyDescent="0.25">
      <c r="P10345" s="158"/>
    </row>
    <row r="10346" spans="16:16" x14ac:dyDescent="0.25">
      <c r="P10346" s="158"/>
    </row>
    <row r="10347" spans="16:16" x14ac:dyDescent="0.25">
      <c r="P10347" s="158"/>
    </row>
    <row r="10348" spans="16:16" x14ac:dyDescent="0.25">
      <c r="P10348" s="158"/>
    </row>
    <row r="10349" spans="16:16" x14ac:dyDescent="0.25">
      <c r="P10349" s="158"/>
    </row>
    <row r="10350" spans="16:16" x14ac:dyDescent="0.25">
      <c r="P10350" s="158"/>
    </row>
    <row r="10351" spans="16:16" x14ac:dyDescent="0.25">
      <c r="P10351" s="158"/>
    </row>
    <row r="10352" spans="16:16" x14ac:dyDescent="0.25">
      <c r="P10352" s="158"/>
    </row>
    <row r="10353" spans="16:16" x14ac:dyDescent="0.25">
      <c r="P10353" s="158"/>
    </row>
    <row r="10354" spans="16:16" x14ac:dyDescent="0.25">
      <c r="P10354" s="158"/>
    </row>
    <row r="10355" spans="16:16" x14ac:dyDescent="0.25">
      <c r="P10355" s="158"/>
    </row>
    <row r="10356" spans="16:16" x14ac:dyDescent="0.25">
      <c r="P10356" s="158"/>
    </row>
    <row r="10357" spans="16:16" x14ac:dyDescent="0.25">
      <c r="P10357" s="158"/>
    </row>
    <row r="10358" spans="16:16" x14ac:dyDescent="0.25">
      <c r="P10358" s="158"/>
    </row>
    <row r="10359" spans="16:16" x14ac:dyDescent="0.25">
      <c r="P10359" s="158"/>
    </row>
    <row r="10360" spans="16:16" x14ac:dyDescent="0.25">
      <c r="P10360" s="158"/>
    </row>
    <row r="10361" spans="16:16" x14ac:dyDescent="0.25">
      <c r="P10361" s="158"/>
    </row>
    <row r="10362" spans="16:16" x14ac:dyDescent="0.25">
      <c r="P10362" s="158"/>
    </row>
    <row r="10363" spans="16:16" x14ac:dyDescent="0.25">
      <c r="P10363" s="158"/>
    </row>
    <row r="10364" spans="16:16" x14ac:dyDescent="0.25">
      <c r="P10364" s="158"/>
    </row>
    <row r="10365" spans="16:16" x14ac:dyDescent="0.25">
      <c r="P10365" s="158"/>
    </row>
    <row r="10366" spans="16:16" x14ac:dyDescent="0.25">
      <c r="P10366" s="158"/>
    </row>
    <row r="10367" spans="16:16" x14ac:dyDescent="0.25">
      <c r="P10367" s="158"/>
    </row>
    <row r="10368" spans="16:16" x14ac:dyDescent="0.25">
      <c r="P10368" s="158"/>
    </row>
    <row r="10369" spans="16:16" x14ac:dyDescent="0.25">
      <c r="P10369" s="158"/>
    </row>
    <row r="10370" spans="16:16" x14ac:dyDescent="0.25">
      <c r="P10370" s="158"/>
    </row>
    <row r="10371" spans="16:16" x14ac:dyDescent="0.25">
      <c r="P10371" s="158"/>
    </row>
    <row r="10372" spans="16:16" x14ac:dyDescent="0.25">
      <c r="P10372" s="158"/>
    </row>
    <row r="10373" spans="16:16" x14ac:dyDescent="0.25">
      <c r="P10373" s="158"/>
    </row>
    <row r="10374" spans="16:16" x14ac:dyDescent="0.25">
      <c r="P10374" s="158"/>
    </row>
    <row r="10375" spans="16:16" x14ac:dyDescent="0.25">
      <c r="P10375" s="158"/>
    </row>
    <row r="10376" spans="16:16" x14ac:dyDescent="0.25">
      <c r="P10376" s="158"/>
    </row>
    <row r="10377" spans="16:16" x14ac:dyDescent="0.25">
      <c r="P10377" s="158"/>
    </row>
    <row r="10378" spans="16:16" x14ac:dyDescent="0.25">
      <c r="P10378" s="158"/>
    </row>
    <row r="10379" spans="16:16" x14ac:dyDescent="0.25">
      <c r="P10379" s="158"/>
    </row>
    <row r="10380" spans="16:16" x14ac:dyDescent="0.25">
      <c r="P10380" s="158"/>
    </row>
    <row r="10381" spans="16:16" x14ac:dyDescent="0.25">
      <c r="P10381" s="158"/>
    </row>
    <row r="10382" spans="16:16" x14ac:dyDescent="0.25">
      <c r="P10382" s="158"/>
    </row>
    <row r="10383" spans="16:16" x14ac:dyDescent="0.25">
      <c r="P10383" s="158"/>
    </row>
    <row r="10384" spans="16:16" x14ac:dyDescent="0.25">
      <c r="P10384" s="158"/>
    </row>
    <row r="10385" spans="16:16" x14ac:dyDescent="0.25">
      <c r="P10385" s="158"/>
    </row>
    <row r="10386" spans="16:16" x14ac:dyDescent="0.25">
      <c r="P10386" s="158"/>
    </row>
    <row r="10387" spans="16:16" x14ac:dyDescent="0.25">
      <c r="P10387" s="158"/>
    </row>
    <row r="10388" spans="16:16" x14ac:dyDescent="0.25">
      <c r="P10388" s="158"/>
    </row>
    <row r="10389" spans="16:16" x14ac:dyDescent="0.25">
      <c r="P10389" s="158"/>
    </row>
    <row r="10390" spans="16:16" x14ac:dyDescent="0.25">
      <c r="P10390" s="158"/>
    </row>
    <row r="10391" spans="16:16" x14ac:dyDescent="0.25">
      <c r="P10391" s="158"/>
    </row>
    <row r="10392" spans="16:16" x14ac:dyDescent="0.25">
      <c r="P10392" s="158"/>
    </row>
    <row r="10393" spans="16:16" x14ac:dyDescent="0.25">
      <c r="P10393" s="158"/>
    </row>
    <row r="10394" spans="16:16" x14ac:dyDescent="0.25">
      <c r="P10394" s="158"/>
    </row>
    <row r="10395" spans="16:16" x14ac:dyDescent="0.25">
      <c r="P10395" s="158"/>
    </row>
    <row r="10396" spans="16:16" x14ac:dyDescent="0.25">
      <c r="P10396" s="158"/>
    </row>
    <row r="10397" spans="16:16" x14ac:dyDescent="0.25">
      <c r="P10397" s="158"/>
    </row>
    <row r="10398" spans="16:16" x14ac:dyDescent="0.25">
      <c r="P10398" s="158"/>
    </row>
    <row r="10399" spans="16:16" x14ac:dyDescent="0.25">
      <c r="P10399" s="158"/>
    </row>
    <row r="10400" spans="16:16" x14ac:dyDescent="0.25">
      <c r="P10400" s="158"/>
    </row>
    <row r="10401" spans="16:16" x14ac:dyDescent="0.25">
      <c r="P10401" s="158"/>
    </row>
    <row r="10402" spans="16:16" x14ac:dyDescent="0.25">
      <c r="P10402" s="158"/>
    </row>
    <row r="10403" spans="16:16" x14ac:dyDescent="0.25">
      <c r="P10403" s="158"/>
    </row>
    <row r="10404" spans="16:16" x14ac:dyDescent="0.25">
      <c r="P10404" s="158"/>
    </row>
    <row r="10405" spans="16:16" x14ac:dyDescent="0.25">
      <c r="P10405" s="158"/>
    </row>
    <row r="10406" spans="16:16" x14ac:dyDescent="0.25">
      <c r="P10406" s="158"/>
    </row>
    <row r="10407" spans="16:16" x14ac:dyDescent="0.25">
      <c r="P10407" s="158"/>
    </row>
    <row r="10408" spans="16:16" x14ac:dyDescent="0.25">
      <c r="P10408" s="158"/>
    </row>
    <row r="10409" spans="16:16" x14ac:dyDescent="0.25">
      <c r="P10409" s="158"/>
    </row>
    <row r="10410" spans="16:16" x14ac:dyDescent="0.25">
      <c r="P10410" s="158"/>
    </row>
    <row r="10411" spans="16:16" x14ac:dyDescent="0.25">
      <c r="P10411" s="158"/>
    </row>
    <row r="10412" spans="16:16" x14ac:dyDescent="0.25">
      <c r="P10412" s="158"/>
    </row>
    <row r="10413" spans="16:16" x14ac:dyDescent="0.25">
      <c r="P10413" s="158"/>
    </row>
    <row r="10414" spans="16:16" x14ac:dyDescent="0.25">
      <c r="P10414" s="158"/>
    </row>
    <row r="10415" spans="16:16" x14ac:dyDescent="0.25">
      <c r="P10415" s="158"/>
    </row>
    <row r="10416" spans="16:16" x14ac:dyDescent="0.25">
      <c r="P10416" s="158"/>
    </row>
    <row r="10417" spans="16:16" x14ac:dyDescent="0.25">
      <c r="P10417" s="158"/>
    </row>
    <row r="10418" spans="16:16" x14ac:dyDescent="0.25">
      <c r="P10418" s="158"/>
    </row>
    <row r="10419" spans="16:16" x14ac:dyDescent="0.25">
      <c r="P10419" s="158"/>
    </row>
    <row r="10420" spans="16:16" x14ac:dyDescent="0.25">
      <c r="P10420" s="158"/>
    </row>
    <row r="10421" spans="16:16" x14ac:dyDescent="0.25">
      <c r="P10421" s="158"/>
    </row>
    <row r="10422" spans="16:16" x14ac:dyDescent="0.25">
      <c r="P10422" s="158"/>
    </row>
    <row r="10423" spans="16:16" x14ac:dyDescent="0.25">
      <c r="P10423" s="158"/>
    </row>
    <row r="10424" spans="16:16" x14ac:dyDescent="0.25">
      <c r="P10424" s="158"/>
    </row>
    <row r="10425" spans="16:16" x14ac:dyDescent="0.25">
      <c r="P10425" s="158"/>
    </row>
    <row r="10426" spans="16:16" x14ac:dyDescent="0.25">
      <c r="P10426" s="158"/>
    </row>
    <row r="10427" spans="16:16" x14ac:dyDescent="0.25">
      <c r="P10427" s="158"/>
    </row>
    <row r="10428" spans="16:16" x14ac:dyDescent="0.25">
      <c r="P10428" s="158"/>
    </row>
    <row r="10429" spans="16:16" x14ac:dyDescent="0.25">
      <c r="P10429" s="158"/>
    </row>
    <row r="10430" spans="16:16" x14ac:dyDescent="0.25">
      <c r="P10430" s="158"/>
    </row>
    <row r="10431" spans="16:16" x14ac:dyDescent="0.25">
      <c r="P10431" s="158"/>
    </row>
    <row r="10432" spans="16:16" x14ac:dyDescent="0.25">
      <c r="P10432" s="158"/>
    </row>
    <row r="10433" spans="16:16" x14ac:dyDescent="0.25">
      <c r="P10433" s="158"/>
    </row>
    <row r="10434" spans="16:16" x14ac:dyDescent="0.25">
      <c r="P10434" s="158"/>
    </row>
    <row r="10435" spans="16:16" x14ac:dyDescent="0.25">
      <c r="P10435" s="158"/>
    </row>
    <row r="10436" spans="16:16" x14ac:dyDescent="0.25">
      <c r="P10436" s="158"/>
    </row>
    <row r="10437" spans="16:16" x14ac:dyDescent="0.25">
      <c r="P10437" s="158"/>
    </row>
    <row r="10438" spans="16:16" x14ac:dyDescent="0.25">
      <c r="P10438" s="158"/>
    </row>
    <row r="10439" spans="16:16" x14ac:dyDescent="0.25">
      <c r="P10439" s="158"/>
    </row>
    <row r="10440" spans="16:16" x14ac:dyDescent="0.25">
      <c r="P10440" s="158"/>
    </row>
    <row r="10441" spans="16:16" x14ac:dyDescent="0.25">
      <c r="P10441" s="158"/>
    </row>
    <row r="10442" spans="16:16" x14ac:dyDescent="0.25">
      <c r="P10442" s="158"/>
    </row>
    <row r="10443" spans="16:16" x14ac:dyDescent="0.25">
      <c r="P10443" s="158"/>
    </row>
    <row r="10444" spans="16:16" x14ac:dyDescent="0.25">
      <c r="P10444" s="158"/>
    </row>
    <row r="10445" spans="16:16" x14ac:dyDescent="0.25">
      <c r="P10445" s="158"/>
    </row>
    <row r="10446" spans="16:16" x14ac:dyDescent="0.25">
      <c r="P10446" s="158"/>
    </row>
    <row r="10447" spans="16:16" x14ac:dyDescent="0.25">
      <c r="P10447" s="158"/>
    </row>
    <row r="10448" spans="16:16" x14ac:dyDescent="0.25">
      <c r="P10448" s="158"/>
    </row>
    <row r="10449" spans="16:16" x14ac:dyDescent="0.25">
      <c r="P10449" s="158"/>
    </row>
    <row r="10450" spans="16:16" x14ac:dyDescent="0.25">
      <c r="P10450" s="158"/>
    </row>
    <row r="10451" spans="16:16" x14ac:dyDescent="0.25">
      <c r="P10451" s="158"/>
    </row>
    <row r="10452" spans="16:16" x14ac:dyDescent="0.25">
      <c r="P10452" s="158"/>
    </row>
    <row r="10453" spans="16:16" x14ac:dyDescent="0.25">
      <c r="P10453" s="158"/>
    </row>
    <row r="10454" spans="16:16" x14ac:dyDescent="0.25">
      <c r="P10454" s="158"/>
    </row>
    <row r="10455" spans="16:16" x14ac:dyDescent="0.25">
      <c r="P10455" s="158"/>
    </row>
    <row r="10456" spans="16:16" x14ac:dyDescent="0.25">
      <c r="P10456" s="158"/>
    </row>
    <row r="10457" spans="16:16" x14ac:dyDescent="0.25">
      <c r="P10457" s="158"/>
    </row>
    <row r="10458" spans="16:16" x14ac:dyDescent="0.25">
      <c r="P10458" s="158"/>
    </row>
    <row r="10459" spans="16:16" x14ac:dyDescent="0.25">
      <c r="P10459" s="158"/>
    </row>
    <row r="10460" spans="16:16" x14ac:dyDescent="0.25">
      <c r="P10460" s="158"/>
    </row>
    <row r="10461" spans="16:16" x14ac:dyDescent="0.25">
      <c r="P10461" s="158"/>
    </row>
    <row r="10462" spans="16:16" x14ac:dyDescent="0.25">
      <c r="P10462" s="158"/>
    </row>
    <row r="10463" spans="16:16" x14ac:dyDescent="0.25">
      <c r="P10463" s="158"/>
    </row>
    <row r="10464" spans="16:16" x14ac:dyDescent="0.25">
      <c r="P10464" s="158"/>
    </row>
    <row r="10465" spans="16:16" x14ac:dyDescent="0.25">
      <c r="P10465" s="158"/>
    </row>
    <row r="10466" spans="16:16" x14ac:dyDescent="0.25">
      <c r="P10466" s="158"/>
    </row>
    <row r="10467" spans="16:16" x14ac:dyDescent="0.25">
      <c r="P10467" s="158"/>
    </row>
    <row r="10468" spans="16:16" x14ac:dyDescent="0.25">
      <c r="P10468" s="158"/>
    </row>
    <row r="10469" spans="16:16" x14ac:dyDescent="0.25">
      <c r="P10469" s="158"/>
    </row>
    <row r="10470" spans="16:16" x14ac:dyDescent="0.25">
      <c r="P10470" s="158"/>
    </row>
    <row r="10471" spans="16:16" x14ac:dyDescent="0.25">
      <c r="P10471" s="158"/>
    </row>
    <row r="10472" spans="16:16" x14ac:dyDescent="0.25">
      <c r="P10472" s="158"/>
    </row>
    <row r="10473" spans="16:16" x14ac:dyDescent="0.25">
      <c r="P10473" s="158"/>
    </row>
    <row r="10474" spans="16:16" x14ac:dyDescent="0.25">
      <c r="P10474" s="158"/>
    </row>
    <row r="10475" spans="16:16" x14ac:dyDescent="0.25">
      <c r="P10475" s="158"/>
    </row>
    <row r="10476" spans="16:16" x14ac:dyDescent="0.25">
      <c r="P10476" s="158"/>
    </row>
    <row r="10477" spans="16:16" x14ac:dyDescent="0.25">
      <c r="P10477" s="158"/>
    </row>
    <row r="10478" spans="16:16" x14ac:dyDescent="0.25">
      <c r="P10478" s="158"/>
    </row>
    <row r="10479" spans="16:16" x14ac:dyDescent="0.25">
      <c r="P10479" s="158"/>
    </row>
    <row r="10480" spans="16:16" x14ac:dyDescent="0.25">
      <c r="P10480" s="158"/>
    </row>
    <row r="10481" spans="16:16" x14ac:dyDescent="0.25">
      <c r="P10481" s="158"/>
    </row>
    <row r="10482" spans="16:16" x14ac:dyDescent="0.25">
      <c r="P10482" s="158"/>
    </row>
    <row r="10483" spans="16:16" x14ac:dyDescent="0.25">
      <c r="P10483" s="158"/>
    </row>
    <row r="10484" spans="16:16" x14ac:dyDescent="0.25">
      <c r="P10484" s="158"/>
    </row>
    <row r="10485" spans="16:16" x14ac:dyDescent="0.25">
      <c r="P10485" s="158"/>
    </row>
    <row r="10486" spans="16:16" x14ac:dyDescent="0.25">
      <c r="P10486" s="158"/>
    </row>
    <row r="10487" spans="16:16" x14ac:dyDescent="0.25">
      <c r="P10487" s="158"/>
    </row>
    <row r="10488" spans="16:16" x14ac:dyDescent="0.25">
      <c r="P10488" s="158"/>
    </row>
    <row r="10489" spans="16:16" x14ac:dyDescent="0.25">
      <c r="P10489" s="158"/>
    </row>
    <row r="10490" spans="16:16" x14ac:dyDescent="0.25">
      <c r="P10490" s="158"/>
    </row>
    <row r="10491" spans="16:16" x14ac:dyDescent="0.25">
      <c r="P10491" s="158"/>
    </row>
    <row r="10492" spans="16:16" x14ac:dyDescent="0.25">
      <c r="P10492" s="158"/>
    </row>
    <row r="10493" spans="16:16" x14ac:dyDescent="0.25">
      <c r="P10493" s="158"/>
    </row>
    <row r="10494" spans="16:16" x14ac:dyDescent="0.25">
      <c r="P10494" s="158"/>
    </row>
    <row r="10495" spans="16:16" x14ac:dyDescent="0.25">
      <c r="P10495" s="158"/>
    </row>
    <row r="10496" spans="16:16" x14ac:dyDescent="0.25">
      <c r="P10496" s="158"/>
    </row>
    <row r="10497" spans="16:16" x14ac:dyDescent="0.25">
      <c r="P10497" s="158"/>
    </row>
    <row r="10498" spans="16:16" x14ac:dyDescent="0.25">
      <c r="P10498" s="158"/>
    </row>
    <row r="10499" spans="16:16" x14ac:dyDescent="0.25">
      <c r="P10499" s="158"/>
    </row>
    <row r="10500" spans="16:16" x14ac:dyDescent="0.25">
      <c r="P10500" s="158"/>
    </row>
    <row r="10501" spans="16:16" x14ac:dyDescent="0.25">
      <c r="P10501" s="158"/>
    </row>
    <row r="10502" spans="16:16" x14ac:dyDescent="0.25">
      <c r="P10502" s="158"/>
    </row>
    <row r="10503" spans="16:16" x14ac:dyDescent="0.25">
      <c r="P10503" s="158"/>
    </row>
    <row r="10504" spans="16:16" x14ac:dyDescent="0.25">
      <c r="P10504" s="158"/>
    </row>
    <row r="10505" spans="16:16" x14ac:dyDescent="0.25">
      <c r="P10505" s="158"/>
    </row>
    <row r="10506" spans="16:16" x14ac:dyDescent="0.25">
      <c r="P10506" s="158"/>
    </row>
    <row r="10507" spans="16:16" x14ac:dyDescent="0.25">
      <c r="P10507" s="158"/>
    </row>
    <row r="10508" spans="16:16" x14ac:dyDescent="0.25">
      <c r="P10508" s="158"/>
    </row>
    <row r="10509" spans="16:16" x14ac:dyDescent="0.25">
      <c r="P10509" s="158"/>
    </row>
    <row r="10510" spans="16:16" x14ac:dyDescent="0.25">
      <c r="P10510" s="158"/>
    </row>
    <row r="10511" spans="16:16" x14ac:dyDescent="0.25">
      <c r="P10511" s="158"/>
    </row>
    <row r="10512" spans="16:16" x14ac:dyDescent="0.25">
      <c r="P10512" s="158"/>
    </row>
    <row r="10513" spans="16:16" x14ac:dyDescent="0.25">
      <c r="P10513" s="158"/>
    </row>
    <row r="10514" spans="16:16" x14ac:dyDescent="0.25">
      <c r="P10514" s="158"/>
    </row>
    <row r="10515" spans="16:16" x14ac:dyDescent="0.25">
      <c r="P10515" s="158"/>
    </row>
    <row r="10516" spans="16:16" x14ac:dyDescent="0.25">
      <c r="P10516" s="158"/>
    </row>
    <row r="10517" spans="16:16" x14ac:dyDescent="0.25">
      <c r="P10517" s="158"/>
    </row>
    <row r="10518" spans="16:16" x14ac:dyDescent="0.25">
      <c r="P10518" s="158"/>
    </row>
    <row r="10519" spans="16:16" x14ac:dyDescent="0.25">
      <c r="P10519" s="158"/>
    </row>
    <row r="10520" spans="16:16" x14ac:dyDescent="0.25">
      <c r="P10520" s="158"/>
    </row>
    <row r="10521" spans="16:16" x14ac:dyDescent="0.25">
      <c r="P10521" s="158"/>
    </row>
    <row r="10522" spans="16:16" x14ac:dyDescent="0.25">
      <c r="P10522" s="158"/>
    </row>
    <row r="10523" spans="16:16" x14ac:dyDescent="0.25">
      <c r="P10523" s="158"/>
    </row>
    <row r="10524" spans="16:16" x14ac:dyDescent="0.25">
      <c r="P10524" s="158"/>
    </row>
    <row r="10525" spans="16:16" x14ac:dyDescent="0.25">
      <c r="P10525" s="158"/>
    </row>
    <row r="10526" spans="16:16" x14ac:dyDescent="0.25">
      <c r="P10526" s="158"/>
    </row>
    <row r="10527" spans="16:16" x14ac:dyDescent="0.25">
      <c r="P10527" s="158"/>
    </row>
    <row r="10528" spans="16:16" x14ac:dyDescent="0.25">
      <c r="P10528" s="158"/>
    </row>
    <row r="10529" spans="16:16" x14ac:dyDescent="0.25">
      <c r="P10529" s="158"/>
    </row>
    <row r="10530" spans="16:16" x14ac:dyDescent="0.25">
      <c r="P10530" s="158"/>
    </row>
    <row r="10531" spans="16:16" x14ac:dyDescent="0.25">
      <c r="P10531" s="158"/>
    </row>
    <row r="10532" spans="16:16" x14ac:dyDescent="0.25">
      <c r="P10532" s="158"/>
    </row>
    <row r="10533" spans="16:16" x14ac:dyDescent="0.25">
      <c r="P10533" s="158"/>
    </row>
    <row r="10534" spans="16:16" x14ac:dyDescent="0.25">
      <c r="P10534" s="158"/>
    </row>
    <row r="10535" spans="16:16" x14ac:dyDescent="0.25">
      <c r="P10535" s="158"/>
    </row>
    <row r="10536" spans="16:16" x14ac:dyDescent="0.25">
      <c r="P10536" s="158"/>
    </row>
    <row r="10537" spans="16:16" x14ac:dyDescent="0.25">
      <c r="P10537" s="158"/>
    </row>
    <row r="10538" spans="16:16" x14ac:dyDescent="0.25">
      <c r="P10538" s="158"/>
    </row>
    <row r="10539" spans="16:16" x14ac:dyDescent="0.25">
      <c r="P10539" s="158"/>
    </row>
    <row r="10540" spans="16:16" x14ac:dyDescent="0.25">
      <c r="P10540" s="158"/>
    </row>
    <row r="10541" spans="16:16" x14ac:dyDescent="0.25">
      <c r="P10541" s="158"/>
    </row>
    <row r="10542" spans="16:16" x14ac:dyDescent="0.25">
      <c r="P10542" s="158"/>
    </row>
    <row r="10543" spans="16:16" x14ac:dyDescent="0.25">
      <c r="P10543" s="158"/>
    </row>
    <row r="10544" spans="16:16" x14ac:dyDescent="0.25">
      <c r="P10544" s="158"/>
    </row>
    <row r="10545" spans="16:16" x14ac:dyDescent="0.25">
      <c r="P10545" s="158"/>
    </row>
    <row r="10546" spans="16:16" x14ac:dyDescent="0.25">
      <c r="P10546" s="158"/>
    </row>
    <row r="10547" spans="16:16" x14ac:dyDescent="0.25">
      <c r="P10547" s="158"/>
    </row>
    <row r="10548" spans="16:16" x14ac:dyDescent="0.25">
      <c r="P10548" s="158"/>
    </row>
    <row r="10549" spans="16:16" x14ac:dyDescent="0.25">
      <c r="P10549" s="158"/>
    </row>
    <row r="10550" spans="16:16" x14ac:dyDescent="0.25">
      <c r="P10550" s="158"/>
    </row>
    <row r="10551" spans="16:16" x14ac:dyDescent="0.25">
      <c r="P10551" s="158"/>
    </row>
    <row r="10552" spans="16:16" x14ac:dyDescent="0.25">
      <c r="P10552" s="158"/>
    </row>
    <row r="10553" spans="16:16" x14ac:dyDescent="0.25">
      <c r="P10553" s="158"/>
    </row>
    <row r="10554" spans="16:16" x14ac:dyDescent="0.25">
      <c r="P10554" s="158"/>
    </row>
    <row r="10555" spans="16:16" x14ac:dyDescent="0.25">
      <c r="P10555" s="158"/>
    </row>
    <row r="10556" spans="16:16" x14ac:dyDescent="0.25">
      <c r="P10556" s="158"/>
    </row>
    <row r="10557" spans="16:16" x14ac:dyDescent="0.25">
      <c r="P10557" s="158"/>
    </row>
    <row r="10558" spans="16:16" x14ac:dyDescent="0.25">
      <c r="P10558" s="158"/>
    </row>
    <row r="10559" spans="16:16" x14ac:dyDescent="0.25">
      <c r="P10559" s="158"/>
    </row>
    <row r="10560" spans="16:16" x14ac:dyDescent="0.25">
      <c r="P10560" s="158"/>
    </row>
    <row r="10561" spans="16:16" x14ac:dyDescent="0.25">
      <c r="P10561" s="158"/>
    </row>
    <row r="10562" spans="16:16" x14ac:dyDescent="0.25">
      <c r="P10562" s="158"/>
    </row>
    <row r="10563" spans="16:16" x14ac:dyDescent="0.25">
      <c r="P10563" s="158"/>
    </row>
    <row r="10564" spans="16:16" x14ac:dyDescent="0.25">
      <c r="P10564" s="158"/>
    </row>
    <row r="10565" spans="16:16" x14ac:dyDescent="0.25">
      <c r="P10565" s="158"/>
    </row>
    <row r="10566" spans="16:16" x14ac:dyDescent="0.25">
      <c r="P10566" s="158"/>
    </row>
    <row r="10567" spans="16:16" x14ac:dyDescent="0.25">
      <c r="P10567" s="158"/>
    </row>
    <row r="10568" spans="16:16" x14ac:dyDescent="0.25">
      <c r="P10568" s="158"/>
    </row>
    <row r="10569" spans="16:16" x14ac:dyDescent="0.25">
      <c r="P10569" s="158"/>
    </row>
    <row r="10570" spans="16:16" x14ac:dyDescent="0.25">
      <c r="P10570" s="158"/>
    </row>
    <row r="10571" spans="16:16" x14ac:dyDescent="0.25">
      <c r="P10571" s="158"/>
    </row>
    <row r="10572" spans="16:16" x14ac:dyDescent="0.25">
      <c r="P10572" s="158"/>
    </row>
    <row r="10573" spans="16:16" x14ac:dyDescent="0.25">
      <c r="P10573" s="158"/>
    </row>
    <row r="10574" spans="16:16" x14ac:dyDescent="0.25">
      <c r="P10574" s="158"/>
    </row>
    <row r="10575" spans="16:16" x14ac:dyDescent="0.25">
      <c r="P10575" s="158"/>
    </row>
    <row r="10576" spans="16:16" x14ac:dyDescent="0.25">
      <c r="P10576" s="158"/>
    </row>
    <row r="10577" spans="16:16" x14ac:dyDescent="0.25">
      <c r="P10577" s="158"/>
    </row>
    <row r="10578" spans="16:16" x14ac:dyDescent="0.25">
      <c r="P10578" s="158"/>
    </row>
    <row r="10579" spans="16:16" x14ac:dyDescent="0.25">
      <c r="P10579" s="158"/>
    </row>
    <row r="10580" spans="16:16" x14ac:dyDescent="0.25">
      <c r="P10580" s="158"/>
    </row>
    <row r="10581" spans="16:16" x14ac:dyDescent="0.25">
      <c r="P10581" s="158"/>
    </row>
    <row r="10582" spans="16:16" x14ac:dyDescent="0.25">
      <c r="P10582" s="158"/>
    </row>
    <row r="10583" spans="16:16" x14ac:dyDescent="0.25">
      <c r="P10583" s="158"/>
    </row>
    <row r="10584" spans="16:16" x14ac:dyDescent="0.25">
      <c r="P10584" s="158"/>
    </row>
    <row r="10585" spans="16:16" x14ac:dyDescent="0.25">
      <c r="P10585" s="158"/>
    </row>
    <row r="10586" spans="16:16" x14ac:dyDescent="0.25">
      <c r="P10586" s="158"/>
    </row>
    <row r="10587" spans="16:16" x14ac:dyDescent="0.25">
      <c r="P10587" s="158"/>
    </row>
    <row r="10588" spans="16:16" x14ac:dyDescent="0.25">
      <c r="P10588" s="158"/>
    </row>
    <row r="10589" spans="16:16" x14ac:dyDescent="0.25">
      <c r="P10589" s="158"/>
    </row>
    <row r="10590" spans="16:16" x14ac:dyDescent="0.25">
      <c r="P10590" s="158"/>
    </row>
    <row r="10591" spans="16:16" x14ac:dyDescent="0.25">
      <c r="P10591" s="158"/>
    </row>
    <row r="10592" spans="16:16" x14ac:dyDescent="0.25">
      <c r="P10592" s="158"/>
    </row>
    <row r="10593" spans="16:16" x14ac:dyDescent="0.25">
      <c r="P10593" s="158"/>
    </row>
    <row r="10594" spans="16:16" x14ac:dyDescent="0.25">
      <c r="P10594" s="158"/>
    </row>
    <row r="10595" spans="16:16" x14ac:dyDescent="0.25">
      <c r="P10595" s="158"/>
    </row>
    <row r="10596" spans="16:16" x14ac:dyDescent="0.25">
      <c r="P10596" s="158"/>
    </row>
    <row r="10597" spans="16:16" x14ac:dyDescent="0.25">
      <c r="P10597" s="158"/>
    </row>
    <row r="10598" spans="16:16" x14ac:dyDescent="0.25">
      <c r="P10598" s="158"/>
    </row>
    <row r="10599" spans="16:16" x14ac:dyDescent="0.25">
      <c r="P10599" s="158"/>
    </row>
    <row r="10600" spans="16:16" x14ac:dyDescent="0.25">
      <c r="P10600" s="158"/>
    </row>
    <row r="10601" spans="16:16" x14ac:dyDescent="0.25">
      <c r="P10601" s="158"/>
    </row>
    <row r="10602" spans="16:16" x14ac:dyDescent="0.25">
      <c r="P10602" s="158"/>
    </row>
    <row r="10603" spans="16:16" x14ac:dyDescent="0.25">
      <c r="P10603" s="158"/>
    </row>
    <row r="10604" spans="16:16" x14ac:dyDescent="0.25">
      <c r="P10604" s="158"/>
    </row>
    <row r="10605" spans="16:16" x14ac:dyDescent="0.25">
      <c r="P10605" s="158"/>
    </row>
    <row r="10606" spans="16:16" x14ac:dyDescent="0.25">
      <c r="P10606" s="158"/>
    </row>
    <row r="10607" spans="16:16" x14ac:dyDescent="0.25">
      <c r="P10607" s="158"/>
    </row>
    <row r="10608" spans="16:16" x14ac:dyDescent="0.25">
      <c r="P10608" s="158"/>
    </row>
    <row r="10609" spans="16:16" x14ac:dyDescent="0.25">
      <c r="P10609" s="158"/>
    </row>
    <row r="10610" spans="16:16" x14ac:dyDescent="0.25">
      <c r="P10610" s="158"/>
    </row>
    <row r="10611" spans="16:16" x14ac:dyDescent="0.25">
      <c r="P10611" s="158"/>
    </row>
    <row r="10612" spans="16:16" x14ac:dyDescent="0.25">
      <c r="P10612" s="158"/>
    </row>
    <row r="10613" spans="16:16" x14ac:dyDescent="0.25">
      <c r="P10613" s="158"/>
    </row>
    <row r="10614" spans="16:16" x14ac:dyDescent="0.25">
      <c r="P10614" s="158"/>
    </row>
    <row r="10615" spans="16:16" x14ac:dyDescent="0.25">
      <c r="P10615" s="158"/>
    </row>
    <row r="10616" spans="16:16" x14ac:dyDescent="0.25">
      <c r="P10616" s="158"/>
    </row>
    <row r="10617" spans="16:16" x14ac:dyDescent="0.25">
      <c r="P10617" s="158"/>
    </row>
    <row r="10618" spans="16:16" x14ac:dyDescent="0.25">
      <c r="P10618" s="158"/>
    </row>
    <row r="10619" spans="16:16" x14ac:dyDescent="0.25">
      <c r="P10619" s="158"/>
    </row>
    <row r="10620" spans="16:16" x14ac:dyDescent="0.25">
      <c r="P10620" s="158"/>
    </row>
    <row r="10621" spans="16:16" x14ac:dyDescent="0.25">
      <c r="P10621" s="158"/>
    </row>
    <row r="10622" spans="16:16" x14ac:dyDescent="0.25">
      <c r="P10622" s="158"/>
    </row>
    <row r="10623" spans="16:16" x14ac:dyDescent="0.25">
      <c r="P10623" s="158"/>
    </row>
    <row r="10624" spans="16:16" x14ac:dyDescent="0.25">
      <c r="P10624" s="158"/>
    </row>
    <row r="10625" spans="16:16" x14ac:dyDescent="0.25">
      <c r="P10625" s="158"/>
    </row>
    <row r="10626" spans="16:16" x14ac:dyDescent="0.25">
      <c r="P10626" s="158"/>
    </row>
    <row r="10627" spans="16:16" x14ac:dyDescent="0.25">
      <c r="P10627" s="158"/>
    </row>
    <row r="10628" spans="16:16" x14ac:dyDescent="0.25">
      <c r="P10628" s="158"/>
    </row>
    <row r="10629" spans="16:16" x14ac:dyDescent="0.25">
      <c r="P10629" s="158"/>
    </row>
    <row r="10630" spans="16:16" x14ac:dyDescent="0.25">
      <c r="P10630" s="158"/>
    </row>
    <row r="10631" spans="16:16" x14ac:dyDescent="0.25">
      <c r="P10631" s="158"/>
    </row>
    <row r="10632" spans="16:16" x14ac:dyDescent="0.25">
      <c r="P10632" s="158"/>
    </row>
    <row r="10633" spans="16:16" x14ac:dyDescent="0.25">
      <c r="P10633" s="158"/>
    </row>
    <row r="10634" spans="16:16" x14ac:dyDescent="0.25">
      <c r="P10634" s="158"/>
    </row>
    <row r="10635" spans="16:16" x14ac:dyDescent="0.25">
      <c r="P10635" s="158"/>
    </row>
    <row r="10636" spans="16:16" x14ac:dyDescent="0.25">
      <c r="P10636" s="158"/>
    </row>
    <row r="10637" spans="16:16" x14ac:dyDescent="0.25">
      <c r="P10637" s="158"/>
    </row>
    <row r="10638" spans="16:16" x14ac:dyDescent="0.25">
      <c r="P10638" s="158"/>
    </row>
    <row r="10639" spans="16:16" x14ac:dyDescent="0.25">
      <c r="P10639" s="158"/>
    </row>
    <row r="10640" spans="16:16" x14ac:dyDescent="0.25">
      <c r="P10640" s="158"/>
    </row>
    <row r="10641" spans="16:16" x14ac:dyDescent="0.25">
      <c r="P10641" s="158"/>
    </row>
    <row r="10642" spans="16:16" x14ac:dyDescent="0.25">
      <c r="P10642" s="158"/>
    </row>
    <row r="10643" spans="16:16" x14ac:dyDescent="0.25">
      <c r="P10643" s="158"/>
    </row>
    <row r="10644" spans="16:16" x14ac:dyDescent="0.25">
      <c r="P10644" s="158"/>
    </row>
    <row r="10645" spans="16:16" x14ac:dyDescent="0.25">
      <c r="P10645" s="158"/>
    </row>
    <row r="10646" spans="16:16" x14ac:dyDescent="0.25">
      <c r="P10646" s="158"/>
    </row>
    <row r="10647" spans="16:16" x14ac:dyDescent="0.25">
      <c r="P10647" s="158"/>
    </row>
    <row r="10648" spans="16:16" x14ac:dyDescent="0.25">
      <c r="P10648" s="158"/>
    </row>
    <row r="10649" spans="16:16" x14ac:dyDescent="0.25">
      <c r="P10649" s="158"/>
    </row>
    <row r="10650" spans="16:16" x14ac:dyDescent="0.25">
      <c r="P10650" s="158"/>
    </row>
    <row r="10651" spans="16:16" x14ac:dyDescent="0.25">
      <c r="P10651" s="158"/>
    </row>
    <row r="10652" spans="16:16" x14ac:dyDescent="0.25">
      <c r="P10652" s="158"/>
    </row>
    <row r="10653" spans="16:16" x14ac:dyDescent="0.25">
      <c r="P10653" s="158"/>
    </row>
    <row r="10654" spans="16:16" x14ac:dyDescent="0.25">
      <c r="P10654" s="158"/>
    </row>
    <row r="10655" spans="16:16" x14ac:dyDescent="0.25">
      <c r="P10655" s="158"/>
    </row>
    <row r="10656" spans="16:16" x14ac:dyDescent="0.25">
      <c r="P10656" s="158"/>
    </row>
    <row r="10657" spans="16:16" x14ac:dyDescent="0.25">
      <c r="P10657" s="158"/>
    </row>
    <row r="10658" spans="16:16" x14ac:dyDescent="0.25">
      <c r="P10658" s="158"/>
    </row>
    <row r="10659" spans="16:16" x14ac:dyDescent="0.25">
      <c r="P10659" s="158"/>
    </row>
    <row r="10660" spans="16:16" x14ac:dyDescent="0.25">
      <c r="P10660" s="158"/>
    </row>
    <row r="10661" spans="16:16" x14ac:dyDescent="0.25">
      <c r="P10661" s="158"/>
    </row>
    <row r="10662" spans="16:16" x14ac:dyDescent="0.25">
      <c r="P10662" s="158"/>
    </row>
    <row r="10663" spans="16:16" x14ac:dyDescent="0.25">
      <c r="P10663" s="158"/>
    </row>
    <row r="10664" spans="16:16" x14ac:dyDescent="0.25">
      <c r="P10664" s="158"/>
    </row>
    <row r="10665" spans="16:16" x14ac:dyDescent="0.25">
      <c r="P10665" s="158"/>
    </row>
    <row r="10666" spans="16:16" x14ac:dyDescent="0.25">
      <c r="P10666" s="158"/>
    </row>
    <row r="10667" spans="16:16" x14ac:dyDescent="0.25">
      <c r="P10667" s="158"/>
    </row>
    <row r="10668" spans="16:16" x14ac:dyDescent="0.25">
      <c r="P10668" s="158"/>
    </row>
    <row r="10669" spans="16:16" x14ac:dyDescent="0.25">
      <c r="P10669" s="158"/>
    </row>
    <row r="10670" spans="16:16" x14ac:dyDescent="0.25">
      <c r="P10670" s="158"/>
    </row>
    <row r="10671" spans="16:16" x14ac:dyDescent="0.25">
      <c r="P10671" s="158"/>
    </row>
    <row r="10672" spans="16:16" x14ac:dyDescent="0.25">
      <c r="P10672" s="158"/>
    </row>
    <row r="10673" spans="16:16" x14ac:dyDescent="0.25">
      <c r="P10673" s="158"/>
    </row>
    <row r="10674" spans="16:16" x14ac:dyDescent="0.25">
      <c r="P10674" s="158"/>
    </row>
    <row r="10675" spans="16:16" x14ac:dyDescent="0.25">
      <c r="P10675" s="158"/>
    </row>
    <row r="10676" spans="16:16" x14ac:dyDescent="0.25">
      <c r="P10676" s="158"/>
    </row>
    <row r="10677" spans="16:16" x14ac:dyDescent="0.25">
      <c r="P10677" s="158"/>
    </row>
    <row r="10678" spans="16:16" x14ac:dyDescent="0.25">
      <c r="P10678" s="158"/>
    </row>
    <row r="10679" spans="16:16" x14ac:dyDescent="0.25">
      <c r="P10679" s="158"/>
    </row>
    <row r="10680" spans="16:16" x14ac:dyDescent="0.25">
      <c r="P10680" s="158"/>
    </row>
    <row r="10681" spans="16:16" x14ac:dyDescent="0.25">
      <c r="P10681" s="158"/>
    </row>
    <row r="10682" spans="16:16" x14ac:dyDescent="0.25">
      <c r="P10682" s="158"/>
    </row>
    <row r="10683" spans="16:16" x14ac:dyDescent="0.25">
      <c r="P10683" s="158"/>
    </row>
    <row r="10684" spans="16:16" x14ac:dyDescent="0.25">
      <c r="P10684" s="158"/>
    </row>
    <row r="10685" spans="16:16" x14ac:dyDescent="0.25">
      <c r="P10685" s="158"/>
    </row>
    <row r="10686" spans="16:16" x14ac:dyDescent="0.25">
      <c r="P10686" s="158"/>
    </row>
    <row r="10687" spans="16:16" x14ac:dyDescent="0.25">
      <c r="P10687" s="158"/>
    </row>
    <row r="10688" spans="16:16" x14ac:dyDescent="0.25">
      <c r="P10688" s="158"/>
    </row>
    <row r="10689" spans="16:16" x14ac:dyDescent="0.25">
      <c r="P10689" s="158"/>
    </row>
    <row r="10690" spans="16:16" x14ac:dyDescent="0.25">
      <c r="P10690" s="158"/>
    </row>
    <row r="10691" spans="16:16" x14ac:dyDescent="0.25">
      <c r="P10691" s="158"/>
    </row>
    <row r="10692" spans="16:16" x14ac:dyDescent="0.25">
      <c r="P10692" s="158"/>
    </row>
    <row r="10693" spans="16:16" x14ac:dyDescent="0.25">
      <c r="P10693" s="158"/>
    </row>
    <row r="10694" spans="16:16" x14ac:dyDescent="0.25">
      <c r="P10694" s="158"/>
    </row>
    <row r="10695" spans="16:16" x14ac:dyDescent="0.25">
      <c r="P10695" s="158"/>
    </row>
    <row r="10696" spans="16:16" x14ac:dyDescent="0.25">
      <c r="P10696" s="158"/>
    </row>
    <row r="10697" spans="16:16" x14ac:dyDescent="0.25">
      <c r="P10697" s="158"/>
    </row>
    <row r="10698" spans="16:16" x14ac:dyDescent="0.25">
      <c r="P10698" s="158"/>
    </row>
    <row r="10699" spans="16:16" x14ac:dyDescent="0.25">
      <c r="P10699" s="158"/>
    </row>
    <row r="10700" spans="16:16" x14ac:dyDescent="0.25">
      <c r="P10700" s="158"/>
    </row>
    <row r="10701" spans="16:16" x14ac:dyDescent="0.25">
      <c r="P10701" s="158"/>
    </row>
    <row r="10702" spans="16:16" x14ac:dyDescent="0.25">
      <c r="P10702" s="158"/>
    </row>
    <row r="10703" spans="16:16" x14ac:dyDescent="0.25">
      <c r="P10703" s="158"/>
    </row>
    <row r="10704" spans="16:16" x14ac:dyDescent="0.25">
      <c r="P10704" s="158"/>
    </row>
    <row r="10705" spans="16:16" x14ac:dyDescent="0.25">
      <c r="P10705" s="158"/>
    </row>
    <row r="10706" spans="16:16" x14ac:dyDescent="0.25">
      <c r="P10706" s="158"/>
    </row>
    <row r="10707" spans="16:16" x14ac:dyDescent="0.25">
      <c r="P10707" s="158"/>
    </row>
    <row r="10708" spans="16:16" x14ac:dyDescent="0.25">
      <c r="P10708" s="158"/>
    </row>
    <row r="10709" spans="16:16" x14ac:dyDescent="0.25">
      <c r="P10709" s="158"/>
    </row>
    <row r="10710" spans="16:16" x14ac:dyDescent="0.25">
      <c r="P10710" s="158"/>
    </row>
    <row r="10711" spans="16:16" x14ac:dyDescent="0.25">
      <c r="P10711" s="158"/>
    </row>
    <row r="10712" spans="16:16" x14ac:dyDescent="0.25">
      <c r="P10712" s="158"/>
    </row>
    <row r="10713" spans="16:16" x14ac:dyDescent="0.25">
      <c r="P10713" s="158"/>
    </row>
    <row r="10714" spans="16:16" x14ac:dyDescent="0.25">
      <c r="P10714" s="158"/>
    </row>
    <row r="10715" spans="16:16" x14ac:dyDescent="0.25">
      <c r="P10715" s="158"/>
    </row>
    <row r="10716" spans="16:16" x14ac:dyDescent="0.25">
      <c r="P10716" s="158"/>
    </row>
    <row r="10717" spans="16:16" x14ac:dyDescent="0.25">
      <c r="P10717" s="158"/>
    </row>
    <row r="10718" spans="16:16" x14ac:dyDescent="0.25">
      <c r="P10718" s="158"/>
    </row>
    <row r="10719" spans="16:16" x14ac:dyDescent="0.25">
      <c r="P10719" s="158"/>
    </row>
    <row r="10720" spans="16:16" x14ac:dyDescent="0.25">
      <c r="P10720" s="158"/>
    </row>
    <row r="10721" spans="16:16" x14ac:dyDescent="0.25">
      <c r="P10721" s="158"/>
    </row>
    <row r="10722" spans="16:16" x14ac:dyDescent="0.25">
      <c r="P10722" s="158"/>
    </row>
    <row r="10723" spans="16:16" x14ac:dyDescent="0.25">
      <c r="P10723" s="158"/>
    </row>
    <row r="10724" spans="16:16" x14ac:dyDescent="0.25">
      <c r="P10724" s="158"/>
    </row>
    <row r="10725" spans="16:16" x14ac:dyDescent="0.25">
      <c r="P10725" s="158"/>
    </row>
    <row r="10726" spans="16:16" x14ac:dyDescent="0.25">
      <c r="P10726" s="158"/>
    </row>
    <row r="10727" spans="16:16" x14ac:dyDescent="0.25">
      <c r="P10727" s="158"/>
    </row>
    <row r="10728" spans="16:16" x14ac:dyDescent="0.25">
      <c r="P10728" s="158"/>
    </row>
    <row r="10729" spans="16:16" x14ac:dyDescent="0.25">
      <c r="P10729" s="158"/>
    </row>
    <row r="10730" spans="16:16" x14ac:dyDescent="0.25">
      <c r="P10730" s="158"/>
    </row>
    <row r="10731" spans="16:16" x14ac:dyDescent="0.25">
      <c r="P10731" s="158"/>
    </row>
    <row r="10732" spans="16:16" x14ac:dyDescent="0.25">
      <c r="P10732" s="158"/>
    </row>
    <row r="10733" spans="16:16" x14ac:dyDescent="0.25">
      <c r="P10733" s="158"/>
    </row>
    <row r="10734" spans="16:16" x14ac:dyDescent="0.25">
      <c r="P10734" s="158"/>
    </row>
    <row r="10735" spans="16:16" x14ac:dyDescent="0.25">
      <c r="P10735" s="158"/>
    </row>
    <row r="10736" spans="16:16" x14ac:dyDescent="0.25">
      <c r="P10736" s="158"/>
    </row>
    <row r="10737" spans="16:16" x14ac:dyDescent="0.25">
      <c r="P10737" s="158"/>
    </row>
    <row r="10738" spans="16:16" x14ac:dyDescent="0.25">
      <c r="P10738" s="158"/>
    </row>
    <row r="10739" spans="16:16" x14ac:dyDescent="0.25">
      <c r="P10739" s="158"/>
    </row>
    <row r="10740" spans="16:16" x14ac:dyDescent="0.25">
      <c r="P10740" s="158"/>
    </row>
    <row r="10741" spans="16:16" x14ac:dyDescent="0.25">
      <c r="P10741" s="158"/>
    </row>
    <row r="10742" spans="16:16" x14ac:dyDescent="0.25">
      <c r="P10742" s="158"/>
    </row>
    <row r="10743" spans="16:16" x14ac:dyDescent="0.25">
      <c r="P10743" s="158"/>
    </row>
    <row r="10744" spans="16:16" x14ac:dyDescent="0.25">
      <c r="P10744" s="158"/>
    </row>
    <row r="10745" spans="16:16" x14ac:dyDescent="0.25">
      <c r="P10745" s="158"/>
    </row>
    <row r="10746" spans="16:16" x14ac:dyDescent="0.25">
      <c r="P10746" s="158"/>
    </row>
    <row r="10747" spans="16:16" x14ac:dyDescent="0.25">
      <c r="P10747" s="158"/>
    </row>
    <row r="10748" spans="16:16" x14ac:dyDescent="0.25">
      <c r="P10748" s="158"/>
    </row>
    <row r="10749" spans="16:16" x14ac:dyDescent="0.25">
      <c r="P10749" s="158"/>
    </row>
    <row r="10750" spans="16:16" x14ac:dyDescent="0.25">
      <c r="P10750" s="158"/>
    </row>
    <row r="10751" spans="16:16" x14ac:dyDescent="0.25">
      <c r="P10751" s="158"/>
    </row>
    <row r="10752" spans="16:16" x14ac:dyDescent="0.25">
      <c r="P10752" s="158"/>
    </row>
    <row r="10753" spans="16:16" x14ac:dyDescent="0.25">
      <c r="P10753" s="158"/>
    </row>
    <row r="10754" spans="16:16" x14ac:dyDescent="0.25">
      <c r="P10754" s="158"/>
    </row>
    <row r="10755" spans="16:16" x14ac:dyDescent="0.25">
      <c r="P10755" s="158"/>
    </row>
    <row r="10756" spans="16:16" x14ac:dyDescent="0.25">
      <c r="P10756" s="158"/>
    </row>
    <row r="10757" spans="16:16" x14ac:dyDescent="0.25">
      <c r="P10757" s="158"/>
    </row>
    <row r="10758" spans="16:16" x14ac:dyDescent="0.25">
      <c r="P10758" s="158"/>
    </row>
    <row r="10759" spans="16:16" x14ac:dyDescent="0.25">
      <c r="P10759" s="158"/>
    </row>
    <row r="10760" spans="16:16" x14ac:dyDescent="0.25">
      <c r="P10760" s="158"/>
    </row>
    <row r="10761" spans="16:16" x14ac:dyDescent="0.25">
      <c r="P10761" s="158"/>
    </row>
    <row r="10762" spans="16:16" x14ac:dyDescent="0.25">
      <c r="P10762" s="158"/>
    </row>
    <row r="10763" spans="16:16" x14ac:dyDescent="0.25">
      <c r="P10763" s="158"/>
    </row>
    <row r="10764" spans="16:16" x14ac:dyDescent="0.25">
      <c r="P10764" s="158"/>
    </row>
    <row r="10765" spans="16:16" x14ac:dyDescent="0.25">
      <c r="P10765" s="158"/>
    </row>
    <row r="10766" spans="16:16" x14ac:dyDescent="0.25">
      <c r="P10766" s="158"/>
    </row>
    <row r="10767" spans="16:16" x14ac:dyDescent="0.25">
      <c r="P10767" s="158"/>
    </row>
    <row r="10768" spans="16:16" x14ac:dyDescent="0.25">
      <c r="P10768" s="158"/>
    </row>
    <row r="10769" spans="16:16" x14ac:dyDescent="0.25">
      <c r="P10769" s="158"/>
    </row>
    <row r="10770" spans="16:16" x14ac:dyDescent="0.25">
      <c r="P10770" s="158"/>
    </row>
    <row r="10771" spans="16:16" x14ac:dyDescent="0.25">
      <c r="P10771" s="158"/>
    </row>
    <row r="10772" spans="16:16" x14ac:dyDescent="0.25">
      <c r="P10772" s="158"/>
    </row>
    <row r="10773" spans="16:16" x14ac:dyDescent="0.25">
      <c r="P10773" s="158"/>
    </row>
    <row r="10774" spans="16:16" x14ac:dyDescent="0.25">
      <c r="P10774" s="158"/>
    </row>
    <row r="10775" spans="16:16" x14ac:dyDescent="0.25">
      <c r="P10775" s="158"/>
    </row>
    <row r="10776" spans="16:16" x14ac:dyDescent="0.25">
      <c r="P10776" s="158"/>
    </row>
    <row r="10777" spans="16:16" x14ac:dyDescent="0.25">
      <c r="P10777" s="158"/>
    </row>
    <row r="10778" spans="16:16" x14ac:dyDescent="0.25">
      <c r="P10778" s="158"/>
    </row>
    <row r="10779" spans="16:16" x14ac:dyDescent="0.25">
      <c r="P10779" s="158"/>
    </row>
    <row r="10780" spans="16:16" x14ac:dyDescent="0.25">
      <c r="P10780" s="158"/>
    </row>
    <row r="10781" spans="16:16" x14ac:dyDescent="0.25">
      <c r="P10781" s="158"/>
    </row>
    <row r="10782" spans="16:16" x14ac:dyDescent="0.25">
      <c r="P10782" s="158"/>
    </row>
    <row r="10783" spans="16:16" x14ac:dyDescent="0.25">
      <c r="P10783" s="158"/>
    </row>
    <row r="10784" spans="16:16" x14ac:dyDescent="0.25">
      <c r="P10784" s="158"/>
    </row>
    <row r="10785" spans="16:16" x14ac:dyDescent="0.25">
      <c r="P10785" s="158"/>
    </row>
    <row r="10786" spans="16:16" x14ac:dyDescent="0.25">
      <c r="P10786" s="158"/>
    </row>
    <row r="10787" spans="16:16" x14ac:dyDescent="0.25">
      <c r="P10787" s="158"/>
    </row>
    <row r="10788" spans="16:16" x14ac:dyDescent="0.25">
      <c r="P10788" s="158"/>
    </row>
    <row r="10789" spans="16:16" x14ac:dyDescent="0.25">
      <c r="P10789" s="158"/>
    </row>
    <row r="10790" spans="16:16" x14ac:dyDescent="0.25">
      <c r="P10790" s="158"/>
    </row>
    <row r="10791" spans="16:16" x14ac:dyDescent="0.25">
      <c r="P10791" s="158"/>
    </row>
    <row r="10792" spans="16:16" x14ac:dyDescent="0.25">
      <c r="P10792" s="158"/>
    </row>
    <row r="10793" spans="16:16" x14ac:dyDescent="0.25">
      <c r="P10793" s="158"/>
    </row>
    <row r="10794" spans="16:16" x14ac:dyDescent="0.25">
      <c r="P10794" s="158"/>
    </row>
    <row r="10795" spans="16:16" x14ac:dyDescent="0.25">
      <c r="P10795" s="158"/>
    </row>
    <row r="10796" spans="16:16" x14ac:dyDescent="0.25">
      <c r="P10796" s="158"/>
    </row>
    <row r="10797" spans="16:16" x14ac:dyDescent="0.25">
      <c r="P10797" s="158"/>
    </row>
    <row r="10798" spans="16:16" x14ac:dyDescent="0.25">
      <c r="P10798" s="158"/>
    </row>
    <row r="10799" spans="16:16" x14ac:dyDescent="0.25">
      <c r="P10799" s="158"/>
    </row>
    <row r="10800" spans="16:16" x14ac:dyDescent="0.25">
      <c r="P10800" s="158"/>
    </row>
    <row r="10801" spans="16:16" x14ac:dyDescent="0.25">
      <c r="P10801" s="158"/>
    </row>
    <row r="10802" spans="16:16" x14ac:dyDescent="0.25">
      <c r="P10802" s="158"/>
    </row>
    <row r="10803" spans="16:16" x14ac:dyDescent="0.25">
      <c r="P10803" s="158"/>
    </row>
    <row r="10804" spans="16:16" x14ac:dyDescent="0.25">
      <c r="P10804" s="158"/>
    </row>
    <row r="10805" spans="16:16" x14ac:dyDescent="0.25">
      <c r="P10805" s="158"/>
    </row>
    <row r="10806" spans="16:16" x14ac:dyDescent="0.25">
      <c r="P10806" s="158"/>
    </row>
    <row r="10807" spans="16:16" x14ac:dyDescent="0.25">
      <c r="P10807" s="158"/>
    </row>
    <row r="10808" spans="16:16" x14ac:dyDescent="0.25">
      <c r="P10808" s="158"/>
    </row>
    <row r="10809" spans="16:16" x14ac:dyDescent="0.25">
      <c r="P10809" s="158"/>
    </row>
    <row r="10810" spans="16:16" x14ac:dyDescent="0.25">
      <c r="P10810" s="158"/>
    </row>
    <row r="10811" spans="16:16" x14ac:dyDescent="0.25">
      <c r="P10811" s="158"/>
    </row>
    <row r="10812" spans="16:16" x14ac:dyDescent="0.25">
      <c r="P10812" s="158"/>
    </row>
    <row r="10813" spans="16:16" x14ac:dyDescent="0.25">
      <c r="P10813" s="158"/>
    </row>
    <row r="10814" spans="16:16" x14ac:dyDescent="0.25">
      <c r="P10814" s="158"/>
    </row>
    <row r="10815" spans="16:16" x14ac:dyDescent="0.25">
      <c r="P10815" s="158"/>
    </row>
    <row r="10816" spans="16:16" x14ac:dyDescent="0.25">
      <c r="P10816" s="158"/>
    </row>
    <row r="10817" spans="16:16" x14ac:dyDescent="0.25">
      <c r="P10817" s="158"/>
    </row>
    <row r="10818" spans="16:16" x14ac:dyDescent="0.25">
      <c r="P10818" s="158"/>
    </row>
    <row r="10819" spans="16:16" x14ac:dyDescent="0.25">
      <c r="P10819" s="158"/>
    </row>
    <row r="10820" spans="16:16" x14ac:dyDescent="0.25">
      <c r="P10820" s="158"/>
    </row>
    <row r="10821" spans="16:16" x14ac:dyDescent="0.25">
      <c r="P10821" s="158"/>
    </row>
    <row r="10822" spans="16:16" x14ac:dyDescent="0.25">
      <c r="P10822" s="158"/>
    </row>
    <row r="10823" spans="16:16" x14ac:dyDescent="0.25">
      <c r="P10823" s="158"/>
    </row>
    <row r="10824" spans="16:16" x14ac:dyDescent="0.25">
      <c r="P10824" s="158"/>
    </row>
    <row r="10825" spans="16:16" x14ac:dyDescent="0.25">
      <c r="P10825" s="158"/>
    </row>
    <row r="10826" spans="16:16" x14ac:dyDescent="0.25">
      <c r="P10826" s="158"/>
    </row>
    <row r="10827" spans="16:16" x14ac:dyDescent="0.25">
      <c r="P10827" s="158"/>
    </row>
    <row r="10828" spans="16:16" x14ac:dyDescent="0.25">
      <c r="P10828" s="158"/>
    </row>
    <row r="10829" spans="16:16" x14ac:dyDescent="0.25">
      <c r="P10829" s="158"/>
    </row>
    <row r="10830" spans="16:16" x14ac:dyDescent="0.25">
      <c r="P10830" s="158"/>
    </row>
    <row r="10831" spans="16:16" x14ac:dyDescent="0.25">
      <c r="P10831" s="158"/>
    </row>
    <row r="10832" spans="16:16" x14ac:dyDescent="0.25">
      <c r="P10832" s="158"/>
    </row>
    <row r="10833" spans="16:16" x14ac:dyDescent="0.25">
      <c r="P10833" s="158"/>
    </row>
    <row r="10834" spans="16:16" x14ac:dyDescent="0.25">
      <c r="P10834" s="158"/>
    </row>
    <row r="10835" spans="16:16" x14ac:dyDescent="0.25">
      <c r="P10835" s="158"/>
    </row>
    <row r="10836" spans="16:16" x14ac:dyDescent="0.25">
      <c r="P10836" s="158"/>
    </row>
    <row r="10837" spans="16:16" x14ac:dyDescent="0.25">
      <c r="P10837" s="158"/>
    </row>
    <row r="10838" spans="16:16" x14ac:dyDescent="0.25">
      <c r="P10838" s="158"/>
    </row>
    <row r="10839" spans="16:16" x14ac:dyDescent="0.25">
      <c r="P10839" s="158"/>
    </row>
    <row r="10840" spans="16:16" x14ac:dyDescent="0.25">
      <c r="P10840" s="158"/>
    </row>
    <row r="10841" spans="16:16" x14ac:dyDescent="0.25">
      <c r="P10841" s="158"/>
    </row>
    <row r="10842" spans="16:16" x14ac:dyDescent="0.25">
      <c r="P10842" s="158"/>
    </row>
    <row r="10843" spans="16:16" x14ac:dyDescent="0.25">
      <c r="P10843" s="158"/>
    </row>
    <row r="10844" spans="16:16" x14ac:dyDescent="0.25">
      <c r="P10844" s="158"/>
    </row>
    <row r="10845" spans="16:16" x14ac:dyDescent="0.25">
      <c r="P10845" s="158"/>
    </row>
    <row r="10846" spans="16:16" x14ac:dyDescent="0.25">
      <c r="P10846" s="158"/>
    </row>
    <row r="10847" spans="16:16" x14ac:dyDescent="0.25">
      <c r="P10847" s="158"/>
    </row>
    <row r="10848" spans="16:16" x14ac:dyDescent="0.25">
      <c r="P10848" s="158"/>
    </row>
    <row r="10849" spans="16:16" x14ac:dyDescent="0.25">
      <c r="P10849" s="158"/>
    </row>
    <row r="10850" spans="16:16" x14ac:dyDescent="0.25">
      <c r="P10850" s="158"/>
    </row>
    <row r="10851" spans="16:16" x14ac:dyDescent="0.25">
      <c r="P10851" s="158"/>
    </row>
    <row r="10852" spans="16:16" x14ac:dyDescent="0.25">
      <c r="P10852" s="158"/>
    </row>
    <row r="10853" spans="16:16" x14ac:dyDescent="0.25">
      <c r="P10853" s="158"/>
    </row>
    <row r="10854" spans="16:16" x14ac:dyDescent="0.25">
      <c r="P10854" s="158"/>
    </row>
    <row r="10855" spans="16:16" x14ac:dyDescent="0.25">
      <c r="P10855" s="158"/>
    </row>
    <row r="10856" spans="16:16" x14ac:dyDescent="0.25">
      <c r="P10856" s="158"/>
    </row>
    <row r="10857" spans="16:16" x14ac:dyDescent="0.25">
      <c r="P10857" s="158"/>
    </row>
    <row r="10858" spans="16:16" x14ac:dyDescent="0.25">
      <c r="P10858" s="158"/>
    </row>
    <row r="10859" spans="16:16" x14ac:dyDescent="0.25">
      <c r="P10859" s="158"/>
    </row>
    <row r="10860" spans="16:16" x14ac:dyDescent="0.25">
      <c r="P10860" s="158"/>
    </row>
    <row r="10861" spans="16:16" x14ac:dyDescent="0.25">
      <c r="P10861" s="158"/>
    </row>
    <row r="10862" spans="16:16" x14ac:dyDescent="0.25">
      <c r="P10862" s="158"/>
    </row>
    <row r="10863" spans="16:16" x14ac:dyDescent="0.25">
      <c r="P10863" s="158"/>
    </row>
    <row r="10864" spans="16:16" x14ac:dyDescent="0.25">
      <c r="P10864" s="158"/>
    </row>
    <row r="10865" spans="16:16" x14ac:dyDescent="0.25">
      <c r="P10865" s="158"/>
    </row>
    <row r="10866" spans="16:16" x14ac:dyDescent="0.25">
      <c r="P10866" s="158"/>
    </row>
    <row r="10867" spans="16:16" x14ac:dyDescent="0.25">
      <c r="P10867" s="158"/>
    </row>
    <row r="10868" spans="16:16" x14ac:dyDescent="0.25">
      <c r="P10868" s="158"/>
    </row>
    <row r="10869" spans="16:16" x14ac:dyDescent="0.25">
      <c r="P10869" s="158"/>
    </row>
    <row r="10870" spans="16:16" x14ac:dyDescent="0.25">
      <c r="P10870" s="158"/>
    </row>
    <row r="10871" spans="16:16" x14ac:dyDescent="0.25">
      <c r="P10871" s="158"/>
    </row>
    <row r="10872" spans="16:16" x14ac:dyDescent="0.25">
      <c r="P10872" s="158"/>
    </row>
    <row r="10873" spans="16:16" x14ac:dyDescent="0.25">
      <c r="P10873" s="158"/>
    </row>
    <row r="10874" spans="16:16" x14ac:dyDescent="0.25">
      <c r="P10874" s="158"/>
    </row>
    <row r="10875" spans="16:16" x14ac:dyDescent="0.25">
      <c r="P10875" s="158"/>
    </row>
    <row r="10876" spans="16:16" x14ac:dyDescent="0.25">
      <c r="P10876" s="158"/>
    </row>
    <row r="10877" spans="16:16" x14ac:dyDescent="0.25">
      <c r="P10877" s="158"/>
    </row>
    <row r="10878" spans="16:16" x14ac:dyDescent="0.25">
      <c r="P10878" s="158"/>
    </row>
    <row r="10879" spans="16:16" x14ac:dyDescent="0.25">
      <c r="P10879" s="158"/>
    </row>
    <row r="10880" spans="16:16" x14ac:dyDescent="0.25">
      <c r="P10880" s="158"/>
    </row>
    <row r="10881" spans="16:16" x14ac:dyDescent="0.25">
      <c r="P10881" s="158"/>
    </row>
    <row r="10882" spans="16:16" x14ac:dyDescent="0.25">
      <c r="P10882" s="158"/>
    </row>
    <row r="10883" spans="16:16" x14ac:dyDescent="0.25">
      <c r="P10883" s="158"/>
    </row>
    <row r="10884" spans="16:16" x14ac:dyDescent="0.25">
      <c r="P10884" s="158"/>
    </row>
    <row r="10885" spans="16:16" x14ac:dyDescent="0.25">
      <c r="P10885" s="158"/>
    </row>
    <row r="10886" spans="16:16" x14ac:dyDescent="0.25">
      <c r="P10886" s="158"/>
    </row>
    <row r="10887" spans="16:16" x14ac:dyDescent="0.25">
      <c r="P10887" s="158"/>
    </row>
    <row r="10888" spans="16:16" x14ac:dyDescent="0.25">
      <c r="P10888" s="158"/>
    </row>
    <row r="10889" spans="16:16" x14ac:dyDescent="0.25">
      <c r="P10889" s="158"/>
    </row>
    <row r="10890" spans="16:16" x14ac:dyDescent="0.25">
      <c r="P10890" s="158"/>
    </row>
    <row r="10891" spans="16:16" x14ac:dyDescent="0.25">
      <c r="P10891" s="158"/>
    </row>
    <row r="10892" spans="16:16" x14ac:dyDescent="0.25">
      <c r="P10892" s="158"/>
    </row>
    <row r="10893" spans="16:16" x14ac:dyDescent="0.25">
      <c r="P10893" s="158"/>
    </row>
    <row r="10894" spans="16:16" x14ac:dyDescent="0.25">
      <c r="P10894" s="158"/>
    </row>
    <row r="10895" spans="16:16" x14ac:dyDescent="0.25">
      <c r="P10895" s="158"/>
    </row>
    <row r="10896" spans="16:16" x14ac:dyDescent="0.25">
      <c r="P10896" s="158"/>
    </row>
    <row r="10897" spans="16:16" x14ac:dyDescent="0.25">
      <c r="P10897" s="158"/>
    </row>
    <row r="10898" spans="16:16" x14ac:dyDescent="0.25">
      <c r="P10898" s="158"/>
    </row>
    <row r="10899" spans="16:16" x14ac:dyDescent="0.25">
      <c r="P10899" s="158"/>
    </row>
    <row r="10900" spans="16:16" x14ac:dyDescent="0.25">
      <c r="P10900" s="158"/>
    </row>
    <row r="10901" spans="16:16" x14ac:dyDescent="0.25">
      <c r="P10901" s="158"/>
    </row>
    <row r="10902" spans="16:16" x14ac:dyDescent="0.25">
      <c r="P10902" s="158"/>
    </row>
    <row r="10903" spans="16:16" x14ac:dyDescent="0.25">
      <c r="P10903" s="158"/>
    </row>
    <row r="10904" spans="16:16" x14ac:dyDescent="0.25">
      <c r="P10904" s="158"/>
    </row>
    <row r="10905" spans="16:16" x14ac:dyDescent="0.25">
      <c r="P10905" s="158"/>
    </row>
    <row r="10906" spans="16:16" x14ac:dyDescent="0.25">
      <c r="P10906" s="158"/>
    </row>
    <row r="10907" spans="16:16" x14ac:dyDescent="0.25">
      <c r="P10907" s="158"/>
    </row>
    <row r="10908" spans="16:16" x14ac:dyDescent="0.25">
      <c r="P10908" s="158"/>
    </row>
    <row r="10909" spans="16:16" x14ac:dyDescent="0.25">
      <c r="P10909" s="158"/>
    </row>
    <row r="10910" spans="16:16" x14ac:dyDescent="0.25">
      <c r="P10910" s="158"/>
    </row>
    <row r="10911" spans="16:16" x14ac:dyDescent="0.25">
      <c r="P10911" s="158"/>
    </row>
    <row r="10912" spans="16:16" x14ac:dyDescent="0.25">
      <c r="P10912" s="158"/>
    </row>
    <row r="10913" spans="16:16" x14ac:dyDescent="0.25">
      <c r="P10913" s="158"/>
    </row>
    <row r="10914" spans="16:16" x14ac:dyDescent="0.25">
      <c r="P10914" s="158"/>
    </row>
    <row r="10915" spans="16:16" x14ac:dyDescent="0.25">
      <c r="P10915" s="158"/>
    </row>
    <row r="10916" spans="16:16" x14ac:dyDescent="0.25">
      <c r="P10916" s="158"/>
    </row>
    <row r="10917" spans="16:16" x14ac:dyDescent="0.25">
      <c r="P10917" s="158"/>
    </row>
    <row r="10918" spans="16:16" x14ac:dyDescent="0.25">
      <c r="P10918" s="158"/>
    </row>
    <row r="10919" spans="16:16" x14ac:dyDescent="0.25">
      <c r="P10919" s="158"/>
    </row>
    <row r="10920" spans="16:16" x14ac:dyDescent="0.25">
      <c r="P10920" s="158"/>
    </row>
    <row r="10921" spans="16:16" x14ac:dyDescent="0.25">
      <c r="P10921" s="158"/>
    </row>
    <row r="10922" spans="16:16" x14ac:dyDescent="0.25">
      <c r="P10922" s="158"/>
    </row>
    <row r="10923" spans="16:16" x14ac:dyDescent="0.25">
      <c r="P10923" s="158"/>
    </row>
    <row r="10924" spans="16:16" x14ac:dyDescent="0.25">
      <c r="P10924" s="158"/>
    </row>
    <row r="10925" spans="16:16" x14ac:dyDescent="0.25">
      <c r="P10925" s="158"/>
    </row>
    <row r="10926" spans="16:16" x14ac:dyDescent="0.25">
      <c r="P10926" s="158"/>
    </row>
    <row r="10927" spans="16:16" x14ac:dyDescent="0.25">
      <c r="P10927" s="158"/>
    </row>
    <row r="10928" spans="16:16" x14ac:dyDescent="0.25">
      <c r="P10928" s="158"/>
    </row>
    <row r="10929" spans="16:16" x14ac:dyDescent="0.25">
      <c r="P10929" s="158"/>
    </row>
    <row r="10930" spans="16:16" x14ac:dyDescent="0.25">
      <c r="P10930" s="158"/>
    </row>
    <row r="10931" spans="16:16" x14ac:dyDescent="0.25">
      <c r="P10931" s="158"/>
    </row>
    <row r="10932" spans="16:16" x14ac:dyDescent="0.25">
      <c r="P10932" s="158"/>
    </row>
    <row r="10933" spans="16:16" x14ac:dyDescent="0.25">
      <c r="P10933" s="158"/>
    </row>
    <row r="10934" spans="16:16" x14ac:dyDescent="0.25">
      <c r="P10934" s="158"/>
    </row>
    <row r="10935" spans="16:16" x14ac:dyDescent="0.25">
      <c r="P10935" s="158"/>
    </row>
    <row r="10936" spans="16:16" x14ac:dyDescent="0.25">
      <c r="P10936" s="158"/>
    </row>
    <row r="10937" spans="16:16" x14ac:dyDescent="0.25">
      <c r="P10937" s="158"/>
    </row>
    <row r="10938" spans="16:16" x14ac:dyDescent="0.25">
      <c r="P10938" s="158"/>
    </row>
    <row r="10939" spans="16:16" x14ac:dyDescent="0.25">
      <c r="P10939" s="158"/>
    </row>
    <row r="10940" spans="16:16" x14ac:dyDescent="0.25">
      <c r="P10940" s="158"/>
    </row>
    <row r="10941" spans="16:16" x14ac:dyDescent="0.25">
      <c r="P10941" s="158"/>
    </row>
    <row r="10942" spans="16:16" x14ac:dyDescent="0.25">
      <c r="P10942" s="158"/>
    </row>
    <row r="10943" spans="16:16" x14ac:dyDescent="0.25">
      <c r="P10943" s="158"/>
    </row>
    <row r="10944" spans="16:16" x14ac:dyDescent="0.25">
      <c r="P10944" s="158"/>
    </row>
    <row r="10945" spans="16:16" x14ac:dyDescent="0.25">
      <c r="P10945" s="158"/>
    </row>
    <row r="10946" spans="16:16" x14ac:dyDescent="0.25">
      <c r="P10946" s="158"/>
    </row>
    <row r="10947" spans="16:16" x14ac:dyDescent="0.25">
      <c r="P10947" s="158"/>
    </row>
    <row r="10948" spans="16:16" x14ac:dyDescent="0.25">
      <c r="P10948" s="158"/>
    </row>
    <row r="10949" spans="16:16" x14ac:dyDescent="0.25">
      <c r="P10949" s="158"/>
    </row>
    <row r="10950" spans="16:16" x14ac:dyDescent="0.25">
      <c r="P10950" s="158"/>
    </row>
    <row r="10951" spans="16:16" x14ac:dyDescent="0.25">
      <c r="P10951" s="158"/>
    </row>
    <row r="10952" spans="16:16" x14ac:dyDescent="0.25">
      <c r="P10952" s="158"/>
    </row>
    <row r="10953" spans="16:16" x14ac:dyDescent="0.25">
      <c r="P10953" s="158"/>
    </row>
    <row r="10954" spans="16:16" x14ac:dyDescent="0.25">
      <c r="P10954" s="158"/>
    </row>
    <row r="10955" spans="16:16" x14ac:dyDescent="0.25">
      <c r="P10955" s="158"/>
    </row>
    <row r="10956" spans="16:16" x14ac:dyDescent="0.25">
      <c r="P10956" s="158"/>
    </row>
    <row r="10957" spans="16:16" x14ac:dyDescent="0.25">
      <c r="P10957" s="158"/>
    </row>
    <row r="10958" spans="16:16" x14ac:dyDescent="0.25">
      <c r="P10958" s="158"/>
    </row>
    <row r="10959" spans="16:16" x14ac:dyDescent="0.25">
      <c r="P10959" s="158"/>
    </row>
    <row r="10960" spans="16:16" x14ac:dyDescent="0.25">
      <c r="P10960" s="158"/>
    </row>
    <row r="10961" spans="16:16" x14ac:dyDescent="0.25">
      <c r="P10961" s="158"/>
    </row>
    <row r="10962" spans="16:16" x14ac:dyDescent="0.25">
      <c r="P10962" s="158"/>
    </row>
    <row r="10963" spans="16:16" x14ac:dyDescent="0.25">
      <c r="P10963" s="158"/>
    </row>
    <row r="10964" spans="16:16" x14ac:dyDescent="0.25">
      <c r="P10964" s="158"/>
    </row>
    <row r="10965" spans="16:16" x14ac:dyDescent="0.25">
      <c r="P10965" s="158"/>
    </row>
    <row r="10966" spans="16:16" x14ac:dyDescent="0.25">
      <c r="P10966" s="158"/>
    </row>
    <row r="10967" spans="16:16" x14ac:dyDescent="0.25">
      <c r="P10967" s="158"/>
    </row>
    <row r="10968" spans="16:16" x14ac:dyDescent="0.25">
      <c r="P10968" s="158"/>
    </row>
    <row r="10969" spans="16:16" x14ac:dyDescent="0.25">
      <c r="P10969" s="158"/>
    </row>
    <row r="10970" spans="16:16" x14ac:dyDescent="0.25">
      <c r="P10970" s="158"/>
    </row>
    <row r="10971" spans="16:16" x14ac:dyDescent="0.25">
      <c r="P10971" s="158"/>
    </row>
    <row r="10972" spans="16:16" x14ac:dyDescent="0.25">
      <c r="P10972" s="158"/>
    </row>
    <row r="10973" spans="16:16" x14ac:dyDescent="0.25">
      <c r="P10973" s="158"/>
    </row>
    <row r="10974" spans="16:16" x14ac:dyDescent="0.25">
      <c r="P10974" s="158"/>
    </row>
    <row r="10975" spans="16:16" x14ac:dyDescent="0.25">
      <c r="P10975" s="158"/>
    </row>
    <row r="10976" spans="16:16" x14ac:dyDescent="0.25">
      <c r="P10976" s="158"/>
    </row>
    <row r="10977" spans="16:16" x14ac:dyDescent="0.25">
      <c r="P10977" s="158"/>
    </row>
    <row r="10978" spans="16:16" x14ac:dyDescent="0.25">
      <c r="P10978" s="158"/>
    </row>
    <row r="10979" spans="16:16" x14ac:dyDescent="0.25">
      <c r="P10979" s="158"/>
    </row>
    <row r="10980" spans="16:16" x14ac:dyDescent="0.25">
      <c r="P10980" s="158"/>
    </row>
    <row r="10981" spans="16:16" x14ac:dyDescent="0.25">
      <c r="P10981" s="158"/>
    </row>
    <row r="10982" spans="16:16" x14ac:dyDescent="0.25">
      <c r="P10982" s="158"/>
    </row>
    <row r="10983" spans="16:16" x14ac:dyDescent="0.25">
      <c r="P10983" s="158"/>
    </row>
    <row r="10984" spans="16:16" x14ac:dyDescent="0.25">
      <c r="P10984" s="158"/>
    </row>
    <row r="10985" spans="16:16" x14ac:dyDescent="0.25">
      <c r="P10985" s="158"/>
    </row>
    <row r="10986" spans="16:16" x14ac:dyDescent="0.25">
      <c r="P10986" s="158"/>
    </row>
    <row r="10987" spans="16:16" x14ac:dyDescent="0.25">
      <c r="P10987" s="158"/>
    </row>
    <row r="10988" spans="16:16" x14ac:dyDescent="0.25">
      <c r="P10988" s="158"/>
    </row>
    <row r="10989" spans="16:16" x14ac:dyDescent="0.25">
      <c r="P10989" s="158"/>
    </row>
    <row r="10990" spans="16:16" x14ac:dyDescent="0.25">
      <c r="P10990" s="158"/>
    </row>
    <row r="10991" spans="16:16" x14ac:dyDescent="0.25">
      <c r="P10991" s="158"/>
    </row>
    <row r="10992" spans="16:16" x14ac:dyDescent="0.25">
      <c r="P10992" s="158"/>
    </row>
    <row r="10993" spans="16:16" x14ac:dyDescent="0.25">
      <c r="P10993" s="158"/>
    </row>
    <row r="10994" spans="16:16" x14ac:dyDescent="0.25">
      <c r="P10994" s="158"/>
    </row>
    <row r="10995" spans="16:16" x14ac:dyDescent="0.25">
      <c r="P10995" s="158"/>
    </row>
    <row r="10996" spans="16:16" x14ac:dyDescent="0.25">
      <c r="P10996" s="158"/>
    </row>
    <row r="10997" spans="16:16" x14ac:dyDescent="0.25">
      <c r="P10997" s="158"/>
    </row>
    <row r="10998" spans="16:16" x14ac:dyDescent="0.25">
      <c r="P10998" s="158"/>
    </row>
    <row r="10999" spans="16:16" x14ac:dyDescent="0.25">
      <c r="P10999" s="158"/>
    </row>
    <row r="11000" spans="16:16" x14ac:dyDescent="0.25">
      <c r="P11000" s="158"/>
    </row>
    <row r="11001" spans="16:16" x14ac:dyDescent="0.25">
      <c r="P11001" s="158"/>
    </row>
    <row r="11002" spans="16:16" x14ac:dyDescent="0.25">
      <c r="P11002" s="158"/>
    </row>
    <row r="11003" spans="16:16" x14ac:dyDescent="0.25">
      <c r="P11003" s="158"/>
    </row>
    <row r="11004" spans="16:16" x14ac:dyDescent="0.25">
      <c r="P11004" s="158"/>
    </row>
    <row r="11005" spans="16:16" x14ac:dyDescent="0.25">
      <c r="P11005" s="158"/>
    </row>
    <row r="11006" spans="16:16" x14ac:dyDescent="0.25">
      <c r="P11006" s="158"/>
    </row>
    <row r="11007" spans="16:16" x14ac:dyDescent="0.25">
      <c r="P11007" s="158"/>
    </row>
    <row r="11008" spans="16:16" x14ac:dyDescent="0.25">
      <c r="P11008" s="158"/>
    </row>
    <row r="11009" spans="16:16" x14ac:dyDescent="0.25">
      <c r="P11009" s="158"/>
    </row>
    <row r="11010" spans="16:16" x14ac:dyDescent="0.25">
      <c r="P11010" s="158"/>
    </row>
    <row r="11011" spans="16:16" x14ac:dyDescent="0.25">
      <c r="P11011" s="158"/>
    </row>
    <row r="11012" spans="16:16" x14ac:dyDescent="0.25">
      <c r="P11012" s="158"/>
    </row>
    <row r="11013" spans="16:16" x14ac:dyDescent="0.25">
      <c r="P11013" s="158"/>
    </row>
    <row r="11014" spans="16:16" x14ac:dyDescent="0.25">
      <c r="P11014" s="158"/>
    </row>
    <row r="11015" spans="16:16" x14ac:dyDescent="0.25">
      <c r="P11015" s="158"/>
    </row>
    <row r="11016" spans="16:16" x14ac:dyDescent="0.25">
      <c r="P11016" s="158"/>
    </row>
    <row r="11017" spans="16:16" x14ac:dyDescent="0.25">
      <c r="P11017" s="158"/>
    </row>
    <row r="11018" spans="16:16" x14ac:dyDescent="0.25">
      <c r="P11018" s="158"/>
    </row>
    <row r="11019" spans="16:16" x14ac:dyDescent="0.25">
      <c r="P11019" s="158"/>
    </row>
    <row r="11020" spans="16:16" x14ac:dyDescent="0.25">
      <c r="P11020" s="158"/>
    </row>
    <row r="11021" spans="16:16" x14ac:dyDescent="0.25">
      <c r="P11021" s="158"/>
    </row>
    <row r="11022" spans="16:16" x14ac:dyDescent="0.25">
      <c r="P11022" s="158"/>
    </row>
    <row r="11023" spans="16:16" x14ac:dyDescent="0.25">
      <c r="P11023" s="158"/>
    </row>
    <row r="11024" spans="16:16" x14ac:dyDescent="0.25">
      <c r="P11024" s="158"/>
    </row>
    <row r="11025" spans="16:16" x14ac:dyDescent="0.25">
      <c r="P11025" s="158"/>
    </row>
    <row r="11026" spans="16:16" x14ac:dyDescent="0.25">
      <c r="P11026" s="158"/>
    </row>
    <row r="11027" spans="16:16" x14ac:dyDescent="0.25">
      <c r="P11027" s="158"/>
    </row>
    <row r="11028" spans="16:16" x14ac:dyDescent="0.25">
      <c r="P11028" s="158"/>
    </row>
    <row r="11029" spans="16:16" x14ac:dyDescent="0.25">
      <c r="P11029" s="158"/>
    </row>
    <row r="11030" spans="16:16" x14ac:dyDescent="0.25">
      <c r="P11030" s="158"/>
    </row>
    <row r="11031" spans="16:16" x14ac:dyDescent="0.25">
      <c r="P11031" s="158"/>
    </row>
    <row r="11032" spans="16:16" x14ac:dyDescent="0.25">
      <c r="P11032" s="158"/>
    </row>
    <row r="11033" spans="16:16" x14ac:dyDescent="0.25">
      <c r="P11033" s="158"/>
    </row>
    <row r="11034" spans="16:16" x14ac:dyDescent="0.25">
      <c r="P11034" s="158"/>
    </row>
    <row r="11035" spans="16:16" x14ac:dyDescent="0.25">
      <c r="P11035" s="158"/>
    </row>
    <row r="11036" spans="16:16" x14ac:dyDescent="0.25">
      <c r="P11036" s="158"/>
    </row>
    <row r="11037" spans="16:16" x14ac:dyDescent="0.25">
      <c r="P11037" s="158"/>
    </row>
    <row r="11038" spans="16:16" x14ac:dyDescent="0.25">
      <c r="P11038" s="158"/>
    </row>
    <row r="11039" spans="16:16" x14ac:dyDescent="0.25">
      <c r="P11039" s="158"/>
    </row>
    <row r="11040" spans="16:16" x14ac:dyDescent="0.25">
      <c r="P11040" s="158"/>
    </row>
    <row r="11041" spans="16:16" x14ac:dyDescent="0.25">
      <c r="P11041" s="158"/>
    </row>
    <row r="11042" spans="16:16" x14ac:dyDescent="0.25">
      <c r="P11042" s="158"/>
    </row>
    <row r="11043" spans="16:16" x14ac:dyDescent="0.25">
      <c r="P11043" s="158"/>
    </row>
    <row r="11044" spans="16:16" x14ac:dyDescent="0.25">
      <c r="P11044" s="158"/>
    </row>
    <row r="11045" spans="16:16" x14ac:dyDescent="0.25">
      <c r="P11045" s="158"/>
    </row>
    <row r="11046" spans="16:16" x14ac:dyDescent="0.25">
      <c r="P11046" s="158"/>
    </row>
    <row r="11047" spans="16:16" x14ac:dyDescent="0.25">
      <c r="P11047" s="158"/>
    </row>
    <row r="11048" spans="16:16" x14ac:dyDescent="0.25">
      <c r="P11048" s="158"/>
    </row>
    <row r="11049" spans="16:16" x14ac:dyDescent="0.25">
      <c r="P11049" s="158"/>
    </row>
    <row r="11050" spans="16:16" x14ac:dyDescent="0.25">
      <c r="P11050" s="158"/>
    </row>
    <row r="11051" spans="16:16" x14ac:dyDescent="0.25">
      <c r="P11051" s="158"/>
    </row>
    <row r="11052" spans="16:16" x14ac:dyDescent="0.25">
      <c r="P11052" s="158"/>
    </row>
    <row r="11053" spans="16:16" x14ac:dyDescent="0.25">
      <c r="P11053" s="158"/>
    </row>
    <row r="11054" spans="16:16" x14ac:dyDescent="0.25">
      <c r="P11054" s="158"/>
    </row>
    <row r="11055" spans="16:16" x14ac:dyDescent="0.25">
      <c r="P11055" s="158"/>
    </row>
    <row r="11056" spans="16:16" x14ac:dyDescent="0.25">
      <c r="P11056" s="158"/>
    </row>
    <row r="11057" spans="16:16" x14ac:dyDescent="0.25">
      <c r="P11057" s="158"/>
    </row>
    <row r="11058" spans="16:16" x14ac:dyDescent="0.25">
      <c r="P11058" s="158"/>
    </row>
    <row r="11059" spans="16:16" x14ac:dyDescent="0.25">
      <c r="P11059" s="158"/>
    </row>
    <row r="11060" spans="16:16" x14ac:dyDescent="0.25">
      <c r="P11060" s="158"/>
    </row>
    <row r="11061" spans="16:16" x14ac:dyDescent="0.25">
      <c r="P11061" s="158"/>
    </row>
    <row r="11062" spans="16:16" x14ac:dyDescent="0.25">
      <c r="P11062" s="158"/>
    </row>
    <row r="11063" spans="16:16" x14ac:dyDescent="0.25">
      <c r="P11063" s="158"/>
    </row>
    <row r="11064" spans="16:16" x14ac:dyDescent="0.25">
      <c r="P11064" s="158"/>
    </row>
    <row r="11065" spans="16:16" x14ac:dyDescent="0.25">
      <c r="P11065" s="158"/>
    </row>
    <row r="11066" spans="16:16" x14ac:dyDescent="0.25">
      <c r="P11066" s="158"/>
    </row>
    <row r="11067" spans="16:16" x14ac:dyDescent="0.25">
      <c r="P11067" s="158"/>
    </row>
    <row r="11068" spans="16:16" x14ac:dyDescent="0.25">
      <c r="P11068" s="158"/>
    </row>
    <row r="11069" spans="16:16" x14ac:dyDescent="0.25">
      <c r="P11069" s="158"/>
    </row>
    <row r="11070" spans="16:16" x14ac:dyDescent="0.25">
      <c r="P11070" s="158"/>
    </row>
    <row r="11071" spans="16:16" x14ac:dyDescent="0.25">
      <c r="P11071" s="158"/>
    </row>
    <row r="11072" spans="16:16" x14ac:dyDescent="0.25">
      <c r="P11072" s="158"/>
    </row>
    <row r="11073" spans="16:16" x14ac:dyDescent="0.25">
      <c r="P11073" s="158"/>
    </row>
    <row r="11074" spans="16:16" x14ac:dyDescent="0.25">
      <c r="P11074" s="158"/>
    </row>
    <row r="11075" spans="16:16" x14ac:dyDescent="0.25">
      <c r="P11075" s="158"/>
    </row>
    <row r="11076" spans="16:16" x14ac:dyDescent="0.25">
      <c r="P11076" s="158"/>
    </row>
    <row r="11077" spans="16:16" x14ac:dyDescent="0.25">
      <c r="P11077" s="158"/>
    </row>
    <row r="11078" spans="16:16" x14ac:dyDescent="0.25">
      <c r="P11078" s="158"/>
    </row>
    <row r="11079" spans="16:16" x14ac:dyDescent="0.25">
      <c r="P11079" s="158"/>
    </row>
    <row r="11080" spans="16:16" x14ac:dyDescent="0.25">
      <c r="P11080" s="158"/>
    </row>
    <row r="11081" spans="16:16" x14ac:dyDescent="0.25">
      <c r="P11081" s="158"/>
    </row>
    <row r="11082" spans="16:16" x14ac:dyDescent="0.25">
      <c r="P11082" s="158"/>
    </row>
    <row r="11083" spans="16:16" x14ac:dyDescent="0.25">
      <c r="P11083" s="158"/>
    </row>
    <row r="11084" spans="16:16" x14ac:dyDescent="0.25">
      <c r="P11084" s="158"/>
    </row>
    <row r="11085" spans="16:16" x14ac:dyDescent="0.25">
      <c r="P11085" s="158"/>
    </row>
    <row r="11086" spans="16:16" x14ac:dyDescent="0.25">
      <c r="P11086" s="158"/>
    </row>
    <row r="11087" spans="16:16" x14ac:dyDescent="0.25">
      <c r="P11087" s="158"/>
    </row>
    <row r="11088" spans="16:16" x14ac:dyDescent="0.25">
      <c r="P11088" s="158"/>
    </row>
    <row r="11089" spans="16:16" x14ac:dyDescent="0.25">
      <c r="P11089" s="158"/>
    </row>
    <row r="11090" spans="16:16" x14ac:dyDescent="0.25">
      <c r="P11090" s="158"/>
    </row>
    <row r="11091" spans="16:16" x14ac:dyDescent="0.25">
      <c r="P11091" s="158"/>
    </row>
    <row r="11092" spans="16:16" x14ac:dyDescent="0.25">
      <c r="P11092" s="158"/>
    </row>
    <row r="11093" spans="16:16" x14ac:dyDescent="0.25">
      <c r="P11093" s="158"/>
    </row>
    <row r="11094" spans="16:16" x14ac:dyDescent="0.25">
      <c r="P11094" s="158"/>
    </row>
    <row r="11095" spans="16:16" x14ac:dyDescent="0.25">
      <c r="P11095" s="158"/>
    </row>
    <row r="11096" spans="16:16" x14ac:dyDescent="0.25">
      <c r="P11096" s="158"/>
    </row>
    <row r="11097" spans="16:16" x14ac:dyDescent="0.25">
      <c r="P11097" s="158"/>
    </row>
    <row r="11098" spans="16:16" x14ac:dyDescent="0.25">
      <c r="P11098" s="158"/>
    </row>
    <row r="11099" spans="16:16" x14ac:dyDescent="0.25">
      <c r="P11099" s="158"/>
    </row>
    <row r="11100" spans="16:16" x14ac:dyDescent="0.25">
      <c r="P11100" s="158"/>
    </row>
    <row r="11101" spans="16:16" x14ac:dyDescent="0.25">
      <c r="P11101" s="158"/>
    </row>
    <row r="11102" spans="16:16" x14ac:dyDescent="0.25">
      <c r="P11102" s="158"/>
    </row>
    <row r="11103" spans="16:16" x14ac:dyDescent="0.25">
      <c r="P11103" s="158"/>
    </row>
    <row r="11104" spans="16:16" x14ac:dyDescent="0.25">
      <c r="P11104" s="158"/>
    </row>
    <row r="11105" spans="16:16" x14ac:dyDescent="0.25">
      <c r="P11105" s="158"/>
    </row>
    <row r="11106" spans="16:16" x14ac:dyDescent="0.25">
      <c r="P11106" s="158"/>
    </row>
    <row r="11107" spans="16:16" x14ac:dyDescent="0.25">
      <c r="P11107" s="158"/>
    </row>
    <row r="11108" spans="16:16" x14ac:dyDescent="0.25">
      <c r="P11108" s="158"/>
    </row>
    <row r="11109" spans="16:16" x14ac:dyDescent="0.25">
      <c r="P11109" s="158"/>
    </row>
    <row r="11110" spans="16:16" x14ac:dyDescent="0.25">
      <c r="P11110" s="158"/>
    </row>
    <row r="11111" spans="16:16" x14ac:dyDescent="0.25">
      <c r="P11111" s="158"/>
    </row>
    <row r="11112" spans="16:16" x14ac:dyDescent="0.25">
      <c r="P11112" s="158"/>
    </row>
    <row r="11113" spans="16:16" x14ac:dyDescent="0.25">
      <c r="P11113" s="158"/>
    </row>
    <row r="11114" spans="16:16" x14ac:dyDescent="0.25">
      <c r="P11114" s="158"/>
    </row>
    <row r="11115" spans="16:16" x14ac:dyDescent="0.25">
      <c r="P11115" s="158"/>
    </row>
    <row r="11116" spans="16:16" x14ac:dyDescent="0.25">
      <c r="P11116" s="158"/>
    </row>
    <row r="11117" spans="16:16" x14ac:dyDescent="0.25">
      <c r="P11117" s="158"/>
    </row>
    <row r="11118" spans="16:16" x14ac:dyDescent="0.25">
      <c r="P11118" s="158"/>
    </row>
    <row r="11119" spans="16:16" x14ac:dyDescent="0.25">
      <c r="P11119" s="158"/>
    </row>
    <row r="11120" spans="16:16" x14ac:dyDescent="0.25">
      <c r="P11120" s="158"/>
    </row>
    <row r="11121" spans="16:16" x14ac:dyDescent="0.25">
      <c r="P11121" s="158"/>
    </row>
    <row r="11122" spans="16:16" x14ac:dyDescent="0.25">
      <c r="P11122" s="158"/>
    </row>
    <row r="11123" spans="16:16" x14ac:dyDescent="0.25">
      <c r="P11123" s="158"/>
    </row>
    <row r="11124" spans="16:16" x14ac:dyDescent="0.25">
      <c r="P11124" s="158"/>
    </row>
    <row r="11125" spans="16:16" x14ac:dyDescent="0.25">
      <c r="P11125" s="158"/>
    </row>
    <row r="11126" spans="16:16" x14ac:dyDescent="0.25">
      <c r="P11126" s="158"/>
    </row>
    <row r="11127" spans="16:16" x14ac:dyDescent="0.25">
      <c r="P11127" s="158"/>
    </row>
    <row r="11128" spans="16:16" x14ac:dyDescent="0.25">
      <c r="P11128" s="158"/>
    </row>
    <row r="11129" spans="16:16" x14ac:dyDescent="0.25">
      <c r="P11129" s="158"/>
    </row>
    <row r="11130" spans="16:16" x14ac:dyDescent="0.25">
      <c r="P11130" s="158"/>
    </row>
    <row r="11131" spans="16:16" x14ac:dyDescent="0.25">
      <c r="P11131" s="158"/>
    </row>
    <row r="11132" spans="16:16" x14ac:dyDescent="0.25">
      <c r="P11132" s="158"/>
    </row>
    <row r="11133" spans="16:16" x14ac:dyDescent="0.25">
      <c r="P11133" s="158"/>
    </row>
    <row r="11134" spans="16:16" x14ac:dyDescent="0.25">
      <c r="P11134" s="158"/>
    </row>
    <row r="11135" spans="16:16" x14ac:dyDescent="0.25">
      <c r="P11135" s="158"/>
    </row>
    <row r="11136" spans="16:16" x14ac:dyDescent="0.25">
      <c r="P11136" s="158"/>
    </row>
    <row r="11137" spans="16:16" x14ac:dyDescent="0.25">
      <c r="P11137" s="158"/>
    </row>
    <row r="11138" spans="16:16" x14ac:dyDescent="0.25">
      <c r="P11138" s="158"/>
    </row>
    <row r="11139" spans="16:16" x14ac:dyDescent="0.25">
      <c r="P11139" s="158"/>
    </row>
    <row r="11140" spans="16:16" x14ac:dyDescent="0.25">
      <c r="P11140" s="158"/>
    </row>
    <row r="11141" spans="16:16" x14ac:dyDescent="0.25">
      <c r="P11141" s="158"/>
    </row>
    <row r="11142" spans="16:16" x14ac:dyDescent="0.25">
      <c r="P11142" s="158"/>
    </row>
    <row r="11143" spans="16:16" x14ac:dyDescent="0.25">
      <c r="P11143" s="158"/>
    </row>
    <row r="11144" spans="16:16" x14ac:dyDescent="0.25">
      <c r="P11144" s="158"/>
    </row>
    <row r="11145" spans="16:16" x14ac:dyDescent="0.25">
      <c r="P11145" s="158"/>
    </row>
    <row r="11146" spans="16:16" x14ac:dyDescent="0.25">
      <c r="P11146" s="158"/>
    </row>
    <row r="11147" spans="16:16" x14ac:dyDescent="0.25">
      <c r="P11147" s="158"/>
    </row>
    <row r="11148" spans="16:16" x14ac:dyDescent="0.25">
      <c r="P11148" s="158"/>
    </row>
    <row r="11149" spans="16:16" x14ac:dyDescent="0.25">
      <c r="P11149" s="158"/>
    </row>
    <row r="11150" spans="16:16" x14ac:dyDescent="0.25">
      <c r="P11150" s="158"/>
    </row>
    <row r="11151" spans="16:16" x14ac:dyDescent="0.25">
      <c r="P11151" s="158"/>
    </row>
    <row r="11152" spans="16:16" x14ac:dyDescent="0.25">
      <c r="P11152" s="158"/>
    </row>
    <row r="11153" spans="16:16" x14ac:dyDescent="0.25">
      <c r="P11153" s="158"/>
    </row>
    <row r="11154" spans="16:16" x14ac:dyDescent="0.25">
      <c r="P11154" s="158"/>
    </row>
    <row r="11155" spans="16:16" x14ac:dyDescent="0.25">
      <c r="P11155" s="158"/>
    </row>
    <row r="11156" spans="16:16" x14ac:dyDescent="0.25">
      <c r="P11156" s="158"/>
    </row>
    <row r="11157" spans="16:16" x14ac:dyDescent="0.25">
      <c r="P11157" s="158"/>
    </row>
    <row r="11158" spans="16:16" x14ac:dyDescent="0.25">
      <c r="P11158" s="158"/>
    </row>
    <row r="11159" spans="16:16" x14ac:dyDescent="0.25">
      <c r="P11159" s="158"/>
    </row>
    <row r="11160" spans="16:16" x14ac:dyDescent="0.25">
      <c r="P11160" s="158"/>
    </row>
    <row r="11161" spans="16:16" x14ac:dyDescent="0.25">
      <c r="P11161" s="158"/>
    </row>
    <row r="11162" spans="16:16" x14ac:dyDescent="0.25">
      <c r="P11162" s="158"/>
    </row>
    <row r="11163" spans="16:16" x14ac:dyDescent="0.25">
      <c r="P11163" s="158"/>
    </row>
    <row r="11164" spans="16:16" x14ac:dyDescent="0.25">
      <c r="P11164" s="158"/>
    </row>
    <row r="11165" spans="16:16" x14ac:dyDescent="0.25">
      <c r="P11165" s="158"/>
    </row>
    <row r="11166" spans="16:16" x14ac:dyDescent="0.25">
      <c r="P11166" s="158"/>
    </row>
    <row r="11167" spans="16:16" x14ac:dyDescent="0.25">
      <c r="P11167" s="158"/>
    </row>
    <row r="11168" spans="16:16" x14ac:dyDescent="0.25">
      <c r="P11168" s="158"/>
    </row>
    <row r="11169" spans="16:16" x14ac:dyDescent="0.25">
      <c r="P11169" s="158"/>
    </row>
    <row r="11170" spans="16:16" x14ac:dyDescent="0.25">
      <c r="P11170" s="158"/>
    </row>
    <row r="11171" spans="16:16" x14ac:dyDescent="0.25">
      <c r="P11171" s="158"/>
    </row>
    <row r="11172" spans="16:16" x14ac:dyDescent="0.25">
      <c r="P11172" s="158"/>
    </row>
    <row r="11173" spans="16:16" x14ac:dyDescent="0.25">
      <c r="P11173" s="158"/>
    </row>
    <row r="11174" spans="16:16" x14ac:dyDescent="0.25">
      <c r="P11174" s="158"/>
    </row>
    <row r="11175" spans="16:16" x14ac:dyDescent="0.25">
      <c r="P11175" s="158"/>
    </row>
    <row r="11176" spans="16:16" x14ac:dyDescent="0.25">
      <c r="P11176" s="158"/>
    </row>
    <row r="11177" spans="16:16" x14ac:dyDescent="0.25">
      <c r="P11177" s="158"/>
    </row>
    <row r="11178" spans="16:16" x14ac:dyDescent="0.25">
      <c r="P11178" s="158"/>
    </row>
    <row r="11179" spans="16:16" x14ac:dyDescent="0.25">
      <c r="P11179" s="158"/>
    </row>
    <row r="11180" spans="16:16" x14ac:dyDescent="0.25">
      <c r="P11180" s="158"/>
    </row>
    <row r="11181" spans="16:16" x14ac:dyDescent="0.25">
      <c r="P11181" s="158"/>
    </row>
    <row r="11182" spans="16:16" x14ac:dyDescent="0.25">
      <c r="P11182" s="158"/>
    </row>
    <row r="11183" spans="16:16" x14ac:dyDescent="0.25">
      <c r="P11183" s="158"/>
    </row>
    <row r="11184" spans="16:16" x14ac:dyDescent="0.25">
      <c r="P11184" s="158"/>
    </row>
    <row r="11185" spans="16:16" x14ac:dyDescent="0.25">
      <c r="P11185" s="158"/>
    </row>
    <row r="11186" spans="16:16" x14ac:dyDescent="0.25">
      <c r="P11186" s="158"/>
    </row>
    <row r="11187" spans="16:16" x14ac:dyDescent="0.25">
      <c r="P11187" s="158"/>
    </row>
    <row r="11188" spans="16:16" x14ac:dyDescent="0.25">
      <c r="P11188" s="158"/>
    </row>
    <row r="11189" spans="16:16" x14ac:dyDescent="0.25">
      <c r="P11189" s="158"/>
    </row>
    <row r="11190" spans="16:16" x14ac:dyDescent="0.25">
      <c r="P11190" s="158"/>
    </row>
    <row r="11191" spans="16:16" x14ac:dyDescent="0.25">
      <c r="P11191" s="158"/>
    </row>
    <row r="11192" spans="16:16" x14ac:dyDescent="0.25">
      <c r="P11192" s="158"/>
    </row>
    <row r="11193" spans="16:16" x14ac:dyDescent="0.25">
      <c r="P11193" s="158"/>
    </row>
    <row r="11194" spans="16:16" x14ac:dyDescent="0.25">
      <c r="P11194" s="158"/>
    </row>
    <row r="11195" spans="16:16" x14ac:dyDescent="0.25">
      <c r="P11195" s="158"/>
    </row>
    <row r="11196" spans="16:16" x14ac:dyDescent="0.25">
      <c r="P11196" s="158"/>
    </row>
    <row r="11197" spans="16:16" x14ac:dyDescent="0.25">
      <c r="P11197" s="158"/>
    </row>
    <row r="11198" spans="16:16" x14ac:dyDescent="0.25">
      <c r="P11198" s="158"/>
    </row>
    <row r="11199" spans="16:16" x14ac:dyDescent="0.25">
      <c r="P11199" s="158"/>
    </row>
    <row r="11200" spans="16:16" x14ac:dyDescent="0.25">
      <c r="P11200" s="158"/>
    </row>
    <row r="11201" spans="16:16" x14ac:dyDescent="0.25">
      <c r="P11201" s="158"/>
    </row>
    <row r="11202" spans="16:16" x14ac:dyDescent="0.25">
      <c r="P11202" s="158"/>
    </row>
    <row r="11203" spans="16:16" x14ac:dyDescent="0.25">
      <c r="P11203" s="158"/>
    </row>
    <row r="11204" spans="16:16" x14ac:dyDescent="0.25">
      <c r="P11204" s="158"/>
    </row>
    <row r="11205" spans="16:16" x14ac:dyDescent="0.25">
      <c r="P11205" s="158"/>
    </row>
    <row r="11206" spans="16:16" x14ac:dyDescent="0.25">
      <c r="P11206" s="158"/>
    </row>
    <row r="11207" spans="16:16" x14ac:dyDescent="0.25">
      <c r="P11207" s="158"/>
    </row>
    <row r="11208" spans="16:16" x14ac:dyDescent="0.25">
      <c r="P11208" s="158"/>
    </row>
    <row r="11209" spans="16:16" x14ac:dyDescent="0.25">
      <c r="P11209" s="158"/>
    </row>
    <row r="11210" spans="16:16" x14ac:dyDescent="0.25">
      <c r="P11210" s="158"/>
    </row>
    <row r="11211" spans="16:16" x14ac:dyDescent="0.25">
      <c r="P11211" s="158"/>
    </row>
    <row r="11212" spans="16:16" x14ac:dyDescent="0.25">
      <c r="P11212" s="158"/>
    </row>
    <row r="11213" spans="16:16" x14ac:dyDescent="0.25">
      <c r="P11213" s="158"/>
    </row>
    <row r="11214" spans="16:16" x14ac:dyDescent="0.25">
      <c r="P11214" s="158"/>
    </row>
    <row r="11215" spans="16:16" x14ac:dyDescent="0.25">
      <c r="P11215" s="158"/>
    </row>
    <row r="11216" spans="16:16" x14ac:dyDescent="0.25">
      <c r="P11216" s="158"/>
    </row>
    <row r="11217" spans="16:16" x14ac:dyDescent="0.25">
      <c r="P11217" s="158"/>
    </row>
    <row r="11218" spans="16:16" x14ac:dyDescent="0.25">
      <c r="P11218" s="158"/>
    </row>
    <row r="11219" spans="16:16" x14ac:dyDescent="0.25">
      <c r="P11219" s="158"/>
    </row>
    <row r="11220" spans="16:16" x14ac:dyDescent="0.25">
      <c r="P11220" s="158"/>
    </row>
    <row r="11221" spans="16:16" x14ac:dyDescent="0.25">
      <c r="P11221" s="158"/>
    </row>
    <row r="11222" spans="16:16" x14ac:dyDescent="0.25">
      <c r="P11222" s="158"/>
    </row>
    <row r="11223" spans="16:16" x14ac:dyDescent="0.25">
      <c r="P11223" s="158"/>
    </row>
    <row r="11224" spans="16:16" x14ac:dyDescent="0.25">
      <c r="P11224" s="158"/>
    </row>
    <row r="11225" spans="16:16" x14ac:dyDescent="0.25">
      <c r="P11225" s="158"/>
    </row>
    <row r="11226" spans="16:16" x14ac:dyDescent="0.25">
      <c r="P11226" s="158"/>
    </row>
    <row r="11227" spans="16:16" x14ac:dyDescent="0.25">
      <c r="P11227" s="158"/>
    </row>
    <row r="11228" spans="16:16" x14ac:dyDescent="0.25">
      <c r="P11228" s="158"/>
    </row>
    <row r="11229" spans="16:16" x14ac:dyDescent="0.25">
      <c r="P11229" s="158"/>
    </row>
    <row r="11230" spans="16:16" x14ac:dyDescent="0.25">
      <c r="P11230" s="158"/>
    </row>
    <row r="11231" spans="16:16" x14ac:dyDescent="0.25">
      <c r="P11231" s="158"/>
    </row>
    <row r="11232" spans="16:16" x14ac:dyDescent="0.25">
      <c r="P11232" s="158"/>
    </row>
    <row r="11233" spans="16:16" x14ac:dyDescent="0.25">
      <c r="P11233" s="158"/>
    </row>
    <row r="11234" spans="16:16" x14ac:dyDescent="0.25">
      <c r="P11234" s="158"/>
    </row>
    <row r="11235" spans="16:16" x14ac:dyDescent="0.25">
      <c r="P11235" s="158"/>
    </row>
    <row r="11236" spans="16:16" x14ac:dyDescent="0.25">
      <c r="P11236" s="158"/>
    </row>
    <row r="11237" spans="16:16" x14ac:dyDescent="0.25">
      <c r="P11237" s="158"/>
    </row>
    <row r="11238" spans="16:16" x14ac:dyDescent="0.25">
      <c r="P11238" s="158"/>
    </row>
    <row r="11239" spans="16:16" x14ac:dyDescent="0.25">
      <c r="P11239" s="158"/>
    </row>
    <row r="11240" spans="16:16" x14ac:dyDescent="0.25">
      <c r="P11240" s="158"/>
    </row>
    <row r="11241" spans="16:16" x14ac:dyDescent="0.25">
      <c r="P11241" s="158"/>
    </row>
    <row r="11242" spans="16:16" x14ac:dyDescent="0.25">
      <c r="P11242" s="158"/>
    </row>
    <row r="11243" spans="16:16" x14ac:dyDescent="0.25">
      <c r="P11243" s="158"/>
    </row>
    <row r="11244" spans="16:16" x14ac:dyDescent="0.25">
      <c r="P11244" s="158"/>
    </row>
    <row r="11245" spans="16:16" x14ac:dyDescent="0.25">
      <c r="P11245" s="158"/>
    </row>
    <row r="11246" spans="16:16" x14ac:dyDescent="0.25">
      <c r="P11246" s="158"/>
    </row>
    <row r="11247" spans="16:16" x14ac:dyDescent="0.25">
      <c r="P11247" s="158"/>
    </row>
    <row r="11248" spans="16:16" x14ac:dyDescent="0.25">
      <c r="P11248" s="158"/>
    </row>
    <row r="11249" spans="16:16" x14ac:dyDescent="0.25">
      <c r="P11249" s="158"/>
    </row>
    <row r="11250" spans="16:16" x14ac:dyDescent="0.25">
      <c r="P11250" s="158"/>
    </row>
    <row r="11251" spans="16:16" x14ac:dyDescent="0.25">
      <c r="P11251" s="158"/>
    </row>
    <row r="11252" spans="16:16" x14ac:dyDescent="0.25">
      <c r="P11252" s="158"/>
    </row>
    <row r="11253" spans="16:16" x14ac:dyDescent="0.25">
      <c r="P11253" s="158"/>
    </row>
    <row r="11254" spans="16:16" x14ac:dyDescent="0.25">
      <c r="P11254" s="158"/>
    </row>
    <row r="11255" spans="16:16" x14ac:dyDescent="0.25">
      <c r="P11255" s="158"/>
    </row>
    <row r="11256" spans="16:16" x14ac:dyDescent="0.25">
      <c r="P11256" s="158"/>
    </row>
    <row r="11257" spans="16:16" x14ac:dyDescent="0.25">
      <c r="P11257" s="158"/>
    </row>
    <row r="11258" spans="16:16" x14ac:dyDescent="0.25">
      <c r="P11258" s="158"/>
    </row>
    <row r="11259" spans="16:16" x14ac:dyDescent="0.25">
      <c r="P11259" s="158"/>
    </row>
    <row r="11260" spans="16:16" x14ac:dyDescent="0.25">
      <c r="P11260" s="158"/>
    </row>
    <row r="11261" spans="16:16" x14ac:dyDescent="0.25">
      <c r="P11261" s="158"/>
    </row>
    <row r="11262" spans="16:16" x14ac:dyDescent="0.25">
      <c r="P11262" s="158"/>
    </row>
    <row r="11263" spans="16:16" x14ac:dyDescent="0.25">
      <c r="P11263" s="158"/>
    </row>
    <row r="11264" spans="16:16" x14ac:dyDescent="0.25">
      <c r="P11264" s="158"/>
    </row>
    <row r="11265" spans="16:16" x14ac:dyDescent="0.25">
      <c r="P11265" s="158"/>
    </row>
    <row r="11266" spans="16:16" x14ac:dyDescent="0.25">
      <c r="P11266" s="158"/>
    </row>
    <row r="11267" spans="16:16" x14ac:dyDescent="0.25">
      <c r="P11267" s="158"/>
    </row>
    <row r="11268" spans="16:16" x14ac:dyDescent="0.25">
      <c r="P11268" s="158"/>
    </row>
    <row r="11269" spans="16:16" x14ac:dyDescent="0.25">
      <c r="P11269" s="158"/>
    </row>
    <row r="11270" spans="16:16" x14ac:dyDescent="0.25">
      <c r="P11270" s="158"/>
    </row>
    <row r="11271" spans="16:16" x14ac:dyDescent="0.25">
      <c r="P11271" s="158"/>
    </row>
    <row r="11272" spans="16:16" x14ac:dyDescent="0.25">
      <c r="P11272" s="158"/>
    </row>
    <row r="11273" spans="16:16" x14ac:dyDescent="0.25">
      <c r="P11273" s="158"/>
    </row>
    <row r="11274" spans="16:16" x14ac:dyDescent="0.25">
      <c r="P11274" s="158"/>
    </row>
    <row r="11275" spans="16:16" x14ac:dyDescent="0.25">
      <c r="P11275" s="158"/>
    </row>
    <row r="11276" spans="16:16" x14ac:dyDescent="0.25">
      <c r="P11276" s="158"/>
    </row>
    <row r="11277" spans="16:16" x14ac:dyDescent="0.25">
      <c r="P11277" s="158"/>
    </row>
    <row r="11278" spans="16:16" x14ac:dyDescent="0.25">
      <c r="P11278" s="158"/>
    </row>
    <row r="11279" spans="16:16" x14ac:dyDescent="0.25">
      <c r="P11279" s="158"/>
    </row>
    <row r="11280" spans="16:16" x14ac:dyDescent="0.25">
      <c r="P11280" s="158"/>
    </row>
    <row r="11281" spans="16:16" x14ac:dyDescent="0.25">
      <c r="P11281" s="158"/>
    </row>
    <row r="11282" spans="16:16" x14ac:dyDescent="0.25">
      <c r="P11282" s="158"/>
    </row>
    <row r="11283" spans="16:16" x14ac:dyDescent="0.25">
      <c r="P11283" s="158"/>
    </row>
    <row r="11284" spans="16:16" x14ac:dyDescent="0.25">
      <c r="P11284" s="158"/>
    </row>
    <row r="11285" spans="16:16" x14ac:dyDescent="0.25">
      <c r="P11285" s="158"/>
    </row>
    <row r="11286" spans="16:16" x14ac:dyDescent="0.25">
      <c r="P11286" s="158"/>
    </row>
    <row r="11287" spans="16:16" x14ac:dyDescent="0.25">
      <c r="P11287" s="158"/>
    </row>
    <row r="11288" spans="16:16" x14ac:dyDescent="0.25">
      <c r="P11288" s="158"/>
    </row>
    <row r="11289" spans="16:16" x14ac:dyDescent="0.25">
      <c r="P11289" s="158"/>
    </row>
    <row r="11290" spans="16:16" x14ac:dyDescent="0.25">
      <c r="P11290" s="158"/>
    </row>
    <row r="11291" spans="16:16" x14ac:dyDescent="0.25">
      <c r="P11291" s="158"/>
    </row>
    <row r="11292" spans="16:16" x14ac:dyDescent="0.25">
      <c r="P11292" s="158"/>
    </row>
    <row r="11293" spans="16:16" x14ac:dyDescent="0.25">
      <c r="P11293" s="158"/>
    </row>
    <row r="11294" spans="16:16" x14ac:dyDescent="0.25">
      <c r="P11294" s="158"/>
    </row>
    <row r="11295" spans="16:16" x14ac:dyDescent="0.25">
      <c r="P11295" s="158"/>
    </row>
    <row r="11296" spans="16:16" x14ac:dyDescent="0.25">
      <c r="P11296" s="158"/>
    </row>
    <row r="11297" spans="16:16" x14ac:dyDescent="0.25">
      <c r="P11297" s="158"/>
    </row>
    <row r="11298" spans="16:16" x14ac:dyDescent="0.25">
      <c r="P11298" s="158"/>
    </row>
    <row r="11299" spans="16:16" x14ac:dyDescent="0.25">
      <c r="P11299" s="158"/>
    </row>
    <row r="11300" spans="16:16" x14ac:dyDescent="0.25">
      <c r="P11300" s="158"/>
    </row>
    <row r="11301" spans="16:16" x14ac:dyDescent="0.25">
      <c r="P11301" s="158"/>
    </row>
    <row r="11302" spans="16:16" x14ac:dyDescent="0.25">
      <c r="P11302" s="158"/>
    </row>
    <row r="11303" spans="16:16" x14ac:dyDescent="0.25">
      <c r="P11303" s="158"/>
    </row>
    <row r="11304" spans="16:16" x14ac:dyDescent="0.25">
      <c r="P11304" s="158"/>
    </row>
    <row r="11305" spans="16:16" x14ac:dyDescent="0.25">
      <c r="P11305" s="158"/>
    </row>
    <row r="11306" spans="16:16" x14ac:dyDescent="0.25">
      <c r="P11306" s="158"/>
    </row>
    <row r="11307" spans="16:16" x14ac:dyDescent="0.25">
      <c r="P11307" s="158"/>
    </row>
    <row r="11308" spans="16:16" x14ac:dyDescent="0.25">
      <c r="P11308" s="158"/>
    </row>
    <row r="11309" spans="16:16" x14ac:dyDescent="0.25">
      <c r="P11309" s="158"/>
    </row>
    <row r="11310" spans="16:16" x14ac:dyDescent="0.25">
      <c r="P11310" s="158"/>
    </row>
    <row r="11311" spans="16:16" x14ac:dyDescent="0.25">
      <c r="P11311" s="158"/>
    </row>
    <row r="11312" spans="16:16" x14ac:dyDescent="0.25">
      <c r="P11312" s="158"/>
    </row>
    <row r="11313" spans="16:16" x14ac:dyDescent="0.25">
      <c r="P11313" s="158"/>
    </row>
    <row r="11314" spans="16:16" x14ac:dyDescent="0.25">
      <c r="P11314" s="158"/>
    </row>
    <row r="11315" spans="16:16" x14ac:dyDescent="0.25">
      <c r="P11315" s="158"/>
    </row>
    <row r="11316" spans="16:16" x14ac:dyDescent="0.25">
      <c r="P11316" s="158"/>
    </row>
    <row r="11317" spans="16:16" x14ac:dyDescent="0.25">
      <c r="P11317" s="158"/>
    </row>
    <row r="11318" spans="16:16" x14ac:dyDescent="0.25">
      <c r="P11318" s="158"/>
    </row>
    <row r="11319" spans="16:16" x14ac:dyDescent="0.25">
      <c r="P11319" s="158"/>
    </row>
    <row r="11320" spans="16:16" x14ac:dyDescent="0.25">
      <c r="P11320" s="158"/>
    </row>
    <row r="11321" spans="16:16" x14ac:dyDescent="0.25">
      <c r="P11321" s="158"/>
    </row>
    <row r="11322" spans="16:16" x14ac:dyDescent="0.25">
      <c r="P11322" s="158"/>
    </row>
    <row r="11323" spans="16:16" x14ac:dyDescent="0.25">
      <c r="P11323" s="158"/>
    </row>
    <row r="11324" spans="16:16" x14ac:dyDescent="0.25">
      <c r="P11324" s="158"/>
    </row>
    <row r="11325" spans="16:16" x14ac:dyDescent="0.25">
      <c r="P11325" s="158"/>
    </row>
    <row r="11326" spans="16:16" x14ac:dyDescent="0.25">
      <c r="P11326" s="158"/>
    </row>
    <row r="11327" spans="16:16" x14ac:dyDescent="0.25">
      <c r="P11327" s="158"/>
    </row>
    <row r="11328" spans="16:16" x14ac:dyDescent="0.25">
      <c r="P11328" s="158"/>
    </row>
    <row r="11329" spans="16:16" x14ac:dyDescent="0.25">
      <c r="P11329" s="158"/>
    </row>
    <row r="11330" spans="16:16" x14ac:dyDescent="0.25">
      <c r="P11330" s="158"/>
    </row>
    <row r="11331" spans="16:16" x14ac:dyDescent="0.25">
      <c r="P11331" s="158"/>
    </row>
    <row r="11332" spans="16:16" x14ac:dyDescent="0.25">
      <c r="P11332" s="158"/>
    </row>
    <row r="11333" spans="16:16" x14ac:dyDescent="0.25">
      <c r="P11333" s="158"/>
    </row>
    <row r="11334" spans="16:16" x14ac:dyDescent="0.25">
      <c r="P11334" s="158"/>
    </row>
    <row r="11335" spans="16:16" x14ac:dyDescent="0.25">
      <c r="P11335" s="158"/>
    </row>
    <row r="11336" spans="16:16" x14ac:dyDescent="0.25">
      <c r="P11336" s="158"/>
    </row>
    <row r="11337" spans="16:16" x14ac:dyDescent="0.25">
      <c r="P11337" s="158"/>
    </row>
    <row r="11338" spans="16:16" x14ac:dyDescent="0.25">
      <c r="P11338" s="158"/>
    </row>
    <row r="11339" spans="16:16" x14ac:dyDescent="0.25">
      <c r="P11339" s="158"/>
    </row>
    <row r="11340" spans="16:16" x14ac:dyDescent="0.25">
      <c r="P11340" s="158"/>
    </row>
    <row r="11341" spans="16:16" x14ac:dyDescent="0.25">
      <c r="P11341" s="158"/>
    </row>
    <row r="11342" spans="16:16" x14ac:dyDescent="0.25">
      <c r="P11342" s="158"/>
    </row>
    <row r="11343" spans="16:16" x14ac:dyDescent="0.25">
      <c r="P11343" s="158"/>
    </row>
    <row r="11344" spans="16:16" x14ac:dyDescent="0.25">
      <c r="P11344" s="158"/>
    </row>
    <row r="11345" spans="16:16" x14ac:dyDescent="0.25">
      <c r="P11345" s="158"/>
    </row>
    <row r="11346" spans="16:16" x14ac:dyDescent="0.25">
      <c r="P11346" s="158"/>
    </row>
    <row r="11347" spans="16:16" x14ac:dyDescent="0.25">
      <c r="P11347" s="158"/>
    </row>
    <row r="11348" spans="16:16" x14ac:dyDescent="0.25">
      <c r="P11348" s="158"/>
    </row>
    <row r="11349" spans="16:16" x14ac:dyDescent="0.25">
      <c r="P11349" s="158"/>
    </row>
    <row r="11350" spans="16:16" x14ac:dyDescent="0.25">
      <c r="P11350" s="158"/>
    </row>
    <row r="11351" spans="16:16" x14ac:dyDescent="0.25">
      <c r="P11351" s="158"/>
    </row>
    <row r="11352" spans="16:16" x14ac:dyDescent="0.25">
      <c r="P11352" s="158"/>
    </row>
    <row r="11353" spans="16:16" x14ac:dyDescent="0.25">
      <c r="P11353" s="158"/>
    </row>
    <row r="11354" spans="16:16" x14ac:dyDescent="0.25">
      <c r="P11354" s="158"/>
    </row>
    <row r="11355" spans="16:16" x14ac:dyDescent="0.25">
      <c r="P11355" s="158"/>
    </row>
    <row r="11356" spans="16:16" x14ac:dyDescent="0.25">
      <c r="P11356" s="158"/>
    </row>
    <row r="11357" spans="16:16" x14ac:dyDescent="0.25">
      <c r="P11357" s="158"/>
    </row>
    <row r="11358" spans="16:16" x14ac:dyDescent="0.25">
      <c r="P11358" s="158"/>
    </row>
    <row r="11359" spans="16:16" x14ac:dyDescent="0.25">
      <c r="P11359" s="158"/>
    </row>
    <row r="11360" spans="16:16" x14ac:dyDescent="0.25">
      <c r="P11360" s="158"/>
    </row>
    <row r="11361" spans="16:16" x14ac:dyDescent="0.25">
      <c r="P11361" s="158"/>
    </row>
    <row r="11362" spans="16:16" x14ac:dyDescent="0.25">
      <c r="P11362" s="158"/>
    </row>
    <row r="11363" spans="16:16" x14ac:dyDescent="0.25">
      <c r="P11363" s="158"/>
    </row>
    <row r="11364" spans="16:16" x14ac:dyDescent="0.25">
      <c r="P11364" s="158"/>
    </row>
    <row r="11365" spans="16:16" x14ac:dyDescent="0.25">
      <c r="P11365" s="158"/>
    </row>
    <row r="11366" spans="16:16" x14ac:dyDescent="0.25">
      <c r="P11366" s="158"/>
    </row>
    <row r="11367" spans="16:16" x14ac:dyDescent="0.25">
      <c r="P11367" s="158"/>
    </row>
    <row r="11368" spans="16:16" x14ac:dyDescent="0.25">
      <c r="P11368" s="158"/>
    </row>
    <row r="11369" spans="16:16" x14ac:dyDescent="0.25">
      <c r="P11369" s="158"/>
    </row>
    <row r="11370" spans="16:16" x14ac:dyDescent="0.25">
      <c r="P11370" s="158"/>
    </row>
    <row r="11371" spans="16:16" x14ac:dyDescent="0.25">
      <c r="P11371" s="158"/>
    </row>
    <row r="11372" spans="16:16" x14ac:dyDescent="0.25">
      <c r="P11372" s="158"/>
    </row>
    <row r="11373" spans="16:16" x14ac:dyDescent="0.25">
      <c r="P11373" s="158"/>
    </row>
    <row r="11374" spans="16:16" x14ac:dyDescent="0.25">
      <c r="P11374" s="158"/>
    </row>
    <row r="11375" spans="16:16" x14ac:dyDescent="0.25">
      <c r="P11375" s="158"/>
    </row>
    <row r="11376" spans="16:16" x14ac:dyDescent="0.25">
      <c r="P11376" s="158"/>
    </row>
    <row r="11377" spans="16:16" x14ac:dyDescent="0.25">
      <c r="P11377" s="158"/>
    </row>
    <row r="11378" spans="16:16" x14ac:dyDescent="0.25">
      <c r="P11378" s="158"/>
    </row>
    <row r="11379" spans="16:16" x14ac:dyDescent="0.25">
      <c r="P11379" s="158"/>
    </row>
    <row r="11380" spans="16:16" x14ac:dyDescent="0.25">
      <c r="P11380" s="158"/>
    </row>
    <row r="11381" spans="16:16" x14ac:dyDescent="0.25">
      <c r="P11381" s="158"/>
    </row>
    <row r="11382" spans="16:16" x14ac:dyDescent="0.25">
      <c r="P11382" s="158"/>
    </row>
    <row r="11383" spans="16:16" x14ac:dyDescent="0.25">
      <c r="P11383" s="158"/>
    </row>
    <row r="11384" spans="16:16" x14ac:dyDescent="0.25">
      <c r="P11384" s="158"/>
    </row>
    <row r="11385" spans="16:16" x14ac:dyDescent="0.25">
      <c r="P11385" s="158"/>
    </row>
    <row r="11386" spans="16:16" x14ac:dyDescent="0.25">
      <c r="P11386" s="158"/>
    </row>
    <row r="11387" spans="16:16" x14ac:dyDescent="0.25">
      <c r="P11387" s="158"/>
    </row>
    <row r="11388" spans="16:16" x14ac:dyDescent="0.25">
      <c r="P11388" s="158"/>
    </row>
    <row r="11389" spans="16:16" x14ac:dyDescent="0.25">
      <c r="P11389" s="158"/>
    </row>
    <row r="11390" spans="16:16" x14ac:dyDescent="0.25">
      <c r="P11390" s="158"/>
    </row>
    <row r="11391" spans="16:16" x14ac:dyDescent="0.25">
      <c r="P11391" s="158"/>
    </row>
    <row r="11392" spans="16:16" x14ac:dyDescent="0.25">
      <c r="P11392" s="158"/>
    </row>
    <row r="11393" spans="16:16" x14ac:dyDescent="0.25">
      <c r="P11393" s="158"/>
    </row>
    <row r="11394" spans="16:16" x14ac:dyDescent="0.25">
      <c r="P11394" s="158"/>
    </row>
    <row r="11395" spans="16:16" x14ac:dyDescent="0.25">
      <c r="P11395" s="158"/>
    </row>
    <row r="11396" spans="16:16" x14ac:dyDescent="0.25">
      <c r="P11396" s="158"/>
    </row>
    <row r="11397" spans="16:16" x14ac:dyDescent="0.25">
      <c r="P11397" s="158"/>
    </row>
    <row r="11398" spans="16:16" x14ac:dyDescent="0.25">
      <c r="P11398" s="158"/>
    </row>
    <row r="11399" spans="16:16" x14ac:dyDescent="0.25">
      <c r="P11399" s="158"/>
    </row>
    <row r="11400" spans="16:16" x14ac:dyDescent="0.25">
      <c r="P11400" s="158"/>
    </row>
    <row r="11401" spans="16:16" x14ac:dyDescent="0.25">
      <c r="P11401" s="158"/>
    </row>
    <row r="11402" spans="16:16" x14ac:dyDescent="0.25">
      <c r="P11402" s="158"/>
    </row>
    <row r="11403" spans="16:16" x14ac:dyDescent="0.25">
      <c r="P11403" s="158"/>
    </row>
    <row r="11404" spans="16:16" x14ac:dyDescent="0.25">
      <c r="P11404" s="158"/>
    </row>
    <row r="11405" spans="16:16" x14ac:dyDescent="0.25">
      <c r="P11405" s="158"/>
    </row>
    <row r="11406" spans="16:16" x14ac:dyDescent="0.25">
      <c r="P11406" s="158"/>
    </row>
    <row r="11407" spans="16:16" x14ac:dyDescent="0.25">
      <c r="P11407" s="158"/>
    </row>
    <row r="11408" spans="16:16" x14ac:dyDescent="0.25">
      <c r="P11408" s="158"/>
    </row>
    <row r="11409" spans="16:16" x14ac:dyDescent="0.25">
      <c r="P11409" s="158"/>
    </row>
    <row r="11410" spans="16:16" x14ac:dyDescent="0.25">
      <c r="P11410" s="158"/>
    </row>
    <row r="11411" spans="16:16" x14ac:dyDescent="0.25">
      <c r="P11411" s="158"/>
    </row>
    <row r="11412" spans="16:16" x14ac:dyDescent="0.25">
      <c r="P11412" s="158"/>
    </row>
    <row r="11413" spans="16:16" x14ac:dyDescent="0.25">
      <c r="P11413" s="158"/>
    </row>
    <row r="11414" spans="16:16" x14ac:dyDescent="0.25">
      <c r="P11414" s="158"/>
    </row>
    <row r="11415" spans="16:16" x14ac:dyDescent="0.25">
      <c r="P11415" s="158"/>
    </row>
    <row r="11416" spans="16:16" x14ac:dyDescent="0.25">
      <c r="P11416" s="158"/>
    </row>
    <row r="11417" spans="16:16" x14ac:dyDescent="0.25">
      <c r="P11417" s="158"/>
    </row>
    <row r="11418" spans="16:16" x14ac:dyDescent="0.25">
      <c r="P11418" s="158"/>
    </row>
    <row r="11419" spans="16:16" x14ac:dyDescent="0.25">
      <c r="P11419" s="158"/>
    </row>
    <row r="11420" spans="16:16" x14ac:dyDescent="0.25">
      <c r="P11420" s="158"/>
    </row>
    <row r="11421" spans="16:16" x14ac:dyDescent="0.25">
      <c r="P11421" s="158"/>
    </row>
    <row r="11422" spans="16:16" x14ac:dyDescent="0.25">
      <c r="P11422" s="158"/>
    </row>
    <row r="11423" spans="16:16" x14ac:dyDescent="0.25">
      <c r="P11423" s="158"/>
    </row>
    <row r="11424" spans="16:16" x14ac:dyDescent="0.25">
      <c r="P11424" s="158"/>
    </row>
    <row r="11425" spans="16:16" x14ac:dyDescent="0.25">
      <c r="P11425" s="158"/>
    </row>
    <row r="11426" spans="16:16" x14ac:dyDescent="0.25">
      <c r="P11426" s="158"/>
    </row>
    <row r="11427" spans="16:16" x14ac:dyDescent="0.25">
      <c r="P11427" s="158"/>
    </row>
    <row r="11428" spans="16:16" x14ac:dyDescent="0.25">
      <c r="P11428" s="158"/>
    </row>
    <row r="11429" spans="16:16" x14ac:dyDescent="0.25">
      <c r="P11429" s="158"/>
    </row>
    <row r="11430" spans="16:16" x14ac:dyDescent="0.25">
      <c r="P11430" s="158"/>
    </row>
    <row r="11431" spans="16:16" x14ac:dyDescent="0.25">
      <c r="P11431" s="158"/>
    </row>
    <row r="11432" spans="16:16" x14ac:dyDescent="0.25">
      <c r="P11432" s="158"/>
    </row>
    <row r="11433" spans="16:16" x14ac:dyDescent="0.25">
      <c r="P11433" s="158"/>
    </row>
    <row r="11434" spans="16:16" x14ac:dyDescent="0.25">
      <c r="P11434" s="158"/>
    </row>
    <row r="11435" spans="16:16" x14ac:dyDescent="0.25">
      <c r="P11435" s="158"/>
    </row>
    <row r="11436" spans="16:16" x14ac:dyDescent="0.25">
      <c r="P11436" s="158"/>
    </row>
    <row r="11437" spans="16:16" x14ac:dyDescent="0.25">
      <c r="P11437" s="158"/>
    </row>
    <row r="11438" spans="16:16" x14ac:dyDescent="0.25">
      <c r="P11438" s="158"/>
    </row>
    <row r="11439" spans="16:16" x14ac:dyDescent="0.25">
      <c r="P11439" s="158"/>
    </row>
    <row r="11440" spans="16:16" x14ac:dyDescent="0.25">
      <c r="P11440" s="158"/>
    </row>
    <row r="11441" spans="16:16" x14ac:dyDescent="0.25">
      <c r="P11441" s="158"/>
    </row>
    <row r="11442" spans="16:16" x14ac:dyDescent="0.25">
      <c r="P11442" s="158"/>
    </row>
    <row r="11443" spans="16:16" x14ac:dyDescent="0.25">
      <c r="P11443" s="158"/>
    </row>
    <row r="11444" spans="16:16" x14ac:dyDescent="0.25">
      <c r="P11444" s="158"/>
    </row>
    <row r="11445" spans="16:16" x14ac:dyDescent="0.25">
      <c r="P11445" s="158"/>
    </row>
    <row r="11446" spans="16:16" x14ac:dyDescent="0.25">
      <c r="P11446" s="158"/>
    </row>
    <row r="11447" spans="16:16" x14ac:dyDescent="0.25">
      <c r="P11447" s="158"/>
    </row>
    <row r="11448" spans="16:16" x14ac:dyDescent="0.25">
      <c r="P11448" s="158"/>
    </row>
    <row r="11449" spans="16:16" x14ac:dyDescent="0.25">
      <c r="P11449" s="158"/>
    </row>
    <row r="11450" spans="16:16" x14ac:dyDescent="0.25">
      <c r="P11450" s="158"/>
    </row>
    <row r="11451" spans="16:16" x14ac:dyDescent="0.25">
      <c r="P11451" s="158"/>
    </row>
    <row r="11452" spans="16:16" x14ac:dyDescent="0.25">
      <c r="P11452" s="158"/>
    </row>
    <row r="11453" spans="16:16" x14ac:dyDescent="0.25">
      <c r="P11453" s="158"/>
    </row>
    <row r="11454" spans="16:16" x14ac:dyDescent="0.25">
      <c r="P11454" s="158"/>
    </row>
    <row r="11455" spans="16:16" x14ac:dyDescent="0.25">
      <c r="P11455" s="158"/>
    </row>
    <row r="11456" spans="16:16" x14ac:dyDescent="0.25">
      <c r="P11456" s="158"/>
    </row>
    <row r="11457" spans="16:16" x14ac:dyDescent="0.25">
      <c r="P11457" s="158"/>
    </row>
    <row r="11458" spans="16:16" x14ac:dyDescent="0.25">
      <c r="P11458" s="158"/>
    </row>
    <row r="11459" spans="16:16" x14ac:dyDescent="0.25">
      <c r="P11459" s="158"/>
    </row>
    <row r="11460" spans="16:16" x14ac:dyDescent="0.25">
      <c r="P11460" s="158"/>
    </row>
    <row r="11461" spans="16:16" x14ac:dyDescent="0.25">
      <c r="P11461" s="158"/>
    </row>
    <row r="11462" spans="16:16" x14ac:dyDescent="0.25">
      <c r="P11462" s="158"/>
    </row>
    <row r="11463" spans="16:16" x14ac:dyDescent="0.25">
      <c r="P11463" s="158"/>
    </row>
    <row r="11464" spans="16:16" x14ac:dyDescent="0.25">
      <c r="P11464" s="158"/>
    </row>
    <row r="11465" spans="16:16" x14ac:dyDescent="0.25">
      <c r="P11465" s="158"/>
    </row>
    <row r="11466" spans="16:16" x14ac:dyDescent="0.25">
      <c r="P11466" s="158"/>
    </row>
    <row r="11467" spans="16:16" x14ac:dyDescent="0.25">
      <c r="P11467" s="158"/>
    </row>
    <row r="11468" spans="16:16" x14ac:dyDescent="0.25">
      <c r="P11468" s="158"/>
    </row>
    <row r="11469" spans="16:16" x14ac:dyDescent="0.25">
      <c r="P11469" s="158"/>
    </row>
    <row r="11470" spans="16:16" x14ac:dyDescent="0.25">
      <c r="P11470" s="158"/>
    </row>
    <row r="11471" spans="16:16" x14ac:dyDescent="0.25">
      <c r="P11471" s="158"/>
    </row>
    <row r="11472" spans="16:16" x14ac:dyDescent="0.25">
      <c r="P11472" s="158"/>
    </row>
    <row r="11473" spans="16:16" x14ac:dyDescent="0.25">
      <c r="P11473" s="158"/>
    </row>
    <row r="11474" spans="16:16" x14ac:dyDescent="0.25">
      <c r="P11474" s="158"/>
    </row>
    <row r="11475" spans="16:16" x14ac:dyDescent="0.25">
      <c r="P11475" s="158"/>
    </row>
    <row r="11476" spans="16:16" x14ac:dyDescent="0.25">
      <c r="P11476" s="158"/>
    </row>
    <row r="11477" spans="16:16" x14ac:dyDescent="0.25">
      <c r="P11477" s="158"/>
    </row>
    <row r="11478" spans="16:16" x14ac:dyDescent="0.25">
      <c r="P11478" s="158"/>
    </row>
    <row r="11479" spans="16:16" x14ac:dyDescent="0.25">
      <c r="P11479" s="158"/>
    </row>
    <row r="11480" spans="16:16" x14ac:dyDescent="0.25">
      <c r="P11480" s="158"/>
    </row>
    <row r="11481" spans="16:16" x14ac:dyDescent="0.25">
      <c r="P11481" s="158"/>
    </row>
    <row r="11482" spans="16:16" x14ac:dyDescent="0.25">
      <c r="P11482" s="158"/>
    </row>
    <row r="11483" spans="16:16" x14ac:dyDescent="0.25">
      <c r="P11483" s="158"/>
    </row>
    <row r="11484" spans="16:16" x14ac:dyDescent="0.25">
      <c r="P11484" s="158"/>
    </row>
    <row r="11485" spans="16:16" x14ac:dyDescent="0.25">
      <c r="P11485" s="158"/>
    </row>
    <row r="11486" spans="16:16" x14ac:dyDescent="0.25">
      <c r="P11486" s="158"/>
    </row>
    <row r="11487" spans="16:16" x14ac:dyDescent="0.25">
      <c r="P11487" s="158"/>
    </row>
    <row r="11488" spans="16:16" x14ac:dyDescent="0.25">
      <c r="P11488" s="158"/>
    </row>
    <row r="11489" spans="16:16" x14ac:dyDescent="0.25">
      <c r="P11489" s="158"/>
    </row>
    <row r="11490" spans="16:16" x14ac:dyDescent="0.25">
      <c r="P11490" s="158"/>
    </row>
    <row r="11491" spans="16:16" x14ac:dyDescent="0.25">
      <c r="P11491" s="158"/>
    </row>
    <row r="11492" spans="16:16" x14ac:dyDescent="0.25">
      <c r="P11492" s="158"/>
    </row>
    <row r="11493" spans="16:16" x14ac:dyDescent="0.25">
      <c r="P11493" s="158"/>
    </row>
    <row r="11494" spans="16:16" x14ac:dyDescent="0.25">
      <c r="P11494" s="158"/>
    </row>
    <row r="11495" spans="16:16" x14ac:dyDescent="0.25">
      <c r="P11495" s="158"/>
    </row>
    <row r="11496" spans="16:16" x14ac:dyDescent="0.25">
      <c r="P11496" s="158"/>
    </row>
    <row r="11497" spans="16:16" x14ac:dyDescent="0.25">
      <c r="P11497" s="158"/>
    </row>
    <row r="11498" spans="16:16" x14ac:dyDescent="0.25">
      <c r="P11498" s="158"/>
    </row>
    <row r="11499" spans="16:16" x14ac:dyDescent="0.25">
      <c r="P11499" s="158"/>
    </row>
    <row r="11500" spans="16:16" x14ac:dyDescent="0.25">
      <c r="P11500" s="158"/>
    </row>
    <row r="11501" spans="16:16" x14ac:dyDescent="0.25">
      <c r="P11501" s="158"/>
    </row>
    <row r="11502" spans="16:16" x14ac:dyDescent="0.25">
      <c r="P11502" s="158"/>
    </row>
    <row r="11503" spans="16:16" x14ac:dyDescent="0.25">
      <c r="P11503" s="158"/>
    </row>
    <row r="11504" spans="16:16" x14ac:dyDescent="0.25">
      <c r="P11504" s="158"/>
    </row>
    <row r="11505" spans="16:16" x14ac:dyDescent="0.25">
      <c r="P11505" s="158"/>
    </row>
    <row r="11506" spans="16:16" x14ac:dyDescent="0.25">
      <c r="P11506" s="158"/>
    </row>
    <row r="11507" spans="16:16" x14ac:dyDescent="0.25">
      <c r="P11507" s="158"/>
    </row>
    <row r="11508" spans="16:16" x14ac:dyDescent="0.25">
      <c r="P11508" s="158"/>
    </row>
    <row r="11509" spans="16:16" x14ac:dyDescent="0.25">
      <c r="P11509" s="158"/>
    </row>
    <row r="11510" spans="16:16" x14ac:dyDescent="0.25">
      <c r="P11510" s="158"/>
    </row>
    <row r="11511" spans="16:16" x14ac:dyDescent="0.25">
      <c r="P11511" s="158"/>
    </row>
    <row r="11512" spans="16:16" x14ac:dyDescent="0.25">
      <c r="P11512" s="158"/>
    </row>
    <row r="11513" spans="16:16" x14ac:dyDescent="0.25">
      <c r="P11513" s="158"/>
    </row>
    <row r="11514" spans="16:16" x14ac:dyDescent="0.25">
      <c r="P11514" s="158"/>
    </row>
    <row r="11515" spans="16:16" x14ac:dyDescent="0.25">
      <c r="P11515" s="158"/>
    </row>
    <row r="11516" spans="16:16" x14ac:dyDescent="0.25">
      <c r="P11516" s="158"/>
    </row>
    <row r="11517" spans="16:16" x14ac:dyDescent="0.25">
      <c r="P11517" s="158"/>
    </row>
    <row r="11518" spans="16:16" x14ac:dyDescent="0.25">
      <c r="P11518" s="158"/>
    </row>
    <row r="11519" spans="16:16" x14ac:dyDescent="0.25">
      <c r="P11519" s="158"/>
    </row>
    <row r="11520" spans="16:16" x14ac:dyDescent="0.25">
      <c r="P11520" s="158"/>
    </row>
    <row r="11521" spans="16:16" x14ac:dyDescent="0.25">
      <c r="P11521" s="158"/>
    </row>
    <row r="11522" spans="16:16" x14ac:dyDescent="0.25">
      <c r="P11522" s="158"/>
    </row>
    <row r="11523" spans="16:16" x14ac:dyDescent="0.25">
      <c r="P11523" s="158"/>
    </row>
    <row r="11524" spans="16:16" x14ac:dyDescent="0.25">
      <c r="P11524" s="158"/>
    </row>
    <row r="11525" spans="16:16" x14ac:dyDescent="0.25">
      <c r="P11525" s="158"/>
    </row>
    <row r="11526" spans="16:16" x14ac:dyDescent="0.25">
      <c r="P11526" s="158"/>
    </row>
    <row r="11527" spans="16:16" x14ac:dyDescent="0.25">
      <c r="P11527" s="158"/>
    </row>
    <row r="11528" spans="16:16" x14ac:dyDescent="0.25">
      <c r="P11528" s="158"/>
    </row>
    <row r="11529" spans="16:16" x14ac:dyDescent="0.25">
      <c r="P11529" s="158"/>
    </row>
    <row r="11530" spans="16:16" x14ac:dyDescent="0.25">
      <c r="P11530" s="158"/>
    </row>
    <row r="11531" spans="16:16" x14ac:dyDescent="0.25">
      <c r="P11531" s="158"/>
    </row>
    <row r="11532" spans="16:16" x14ac:dyDescent="0.25">
      <c r="P11532" s="158"/>
    </row>
    <row r="11533" spans="16:16" x14ac:dyDescent="0.25">
      <c r="P11533" s="158"/>
    </row>
    <row r="11534" spans="16:16" x14ac:dyDescent="0.25">
      <c r="P11534" s="158"/>
    </row>
    <row r="11535" spans="16:16" x14ac:dyDescent="0.25">
      <c r="P11535" s="158"/>
    </row>
    <row r="11536" spans="16:16" x14ac:dyDescent="0.25">
      <c r="P11536" s="158"/>
    </row>
    <row r="11537" spans="16:16" x14ac:dyDescent="0.25">
      <c r="P11537" s="158"/>
    </row>
    <row r="11538" spans="16:16" x14ac:dyDescent="0.25">
      <c r="P11538" s="158"/>
    </row>
    <row r="11539" spans="16:16" x14ac:dyDescent="0.25">
      <c r="P11539" s="158"/>
    </row>
    <row r="11540" spans="16:16" x14ac:dyDescent="0.25">
      <c r="P11540" s="158"/>
    </row>
    <row r="11541" spans="16:16" x14ac:dyDescent="0.25">
      <c r="P11541" s="158"/>
    </row>
    <row r="11542" spans="16:16" x14ac:dyDescent="0.25">
      <c r="P11542" s="158"/>
    </row>
    <row r="11543" spans="16:16" x14ac:dyDescent="0.25">
      <c r="P11543" s="158"/>
    </row>
    <row r="11544" spans="16:16" x14ac:dyDescent="0.25">
      <c r="P11544" s="158"/>
    </row>
    <row r="11545" spans="16:16" x14ac:dyDescent="0.25">
      <c r="P11545" s="158"/>
    </row>
    <row r="11546" spans="16:16" x14ac:dyDescent="0.25">
      <c r="P11546" s="158"/>
    </row>
    <row r="11547" spans="16:16" x14ac:dyDescent="0.25">
      <c r="P11547" s="158"/>
    </row>
    <row r="11548" spans="16:16" x14ac:dyDescent="0.25">
      <c r="P11548" s="158"/>
    </row>
    <row r="11549" spans="16:16" x14ac:dyDescent="0.25">
      <c r="P11549" s="158"/>
    </row>
    <row r="11550" spans="16:16" x14ac:dyDescent="0.25">
      <c r="P11550" s="158"/>
    </row>
    <row r="11551" spans="16:16" x14ac:dyDescent="0.25">
      <c r="P11551" s="158"/>
    </row>
    <row r="11552" spans="16:16" x14ac:dyDescent="0.25">
      <c r="P11552" s="158"/>
    </row>
    <row r="11553" spans="16:16" x14ac:dyDescent="0.25">
      <c r="P11553" s="158"/>
    </row>
    <row r="11554" spans="16:16" x14ac:dyDescent="0.25">
      <c r="P11554" s="158"/>
    </row>
    <row r="11555" spans="16:16" x14ac:dyDescent="0.25">
      <c r="P11555" s="158"/>
    </row>
    <row r="11556" spans="16:16" x14ac:dyDescent="0.25">
      <c r="P11556" s="158"/>
    </row>
    <row r="11557" spans="16:16" x14ac:dyDescent="0.25">
      <c r="P11557" s="158"/>
    </row>
    <row r="11558" spans="16:16" x14ac:dyDescent="0.25">
      <c r="P11558" s="158"/>
    </row>
    <row r="11559" spans="16:16" x14ac:dyDescent="0.25">
      <c r="P11559" s="158"/>
    </row>
    <row r="11560" spans="16:16" x14ac:dyDescent="0.25">
      <c r="P11560" s="158"/>
    </row>
    <row r="11561" spans="16:16" x14ac:dyDescent="0.25">
      <c r="P11561" s="158"/>
    </row>
    <row r="11562" spans="16:16" x14ac:dyDescent="0.25">
      <c r="P11562" s="158"/>
    </row>
    <row r="11563" spans="16:16" x14ac:dyDescent="0.25">
      <c r="P11563" s="158"/>
    </row>
    <row r="11564" spans="16:16" x14ac:dyDescent="0.25">
      <c r="P11564" s="158"/>
    </row>
    <row r="11565" spans="16:16" x14ac:dyDescent="0.25">
      <c r="P11565" s="158"/>
    </row>
    <row r="11566" spans="16:16" x14ac:dyDescent="0.25">
      <c r="P11566" s="158"/>
    </row>
    <row r="11567" spans="16:16" x14ac:dyDescent="0.25">
      <c r="P11567" s="158"/>
    </row>
    <row r="11568" spans="16:16" x14ac:dyDescent="0.25">
      <c r="P11568" s="158"/>
    </row>
    <row r="11569" spans="16:16" x14ac:dyDescent="0.25">
      <c r="P11569" s="158"/>
    </row>
    <row r="11570" spans="16:16" x14ac:dyDescent="0.25">
      <c r="P11570" s="158"/>
    </row>
    <row r="11571" spans="16:16" x14ac:dyDescent="0.25">
      <c r="P11571" s="158"/>
    </row>
    <row r="11572" spans="16:16" x14ac:dyDescent="0.25">
      <c r="P11572" s="158"/>
    </row>
    <row r="11573" spans="16:16" x14ac:dyDescent="0.25">
      <c r="P11573" s="158"/>
    </row>
    <row r="11574" spans="16:16" x14ac:dyDescent="0.25">
      <c r="P11574" s="158"/>
    </row>
    <row r="11575" spans="16:16" x14ac:dyDescent="0.25">
      <c r="P11575" s="158"/>
    </row>
    <row r="11576" spans="16:16" x14ac:dyDescent="0.25">
      <c r="P11576" s="158"/>
    </row>
    <row r="11577" spans="16:16" x14ac:dyDescent="0.25">
      <c r="P11577" s="158"/>
    </row>
    <row r="11578" spans="16:16" x14ac:dyDescent="0.25">
      <c r="P11578" s="158"/>
    </row>
    <row r="11579" spans="16:16" x14ac:dyDescent="0.25">
      <c r="P11579" s="158"/>
    </row>
    <row r="11580" spans="16:16" x14ac:dyDescent="0.25">
      <c r="P11580" s="158"/>
    </row>
    <row r="11581" spans="16:16" x14ac:dyDescent="0.25">
      <c r="P11581" s="158"/>
    </row>
    <row r="11582" spans="16:16" x14ac:dyDescent="0.25">
      <c r="P11582" s="158"/>
    </row>
    <row r="11583" spans="16:16" x14ac:dyDescent="0.25">
      <c r="P11583" s="158"/>
    </row>
    <row r="11584" spans="16:16" x14ac:dyDescent="0.25">
      <c r="P11584" s="158"/>
    </row>
    <row r="11585" spans="16:16" x14ac:dyDescent="0.25">
      <c r="P11585" s="158"/>
    </row>
    <row r="11586" spans="16:16" x14ac:dyDescent="0.25">
      <c r="P11586" s="158"/>
    </row>
    <row r="11587" spans="16:16" x14ac:dyDescent="0.25">
      <c r="P11587" s="158"/>
    </row>
    <row r="11588" spans="16:16" x14ac:dyDescent="0.25">
      <c r="P11588" s="158"/>
    </row>
    <row r="11589" spans="16:16" x14ac:dyDescent="0.25">
      <c r="P11589" s="158"/>
    </row>
    <row r="11590" spans="16:16" x14ac:dyDescent="0.25">
      <c r="P11590" s="158"/>
    </row>
    <row r="11591" spans="16:16" x14ac:dyDescent="0.25">
      <c r="P11591" s="158"/>
    </row>
    <row r="11592" spans="16:16" x14ac:dyDescent="0.25">
      <c r="P11592" s="158"/>
    </row>
    <row r="11593" spans="16:16" x14ac:dyDescent="0.25">
      <c r="P11593" s="158"/>
    </row>
    <row r="11594" spans="16:16" x14ac:dyDescent="0.25">
      <c r="P11594" s="158"/>
    </row>
    <row r="11595" spans="16:16" x14ac:dyDescent="0.25">
      <c r="P11595" s="158"/>
    </row>
    <row r="11596" spans="16:16" x14ac:dyDescent="0.25">
      <c r="P11596" s="158"/>
    </row>
    <row r="11597" spans="16:16" x14ac:dyDescent="0.25">
      <c r="P11597" s="158"/>
    </row>
    <row r="11598" spans="16:16" x14ac:dyDescent="0.25">
      <c r="P11598" s="158"/>
    </row>
    <row r="11599" spans="16:16" x14ac:dyDescent="0.25">
      <c r="P11599" s="158"/>
    </row>
    <row r="11600" spans="16:16" x14ac:dyDescent="0.25">
      <c r="P11600" s="158"/>
    </row>
    <row r="11601" spans="16:16" x14ac:dyDescent="0.25">
      <c r="P11601" s="158"/>
    </row>
    <row r="11602" spans="16:16" x14ac:dyDescent="0.25">
      <c r="P11602" s="158"/>
    </row>
    <row r="11603" spans="16:16" x14ac:dyDescent="0.25">
      <c r="P11603" s="158"/>
    </row>
    <row r="11604" spans="16:16" x14ac:dyDescent="0.25">
      <c r="P11604" s="158"/>
    </row>
    <row r="11605" spans="16:16" x14ac:dyDescent="0.25">
      <c r="P11605" s="158"/>
    </row>
    <row r="11606" spans="16:16" x14ac:dyDescent="0.25">
      <c r="P11606" s="158"/>
    </row>
    <row r="11607" spans="16:16" x14ac:dyDescent="0.25">
      <c r="P11607" s="158"/>
    </row>
    <row r="11608" spans="16:16" x14ac:dyDescent="0.25">
      <c r="P11608" s="158"/>
    </row>
    <row r="11609" spans="16:16" x14ac:dyDescent="0.25">
      <c r="P11609" s="158"/>
    </row>
    <row r="11610" spans="16:16" x14ac:dyDescent="0.25">
      <c r="P11610" s="158"/>
    </row>
    <row r="11611" spans="16:16" x14ac:dyDescent="0.25">
      <c r="P11611" s="158"/>
    </row>
    <row r="11612" spans="16:16" x14ac:dyDescent="0.25">
      <c r="P11612" s="158"/>
    </row>
    <row r="11613" spans="16:16" x14ac:dyDescent="0.25">
      <c r="P11613" s="158"/>
    </row>
    <row r="11614" spans="16:16" x14ac:dyDescent="0.25">
      <c r="P11614" s="158"/>
    </row>
    <row r="11615" spans="16:16" x14ac:dyDescent="0.25">
      <c r="P11615" s="158"/>
    </row>
    <row r="11616" spans="16:16" x14ac:dyDescent="0.25">
      <c r="P11616" s="158"/>
    </row>
    <row r="11617" spans="16:16" x14ac:dyDescent="0.25">
      <c r="P11617" s="158"/>
    </row>
    <row r="11618" spans="16:16" x14ac:dyDescent="0.25">
      <c r="P11618" s="158"/>
    </row>
    <row r="11619" spans="16:16" x14ac:dyDescent="0.25">
      <c r="P11619" s="158"/>
    </row>
    <row r="11620" spans="16:16" x14ac:dyDescent="0.25">
      <c r="P11620" s="158"/>
    </row>
    <row r="11621" spans="16:16" x14ac:dyDescent="0.25">
      <c r="P11621" s="158"/>
    </row>
    <row r="11622" spans="16:16" x14ac:dyDescent="0.25">
      <c r="P11622" s="158"/>
    </row>
    <row r="11623" spans="16:16" x14ac:dyDescent="0.25">
      <c r="P11623" s="158"/>
    </row>
    <row r="11624" spans="16:16" x14ac:dyDescent="0.25">
      <c r="P11624" s="158"/>
    </row>
    <row r="11625" spans="16:16" x14ac:dyDescent="0.25">
      <c r="P11625" s="158"/>
    </row>
    <row r="11626" spans="16:16" x14ac:dyDescent="0.25">
      <c r="P11626" s="158"/>
    </row>
    <row r="11627" spans="16:16" x14ac:dyDescent="0.25">
      <c r="P11627" s="158"/>
    </row>
    <row r="11628" spans="16:16" x14ac:dyDescent="0.25">
      <c r="P11628" s="158"/>
    </row>
    <row r="11629" spans="16:16" x14ac:dyDescent="0.25">
      <c r="P11629" s="158"/>
    </row>
    <row r="11630" spans="16:16" x14ac:dyDescent="0.25">
      <c r="P11630" s="158"/>
    </row>
    <row r="11631" spans="16:16" x14ac:dyDescent="0.25">
      <c r="P11631" s="158"/>
    </row>
    <row r="11632" spans="16:16" x14ac:dyDescent="0.25">
      <c r="P11632" s="158"/>
    </row>
    <row r="11633" spans="16:16" x14ac:dyDescent="0.25">
      <c r="P11633" s="158"/>
    </row>
    <row r="11634" spans="16:16" x14ac:dyDescent="0.25">
      <c r="P11634" s="158"/>
    </row>
    <row r="11635" spans="16:16" x14ac:dyDescent="0.25">
      <c r="P11635" s="158"/>
    </row>
    <row r="11636" spans="16:16" x14ac:dyDescent="0.25">
      <c r="P11636" s="158"/>
    </row>
    <row r="11637" spans="16:16" x14ac:dyDescent="0.25">
      <c r="P11637" s="158"/>
    </row>
    <row r="11638" spans="16:16" x14ac:dyDescent="0.25">
      <c r="P11638" s="158"/>
    </row>
    <row r="11639" spans="16:16" x14ac:dyDescent="0.25">
      <c r="P11639" s="158"/>
    </row>
    <row r="11640" spans="16:16" x14ac:dyDescent="0.25">
      <c r="P11640" s="158"/>
    </row>
    <row r="11641" spans="16:16" x14ac:dyDescent="0.25">
      <c r="P11641" s="158"/>
    </row>
    <row r="11642" spans="16:16" x14ac:dyDescent="0.25">
      <c r="P11642" s="158"/>
    </row>
    <row r="11643" spans="16:16" x14ac:dyDescent="0.25">
      <c r="P11643" s="158"/>
    </row>
    <row r="11644" spans="16:16" x14ac:dyDescent="0.25">
      <c r="P11644" s="158"/>
    </row>
    <row r="11645" spans="16:16" x14ac:dyDescent="0.25">
      <c r="P11645" s="158"/>
    </row>
    <row r="11646" spans="16:16" x14ac:dyDescent="0.25">
      <c r="P11646" s="158"/>
    </row>
    <row r="11647" spans="16:16" x14ac:dyDescent="0.25">
      <c r="P11647" s="158"/>
    </row>
    <row r="11648" spans="16:16" x14ac:dyDescent="0.25">
      <c r="P11648" s="158"/>
    </row>
    <row r="11649" spans="16:16" x14ac:dyDescent="0.25">
      <c r="P11649" s="158"/>
    </row>
    <row r="11650" spans="16:16" x14ac:dyDescent="0.25">
      <c r="P11650" s="158"/>
    </row>
    <row r="11651" spans="16:16" x14ac:dyDescent="0.25">
      <c r="P11651" s="158"/>
    </row>
    <row r="11652" spans="16:16" x14ac:dyDescent="0.25">
      <c r="P11652" s="158"/>
    </row>
    <row r="11653" spans="16:16" x14ac:dyDescent="0.25">
      <c r="P11653" s="158"/>
    </row>
    <row r="11654" spans="16:16" x14ac:dyDescent="0.25">
      <c r="P11654" s="158"/>
    </row>
    <row r="11655" spans="16:16" x14ac:dyDescent="0.25">
      <c r="P11655" s="158"/>
    </row>
    <row r="11656" spans="16:16" x14ac:dyDescent="0.25">
      <c r="P11656" s="158"/>
    </row>
    <row r="11657" spans="16:16" x14ac:dyDescent="0.25">
      <c r="P11657" s="158"/>
    </row>
    <row r="11658" spans="16:16" x14ac:dyDescent="0.25">
      <c r="P11658" s="158"/>
    </row>
    <row r="11659" spans="16:16" x14ac:dyDescent="0.25">
      <c r="P11659" s="158"/>
    </row>
    <row r="11660" spans="16:16" x14ac:dyDescent="0.25">
      <c r="P11660" s="158"/>
    </row>
    <row r="11661" spans="16:16" x14ac:dyDescent="0.25">
      <c r="P11661" s="158"/>
    </row>
    <row r="11662" spans="16:16" x14ac:dyDescent="0.25">
      <c r="P11662" s="158"/>
    </row>
    <row r="11663" spans="16:16" x14ac:dyDescent="0.25">
      <c r="P11663" s="158"/>
    </row>
    <row r="11664" spans="16:16" x14ac:dyDescent="0.25">
      <c r="P11664" s="158"/>
    </row>
    <row r="11665" spans="16:16" x14ac:dyDescent="0.25">
      <c r="P11665" s="158"/>
    </row>
    <row r="11666" spans="16:16" x14ac:dyDescent="0.25">
      <c r="P11666" s="158"/>
    </row>
    <row r="11667" spans="16:16" x14ac:dyDescent="0.25">
      <c r="P11667" s="158"/>
    </row>
    <row r="11668" spans="16:16" x14ac:dyDescent="0.25">
      <c r="P11668" s="158"/>
    </row>
    <row r="11669" spans="16:16" x14ac:dyDescent="0.25">
      <c r="P11669" s="158"/>
    </row>
    <row r="11670" spans="16:16" x14ac:dyDescent="0.25">
      <c r="P11670" s="158"/>
    </row>
    <row r="11671" spans="16:16" x14ac:dyDescent="0.25">
      <c r="P11671" s="158"/>
    </row>
    <row r="11672" spans="16:16" x14ac:dyDescent="0.25">
      <c r="P11672" s="158"/>
    </row>
    <row r="11673" spans="16:16" x14ac:dyDescent="0.25">
      <c r="P11673" s="158"/>
    </row>
    <row r="11674" spans="16:16" x14ac:dyDescent="0.25">
      <c r="P11674" s="158"/>
    </row>
    <row r="11675" spans="16:16" x14ac:dyDescent="0.25">
      <c r="P11675" s="158"/>
    </row>
    <row r="11676" spans="16:16" x14ac:dyDescent="0.25">
      <c r="P11676" s="158"/>
    </row>
    <row r="11677" spans="16:16" x14ac:dyDescent="0.25">
      <c r="P11677" s="158"/>
    </row>
    <row r="11678" spans="16:16" x14ac:dyDescent="0.25">
      <c r="P11678" s="158"/>
    </row>
    <row r="11679" spans="16:16" x14ac:dyDescent="0.25">
      <c r="P11679" s="158"/>
    </row>
    <row r="11680" spans="16:16" x14ac:dyDescent="0.25">
      <c r="P11680" s="158"/>
    </row>
    <row r="11681" spans="16:16" x14ac:dyDescent="0.25">
      <c r="P11681" s="158"/>
    </row>
    <row r="11682" spans="16:16" x14ac:dyDescent="0.25">
      <c r="P11682" s="158"/>
    </row>
    <row r="11683" spans="16:16" x14ac:dyDescent="0.25">
      <c r="P11683" s="158"/>
    </row>
    <row r="11684" spans="16:16" x14ac:dyDescent="0.25">
      <c r="P11684" s="158"/>
    </row>
    <row r="11685" spans="16:16" x14ac:dyDescent="0.25">
      <c r="P11685" s="158"/>
    </row>
    <row r="11686" spans="16:16" x14ac:dyDescent="0.25">
      <c r="P11686" s="158"/>
    </row>
    <row r="11687" spans="16:16" x14ac:dyDescent="0.25">
      <c r="P11687" s="158"/>
    </row>
    <row r="11688" spans="16:16" x14ac:dyDescent="0.25">
      <c r="P11688" s="158"/>
    </row>
    <row r="11689" spans="16:16" x14ac:dyDescent="0.25">
      <c r="P11689" s="158"/>
    </row>
    <row r="11690" spans="16:16" x14ac:dyDescent="0.25">
      <c r="P11690" s="158"/>
    </row>
    <row r="11691" spans="16:16" x14ac:dyDescent="0.25">
      <c r="P11691" s="158"/>
    </row>
    <row r="11692" spans="16:16" x14ac:dyDescent="0.25">
      <c r="P11692" s="158"/>
    </row>
    <row r="11693" spans="16:16" x14ac:dyDescent="0.25">
      <c r="P11693" s="158"/>
    </row>
    <row r="11694" spans="16:16" x14ac:dyDescent="0.25">
      <c r="P11694" s="158"/>
    </row>
    <row r="11695" spans="16:16" x14ac:dyDescent="0.25">
      <c r="P11695" s="158"/>
    </row>
    <row r="11696" spans="16:16" x14ac:dyDescent="0.25">
      <c r="P11696" s="158"/>
    </row>
    <row r="11697" spans="16:16" x14ac:dyDescent="0.25">
      <c r="P11697" s="158"/>
    </row>
    <row r="11698" spans="16:16" x14ac:dyDescent="0.25">
      <c r="P11698" s="158"/>
    </row>
    <row r="11699" spans="16:16" x14ac:dyDescent="0.25">
      <c r="P11699" s="158"/>
    </row>
    <row r="11700" spans="16:16" x14ac:dyDescent="0.25">
      <c r="P11700" s="158"/>
    </row>
    <row r="11701" spans="16:16" x14ac:dyDescent="0.25">
      <c r="P11701" s="158"/>
    </row>
    <row r="11702" spans="16:16" x14ac:dyDescent="0.25">
      <c r="P11702" s="158"/>
    </row>
    <row r="11703" spans="16:16" x14ac:dyDescent="0.25">
      <c r="P11703" s="158"/>
    </row>
    <row r="11704" spans="16:16" x14ac:dyDescent="0.25">
      <c r="P11704" s="158"/>
    </row>
    <row r="11705" spans="16:16" x14ac:dyDescent="0.25">
      <c r="P11705" s="158"/>
    </row>
    <row r="11706" spans="16:16" x14ac:dyDescent="0.25">
      <c r="P11706" s="158"/>
    </row>
    <row r="11707" spans="16:16" x14ac:dyDescent="0.25">
      <c r="P11707" s="158"/>
    </row>
    <row r="11708" spans="16:16" x14ac:dyDescent="0.25">
      <c r="P11708" s="158"/>
    </row>
    <row r="11709" spans="16:16" x14ac:dyDescent="0.25">
      <c r="P11709" s="158"/>
    </row>
    <row r="11710" spans="16:16" x14ac:dyDescent="0.25">
      <c r="P11710" s="158"/>
    </row>
    <row r="11711" spans="16:16" x14ac:dyDescent="0.25">
      <c r="P11711" s="158"/>
    </row>
    <row r="11712" spans="16:16" x14ac:dyDescent="0.25">
      <c r="P11712" s="158"/>
    </row>
    <row r="11713" spans="16:16" x14ac:dyDescent="0.25">
      <c r="P11713" s="158"/>
    </row>
    <row r="11714" spans="16:16" x14ac:dyDescent="0.25">
      <c r="P11714" s="158"/>
    </row>
    <row r="11715" spans="16:16" x14ac:dyDescent="0.25">
      <c r="P11715" s="158"/>
    </row>
    <row r="11716" spans="16:16" x14ac:dyDescent="0.25">
      <c r="P11716" s="158"/>
    </row>
    <row r="11717" spans="16:16" x14ac:dyDescent="0.25">
      <c r="P11717" s="158"/>
    </row>
    <row r="11718" spans="16:16" x14ac:dyDescent="0.25">
      <c r="P11718" s="158"/>
    </row>
    <row r="11719" spans="16:16" x14ac:dyDescent="0.25">
      <c r="P11719" s="158"/>
    </row>
    <row r="11720" spans="16:16" x14ac:dyDescent="0.25">
      <c r="P11720" s="158"/>
    </row>
    <row r="11721" spans="16:16" x14ac:dyDescent="0.25">
      <c r="P11721" s="158"/>
    </row>
    <row r="11722" spans="16:16" x14ac:dyDescent="0.25">
      <c r="P11722" s="158"/>
    </row>
    <row r="11723" spans="16:16" x14ac:dyDescent="0.25">
      <c r="P11723" s="158"/>
    </row>
    <row r="11724" spans="16:16" x14ac:dyDescent="0.25">
      <c r="P11724" s="158"/>
    </row>
    <row r="11725" spans="16:16" x14ac:dyDescent="0.25">
      <c r="P11725" s="158"/>
    </row>
    <row r="11726" spans="16:16" x14ac:dyDescent="0.25">
      <c r="P11726" s="158"/>
    </row>
    <row r="11727" spans="16:16" x14ac:dyDescent="0.25">
      <c r="P11727" s="158"/>
    </row>
    <row r="11728" spans="16:16" x14ac:dyDescent="0.25">
      <c r="P11728" s="158"/>
    </row>
    <row r="11729" spans="16:16" x14ac:dyDescent="0.25">
      <c r="P11729" s="158"/>
    </row>
    <row r="11730" spans="16:16" x14ac:dyDescent="0.25">
      <c r="P11730" s="158"/>
    </row>
    <row r="11731" spans="16:16" x14ac:dyDescent="0.25">
      <c r="P11731" s="158"/>
    </row>
    <row r="11732" spans="16:16" x14ac:dyDescent="0.25">
      <c r="P11732" s="158"/>
    </row>
    <row r="11733" spans="16:16" x14ac:dyDescent="0.25">
      <c r="P11733" s="158"/>
    </row>
    <row r="11734" spans="16:16" x14ac:dyDescent="0.25">
      <c r="P11734" s="158"/>
    </row>
    <row r="11735" spans="16:16" x14ac:dyDescent="0.25">
      <c r="P11735" s="158"/>
    </row>
    <row r="11736" spans="16:16" x14ac:dyDescent="0.25">
      <c r="P11736" s="158"/>
    </row>
    <row r="11737" spans="16:16" x14ac:dyDescent="0.25">
      <c r="P11737" s="158"/>
    </row>
    <row r="11738" spans="16:16" x14ac:dyDescent="0.25">
      <c r="P11738" s="158"/>
    </row>
    <row r="11739" spans="16:16" x14ac:dyDescent="0.25">
      <c r="P11739" s="158"/>
    </row>
    <row r="11740" spans="16:16" x14ac:dyDescent="0.25">
      <c r="P11740" s="158"/>
    </row>
    <row r="11741" spans="16:16" x14ac:dyDescent="0.25">
      <c r="P11741" s="158"/>
    </row>
    <row r="11742" spans="16:16" x14ac:dyDescent="0.25">
      <c r="P11742" s="158"/>
    </row>
    <row r="11743" spans="16:16" x14ac:dyDescent="0.25">
      <c r="P11743" s="158"/>
    </row>
    <row r="11744" spans="16:16" x14ac:dyDescent="0.25">
      <c r="P11744" s="158"/>
    </row>
    <row r="11745" spans="16:16" x14ac:dyDescent="0.25">
      <c r="P11745" s="158"/>
    </row>
    <row r="11746" spans="16:16" x14ac:dyDescent="0.25">
      <c r="P11746" s="158"/>
    </row>
    <row r="11747" spans="16:16" x14ac:dyDescent="0.25">
      <c r="P11747" s="158"/>
    </row>
    <row r="11748" spans="16:16" x14ac:dyDescent="0.25">
      <c r="P11748" s="158"/>
    </row>
    <row r="11749" spans="16:16" x14ac:dyDescent="0.25">
      <c r="P11749" s="158"/>
    </row>
    <row r="11750" spans="16:16" x14ac:dyDescent="0.25">
      <c r="P11750" s="158"/>
    </row>
    <row r="11751" spans="16:16" x14ac:dyDescent="0.25">
      <c r="P11751" s="158"/>
    </row>
    <row r="11752" spans="16:16" x14ac:dyDescent="0.25">
      <c r="P11752" s="158"/>
    </row>
    <row r="11753" spans="16:16" x14ac:dyDescent="0.25">
      <c r="P11753" s="158"/>
    </row>
    <row r="11754" spans="16:16" x14ac:dyDescent="0.25">
      <c r="P11754" s="158"/>
    </row>
    <row r="11755" spans="16:16" x14ac:dyDescent="0.25">
      <c r="P11755" s="158"/>
    </row>
    <row r="11756" spans="16:16" x14ac:dyDescent="0.25">
      <c r="P11756" s="158"/>
    </row>
    <row r="11757" spans="16:16" x14ac:dyDescent="0.25">
      <c r="P11757" s="158"/>
    </row>
    <row r="11758" spans="16:16" x14ac:dyDescent="0.25">
      <c r="P11758" s="158"/>
    </row>
    <row r="11759" spans="16:16" x14ac:dyDescent="0.25">
      <c r="P11759" s="158"/>
    </row>
    <row r="11760" spans="16:16" x14ac:dyDescent="0.25">
      <c r="P11760" s="158"/>
    </row>
    <row r="11761" spans="16:16" x14ac:dyDescent="0.25">
      <c r="P11761" s="158"/>
    </row>
    <row r="11762" spans="16:16" x14ac:dyDescent="0.25">
      <c r="P11762" s="158"/>
    </row>
    <row r="11763" spans="16:16" x14ac:dyDescent="0.25">
      <c r="P11763" s="158"/>
    </row>
    <row r="11764" spans="16:16" x14ac:dyDescent="0.25">
      <c r="P11764" s="158"/>
    </row>
    <row r="11765" spans="16:16" x14ac:dyDescent="0.25">
      <c r="P11765" s="158"/>
    </row>
    <row r="11766" spans="16:16" x14ac:dyDescent="0.25">
      <c r="P11766" s="158"/>
    </row>
    <row r="11767" spans="16:16" x14ac:dyDescent="0.25">
      <c r="P11767" s="158"/>
    </row>
    <row r="11768" spans="16:16" x14ac:dyDescent="0.25">
      <c r="P11768" s="158"/>
    </row>
    <row r="11769" spans="16:16" x14ac:dyDescent="0.25">
      <c r="P11769" s="158"/>
    </row>
    <row r="11770" spans="16:16" x14ac:dyDescent="0.25">
      <c r="P11770" s="158"/>
    </row>
    <row r="11771" spans="16:16" x14ac:dyDescent="0.25">
      <c r="P11771" s="158"/>
    </row>
    <row r="11772" spans="16:16" x14ac:dyDescent="0.25">
      <c r="P11772" s="158"/>
    </row>
    <row r="11773" spans="16:16" x14ac:dyDescent="0.25">
      <c r="P11773" s="158"/>
    </row>
    <row r="11774" spans="16:16" x14ac:dyDescent="0.25">
      <c r="P11774" s="158"/>
    </row>
    <row r="11775" spans="16:16" x14ac:dyDescent="0.25">
      <c r="P11775" s="158"/>
    </row>
    <row r="11776" spans="16:16" x14ac:dyDescent="0.25">
      <c r="P11776" s="158"/>
    </row>
    <row r="11777" spans="16:16" x14ac:dyDescent="0.25">
      <c r="P11777" s="158"/>
    </row>
    <row r="11778" spans="16:16" x14ac:dyDescent="0.25">
      <c r="P11778" s="158"/>
    </row>
    <row r="11779" spans="16:16" x14ac:dyDescent="0.25">
      <c r="P11779" s="158"/>
    </row>
    <row r="11780" spans="16:16" x14ac:dyDescent="0.25">
      <c r="P11780" s="158"/>
    </row>
    <row r="11781" spans="16:16" x14ac:dyDescent="0.25">
      <c r="P11781" s="158"/>
    </row>
    <row r="11782" spans="16:16" x14ac:dyDescent="0.25">
      <c r="P11782" s="158"/>
    </row>
    <row r="11783" spans="16:16" x14ac:dyDescent="0.25">
      <c r="P11783" s="158"/>
    </row>
    <row r="11784" spans="16:16" x14ac:dyDescent="0.25">
      <c r="P11784" s="158"/>
    </row>
    <row r="11785" spans="16:16" x14ac:dyDescent="0.25">
      <c r="P11785" s="158"/>
    </row>
    <row r="11786" spans="16:16" x14ac:dyDescent="0.25">
      <c r="P11786" s="158"/>
    </row>
    <row r="11787" spans="16:16" x14ac:dyDescent="0.25">
      <c r="P11787" s="158"/>
    </row>
    <row r="11788" spans="16:16" x14ac:dyDescent="0.25">
      <c r="P11788" s="158"/>
    </row>
    <row r="11789" spans="16:16" x14ac:dyDescent="0.25">
      <c r="P11789" s="158"/>
    </row>
    <row r="11790" spans="16:16" x14ac:dyDescent="0.25">
      <c r="P11790" s="158"/>
    </row>
    <row r="11791" spans="16:16" x14ac:dyDescent="0.25">
      <c r="P11791" s="158"/>
    </row>
    <row r="11792" spans="16:16" x14ac:dyDescent="0.25">
      <c r="P11792" s="158"/>
    </row>
    <row r="11793" spans="16:16" x14ac:dyDescent="0.25">
      <c r="P11793" s="158"/>
    </row>
    <row r="11794" spans="16:16" x14ac:dyDescent="0.25">
      <c r="P11794" s="158"/>
    </row>
    <row r="11795" spans="16:16" x14ac:dyDescent="0.25">
      <c r="P11795" s="158"/>
    </row>
    <row r="11796" spans="16:16" x14ac:dyDescent="0.25">
      <c r="P11796" s="158"/>
    </row>
    <row r="11797" spans="16:16" x14ac:dyDescent="0.25">
      <c r="P11797" s="158"/>
    </row>
    <row r="11798" spans="16:16" x14ac:dyDescent="0.25">
      <c r="P11798" s="158"/>
    </row>
    <row r="11799" spans="16:16" x14ac:dyDescent="0.25">
      <c r="P11799" s="158"/>
    </row>
    <row r="11800" spans="16:16" x14ac:dyDescent="0.25">
      <c r="P11800" s="158"/>
    </row>
    <row r="11801" spans="16:16" x14ac:dyDescent="0.25">
      <c r="P11801" s="158"/>
    </row>
    <row r="11802" spans="16:16" x14ac:dyDescent="0.25">
      <c r="P11802" s="158"/>
    </row>
    <row r="11803" spans="16:16" x14ac:dyDescent="0.25">
      <c r="P11803" s="158"/>
    </row>
    <row r="11804" spans="16:16" x14ac:dyDescent="0.25">
      <c r="P11804" s="158"/>
    </row>
    <row r="11805" spans="16:16" x14ac:dyDescent="0.25">
      <c r="P11805" s="158"/>
    </row>
    <row r="11806" spans="16:16" x14ac:dyDescent="0.25">
      <c r="P11806" s="158"/>
    </row>
    <row r="11807" spans="16:16" x14ac:dyDescent="0.25">
      <c r="P11807" s="158"/>
    </row>
    <row r="11808" spans="16:16" x14ac:dyDescent="0.25">
      <c r="P11808" s="158"/>
    </row>
    <row r="11809" spans="16:16" x14ac:dyDescent="0.25">
      <c r="P11809" s="158"/>
    </row>
    <row r="11810" spans="16:16" x14ac:dyDescent="0.25">
      <c r="P11810" s="158"/>
    </row>
    <row r="11811" spans="16:16" x14ac:dyDescent="0.25">
      <c r="P11811" s="158"/>
    </row>
    <row r="11812" spans="16:16" x14ac:dyDescent="0.25">
      <c r="P11812" s="158"/>
    </row>
    <row r="11813" spans="16:16" x14ac:dyDescent="0.25">
      <c r="P11813" s="158"/>
    </row>
    <row r="11814" spans="16:16" x14ac:dyDescent="0.25">
      <c r="P11814" s="158"/>
    </row>
    <row r="11815" spans="16:16" x14ac:dyDescent="0.25">
      <c r="P11815" s="158"/>
    </row>
    <row r="11816" spans="16:16" x14ac:dyDescent="0.25">
      <c r="P11816" s="158"/>
    </row>
    <row r="11817" spans="16:16" x14ac:dyDescent="0.25">
      <c r="P11817" s="158"/>
    </row>
    <row r="11818" spans="16:16" x14ac:dyDescent="0.25">
      <c r="P11818" s="158"/>
    </row>
    <row r="11819" spans="16:16" x14ac:dyDescent="0.25">
      <c r="P11819" s="158"/>
    </row>
    <row r="11820" spans="16:16" x14ac:dyDescent="0.25">
      <c r="P11820" s="158"/>
    </row>
    <row r="11821" spans="16:16" x14ac:dyDescent="0.25">
      <c r="P11821" s="158"/>
    </row>
    <row r="11822" spans="16:16" x14ac:dyDescent="0.25">
      <c r="P11822" s="158"/>
    </row>
    <row r="11823" spans="16:16" x14ac:dyDescent="0.25">
      <c r="P11823" s="158"/>
    </row>
    <row r="11824" spans="16:16" x14ac:dyDescent="0.25">
      <c r="P11824" s="158"/>
    </row>
    <row r="11825" spans="16:16" x14ac:dyDescent="0.25">
      <c r="P11825" s="158"/>
    </row>
    <row r="11826" spans="16:16" x14ac:dyDescent="0.25">
      <c r="P11826" s="158"/>
    </row>
    <row r="11827" spans="16:16" x14ac:dyDescent="0.25">
      <c r="P11827" s="158"/>
    </row>
    <row r="11828" spans="16:16" x14ac:dyDescent="0.25">
      <c r="P11828" s="158"/>
    </row>
    <row r="11829" spans="16:16" x14ac:dyDescent="0.25">
      <c r="P11829" s="158"/>
    </row>
    <row r="11830" spans="16:16" x14ac:dyDescent="0.25">
      <c r="P11830" s="158"/>
    </row>
    <row r="11831" spans="16:16" x14ac:dyDescent="0.25">
      <c r="P11831" s="158"/>
    </row>
    <row r="11832" spans="16:16" x14ac:dyDescent="0.25">
      <c r="P11832" s="158"/>
    </row>
    <row r="11833" spans="16:16" x14ac:dyDescent="0.25">
      <c r="P11833" s="158"/>
    </row>
    <row r="11834" spans="16:16" x14ac:dyDescent="0.25">
      <c r="P11834" s="158"/>
    </row>
    <row r="11835" spans="16:16" x14ac:dyDescent="0.25">
      <c r="P11835" s="158"/>
    </row>
    <row r="11836" spans="16:16" x14ac:dyDescent="0.25">
      <c r="P11836" s="158"/>
    </row>
    <row r="11837" spans="16:16" x14ac:dyDescent="0.25">
      <c r="P11837" s="158"/>
    </row>
    <row r="11838" spans="16:16" x14ac:dyDescent="0.25">
      <c r="P11838" s="158"/>
    </row>
    <row r="11839" spans="16:16" x14ac:dyDescent="0.25">
      <c r="P11839" s="158"/>
    </row>
    <row r="11840" spans="16:16" x14ac:dyDescent="0.25">
      <c r="P11840" s="158"/>
    </row>
    <row r="11841" spans="16:16" x14ac:dyDescent="0.25">
      <c r="P11841" s="158"/>
    </row>
    <row r="11842" spans="16:16" x14ac:dyDescent="0.25">
      <c r="P11842" s="158"/>
    </row>
    <row r="11843" spans="16:16" x14ac:dyDescent="0.25">
      <c r="P11843" s="158"/>
    </row>
    <row r="11844" spans="16:16" x14ac:dyDescent="0.25">
      <c r="P11844" s="158"/>
    </row>
    <row r="11845" spans="16:16" x14ac:dyDescent="0.25">
      <c r="P11845" s="158"/>
    </row>
    <row r="11846" spans="16:16" x14ac:dyDescent="0.25">
      <c r="P11846" s="158"/>
    </row>
    <row r="11847" spans="16:16" x14ac:dyDescent="0.25">
      <c r="P11847" s="158"/>
    </row>
    <row r="11848" spans="16:16" x14ac:dyDescent="0.25">
      <c r="P11848" s="158"/>
    </row>
    <row r="11849" spans="16:16" x14ac:dyDescent="0.25">
      <c r="P11849" s="158"/>
    </row>
    <row r="11850" spans="16:16" x14ac:dyDescent="0.25">
      <c r="P11850" s="158"/>
    </row>
    <row r="11851" spans="16:16" x14ac:dyDescent="0.25">
      <c r="P11851" s="158"/>
    </row>
    <row r="11852" spans="16:16" x14ac:dyDescent="0.25">
      <c r="P11852" s="158"/>
    </row>
    <row r="11853" spans="16:16" x14ac:dyDescent="0.25">
      <c r="P11853" s="158"/>
    </row>
    <row r="11854" spans="16:16" x14ac:dyDescent="0.25">
      <c r="P11854" s="158"/>
    </row>
    <row r="11855" spans="16:16" x14ac:dyDescent="0.25">
      <c r="P11855" s="158"/>
    </row>
    <row r="11856" spans="16:16" x14ac:dyDescent="0.25">
      <c r="P11856" s="158"/>
    </row>
    <row r="11857" spans="16:16" x14ac:dyDescent="0.25">
      <c r="P11857" s="158"/>
    </row>
    <row r="11858" spans="16:16" x14ac:dyDescent="0.25">
      <c r="P11858" s="158"/>
    </row>
    <row r="11859" spans="16:16" x14ac:dyDescent="0.25">
      <c r="P11859" s="158"/>
    </row>
    <row r="11860" spans="16:16" x14ac:dyDescent="0.25">
      <c r="P11860" s="158"/>
    </row>
    <row r="11861" spans="16:16" x14ac:dyDescent="0.25">
      <c r="P11861" s="158"/>
    </row>
    <row r="11862" spans="16:16" x14ac:dyDescent="0.25">
      <c r="P11862" s="158"/>
    </row>
    <row r="11863" spans="16:16" x14ac:dyDescent="0.25">
      <c r="P11863" s="158"/>
    </row>
    <row r="11864" spans="16:16" x14ac:dyDescent="0.25">
      <c r="P11864" s="158"/>
    </row>
    <row r="11865" spans="16:16" x14ac:dyDescent="0.25">
      <c r="P11865" s="158"/>
    </row>
    <row r="11866" spans="16:16" x14ac:dyDescent="0.25">
      <c r="P11866" s="158"/>
    </row>
    <row r="11867" spans="16:16" x14ac:dyDescent="0.25">
      <c r="P11867" s="158"/>
    </row>
    <row r="11868" spans="16:16" x14ac:dyDescent="0.25">
      <c r="P11868" s="158"/>
    </row>
    <row r="11869" spans="16:16" x14ac:dyDescent="0.25">
      <c r="P11869" s="158"/>
    </row>
    <row r="11870" spans="16:16" x14ac:dyDescent="0.25">
      <c r="P11870" s="158"/>
    </row>
    <row r="11871" spans="16:16" x14ac:dyDescent="0.25">
      <c r="P11871" s="158"/>
    </row>
    <row r="11872" spans="16:16" x14ac:dyDescent="0.25">
      <c r="P11872" s="158"/>
    </row>
    <row r="11873" spans="16:16" x14ac:dyDescent="0.25">
      <c r="P11873" s="158"/>
    </row>
    <row r="11874" spans="16:16" x14ac:dyDescent="0.25">
      <c r="P11874" s="158"/>
    </row>
    <row r="11875" spans="16:16" x14ac:dyDescent="0.25">
      <c r="P11875" s="158"/>
    </row>
    <row r="11876" spans="16:16" x14ac:dyDescent="0.25">
      <c r="P11876" s="158"/>
    </row>
    <row r="11877" spans="16:16" x14ac:dyDescent="0.25">
      <c r="P11877" s="158"/>
    </row>
    <row r="11878" spans="16:16" x14ac:dyDescent="0.25">
      <c r="P11878" s="158"/>
    </row>
    <row r="11879" spans="16:16" x14ac:dyDescent="0.25">
      <c r="P11879" s="158"/>
    </row>
    <row r="11880" spans="16:16" x14ac:dyDescent="0.25">
      <c r="P11880" s="158"/>
    </row>
    <row r="11881" spans="16:16" x14ac:dyDescent="0.25">
      <c r="P11881" s="158"/>
    </row>
    <row r="11882" spans="16:16" x14ac:dyDescent="0.25">
      <c r="P11882" s="158"/>
    </row>
    <row r="11883" spans="16:16" x14ac:dyDescent="0.25">
      <c r="P11883" s="158"/>
    </row>
    <row r="11884" spans="16:16" x14ac:dyDescent="0.25">
      <c r="P11884" s="158"/>
    </row>
    <row r="11885" spans="16:16" x14ac:dyDescent="0.25">
      <c r="P11885" s="158"/>
    </row>
    <row r="11886" spans="16:16" x14ac:dyDescent="0.25">
      <c r="P11886" s="158"/>
    </row>
    <row r="11887" spans="16:16" x14ac:dyDescent="0.25">
      <c r="P11887" s="158"/>
    </row>
    <row r="11888" spans="16:16" x14ac:dyDescent="0.25">
      <c r="P11888" s="158"/>
    </row>
    <row r="11889" spans="16:16" x14ac:dyDescent="0.25">
      <c r="P11889" s="158"/>
    </row>
    <row r="11890" spans="16:16" x14ac:dyDescent="0.25">
      <c r="P11890" s="158"/>
    </row>
    <row r="11891" spans="16:16" x14ac:dyDescent="0.25">
      <c r="P11891" s="158"/>
    </row>
    <row r="11892" spans="16:16" x14ac:dyDescent="0.25">
      <c r="P11892" s="158"/>
    </row>
    <row r="11893" spans="16:16" x14ac:dyDescent="0.25">
      <c r="P11893" s="158"/>
    </row>
    <row r="11894" spans="16:16" x14ac:dyDescent="0.25">
      <c r="P11894" s="158"/>
    </row>
    <row r="11895" spans="16:16" x14ac:dyDescent="0.25">
      <c r="P11895" s="158"/>
    </row>
    <row r="11896" spans="16:16" x14ac:dyDescent="0.25">
      <c r="P11896" s="158"/>
    </row>
    <row r="11897" spans="16:16" x14ac:dyDescent="0.25">
      <c r="P11897" s="158"/>
    </row>
    <row r="11898" spans="16:16" x14ac:dyDescent="0.25">
      <c r="P11898" s="158"/>
    </row>
    <row r="11899" spans="16:16" x14ac:dyDescent="0.25">
      <c r="P11899" s="158"/>
    </row>
    <row r="11900" spans="16:16" x14ac:dyDescent="0.25">
      <c r="P11900" s="158"/>
    </row>
    <row r="11901" spans="16:16" x14ac:dyDescent="0.25">
      <c r="P11901" s="158"/>
    </row>
    <row r="11902" spans="16:16" x14ac:dyDescent="0.25">
      <c r="P11902" s="158"/>
    </row>
    <row r="11903" spans="16:16" x14ac:dyDescent="0.25">
      <c r="P11903" s="158"/>
    </row>
    <row r="11904" spans="16:16" x14ac:dyDescent="0.25">
      <c r="P11904" s="158"/>
    </row>
    <row r="11905" spans="16:16" x14ac:dyDescent="0.25">
      <c r="P11905" s="158"/>
    </row>
    <row r="11906" spans="16:16" x14ac:dyDescent="0.25">
      <c r="P11906" s="158"/>
    </row>
    <row r="11907" spans="16:16" x14ac:dyDescent="0.25">
      <c r="P11907" s="158"/>
    </row>
    <row r="11908" spans="16:16" x14ac:dyDescent="0.25">
      <c r="P11908" s="158"/>
    </row>
    <row r="11909" spans="16:16" x14ac:dyDescent="0.25">
      <c r="P11909" s="158"/>
    </row>
    <row r="11910" spans="16:16" x14ac:dyDescent="0.25">
      <c r="P11910" s="158"/>
    </row>
    <row r="11911" spans="16:16" x14ac:dyDescent="0.25">
      <c r="P11911" s="158"/>
    </row>
    <row r="11912" spans="16:16" x14ac:dyDescent="0.25">
      <c r="P11912" s="158"/>
    </row>
    <row r="11913" spans="16:16" x14ac:dyDescent="0.25">
      <c r="P11913" s="158"/>
    </row>
    <row r="11914" spans="16:16" x14ac:dyDescent="0.25">
      <c r="P11914" s="158"/>
    </row>
    <row r="11915" spans="16:16" x14ac:dyDescent="0.25">
      <c r="P11915" s="158"/>
    </row>
    <row r="11916" spans="16:16" x14ac:dyDescent="0.25">
      <c r="P11916" s="158"/>
    </row>
    <row r="11917" spans="16:16" x14ac:dyDescent="0.25">
      <c r="P11917" s="158"/>
    </row>
    <row r="11918" spans="16:16" x14ac:dyDescent="0.25">
      <c r="P11918" s="158"/>
    </row>
    <row r="11919" spans="16:16" x14ac:dyDescent="0.25">
      <c r="P11919" s="158"/>
    </row>
    <row r="11920" spans="16:16" x14ac:dyDescent="0.25">
      <c r="P11920" s="158"/>
    </row>
    <row r="11921" spans="16:16" x14ac:dyDescent="0.25">
      <c r="P11921" s="158"/>
    </row>
    <row r="11922" spans="16:16" x14ac:dyDescent="0.25">
      <c r="P11922" s="158"/>
    </row>
    <row r="11923" spans="16:16" x14ac:dyDescent="0.25">
      <c r="P11923" s="158"/>
    </row>
    <row r="11924" spans="16:16" x14ac:dyDescent="0.25">
      <c r="P11924" s="158"/>
    </row>
    <row r="11925" spans="16:16" x14ac:dyDescent="0.25">
      <c r="P11925" s="158"/>
    </row>
    <row r="11926" spans="16:16" x14ac:dyDescent="0.25">
      <c r="P11926" s="158"/>
    </row>
    <row r="11927" spans="16:16" x14ac:dyDescent="0.25">
      <c r="P11927" s="158"/>
    </row>
    <row r="11928" spans="16:16" x14ac:dyDescent="0.25">
      <c r="P11928" s="158"/>
    </row>
    <row r="11929" spans="16:16" x14ac:dyDescent="0.25">
      <c r="P11929" s="158"/>
    </row>
    <row r="11930" spans="16:16" x14ac:dyDescent="0.25">
      <c r="P11930" s="158"/>
    </row>
    <row r="11931" spans="16:16" x14ac:dyDescent="0.25">
      <c r="P11931" s="158"/>
    </row>
    <row r="11932" spans="16:16" x14ac:dyDescent="0.25">
      <c r="P11932" s="158"/>
    </row>
    <row r="11933" spans="16:16" x14ac:dyDescent="0.25">
      <c r="P11933" s="158"/>
    </row>
    <row r="11934" spans="16:16" x14ac:dyDescent="0.25">
      <c r="P11934" s="158"/>
    </row>
    <row r="11935" spans="16:16" x14ac:dyDescent="0.25">
      <c r="P11935" s="158"/>
    </row>
    <row r="11936" spans="16:16" x14ac:dyDescent="0.25">
      <c r="P11936" s="158"/>
    </row>
    <row r="11937" spans="16:16" x14ac:dyDescent="0.25">
      <c r="P11937" s="158"/>
    </row>
    <row r="11938" spans="16:16" x14ac:dyDescent="0.25">
      <c r="P11938" s="158"/>
    </row>
    <row r="11939" spans="16:16" x14ac:dyDescent="0.25">
      <c r="P11939" s="158"/>
    </row>
    <row r="11940" spans="16:16" x14ac:dyDescent="0.25">
      <c r="P11940" s="158"/>
    </row>
    <row r="11941" spans="16:16" x14ac:dyDescent="0.25">
      <c r="P11941" s="158"/>
    </row>
    <row r="11942" spans="16:16" x14ac:dyDescent="0.25">
      <c r="P11942" s="158"/>
    </row>
    <row r="11943" spans="16:16" x14ac:dyDescent="0.25">
      <c r="P11943" s="158"/>
    </row>
    <row r="11944" spans="16:16" x14ac:dyDescent="0.25">
      <c r="P11944" s="158"/>
    </row>
    <row r="11945" spans="16:16" x14ac:dyDescent="0.25">
      <c r="P11945" s="158"/>
    </row>
    <row r="11946" spans="16:16" x14ac:dyDescent="0.25">
      <c r="P11946" s="158"/>
    </row>
    <row r="11947" spans="16:16" x14ac:dyDescent="0.25">
      <c r="P11947" s="158"/>
    </row>
    <row r="11948" spans="16:16" x14ac:dyDescent="0.25">
      <c r="P11948" s="158"/>
    </row>
    <row r="11949" spans="16:16" x14ac:dyDescent="0.25">
      <c r="P11949" s="158"/>
    </row>
    <row r="11950" spans="16:16" x14ac:dyDescent="0.25">
      <c r="P11950" s="158"/>
    </row>
    <row r="11951" spans="16:16" x14ac:dyDescent="0.25">
      <c r="P11951" s="158"/>
    </row>
    <row r="11952" spans="16:16" x14ac:dyDescent="0.25">
      <c r="P11952" s="158"/>
    </row>
    <row r="11953" spans="16:16" x14ac:dyDescent="0.25">
      <c r="P11953" s="158"/>
    </row>
    <row r="11954" spans="16:16" x14ac:dyDescent="0.25">
      <c r="P11954" s="158"/>
    </row>
    <row r="11955" spans="16:16" x14ac:dyDescent="0.25">
      <c r="P11955" s="158"/>
    </row>
    <row r="11956" spans="16:16" x14ac:dyDescent="0.25">
      <c r="P11956" s="158"/>
    </row>
    <row r="11957" spans="16:16" x14ac:dyDescent="0.25">
      <c r="P11957" s="158"/>
    </row>
    <row r="11958" spans="16:16" x14ac:dyDescent="0.25">
      <c r="P11958" s="158"/>
    </row>
    <row r="11959" spans="16:16" x14ac:dyDescent="0.25">
      <c r="P11959" s="158"/>
    </row>
    <row r="11960" spans="16:16" x14ac:dyDescent="0.25">
      <c r="P11960" s="158"/>
    </row>
    <row r="11961" spans="16:16" x14ac:dyDescent="0.25">
      <c r="P11961" s="158"/>
    </row>
    <row r="11962" spans="16:16" x14ac:dyDescent="0.25">
      <c r="P11962" s="158"/>
    </row>
    <row r="11963" spans="16:16" x14ac:dyDescent="0.25">
      <c r="P11963" s="158"/>
    </row>
    <row r="11964" spans="16:16" x14ac:dyDescent="0.25">
      <c r="P11964" s="158"/>
    </row>
    <row r="11965" spans="16:16" x14ac:dyDescent="0.25">
      <c r="P11965" s="158"/>
    </row>
    <row r="11966" spans="16:16" x14ac:dyDescent="0.25">
      <c r="P11966" s="158"/>
    </row>
    <row r="11967" spans="16:16" x14ac:dyDescent="0.25">
      <c r="P11967" s="158"/>
    </row>
    <row r="11968" spans="16:16" x14ac:dyDescent="0.25">
      <c r="P11968" s="158"/>
    </row>
    <row r="11969" spans="16:16" x14ac:dyDescent="0.25">
      <c r="P11969" s="158"/>
    </row>
    <row r="11970" spans="16:16" x14ac:dyDescent="0.25">
      <c r="P11970" s="158"/>
    </row>
    <row r="11971" spans="16:16" x14ac:dyDescent="0.25">
      <c r="P11971" s="158"/>
    </row>
    <row r="11972" spans="16:16" x14ac:dyDescent="0.25">
      <c r="P11972" s="158"/>
    </row>
    <row r="11973" spans="16:16" x14ac:dyDescent="0.25">
      <c r="P11973" s="158"/>
    </row>
    <row r="11974" spans="16:16" x14ac:dyDescent="0.25">
      <c r="P11974" s="158"/>
    </row>
    <row r="11975" spans="16:16" x14ac:dyDescent="0.25">
      <c r="P11975" s="158"/>
    </row>
    <row r="11976" spans="16:16" x14ac:dyDescent="0.25">
      <c r="P11976" s="158"/>
    </row>
    <row r="11977" spans="16:16" x14ac:dyDescent="0.25">
      <c r="P11977" s="158"/>
    </row>
    <row r="11978" spans="16:16" x14ac:dyDescent="0.25">
      <c r="P11978" s="158"/>
    </row>
    <row r="11979" spans="16:16" x14ac:dyDescent="0.25">
      <c r="P11979" s="158"/>
    </row>
    <row r="11980" spans="16:16" x14ac:dyDescent="0.25">
      <c r="P11980" s="158"/>
    </row>
    <row r="11981" spans="16:16" x14ac:dyDescent="0.25">
      <c r="P11981" s="158"/>
    </row>
    <row r="11982" spans="16:16" x14ac:dyDescent="0.25">
      <c r="P11982" s="158"/>
    </row>
    <row r="11983" spans="16:16" x14ac:dyDescent="0.25">
      <c r="P11983" s="158"/>
    </row>
    <row r="11984" spans="16:16" x14ac:dyDescent="0.25">
      <c r="P11984" s="158"/>
    </row>
    <row r="11985" spans="16:16" x14ac:dyDescent="0.25">
      <c r="P11985" s="158"/>
    </row>
    <row r="11986" spans="16:16" x14ac:dyDescent="0.25">
      <c r="P11986" s="158"/>
    </row>
    <row r="11987" spans="16:16" x14ac:dyDescent="0.25">
      <c r="P11987" s="158"/>
    </row>
    <row r="11988" spans="16:16" x14ac:dyDescent="0.25">
      <c r="P11988" s="158"/>
    </row>
    <row r="11989" spans="16:16" x14ac:dyDescent="0.25">
      <c r="P11989" s="158"/>
    </row>
    <row r="11990" spans="16:16" x14ac:dyDescent="0.25">
      <c r="P11990" s="158"/>
    </row>
    <row r="11991" spans="16:16" x14ac:dyDescent="0.25">
      <c r="P11991" s="158"/>
    </row>
    <row r="11992" spans="16:16" x14ac:dyDescent="0.25">
      <c r="P11992" s="158"/>
    </row>
    <row r="11993" spans="16:16" x14ac:dyDescent="0.25">
      <c r="P11993" s="158"/>
    </row>
    <row r="11994" spans="16:16" x14ac:dyDescent="0.25">
      <c r="P11994" s="158"/>
    </row>
    <row r="11995" spans="16:16" x14ac:dyDescent="0.25">
      <c r="P11995" s="158"/>
    </row>
    <row r="11996" spans="16:16" x14ac:dyDescent="0.25">
      <c r="P11996" s="158"/>
    </row>
    <row r="11997" spans="16:16" x14ac:dyDescent="0.25">
      <c r="P11997" s="158"/>
    </row>
    <row r="11998" spans="16:16" x14ac:dyDescent="0.25">
      <c r="P11998" s="158"/>
    </row>
    <row r="11999" spans="16:16" x14ac:dyDescent="0.25">
      <c r="P11999" s="158"/>
    </row>
    <row r="12000" spans="16:16" x14ac:dyDescent="0.25">
      <c r="P12000" s="158"/>
    </row>
    <row r="12001" spans="16:16" x14ac:dyDescent="0.25">
      <c r="P12001" s="158"/>
    </row>
    <row r="12002" spans="16:16" x14ac:dyDescent="0.25">
      <c r="P12002" s="158"/>
    </row>
    <row r="12003" spans="16:16" x14ac:dyDescent="0.25">
      <c r="P12003" s="158"/>
    </row>
    <row r="12004" spans="16:16" x14ac:dyDescent="0.25">
      <c r="P12004" s="158"/>
    </row>
    <row r="12005" spans="16:16" x14ac:dyDescent="0.25">
      <c r="P12005" s="158"/>
    </row>
    <row r="12006" spans="16:16" x14ac:dyDescent="0.25">
      <c r="P12006" s="158"/>
    </row>
    <row r="12007" spans="16:16" x14ac:dyDescent="0.25">
      <c r="P12007" s="158"/>
    </row>
    <row r="12008" spans="16:16" x14ac:dyDescent="0.25">
      <c r="P12008" s="158"/>
    </row>
    <row r="12009" spans="16:16" x14ac:dyDescent="0.25">
      <c r="P12009" s="158"/>
    </row>
    <row r="12010" spans="16:16" x14ac:dyDescent="0.25">
      <c r="P12010" s="158"/>
    </row>
    <row r="12011" spans="16:16" x14ac:dyDescent="0.25">
      <c r="P12011" s="158"/>
    </row>
    <row r="12012" spans="16:16" x14ac:dyDescent="0.25">
      <c r="P12012" s="158"/>
    </row>
    <row r="12013" spans="16:16" x14ac:dyDescent="0.25">
      <c r="P12013" s="158"/>
    </row>
    <row r="12014" spans="16:16" x14ac:dyDescent="0.25">
      <c r="P12014" s="158"/>
    </row>
    <row r="12015" spans="16:16" x14ac:dyDescent="0.25">
      <c r="P12015" s="158"/>
    </row>
    <row r="12016" spans="16:16" x14ac:dyDescent="0.25">
      <c r="P12016" s="158"/>
    </row>
    <row r="12017" spans="16:16" x14ac:dyDescent="0.25">
      <c r="P12017" s="158"/>
    </row>
    <row r="12018" spans="16:16" x14ac:dyDescent="0.25">
      <c r="P12018" s="158"/>
    </row>
    <row r="12019" spans="16:16" x14ac:dyDescent="0.25">
      <c r="P12019" s="158"/>
    </row>
    <row r="12020" spans="16:16" x14ac:dyDescent="0.25">
      <c r="P12020" s="158"/>
    </row>
    <row r="12021" spans="16:16" x14ac:dyDescent="0.25">
      <c r="P12021" s="158"/>
    </row>
    <row r="12022" spans="16:16" x14ac:dyDescent="0.25">
      <c r="P12022" s="158"/>
    </row>
    <row r="12023" spans="16:16" x14ac:dyDescent="0.25">
      <c r="P12023" s="158"/>
    </row>
    <row r="12024" spans="16:16" x14ac:dyDescent="0.25">
      <c r="P12024" s="158"/>
    </row>
    <row r="12025" spans="16:16" x14ac:dyDescent="0.25">
      <c r="P12025" s="158"/>
    </row>
    <row r="12026" spans="16:16" x14ac:dyDescent="0.25">
      <c r="P12026" s="158"/>
    </row>
    <row r="12027" spans="16:16" x14ac:dyDescent="0.25">
      <c r="P12027" s="158"/>
    </row>
    <row r="12028" spans="16:16" x14ac:dyDescent="0.25">
      <c r="P12028" s="158"/>
    </row>
    <row r="12029" spans="16:16" x14ac:dyDescent="0.25">
      <c r="P12029" s="158"/>
    </row>
    <row r="12030" spans="16:16" x14ac:dyDescent="0.25">
      <c r="P12030" s="158"/>
    </row>
    <row r="12031" spans="16:16" x14ac:dyDescent="0.25">
      <c r="P12031" s="158"/>
    </row>
    <row r="12032" spans="16:16" x14ac:dyDescent="0.25">
      <c r="P12032" s="158"/>
    </row>
    <row r="12033" spans="16:16" x14ac:dyDescent="0.25">
      <c r="P12033" s="158"/>
    </row>
    <row r="12034" spans="16:16" x14ac:dyDescent="0.25">
      <c r="P12034" s="158"/>
    </row>
    <row r="12035" spans="16:16" x14ac:dyDescent="0.25">
      <c r="P12035" s="158"/>
    </row>
    <row r="12036" spans="16:16" x14ac:dyDescent="0.25">
      <c r="P12036" s="158"/>
    </row>
    <row r="12037" spans="16:16" x14ac:dyDescent="0.25">
      <c r="P12037" s="158"/>
    </row>
    <row r="12038" spans="16:16" x14ac:dyDescent="0.25">
      <c r="P12038" s="158"/>
    </row>
    <row r="12039" spans="16:16" x14ac:dyDescent="0.25">
      <c r="P12039" s="158"/>
    </row>
    <row r="12040" spans="16:16" x14ac:dyDescent="0.25">
      <c r="P12040" s="158"/>
    </row>
    <row r="12041" spans="16:16" x14ac:dyDescent="0.25">
      <c r="P12041" s="158"/>
    </row>
    <row r="12042" spans="16:16" x14ac:dyDescent="0.25">
      <c r="P12042" s="158"/>
    </row>
    <row r="12043" spans="16:16" x14ac:dyDescent="0.25">
      <c r="P12043" s="158"/>
    </row>
    <row r="12044" spans="16:16" x14ac:dyDescent="0.25">
      <c r="P12044" s="158"/>
    </row>
    <row r="12045" spans="16:16" x14ac:dyDescent="0.25">
      <c r="P12045" s="158"/>
    </row>
    <row r="12046" spans="16:16" x14ac:dyDescent="0.25">
      <c r="P12046" s="158"/>
    </row>
    <row r="12047" spans="16:16" x14ac:dyDescent="0.25">
      <c r="P12047" s="158"/>
    </row>
    <row r="12048" spans="16:16" x14ac:dyDescent="0.25">
      <c r="P12048" s="158"/>
    </row>
    <row r="12049" spans="16:16" x14ac:dyDescent="0.25">
      <c r="P12049" s="158"/>
    </row>
    <row r="12050" spans="16:16" x14ac:dyDescent="0.25">
      <c r="P12050" s="158"/>
    </row>
    <row r="12051" spans="16:16" x14ac:dyDescent="0.25">
      <c r="P12051" s="158"/>
    </row>
    <row r="12052" spans="16:16" x14ac:dyDescent="0.25">
      <c r="P12052" s="158"/>
    </row>
    <row r="12053" spans="16:16" x14ac:dyDescent="0.25">
      <c r="P12053" s="158"/>
    </row>
    <row r="12054" spans="16:16" x14ac:dyDescent="0.25">
      <c r="P12054" s="158"/>
    </row>
    <row r="12055" spans="16:16" x14ac:dyDescent="0.25">
      <c r="P12055" s="158"/>
    </row>
    <row r="12056" spans="16:16" x14ac:dyDescent="0.25">
      <c r="P12056" s="158"/>
    </row>
    <row r="12057" spans="16:16" x14ac:dyDescent="0.25">
      <c r="P12057" s="158"/>
    </row>
    <row r="12058" spans="16:16" x14ac:dyDescent="0.25">
      <c r="P12058" s="158"/>
    </row>
    <row r="12059" spans="16:16" x14ac:dyDescent="0.25">
      <c r="P12059" s="158"/>
    </row>
    <row r="12060" spans="16:16" x14ac:dyDescent="0.25">
      <c r="P12060" s="158"/>
    </row>
    <row r="12061" spans="16:16" x14ac:dyDescent="0.25">
      <c r="P12061" s="158"/>
    </row>
    <row r="12062" spans="16:16" x14ac:dyDescent="0.25">
      <c r="P12062" s="158"/>
    </row>
    <row r="12063" spans="16:16" x14ac:dyDescent="0.25">
      <c r="P12063" s="158"/>
    </row>
    <row r="12064" spans="16:16" x14ac:dyDescent="0.25">
      <c r="P12064" s="158"/>
    </row>
    <row r="12065" spans="16:16" x14ac:dyDescent="0.25">
      <c r="P12065" s="158"/>
    </row>
    <row r="12066" spans="16:16" x14ac:dyDescent="0.25">
      <c r="P12066" s="158"/>
    </row>
    <row r="12067" spans="16:16" x14ac:dyDescent="0.25">
      <c r="P12067" s="158"/>
    </row>
    <row r="12068" spans="16:16" x14ac:dyDescent="0.25">
      <c r="P12068" s="158"/>
    </row>
    <row r="12069" spans="16:16" x14ac:dyDescent="0.25">
      <c r="P12069" s="158"/>
    </row>
    <row r="12070" spans="16:16" x14ac:dyDescent="0.25">
      <c r="P12070" s="158"/>
    </row>
    <row r="12071" spans="16:16" x14ac:dyDescent="0.25">
      <c r="P12071" s="158"/>
    </row>
    <row r="12072" spans="16:16" x14ac:dyDescent="0.25">
      <c r="P12072" s="158"/>
    </row>
    <row r="12073" spans="16:16" x14ac:dyDescent="0.25">
      <c r="P12073" s="158"/>
    </row>
    <row r="12074" spans="16:16" x14ac:dyDescent="0.25">
      <c r="P12074" s="158"/>
    </row>
    <row r="12075" spans="16:16" x14ac:dyDescent="0.25">
      <c r="P12075" s="158"/>
    </row>
    <row r="12076" spans="16:16" x14ac:dyDescent="0.25">
      <c r="P12076" s="158"/>
    </row>
    <row r="12077" spans="16:16" x14ac:dyDescent="0.25">
      <c r="P12077" s="158"/>
    </row>
    <row r="12078" spans="16:16" x14ac:dyDescent="0.25">
      <c r="P12078" s="158"/>
    </row>
    <row r="12079" spans="16:16" x14ac:dyDescent="0.25">
      <c r="P12079" s="158"/>
    </row>
    <row r="12080" spans="16:16" x14ac:dyDescent="0.25">
      <c r="P12080" s="158"/>
    </row>
    <row r="12081" spans="16:16" x14ac:dyDescent="0.25">
      <c r="P12081" s="158"/>
    </row>
    <row r="12082" spans="16:16" x14ac:dyDescent="0.25">
      <c r="P12082" s="158"/>
    </row>
    <row r="12083" spans="16:16" x14ac:dyDescent="0.25">
      <c r="P12083" s="158"/>
    </row>
    <row r="12084" spans="16:16" x14ac:dyDescent="0.25">
      <c r="P12084" s="158"/>
    </row>
    <row r="12085" spans="16:16" x14ac:dyDescent="0.25">
      <c r="P12085" s="158"/>
    </row>
    <row r="12086" spans="16:16" x14ac:dyDescent="0.25">
      <c r="P12086" s="158"/>
    </row>
    <row r="12087" spans="16:16" x14ac:dyDescent="0.25">
      <c r="P12087" s="158"/>
    </row>
    <row r="12088" spans="16:16" x14ac:dyDescent="0.25">
      <c r="P12088" s="158"/>
    </row>
    <row r="12089" spans="16:16" x14ac:dyDescent="0.25">
      <c r="P12089" s="158"/>
    </row>
    <row r="12090" spans="16:16" x14ac:dyDescent="0.25">
      <c r="P12090" s="158"/>
    </row>
    <row r="12091" spans="16:16" x14ac:dyDescent="0.25">
      <c r="P12091" s="158"/>
    </row>
    <row r="12092" spans="16:16" x14ac:dyDescent="0.25">
      <c r="P12092" s="158"/>
    </row>
    <row r="12093" spans="16:16" x14ac:dyDescent="0.25">
      <c r="P12093" s="158"/>
    </row>
    <row r="12094" spans="16:16" x14ac:dyDescent="0.25">
      <c r="P12094" s="158"/>
    </row>
    <row r="12095" spans="16:16" x14ac:dyDescent="0.25">
      <c r="P12095" s="158"/>
    </row>
    <row r="12096" spans="16:16" x14ac:dyDescent="0.25">
      <c r="P12096" s="158"/>
    </row>
    <row r="12097" spans="16:16" x14ac:dyDescent="0.25">
      <c r="P12097" s="158"/>
    </row>
    <row r="12098" spans="16:16" x14ac:dyDescent="0.25">
      <c r="P12098" s="158"/>
    </row>
    <row r="12099" spans="16:16" x14ac:dyDescent="0.25">
      <c r="P12099" s="158"/>
    </row>
    <row r="12100" spans="16:16" x14ac:dyDescent="0.25">
      <c r="P12100" s="158"/>
    </row>
    <row r="12101" spans="16:16" x14ac:dyDescent="0.25">
      <c r="P12101" s="158"/>
    </row>
    <row r="12102" spans="16:16" x14ac:dyDescent="0.25">
      <c r="P12102" s="158"/>
    </row>
    <row r="12103" spans="16:16" x14ac:dyDescent="0.25">
      <c r="P12103" s="158"/>
    </row>
    <row r="12104" spans="16:16" x14ac:dyDescent="0.25">
      <c r="P12104" s="158"/>
    </row>
    <row r="12105" spans="16:16" x14ac:dyDescent="0.25">
      <c r="P12105" s="158"/>
    </row>
    <row r="12106" spans="16:16" x14ac:dyDescent="0.25">
      <c r="P12106" s="158"/>
    </row>
    <row r="12107" spans="16:16" x14ac:dyDescent="0.25">
      <c r="P12107" s="158"/>
    </row>
    <row r="12108" spans="16:16" x14ac:dyDescent="0.25">
      <c r="P12108" s="158"/>
    </row>
    <row r="12109" spans="16:16" x14ac:dyDescent="0.25">
      <c r="P12109" s="158"/>
    </row>
    <row r="12110" spans="16:16" x14ac:dyDescent="0.25">
      <c r="P12110" s="158"/>
    </row>
    <row r="12111" spans="16:16" x14ac:dyDescent="0.25">
      <c r="P12111" s="158"/>
    </row>
    <row r="12112" spans="16:16" x14ac:dyDescent="0.25">
      <c r="P12112" s="158"/>
    </row>
    <row r="12113" spans="16:16" x14ac:dyDescent="0.25">
      <c r="P12113" s="158"/>
    </row>
    <row r="12114" spans="16:16" x14ac:dyDescent="0.25">
      <c r="P12114" s="158"/>
    </row>
    <row r="12115" spans="16:16" x14ac:dyDescent="0.25">
      <c r="P12115" s="158"/>
    </row>
    <row r="12116" spans="16:16" x14ac:dyDescent="0.25">
      <c r="P12116" s="158"/>
    </row>
    <row r="12117" spans="16:16" x14ac:dyDescent="0.25">
      <c r="P12117" s="158"/>
    </row>
    <row r="12118" spans="16:16" x14ac:dyDescent="0.25">
      <c r="P12118" s="158"/>
    </row>
    <row r="12119" spans="16:16" x14ac:dyDescent="0.25">
      <c r="P12119" s="158"/>
    </row>
    <row r="12120" spans="16:16" x14ac:dyDescent="0.25">
      <c r="P12120" s="158"/>
    </row>
    <row r="12121" spans="16:16" x14ac:dyDescent="0.25">
      <c r="P12121" s="158"/>
    </row>
    <row r="12122" spans="16:16" x14ac:dyDescent="0.25">
      <c r="P12122" s="158"/>
    </row>
    <row r="12123" spans="16:16" x14ac:dyDescent="0.25">
      <c r="P12123" s="158"/>
    </row>
    <row r="12124" spans="16:16" x14ac:dyDescent="0.25">
      <c r="P12124" s="158"/>
    </row>
    <row r="12125" spans="16:16" x14ac:dyDescent="0.25">
      <c r="P12125" s="158"/>
    </row>
    <row r="12126" spans="16:16" x14ac:dyDescent="0.25">
      <c r="P12126" s="158"/>
    </row>
    <row r="12127" spans="16:16" x14ac:dyDescent="0.25">
      <c r="P12127" s="158"/>
    </row>
    <row r="12128" spans="16:16" x14ac:dyDescent="0.25">
      <c r="P12128" s="158"/>
    </row>
    <row r="12129" spans="16:16" x14ac:dyDescent="0.25">
      <c r="P12129" s="158"/>
    </row>
    <row r="12130" spans="16:16" x14ac:dyDescent="0.25">
      <c r="P12130" s="158"/>
    </row>
    <row r="12131" spans="16:16" x14ac:dyDescent="0.25">
      <c r="P12131" s="158"/>
    </row>
    <row r="12132" spans="16:16" x14ac:dyDescent="0.25">
      <c r="P12132" s="158"/>
    </row>
    <row r="12133" spans="16:16" x14ac:dyDescent="0.25">
      <c r="P12133" s="158"/>
    </row>
    <row r="12134" spans="16:16" x14ac:dyDescent="0.25">
      <c r="P12134" s="158"/>
    </row>
    <row r="12135" spans="16:16" x14ac:dyDescent="0.25">
      <c r="P12135" s="158"/>
    </row>
    <row r="12136" spans="16:16" x14ac:dyDescent="0.25">
      <c r="P12136" s="158"/>
    </row>
    <row r="12137" spans="16:16" x14ac:dyDescent="0.25">
      <c r="P12137" s="158"/>
    </row>
    <row r="12138" spans="16:16" x14ac:dyDescent="0.25">
      <c r="P12138" s="158"/>
    </row>
    <row r="12139" spans="16:16" x14ac:dyDescent="0.25">
      <c r="P12139" s="158"/>
    </row>
    <row r="12140" spans="16:16" x14ac:dyDescent="0.25">
      <c r="P12140" s="158"/>
    </row>
    <row r="12141" spans="16:16" x14ac:dyDescent="0.25">
      <c r="P12141" s="158"/>
    </row>
    <row r="12142" spans="16:16" x14ac:dyDescent="0.25">
      <c r="P12142" s="158"/>
    </row>
    <row r="12143" spans="16:16" x14ac:dyDescent="0.25">
      <c r="P12143" s="158"/>
    </row>
    <row r="12144" spans="16:16" x14ac:dyDescent="0.25">
      <c r="P12144" s="158"/>
    </row>
    <row r="12145" spans="16:16" x14ac:dyDescent="0.25">
      <c r="P12145" s="158"/>
    </row>
    <row r="12146" spans="16:16" x14ac:dyDescent="0.25">
      <c r="P12146" s="158"/>
    </row>
    <row r="12147" spans="16:16" x14ac:dyDescent="0.25">
      <c r="P12147" s="158"/>
    </row>
    <row r="12148" spans="16:16" x14ac:dyDescent="0.25">
      <c r="P12148" s="158"/>
    </row>
    <row r="12149" spans="16:16" x14ac:dyDescent="0.25">
      <c r="P12149" s="158"/>
    </row>
    <row r="12150" spans="16:16" x14ac:dyDescent="0.25">
      <c r="P12150" s="158"/>
    </row>
    <row r="12151" spans="16:16" x14ac:dyDescent="0.25">
      <c r="P12151" s="158"/>
    </row>
    <row r="12152" spans="16:16" x14ac:dyDescent="0.25">
      <c r="P12152" s="158"/>
    </row>
    <row r="12153" spans="16:16" x14ac:dyDescent="0.25">
      <c r="P12153" s="158"/>
    </row>
    <row r="12154" spans="16:16" x14ac:dyDescent="0.25">
      <c r="P12154" s="158"/>
    </row>
    <row r="12155" spans="16:16" x14ac:dyDescent="0.25">
      <c r="P12155" s="158"/>
    </row>
    <row r="12156" spans="16:16" x14ac:dyDescent="0.25">
      <c r="P12156" s="158"/>
    </row>
    <row r="12157" spans="16:16" x14ac:dyDescent="0.25">
      <c r="P12157" s="158"/>
    </row>
    <row r="12158" spans="16:16" x14ac:dyDescent="0.25">
      <c r="P12158" s="158"/>
    </row>
    <row r="12159" spans="16:16" x14ac:dyDescent="0.25">
      <c r="P12159" s="158"/>
    </row>
    <row r="12160" spans="16:16" x14ac:dyDescent="0.25">
      <c r="P12160" s="158"/>
    </row>
    <row r="12161" spans="16:16" x14ac:dyDescent="0.25">
      <c r="P12161" s="158"/>
    </row>
    <row r="12162" spans="16:16" x14ac:dyDescent="0.25">
      <c r="P12162" s="158"/>
    </row>
    <row r="12163" spans="16:16" x14ac:dyDescent="0.25">
      <c r="P12163" s="158"/>
    </row>
    <row r="12164" spans="16:16" x14ac:dyDescent="0.25">
      <c r="P12164" s="158"/>
    </row>
    <row r="12165" spans="16:16" x14ac:dyDescent="0.25">
      <c r="P12165" s="158"/>
    </row>
    <row r="12166" spans="16:16" x14ac:dyDescent="0.25">
      <c r="P12166" s="158"/>
    </row>
    <row r="12167" spans="16:16" x14ac:dyDescent="0.25">
      <c r="P12167" s="158"/>
    </row>
    <row r="12168" spans="16:16" x14ac:dyDescent="0.25">
      <c r="P12168" s="158"/>
    </row>
    <row r="12169" spans="16:16" x14ac:dyDescent="0.25">
      <c r="P12169" s="158"/>
    </row>
    <row r="12170" spans="16:16" x14ac:dyDescent="0.25">
      <c r="P12170" s="158"/>
    </row>
    <row r="12171" spans="16:16" x14ac:dyDescent="0.25">
      <c r="P12171" s="158"/>
    </row>
    <row r="12172" spans="16:16" x14ac:dyDescent="0.25">
      <c r="P12172" s="158"/>
    </row>
    <row r="12173" spans="16:16" x14ac:dyDescent="0.25">
      <c r="P12173" s="158"/>
    </row>
    <row r="12174" spans="16:16" x14ac:dyDescent="0.25">
      <c r="P12174" s="158"/>
    </row>
    <row r="12175" spans="16:16" x14ac:dyDescent="0.25">
      <c r="P12175" s="158"/>
    </row>
    <row r="12176" spans="16:16" x14ac:dyDescent="0.25">
      <c r="P12176" s="158"/>
    </row>
    <row r="12177" spans="16:16" x14ac:dyDescent="0.25">
      <c r="P12177" s="158"/>
    </row>
    <row r="12178" spans="16:16" x14ac:dyDescent="0.25">
      <c r="P12178" s="158"/>
    </row>
    <row r="12179" spans="16:16" x14ac:dyDescent="0.25">
      <c r="P12179" s="158"/>
    </row>
    <row r="12180" spans="16:16" x14ac:dyDescent="0.25">
      <c r="P12180" s="158"/>
    </row>
    <row r="12181" spans="16:16" x14ac:dyDescent="0.25">
      <c r="P12181" s="158"/>
    </row>
    <row r="12182" spans="16:16" x14ac:dyDescent="0.25">
      <c r="P12182" s="158"/>
    </row>
    <row r="12183" spans="16:16" x14ac:dyDescent="0.25">
      <c r="P12183" s="158"/>
    </row>
    <row r="12184" spans="16:16" x14ac:dyDescent="0.25">
      <c r="P12184" s="158"/>
    </row>
    <row r="12185" spans="16:16" x14ac:dyDescent="0.25">
      <c r="P12185" s="158"/>
    </row>
    <row r="12186" spans="16:16" x14ac:dyDescent="0.25">
      <c r="P12186" s="158"/>
    </row>
    <row r="12187" spans="16:16" x14ac:dyDescent="0.25">
      <c r="P12187" s="158"/>
    </row>
    <row r="12188" spans="16:16" x14ac:dyDescent="0.25">
      <c r="P12188" s="158"/>
    </row>
    <row r="12189" spans="16:16" x14ac:dyDescent="0.25">
      <c r="P12189" s="158"/>
    </row>
    <row r="12190" spans="16:16" x14ac:dyDescent="0.25">
      <c r="P12190" s="158"/>
    </row>
    <row r="12191" spans="16:16" x14ac:dyDescent="0.25">
      <c r="P12191" s="158"/>
    </row>
    <row r="12192" spans="16:16" x14ac:dyDescent="0.25">
      <c r="P12192" s="158"/>
    </row>
    <row r="12193" spans="16:16" x14ac:dyDescent="0.25">
      <c r="P12193" s="158"/>
    </row>
    <row r="12194" spans="16:16" x14ac:dyDescent="0.25">
      <c r="P12194" s="158"/>
    </row>
    <row r="12195" spans="16:16" x14ac:dyDescent="0.25">
      <c r="P12195" s="158"/>
    </row>
    <row r="12196" spans="16:16" x14ac:dyDescent="0.25">
      <c r="P12196" s="158"/>
    </row>
    <row r="12197" spans="16:16" x14ac:dyDescent="0.25">
      <c r="P12197" s="158"/>
    </row>
    <row r="12198" spans="16:16" x14ac:dyDescent="0.25">
      <c r="P12198" s="158"/>
    </row>
    <row r="12199" spans="16:16" x14ac:dyDescent="0.25">
      <c r="P12199" s="158"/>
    </row>
    <row r="12200" spans="16:16" x14ac:dyDescent="0.25">
      <c r="P12200" s="158"/>
    </row>
    <row r="12201" spans="16:16" x14ac:dyDescent="0.25">
      <c r="P12201" s="158"/>
    </row>
    <row r="12202" spans="16:16" x14ac:dyDescent="0.25">
      <c r="P12202" s="158"/>
    </row>
    <row r="12203" spans="16:16" x14ac:dyDescent="0.25">
      <c r="P12203" s="158"/>
    </row>
    <row r="12204" spans="16:16" x14ac:dyDescent="0.25">
      <c r="P12204" s="158"/>
    </row>
    <row r="12205" spans="16:16" x14ac:dyDescent="0.25">
      <c r="P12205" s="158"/>
    </row>
    <row r="12206" spans="16:16" x14ac:dyDescent="0.25">
      <c r="P12206" s="158"/>
    </row>
    <row r="12207" spans="16:16" x14ac:dyDescent="0.25">
      <c r="P12207" s="158"/>
    </row>
    <row r="12208" spans="16:16" x14ac:dyDescent="0.25">
      <c r="P12208" s="158"/>
    </row>
    <row r="12209" spans="16:16" x14ac:dyDescent="0.25">
      <c r="P12209" s="158"/>
    </row>
    <row r="12210" spans="16:16" x14ac:dyDescent="0.25">
      <c r="P12210" s="158"/>
    </row>
    <row r="12211" spans="16:16" x14ac:dyDescent="0.25">
      <c r="P12211" s="158"/>
    </row>
    <row r="12212" spans="16:16" x14ac:dyDescent="0.25">
      <c r="P12212" s="158"/>
    </row>
    <row r="12213" spans="16:16" x14ac:dyDescent="0.25">
      <c r="P12213" s="158"/>
    </row>
    <row r="12214" spans="16:16" x14ac:dyDescent="0.25">
      <c r="P12214" s="158"/>
    </row>
    <row r="12215" spans="16:16" x14ac:dyDescent="0.25">
      <c r="P12215" s="158"/>
    </row>
    <row r="12216" spans="16:16" x14ac:dyDescent="0.25">
      <c r="P12216" s="158"/>
    </row>
    <row r="12217" spans="16:16" x14ac:dyDescent="0.25">
      <c r="P12217" s="158"/>
    </row>
    <row r="12218" spans="16:16" x14ac:dyDescent="0.25">
      <c r="P12218" s="158"/>
    </row>
    <row r="12219" spans="16:16" x14ac:dyDescent="0.25">
      <c r="P12219" s="158"/>
    </row>
    <row r="12220" spans="16:16" x14ac:dyDescent="0.25">
      <c r="P12220" s="158"/>
    </row>
    <row r="12221" spans="16:16" x14ac:dyDescent="0.25">
      <c r="P12221" s="158"/>
    </row>
    <row r="12222" spans="16:16" x14ac:dyDescent="0.25">
      <c r="P12222" s="158"/>
    </row>
    <row r="12223" spans="16:16" x14ac:dyDescent="0.25">
      <c r="P12223" s="158"/>
    </row>
    <row r="12224" spans="16:16" x14ac:dyDescent="0.25">
      <c r="P12224" s="158"/>
    </row>
    <row r="12225" spans="16:16" x14ac:dyDescent="0.25">
      <c r="P12225" s="158"/>
    </row>
    <row r="12226" spans="16:16" x14ac:dyDescent="0.25">
      <c r="P12226" s="158"/>
    </row>
    <row r="12227" spans="16:16" x14ac:dyDescent="0.25">
      <c r="P12227" s="158"/>
    </row>
    <row r="12228" spans="16:16" x14ac:dyDescent="0.25">
      <c r="P12228" s="158"/>
    </row>
    <row r="12229" spans="16:16" x14ac:dyDescent="0.25">
      <c r="P12229" s="158"/>
    </row>
    <row r="12230" spans="16:16" x14ac:dyDescent="0.25">
      <c r="P12230" s="158"/>
    </row>
    <row r="12231" spans="16:16" x14ac:dyDescent="0.25">
      <c r="P12231" s="158"/>
    </row>
    <row r="12232" spans="16:16" x14ac:dyDescent="0.25">
      <c r="P12232" s="158"/>
    </row>
    <row r="12233" spans="16:16" x14ac:dyDescent="0.25">
      <c r="P12233" s="158"/>
    </row>
    <row r="12234" spans="16:16" x14ac:dyDescent="0.25">
      <c r="P12234" s="158"/>
    </row>
    <row r="12235" spans="16:16" x14ac:dyDescent="0.25">
      <c r="P12235" s="158"/>
    </row>
    <row r="12236" spans="16:16" x14ac:dyDescent="0.25">
      <c r="P12236" s="158"/>
    </row>
    <row r="12237" spans="16:16" x14ac:dyDescent="0.25">
      <c r="P12237" s="158"/>
    </row>
    <row r="12238" spans="16:16" x14ac:dyDescent="0.25">
      <c r="P12238" s="158"/>
    </row>
    <row r="12239" spans="16:16" x14ac:dyDescent="0.25">
      <c r="P12239" s="158"/>
    </row>
    <row r="12240" spans="16:16" x14ac:dyDescent="0.25">
      <c r="P12240" s="158"/>
    </row>
    <row r="12241" spans="16:16" x14ac:dyDescent="0.25">
      <c r="P12241" s="158"/>
    </row>
    <row r="12242" spans="16:16" x14ac:dyDescent="0.25">
      <c r="P12242" s="158"/>
    </row>
    <row r="12243" spans="16:16" x14ac:dyDescent="0.25">
      <c r="P12243" s="158"/>
    </row>
    <row r="12244" spans="16:16" x14ac:dyDescent="0.25">
      <c r="P12244" s="158"/>
    </row>
    <row r="12245" spans="16:16" x14ac:dyDescent="0.25">
      <c r="P12245" s="158"/>
    </row>
    <row r="12246" spans="16:16" x14ac:dyDescent="0.25">
      <c r="P12246" s="158"/>
    </row>
    <row r="12247" spans="16:16" x14ac:dyDescent="0.25">
      <c r="P12247" s="158"/>
    </row>
    <row r="12248" spans="16:16" x14ac:dyDescent="0.25">
      <c r="P12248" s="158"/>
    </row>
    <row r="12249" spans="16:16" x14ac:dyDescent="0.25">
      <c r="P12249" s="158"/>
    </row>
    <row r="12250" spans="16:16" x14ac:dyDescent="0.25">
      <c r="P12250" s="158"/>
    </row>
    <row r="12251" spans="16:16" x14ac:dyDescent="0.25">
      <c r="P12251" s="158"/>
    </row>
    <row r="12252" spans="16:16" x14ac:dyDescent="0.25">
      <c r="P12252" s="158"/>
    </row>
    <row r="12253" spans="16:16" x14ac:dyDescent="0.25">
      <c r="P12253" s="158"/>
    </row>
    <row r="12254" spans="16:16" x14ac:dyDescent="0.25">
      <c r="P12254" s="158"/>
    </row>
    <row r="12255" spans="16:16" x14ac:dyDescent="0.25">
      <c r="P12255" s="158"/>
    </row>
    <row r="12256" spans="16:16" x14ac:dyDescent="0.25">
      <c r="P12256" s="158"/>
    </row>
    <row r="12257" spans="16:16" x14ac:dyDescent="0.25">
      <c r="P12257" s="158"/>
    </row>
    <row r="12258" spans="16:16" x14ac:dyDescent="0.25">
      <c r="P12258" s="158"/>
    </row>
    <row r="12259" spans="16:16" x14ac:dyDescent="0.25">
      <c r="P12259" s="158"/>
    </row>
    <row r="12260" spans="16:16" x14ac:dyDescent="0.25">
      <c r="P12260" s="158"/>
    </row>
    <row r="12261" spans="16:16" x14ac:dyDescent="0.25">
      <c r="P12261" s="158"/>
    </row>
    <row r="12262" spans="16:16" x14ac:dyDescent="0.25">
      <c r="P12262" s="158"/>
    </row>
    <row r="12263" spans="16:16" x14ac:dyDescent="0.25">
      <c r="P12263" s="158"/>
    </row>
    <row r="12264" spans="16:16" x14ac:dyDescent="0.25">
      <c r="P12264" s="158"/>
    </row>
    <row r="12265" spans="16:16" x14ac:dyDescent="0.25">
      <c r="P12265" s="158"/>
    </row>
    <row r="12266" spans="16:16" x14ac:dyDescent="0.25">
      <c r="P12266" s="158"/>
    </row>
    <row r="12267" spans="16:16" x14ac:dyDescent="0.25">
      <c r="P12267" s="158"/>
    </row>
    <row r="12268" spans="16:16" x14ac:dyDescent="0.25">
      <c r="P12268" s="158"/>
    </row>
    <row r="12269" spans="16:16" x14ac:dyDescent="0.25">
      <c r="P12269" s="158"/>
    </row>
    <row r="12270" spans="16:16" x14ac:dyDescent="0.25">
      <c r="P12270" s="158"/>
    </row>
    <row r="12271" spans="16:16" x14ac:dyDescent="0.25">
      <c r="P12271" s="158"/>
    </row>
    <row r="12272" spans="16:16" x14ac:dyDescent="0.25">
      <c r="P12272" s="158"/>
    </row>
    <row r="12273" spans="16:16" x14ac:dyDescent="0.25">
      <c r="P12273" s="158"/>
    </row>
    <row r="12274" spans="16:16" x14ac:dyDescent="0.25">
      <c r="P12274" s="158"/>
    </row>
    <row r="12275" spans="16:16" x14ac:dyDescent="0.25">
      <c r="P12275" s="158"/>
    </row>
    <row r="12276" spans="16:16" x14ac:dyDescent="0.25">
      <c r="P12276" s="158"/>
    </row>
    <row r="12277" spans="16:16" x14ac:dyDescent="0.25">
      <c r="P12277" s="158"/>
    </row>
    <row r="12278" spans="16:16" x14ac:dyDescent="0.25">
      <c r="P12278" s="158"/>
    </row>
    <row r="12279" spans="16:16" x14ac:dyDescent="0.25">
      <c r="P12279" s="158"/>
    </row>
    <row r="12280" spans="16:16" x14ac:dyDescent="0.25">
      <c r="P12280" s="158"/>
    </row>
    <row r="12281" spans="16:16" x14ac:dyDescent="0.25">
      <c r="P12281" s="158"/>
    </row>
    <row r="12282" spans="16:16" x14ac:dyDescent="0.25">
      <c r="P12282" s="158"/>
    </row>
    <row r="12283" spans="16:16" x14ac:dyDescent="0.25">
      <c r="P12283" s="158"/>
    </row>
    <row r="12284" spans="16:16" x14ac:dyDescent="0.25">
      <c r="P12284" s="158"/>
    </row>
    <row r="12285" spans="16:16" x14ac:dyDescent="0.25">
      <c r="P12285" s="158"/>
    </row>
    <row r="12286" spans="16:16" x14ac:dyDescent="0.25">
      <c r="P12286" s="158"/>
    </row>
    <row r="12287" spans="16:16" x14ac:dyDescent="0.25">
      <c r="P12287" s="158"/>
    </row>
    <row r="12288" spans="16:16" x14ac:dyDescent="0.25">
      <c r="P12288" s="158"/>
    </row>
    <row r="12289" spans="16:16" x14ac:dyDescent="0.25">
      <c r="P12289" s="158"/>
    </row>
    <row r="12290" spans="16:16" x14ac:dyDescent="0.25">
      <c r="P12290" s="158"/>
    </row>
    <row r="12291" spans="16:16" x14ac:dyDescent="0.25">
      <c r="P12291" s="158"/>
    </row>
    <row r="12292" spans="16:16" x14ac:dyDescent="0.25">
      <c r="P12292" s="158"/>
    </row>
    <row r="12293" spans="16:16" x14ac:dyDescent="0.25">
      <c r="P12293" s="158"/>
    </row>
    <row r="12294" spans="16:16" x14ac:dyDescent="0.25">
      <c r="P12294" s="158"/>
    </row>
    <row r="12295" spans="16:16" x14ac:dyDescent="0.25">
      <c r="P12295" s="158"/>
    </row>
    <row r="12296" spans="16:16" x14ac:dyDescent="0.25">
      <c r="P12296" s="158"/>
    </row>
    <row r="12297" spans="16:16" x14ac:dyDescent="0.25">
      <c r="P12297" s="158"/>
    </row>
    <row r="12298" spans="16:16" x14ac:dyDescent="0.25">
      <c r="P12298" s="158"/>
    </row>
    <row r="12299" spans="16:16" x14ac:dyDescent="0.25">
      <c r="P12299" s="158"/>
    </row>
    <row r="12300" spans="16:16" x14ac:dyDescent="0.25">
      <c r="P12300" s="158"/>
    </row>
    <row r="12301" spans="16:16" x14ac:dyDescent="0.25">
      <c r="P12301" s="158"/>
    </row>
    <row r="12302" spans="16:16" x14ac:dyDescent="0.25">
      <c r="P12302" s="158"/>
    </row>
    <row r="12303" spans="16:16" x14ac:dyDescent="0.25">
      <c r="P12303" s="158"/>
    </row>
    <row r="12304" spans="16:16" x14ac:dyDescent="0.25">
      <c r="P12304" s="158"/>
    </row>
    <row r="12305" spans="16:16" x14ac:dyDescent="0.25">
      <c r="P12305" s="158"/>
    </row>
    <row r="12306" spans="16:16" x14ac:dyDescent="0.25">
      <c r="P12306" s="158"/>
    </row>
    <row r="12307" spans="16:16" x14ac:dyDescent="0.25">
      <c r="P12307" s="158"/>
    </row>
    <row r="12308" spans="16:16" x14ac:dyDescent="0.25">
      <c r="P12308" s="158"/>
    </row>
    <row r="12309" spans="16:16" x14ac:dyDescent="0.25">
      <c r="P12309" s="158"/>
    </row>
    <row r="12310" spans="16:16" x14ac:dyDescent="0.25">
      <c r="P12310" s="158"/>
    </row>
    <row r="12311" spans="16:16" x14ac:dyDescent="0.25">
      <c r="P12311" s="158"/>
    </row>
    <row r="12312" spans="16:16" x14ac:dyDescent="0.25">
      <c r="P12312" s="158"/>
    </row>
    <row r="12313" spans="16:16" x14ac:dyDescent="0.25">
      <c r="P12313" s="158"/>
    </row>
    <row r="12314" spans="16:16" x14ac:dyDescent="0.25">
      <c r="P12314" s="158"/>
    </row>
    <row r="12315" spans="16:16" x14ac:dyDescent="0.25">
      <c r="P12315" s="158"/>
    </row>
    <row r="12316" spans="16:16" x14ac:dyDescent="0.25">
      <c r="P12316" s="158"/>
    </row>
    <row r="12317" spans="16:16" x14ac:dyDescent="0.25">
      <c r="P12317" s="158"/>
    </row>
    <row r="12318" spans="16:16" x14ac:dyDescent="0.25">
      <c r="P12318" s="158"/>
    </row>
    <row r="12319" spans="16:16" x14ac:dyDescent="0.25">
      <c r="P12319" s="158"/>
    </row>
    <row r="12320" spans="16:16" x14ac:dyDescent="0.25">
      <c r="P12320" s="158"/>
    </row>
    <row r="12321" spans="16:16" x14ac:dyDescent="0.25">
      <c r="P12321" s="158"/>
    </row>
    <row r="12322" spans="16:16" x14ac:dyDescent="0.25">
      <c r="P12322" s="158"/>
    </row>
    <row r="12323" spans="16:16" x14ac:dyDescent="0.25">
      <c r="P12323" s="158"/>
    </row>
    <row r="12324" spans="16:16" x14ac:dyDescent="0.25">
      <c r="P12324" s="158"/>
    </row>
    <row r="12325" spans="16:16" x14ac:dyDescent="0.25">
      <c r="P12325" s="158"/>
    </row>
    <row r="12326" spans="16:16" x14ac:dyDescent="0.25">
      <c r="P12326" s="158"/>
    </row>
    <row r="12327" spans="16:16" x14ac:dyDescent="0.25">
      <c r="P12327" s="158"/>
    </row>
    <row r="12328" spans="16:16" x14ac:dyDescent="0.25">
      <c r="P12328" s="158"/>
    </row>
    <row r="12329" spans="16:16" x14ac:dyDescent="0.25">
      <c r="P12329" s="158"/>
    </row>
    <row r="12330" spans="16:16" x14ac:dyDescent="0.25">
      <c r="P12330" s="158"/>
    </row>
    <row r="12331" spans="16:16" x14ac:dyDescent="0.25">
      <c r="P12331" s="158"/>
    </row>
    <row r="12332" spans="16:16" x14ac:dyDescent="0.25">
      <c r="P12332" s="158"/>
    </row>
    <row r="12333" spans="16:16" x14ac:dyDescent="0.25">
      <c r="P12333" s="158"/>
    </row>
    <row r="12334" spans="16:16" x14ac:dyDescent="0.25">
      <c r="P12334" s="158"/>
    </row>
    <row r="12335" spans="16:16" x14ac:dyDescent="0.25">
      <c r="P12335" s="158"/>
    </row>
    <row r="12336" spans="16:16" x14ac:dyDescent="0.25">
      <c r="P12336" s="158"/>
    </row>
    <row r="12337" spans="16:16" x14ac:dyDescent="0.25">
      <c r="P12337" s="158"/>
    </row>
    <row r="12338" spans="16:16" x14ac:dyDescent="0.25">
      <c r="P12338" s="158"/>
    </row>
    <row r="12339" spans="16:16" x14ac:dyDescent="0.25">
      <c r="P12339" s="158"/>
    </row>
    <row r="12340" spans="16:16" x14ac:dyDescent="0.25">
      <c r="P12340" s="158"/>
    </row>
    <row r="12341" spans="16:16" x14ac:dyDescent="0.25">
      <c r="P12341" s="158"/>
    </row>
    <row r="12342" spans="16:16" x14ac:dyDescent="0.25">
      <c r="P12342" s="158"/>
    </row>
    <row r="12343" spans="16:16" x14ac:dyDescent="0.25">
      <c r="P12343" s="158"/>
    </row>
    <row r="12344" spans="16:16" x14ac:dyDescent="0.25">
      <c r="P12344" s="158"/>
    </row>
    <row r="12345" spans="16:16" x14ac:dyDescent="0.25">
      <c r="P12345" s="158"/>
    </row>
    <row r="12346" spans="16:16" x14ac:dyDescent="0.25">
      <c r="P12346" s="158"/>
    </row>
    <row r="12347" spans="16:16" x14ac:dyDescent="0.25">
      <c r="P12347" s="158"/>
    </row>
    <row r="12348" spans="16:16" x14ac:dyDescent="0.25">
      <c r="P12348" s="158"/>
    </row>
    <row r="12349" spans="16:16" x14ac:dyDescent="0.25">
      <c r="P12349" s="158"/>
    </row>
    <row r="12350" spans="16:16" x14ac:dyDescent="0.25">
      <c r="P12350" s="158"/>
    </row>
    <row r="12351" spans="16:16" x14ac:dyDescent="0.25">
      <c r="P12351" s="158"/>
    </row>
    <row r="12352" spans="16:16" x14ac:dyDescent="0.25">
      <c r="P12352" s="158"/>
    </row>
    <row r="12353" spans="16:16" x14ac:dyDescent="0.25">
      <c r="P12353" s="158"/>
    </row>
    <row r="12354" spans="16:16" x14ac:dyDescent="0.25">
      <c r="P12354" s="158"/>
    </row>
    <row r="12355" spans="16:16" x14ac:dyDescent="0.25">
      <c r="P12355" s="158"/>
    </row>
    <row r="12356" spans="16:16" x14ac:dyDescent="0.25">
      <c r="P12356" s="158"/>
    </row>
    <row r="12357" spans="16:16" x14ac:dyDescent="0.25">
      <c r="P12357" s="158"/>
    </row>
    <row r="12358" spans="16:16" x14ac:dyDescent="0.25">
      <c r="P12358" s="158"/>
    </row>
    <row r="12359" spans="16:16" x14ac:dyDescent="0.25">
      <c r="P12359" s="158"/>
    </row>
    <row r="12360" spans="16:16" x14ac:dyDescent="0.25">
      <c r="P12360" s="158"/>
    </row>
    <row r="12361" spans="16:16" x14ac:dyDescent="0.25">
      <c r="P12361" s="158"/>
    </row>
    <row r="12362" spans="16:16" x14ac:dyDescent="0.25">
      <c r="P12362" s="158"/>
    </row>
    <row r="12363" spans="16:16" x14ac:dyDescent="0.25">
      <c r="P12363" s="158"/>
    </row>
    <row r="12364" spans="16:16" x14ac:dyDescent="0.25">
      <c r="P12364" s="158"/>
    </row>
    <row r="12365" spans="16:16" x14ac:dyDescent="0.25">
      <c r="P12365" s="158"/>
    </row>
    <row r="12366" spans="16:16" x14ac:dyDescent="0.25">
      <c r="P12366" s="158"/>
    </row>
    <row r="12367" spans="16:16" x14ac:dyDescent="0.25">
      <c r="P12367" s="158"/>
    </row>
    <row r="12368" spans="16:16" x14ac:dyDescent="0.25">
      <c r="P12368" s="158"/>
    </row>
    <row r="12369" spans="16:16" x14ac:dyDescent="0.25">
      <c r="P12369" s="158"/>
    </row>
    <row r="12370" spans="16:16" x14ac:dyDescent="0.25">
      <c r="P12370" s="158"/>
    </row>
    <row r="12371" spans="16:16" x14ac:dyDescent="0.25">
      <c r="P12371" s="158"/>
    </row>
    <row r="12372" spans="16:16" x14ac:dyDescent="0.25">
      <c r="P12372" s="158"/>
    </row>
    <row r="12373" spans="16:16" x14ac:dyDescent="0.25">
      <c r="P12373" s="158"/>
    </row>
    <row r="12374" spans="16:16" x14ac:dyDescent="0.25">
      <c r="P12374" s="158"/>
    </row>
    <row r="12375" spans="16:16" x14ac:dyDescent="0.25">
      <c r="P12375" s="158"/>
    </row>
    <row r="12376" spans="16:16" x14ac:dyDescent="0.25">
      <c r="P12376" s="158"/>
    </row>
    <row r="12377" spans="16:16" x14ac:dyDescent="0.25">
      <c r="P12377" s="158"/>
    </row>
    <row r="12378" spans="16:16" x14ac:dyDescent="0.25">
      <c r="P12378" s="158"/>
    </row>
    <row r="12379" spans="16:16" x14ac:dyDescent="0.25">
      <c r="P12379" s="158"/>
    </row>
    <row r="12380" spans="16:16" x14ac:dyDescent="0.25">
      <c r="P12380" s="158"/>
    </row>
    <row r="12381" spans="16:16" x14ac:dyDescent="0.25">
      <c r="P12381" s="158"/>
    </row>
    <row r="12382" spans="16:16" x14ac:dyDescent="0.25">
      <c r="P12382" s="158"/>
    </row>
    <row r="12383" spans="16:16" x14ac:dyDescent="0.25">
      <c r="P12383" s="158"/>
    </row>
    <row r="12384" spans="16:16" x14ac:dyDescent="0.25">
      <c r="P12384" s="158"/>
    </row>
    <row r="12385" spans="16:16" x14ac:dyDescent="0.25">
      <c r="P12385" s="158"/>
    </row>
    <row r="12386" spans="16:16" x14ac:dyDescent="0.25">
      <c r="P12386" s="158"/>
    </row>
    <row r="12387" spans="16:16" x14ac:dyDescent="0.25">
      <c r="P12387" s="158"/>
    </row>
    <row r="12388" spans="16:16" x14ac:dyDescent="0.25">
      <c r="P12388" s="158"/>
    </row>
    <row r="12389" spans="16:16" x14ac:dyDescent="0.25">
      <c r="P12389" s="158"/>
    </row>
    <row r="12390" spans="16:16" x14ac:dyDescent="0.25">
      <c r="P12390" s="158"/>
    </row>
    <row r="12391" spans="16:16" x14ac:dyDescent="0.25">
      <c r="P12391" s="158"/>
    </row>
    <row r="12392" spans="16:16" x14ac:dyDescent="0.25">
      <c r="P12392" s="158"/>
    </row>
    <row r="12393" spans="16:16" x14ac:dyDescent="0.25">
      <c r="P12393" s="158"/>
    </row>
    <row r="12394" spans="16:16" x14ac:dyDescent="0.25">
      <c r="P12394" s="158"/>
    </row>
    <row r="12395" spans="16:16" x14ac:dyDescent="0.25">
      <c r="P12395" s="158"/>
    </row>
    <row r="12396" spans="16:16" x14ac:dyDescent="0.25">
      <c r="P12396" s="158"/>
    </row>
    <row r="12397" spans="16:16" x14ac:dyDescent="0.25">
      <c r="P12397" s="158"/>
    </row>
    <row r="12398" spans="16:16" x14ac:dyDescent="0.25">
      <c r="P12398" s="158"/>
    </row>
    <row r="12399" spans="16:16" x14ac:dyDescent="0.25">
      <c r="P12399" s="158"/>
    </row>
    <row r="12400" spans="16:16" x14ac:dyDescent="0.25">
      <c r="P12400" s="158"/>
    </row>
    <row r="12401" spans="16:16" x14ac:dyDescent="0.25">
      <c r="P12401" s="158"/>
    </row>
    <row r="12402" spans="16:16" x14ac:dyDescent="0.25">
      <c r="P12402" s="158"/>
    </row>
    <row r="12403" spans="16:16" x14ac:dyDescent="0.25">
      <c r="P12403" s="158"/>
    </row>
    <row r="12404" spans="16:16" x14ac:dyDescent="0.25">
      <c r="P12404" s="158"/>
    </row>
    <row r="12405" spans="16:16" x14ac:dyDescent="0.25">
      <c r="P12405" s="158"/>
    </row>
    <row r="12406" spans="16:16" x14ac:dyDescent="0.25">
      <c r="P12406" s="158"/>
    </row>
    <row r="12407" spans="16:16" x14ac:dyDescent="0.25">
      <c r="P12407" s="158"/>
    </row>
    <row r="12408" spans="16:16" x14ac:dyDescent="0.25">
      <c r="P12408" s="158"/>
    </row>
    <row r="12409" spans="16:16" x14ac:dyDescent="0.25">
      <c r="P12409" s="158"/>
    </row>
    <row r="12410" spans="16:16" x14ac:dyDescent="0.25">
      <c r="P12410" s="158"/>
    </row>
    <row r="12411" spans="16:16" x14ac:dyDescent="0.25">
      <c r="P12411" s="158"/>
    </row>
    <row r="12412" spans="16:16" x14ac:dyDescent="0.25">
      <c r="P12412" s="158"/>
    </row>
    <row r="12413" spans="16:16" x14ac:dyDescent="0.25">
      <c r="P12413" s="158"/>
    </row>
    <row r="12414" spans="16:16" x14ac:dyDescent="0.25">
      <c r="P12414" s="158"/>
    </row>
    <row r="12415" spans="16:16" x14ac:dyDescent="0.25">
      <c r="P12415" s="158"/>
    </row>
    <row r="12416" spans="16:16" x14ac:dyDescent="0.25">
      <c r="P12416" s="158"/>
    </row>
    <row r="12417" spans="16:16" x14ac:dyDescent="0.25">
      <c r="P12417" s="158"/>
    </row>
    <row r="12418" spans="16:16" x14ac:dyDescent="0.25">
      <c r="P12418" s="158"/>
    </row>
    <row r="12419" spans="16:16" x14ac:dyDescent="0.25">
      <c r="P12419" s="158"/>
    </row>
    <row r="12420" spans="16:16" x14ac:dyDescent="0.25">
      <c r="P12420" s="158"/>
    </row>
    <row r="12421" spans="16:16" x14ac:dyDescent="0.25">
      <c r="P12421" s="158"/>
    </row>
    <row r="12422" spans="16:16" x14ac:dyDescent="0.25">
      <c r="P12422" s="158"/>
    </row>
    <row r="12423" spans="16:16" x14ac:dyDescent="0.25">
      <c r="P12423" s="158"/>
    </row>
    <row r="12424" spans="16:16" x14ac:dyDescent="0.25">
      <c r="P12424" s="158"/>
    </row>
    <row r="12425" spans="16:16" x14ac:dyDescent="0.25">
      <c r="P12425" s="158"/>
    </row>
    <row r="12426" spans="16:16" x14ac:dyDescent="0.25">
      <c r="P12426" s="158"/>
    </row>
    <row r="12427" spans="16:16" x14ac:dyDescent="0.25">
      <c r="P12427" s="158"/>
    </row>
    <row r="12428" spans="16:16" x14ac:dyDescent="0.25">
      <c r="P12428" s="158"/>
    </row>
    <row r="12429" spans="16:16" x14ac:dyDescent="0.25">
      <c r="P12429" s="158"/>
    </row>
    <row r="12430" spans="16:16" x14ac:dyDescent="0.25">
      <c r="P12430" s="158"/>
    </row>
    <row r="12431" spans="16:16" x14ac:dyDescent="0.25">
      <c r="P12431" s="158"/>
    </row>
    <row r="12432" spans="16:16" x14ac:dyDescent="0.25">
      <c r="P12432" s="158"/>
    </row>
    <row r="12433" spans="16:16" x14ac:dyDescent="0.25">
      <c r="P12433" s="158"/>
    </row>
    <row r="12434" spans="16:16" x14ac:dyDescent="0.25">
      <c r="P12434" s="158"/>
    </row>
    <row r="12435" spans="16:16" x14ac:dyDescent="0.25">
      <c r="P12435" s="158"/>
    </row>
    <row r="12436" spans="16:16" x14ac:dyDescent="0.25">
      <c r="P12436" s="158"/>
    </row>
    <row r="12437" spans="16:16" x14ac:dyDescent="0.25">
      <c r="P12437" s="158"/>
    </row>
    <row r="12438" spans="16:16" x14ac:dyDescent="0.25">
      <c r="P12438" s="158"/>
    </row>
    <row r="12439" spans="16:16" x14ac:dyDescent="0.25">
      <c r="P12439" s="158"/>
    </row>
    <row r="12440" spans="16:16" x14ac:dyDescent="0.25">
      <c r="P12440" s="158"/>
    </row>
    <row r="12441" spans="16:16" x14ac:dyDescent="0.25">
      <c r="P12441" s="158"/>
    </row>
    <row r="12442" spans="16:16" x14ac:dyDescent="0.25">
      <c r="P12442" s="158"/>
    </row>
    <row r="12443" spans="16:16" x14ac:dyDescent="0.25">
      <c r="P12443" s="158"/>
    </row>
    <row r="12444" spans="16:16" x14ac:dyDescent="0.25">
      <c r="P12444" s="158"/>
    </row>
    <row r="12445" spans="16:16" x14ac:dyDescent="0.25">
      <c r="P12445" s="158"/>
    </row>
    <row r="12446" spans="16:16" x14ac:dyDescent="0.25">
      <c r="P12446" s="158"/>
    </row>
    <row r="12447" spans="16:16" x14ac:dyDescent="0.25">
      <c r="P12447" s="158"/>
    </row>
    <row r="12448" spans="16:16" x14ac:dyDescent="0.25">
      <c r="P12448" s="158"/>
    </row>
    <row r="12449" spans="16:16" x14ac:dyDescent="0.25">
      <c r="P12449" s="158"/>
    </row>
    <row r="12450" spans="16:16" x14ac:dyDescent="0.25">
      <c r="P12450" s="158"/>
    </row>
    <row r="12451" spans="16:16" x14ac:dyDescent="0.25">
      <c r="P12451" s="158"/>
    </row>
    <row r="12452" spans="16:16" x14ac:dyDescent="0.25">
      <c r="P12452" s="158"/>
    </row>
    <row r="12453" spans="16:16" x14ac:dyDescent="0.25">
      <c r="P12453" s="158"/>
    </row>
    <row r="12454" spans="16:16" x14ac:dyDescent="0.25">
      <c r="P12454" s="158"/>
    </row>
    <row r="12455" spans="16:16" x14ac:dyDescent="0.25">
      <c r="P12455" s="158"/>
    </row>
    <row r="12456" spans="16:16" x14ac:dyDescent="0.25">
      <c r="P12456" s="158"/>
    </row>
    <row r="12457" spans="16:16" x14ac:dyDescent="0.25">
      <c r="P12457" s="158"/>
    </row>
    <row r="12458" spans="16:16" x14ac:dyDescent="0.25">
      <c r="P12458" s="158"/>
    </row>
    <row r="12459" spans="16:16" x14ac:dyDescent="0.25">
      <c r="P12459" s="158"/>
    </row>
    <row r="12460" spans="16:16" x14ac:dyDescent="0.25">
      <c r="P12460" s="158"/>
    </row>
    <row r="12461" spans="16:16" x14ac:dyDescent="0.25">
      <c r="P12461" s="158"/>
    </row>
    <row r="12462" spans="16:16" x14ac:dyDescent="0.25">
      <c r="P12462" s="158"/>
    </row>
    <row r="12463" spans="16:16" x14ac:dyDescent="0.25">
      <c r="P12463" s="158"/>
    </row>
    <row r="12464" spans="16:16" x14ac:dyDescent="0.25">
      <c r="P12464" s="158"/>
    </row>
    <row r="12465" spans="16:16" x14ac:dyDescent="0.25">
      <c r="P12465" s="158"/>
    </row>
    <row r="12466" spans="16:16" x14ac:dyDescent="0.25">
      <c r="P12466" s="158"/>
    </row>
    <row r="12467" spans="16:16" x14ac:dyDescent="0.25">
      <c r="P12467" s="158"/>
    </row>
    <row r="12468" spans="16:16" x14ac:dyDescent="0.25">
      <c r="P12468" s="158"/>
    </row>
    <row r="12469" spans="16:16" x14ac:dyDescent="0.25">
      <c r="P12469" s="158"/>
    </row>
    <row r="12470" spans="16:16" x14ac:dyDescent="0.25">
      <c r="P12470" s="158"/>
    </row>
    <row r="12471" spans="16:16" x14ac:dyDescent="0.25">
      <c r="P12471" s="158"/>
    </row>
    <row r="12472" spans="16:16" x14ac:dyDescent="0.25">
      <c r="P12472" s="158"/>
    </row>
    <row r="12473" spans="16:16" x14ac:dyDescent="0.25">
      <c r="P12473" s="158"/>
    </row>
    <row r="12474" spans="16:16" x14ac:dyDescent="0.25">
      <c r="P12474" s="158"/>
    </row>
    <row r="12475" spans="16:16" x14ac:dyDescent="0.25">
      <c r="P12475" s="158"/>
    </row>
    <row r="12476" spans="16:16" x14ac:dyDescent="0.25">
      <c r="P12476" s="158"/>
    </row>
    <row r="12477" spans="16:16" x14ac:dyDescent="0.25">
      <c r="P12477" s="158"/>
    </row>
    <row r="12478" spans="16:16" x14ac:dyDescent="0.25">
      <c r="P12478" s="158"/>
    </row>
    <row r="12479" spans="16:16" x14ac:dyDescent="0.25">
      <c r="P12479" s="158"/>
    </row>
    <row r="12480" spans="16:16" x14ac:dyDescent="0.25">
      <c r="P12480" s="158"/>
    </row>
    <row r="12481" spans="16:16" x14ac:dyDescent="0.25">
      <c r="P12481" s="158"/>
    </row>
    <row r="12482" spans="16:16" x14ac:dyDescent="0.25">
      <c r="P12482" s="158"/>
    </row>
    <row r="12483" spans="16:16" x14ac:dyDescent="0.25">
      <c r="P12483" s="158"/>
    </row>
    <row r="12484" spans="16:16" x14ac:dyDescent="0.25">
      <c r="P12484" s="158"/>
    </row>
    <row r="12485" spans="16:16" x14ac:dyDescent="0.25">
      <c r="P12485" s="158"/>
    </row>
    <row r="12486" spans="16:16" x14ac:dyDescent="0.25">
      <c r="P12486" s="158"/>
    </row>
    <row r="12487" spans="16:16" x14ac:dyDescent="0.25">
      <c r="P12487" s="158"/>
    </row>
    <row r="12488" spans="16:16" x14ac:dyDescent="0.25">
      <c r="P12488" s="158"/>
    </row>
    <row r="12489" spans="16:16" x14ac:dyDescent="0.25">
      <c r="P12489" s="158"/>
    </row>
    <row r="12490" spans="16:16" x14ac:dyDescent="0.25">
      <c r="P12490" s="158"/>
    </row>
    <row r="12491" spans="16:16" x14ac:dyDescent="0.25">
      <c r="P12491" s="158"/>
    </row>
    <row r="12492" spans="16:16" x14ac:dyDescent="0.25">
      <c r="P12492" s="158"/>
    </row>
    <row r="12493" spans="16:16" x14ac:dyDescent="0.25">
      <c r="P12493" s="158"/>
    </row>
    <row r="12494" spans="16:16" x14ac:dyDescent="0.25">
      <c r="P12494" s="158"/>
    </row>
    <row r="12495" spans="16:16" x14ac:dyDescent="0.25">
      <c r="P12495" s="158"/>
    </row>
    <row r="12496" spans="16:16" x14ac:dyDescent="0.25">
      <c r="P12496" s="158"/>
    </row>
    <row r="12497" spans="16:16" x14ac:dyDescent="0.25">
      <c r="P12497" s="158"/>
    </row>
    <row r="12498" spans="16:16" x14ac:dyDescent="0.25">
      <c r="P12498" s="158"/>
    </row>
    <row r="12499" spans="16:16" x14ac:dyDescent="0.25">
      <c r="P12499" s="158"/>
    </row>
    <row r="12500" spans="16:16" x14ac:dyDescent="0.25">
      <c r="P12500" s="158"/>
    </row>
    <row r="12501" spans="16:16" x14ac:dyDescent="0.25">
      <c r="P12501" s="158"/>
    </row>
    <row r="12502" spans="16:16" x14ac:dyDescent="0.25">
      <c r="P12502" s="158"/>
    </row>
    <row r="12503" spans="16:16" x14ac:dyDescent="0.25">
      <c r="P12503" s="158"/>
    </row>
    <row r="12504" spans="16:16" x14ac:dyDescent="0.25">
      <c r="P12504" s="158"/>
    </row>
    <row r="12505" spans="16:16" x14ac:dyDescent="0.25">
      <c r="P12505" s="158"/>
    </row>
    <row r="12506" spans="16:16" x14ac:dyDescent="0.25">
      <c r="P12506" s="158"/>
    </row>
    <row r="12507" spans="16:16" x14ac:dyDescent="0.25">
      <c r="P12507" s="158"/>
    </row>
    <row r="12508" spans="16:16" x14ac:dyDescent="0.25">
      <c r="P12508" s="158"/>
    </row>
    <row r="12509" spans="16:16" x14ac:dyDescent="0.25">
      <c r="P12509" s="158"/>
    </row>
    <row r="12510" spans="16:16" x14ac:dyDescent="0.25">
      <c r="P12510" s="158"/>
    </row>
    <row r="12511" spans="16:16" x14ac:dyDescent="0.25">
      <c r="P12511" s="158"/>
    </row>
    <row r="12512" spans="16:16" x14ac:dyDescent="0.25">
      <c r="P12512" s="158"/>
    </row>
    <row r="12513" spans="16:16" x14ac:dyDescent="0.25">
      <c r="P12513" s="158"/>
    </row>
    <row r="12514" spans="16:16" x14ac:dyDescent="0.25">
      <c r="P12514" s="158"/>
    </row>
    <row r="12515" spans="16:16" x14ac:dyDescent="0.25">
      <c r="P12515" s="158"/>
    </row>
    <row r="12516" spans="16:16" x14ac:dyDescent="0.25">
      <c r="P12516" s="158"/>
    </row>
    <row r="12517" spans="16:16" x14ac:dyDescent="0.25">
      <c r="P12517" s="158"/>
    </row>
    <row r="12518" spans="16:16" x14ac:dyDescent="0.25">
      <c r="P12518" s="158"/>
    </row>
    <row r="12519" spans="16:16" x14ac:dyDescent="0.25">
      <c r="P12519" s="158"/>
    </row>
    <row r="12520" spans="16:16" x14ac:dyDescent="0.25">
      <c r="P12520" s="158"/>
    </row>
    <row r="12521" spans="16:16" x14ac:dyDescent="0.25">
      <c r="P12521" s="158"/>
    </row>
    <row r="12522" spans="16:16" x14ac:dyDescent="0.25">
      <c r="P12522" s="158"/>
    </row>
    <row r="12523" spans="16:16" x14ac:dyDescent="0.25">
      <c r="P12523" s="158"/>
    </row>
    <row r="12524" spans="16:16" x14ac:dyDescent="0.25">
      <c r="P12524" s="158"/>
    </row>
    <row r="12525" spans="16:16" x14ac:dyDescent="0.25">
      <c r="P12525" s="158"/>
    </row>
    <row r="12526" spans="16:16" x14ac:dyDescent="0.25">
      <c r="P12526" s="158"/>
    </row>
    <row r="12527" spans="16:16" x14ac:dyDescent="0.25">
      <c r="P12527" s="158"/>
    </row>
    <row r="12528" spans="16:16" x14ac:dyDescent="0.25">
      <c r="P12528" s="158"/>
    </row>
    <row r="12529" spans="16:16" x14ac:dyDescent="0.25">
      <c r="P12529" s="158"/>
    </row>
    <row r="12530" spans="16:16" x14ac:dyDescent="0.25">
      <c r="P12530" s="158"/>
    </row>
    <row r="12531" spans="16:16" x14ac:dyDescent="0.25">
      <c r="P12531" s="158"/>
    </row>
    <row r="12532" spans="16:16" x14ac:dyDescent="0.25">
      <c r="P12532" s="158"/>
    </row>
    <row r="12533" spans="16:16" x14ac:dyDescent="0.25">
      <c r="P12533" s="158"/>
    </row>
    <row r="12534" spans="16:16" x14ac:dyDescent="0.25">
      <c r="P12534" s="158"/>
    </row>
    <row r="12535" spans="16:16" x14ac:dyDescent="0.25">
      <c r="P12535" s="158"/>
    </row>
    <row r="12536" spans="16:16" x14ac:dyDescent="0.25">
      <c r="P12536" s="158"/>
    </row>
    <row r="12537" spans="16:16" x14ac:dyDescent="0.25">
      <c r="P12537" s="158"/>
    </row>
    <row r="12538" spans="16:16" x14ac:dyDescent="0.25">
      <c r="P12538" s="158"/>
    </row>
    <row r="12539" spans="16:16" x14ac:dyDescent="0.25">
      <c r="P12539" s="158"/>
    </row>
    <row r="12540" spans="16:16" x14ac:dyDescent="0.25">
      <c r="P12540" s="158"/>
    </row>
    <row r="12541" spans="16:16" x14ac:dyDescent="0.25">
      <c r="P12541" s="158"/>
    </row>
    <row r="12542" spans="16:16" x14ac:dyDescent="0.25">
      <c r="P12542" s="158"/>
    </row>
    <row r="12543" spans="16:16" x14ac:dyDescent="0.25">
      <c r="P12543" s="158"/>
    </row>
    <row r="12544" spans="16:16" x14ac:dyDescent="0.25">
      <c r="P12544" s="158"/>
    </row>
    <row r="12545" spans="16:16" x14ac:dyDescent="0.25">
      <c r="P12545" s="158"/>
    </row>
    <row r="12546" spans="16:16" x14ac:dyDescent="0.25">
      <c r="P12546" s="158"/>
    </row>
    <row r="12547" spans="16:16" x14ac:dyDescent="0.25">
      <c r="P12547" s="158"/>
    </row>
    <row r="12548" spans="16:16" x14ac:dyDescent="0.25">
      <c r="P12548" s="158"/>
    </row>
    <row r="12549" spans="16:16" x14ac:dyDescent="0.25">
      <c r="P12549" s="158"/>
    </row>
    <row r="12550" spans="16:16" x14ac:dyDescent="0.25">
      <c r="P12550" s="158"/>
    </row>
    <row r="12551" spans="16:16" x14ac:dyDescent="0.25">
      <c r="P12551" s="158"/>
    </row>
    <row r="12552" spans="16:16" x14ac:dyDescent="0.25">
      <c r="P12552" s="158"/>
    </row>
    <row r="12553" spans="16:16" x14ac:dyDescent="0.25">
      <c r="P12553" s="158"/>
    </row>
    <row r="12554" spans="16:16" x14ac:dyDescent="0.25">
      <c r="P12554" s="158"/>
    </row>
    <row r="12555" spans="16:16" x14ac:dyDescent="0.25">
      <c r="P12555" s="158"/>
    </row>
    <row r="12556" spans="16:16" x14ac:dyDescent="0.25">
      <c r="P12556" s="158"/>
    </row>
    <row r="12557" spans="16:16" x14ac:dyDescent="0.25">
      <c r="P12557" s="158"/>
    </row>
    <row r="12558" spans="16:16" x14ac:dyDescent="0.25">
      <c r="P12558" s="158"/>
    </row>
    <row r="12559" spans="16:16" x14ac:dyDescent="0.25">
      <c r="P12559" s="158"/>
    </row>
    <row r="12560" spans="16:16" x14ac:dyDescent="0.25">
      <c r="P12560" s="158"/>
    </row>
    <row r="12561" spans="16:16" x14ac:dyDescent="0.25">
      <c r="P12561" s="158"/>
    </row>
    <row r="12562" spans="16:16" x14ac:dyDescent="0.25">
      <c r="P12562" s="158"/>
    </row>
    <row r="12563" spans="16:16" x14ac:dyDescent="0.25">
      <c r="P12563" s="158"/>
    </row>
    <row r="12564" spans="16:16" x14ac:dyDescent="0.25">
      <c r="P12564" s="158"/>
    </row>
    <row r="12565" spans="16:16" x14ac:dyDescent="0.25">
      <c r="P12565" s="158"/>
    </row>
    <row r="12566" spans="16:16" x14ac:dyDescent="0.25">
      <c r="P12566" s="158"/>
    </row>
    <row r="12567" spans="16:16" x14ac:dyDescent="0.25">
      <c r="P12567" s="158"/>
    </row>
    <row r="12568" spans="16:16" x14ac:dyDescent="0.25">
      <c r="P12568" s="158"/>
    </row>
    <row r="12569" spans="16:16" x14ac:dyDescent="0.25">
      <c r="P12569" s="158"/>
    </row>
    <row r="12570" spans="16:16" x14ac:dyDescent="0.25">
      <c r="P12570" s="158"/>
    </row>
    <row r="12571" spans="16:16" x14ac:dyDescent="0.25">
      <c r="P12571" s="158"/>
    </row>
    <row r="12572" spans="16:16" x14ac:dyDescent="0.25">
      <c r="P12572" s="158"/>
    </row>
    <row r="12573" spans="16:16" x14ac:dyDescent="0.25">
      <c r="P12573" s="158"/>
    </row>
    <row r="12574" spans="16:16" x14ac:dyDescent="0.25">
      <c r="P12574" s="158"/>
    </row>
    <row r="12575" spans="16:16" x14ac:dyDescent="0.25">
      <c r="P12575" s="158"/>
    </row>
    <row r="12576" spans="16:16" x14ac:dyDescent="0.25">
      <c r="P12576" s="158"/>
    </row>
    <row r="12577" spans="16:16" x14ac:dyDescent="0.25">
      <c r="P12577" s="158"/>
    </row>
    <row r="12578" spans="16:16" x14ac:dyDescent="0.25">
      <c r="P12578" s="158"/>
    </row>
    <row r="12579" spans="16:16" x14ac:dyDescent="0.25">
      <c r="P12579" s="158"/>
    </row>
    <row r="12580" spans="16:16" x14ac:dyDescent="0.25">
      <c r="P12580" s="158"/>
    </row>
    <row r="12581" spans="16:16" x14ac:dyDescent="0.25">
      <c r="P12581" s="158"/>
    </row>
    <row r="12582" spans="16:16" x14ac:dyDescent="0.25">
      <c r="P12582" s="158"/>
    </row>
    <row r="12583" spans="16:16" x14ac:dyDescent="0.25">
      <c r="P12583" s="158"/>
    </row>
    <row r="12584" spans="16:16" x14ac:dyDescent="0.25">
      <c r="P12584" s="158"/>
    </row>
    <row r="12585" spans="16:16" x14ac:dyDescent="0.25">
      <c r="P12585" s="158"/>
    </row>
    <row r="12586" spans="16:16" x14ac:dyDescent="0.25">
      <c r="P12586" s="158"/>
    </row>
    <row r="12587" spans="16:16" x14ac:dyDescent="0.25">
      <c r="P12587" s="158"/>
    </row>
    <row r="12588" spans="16:16" x14ac:dyDescent="0.25">
      <c r="P12588" s="158"/>
    </row>
    <row r="12589" spans="16:16" x14ac:dyDescent="0.25">
      <c r="P12589" s="158"/>
    </row>
    <row r="12590" spans="16:16" x14ac:dyDescent="0.25">
      <c r="P12590" s="158"/>
    </row>
    <row r="12591" spans="16:16" x14ac:dyDescent="0.25">
      <c r="P12591" s="158"/>
    </row>
    <row r="12592" spans="16:16" x14ac:dyDescent="0.25">
      <c r="P12592" s="158"/>
    </row>
    <row r="12593" spans="16:16" x14ac:dyDescent="0.25">
      <c r="P12593" s="158"/>
    </row>
    <row r="12594" spans="16:16" x14ac:dyDescent="0.25">
      <c r="P12594" s="158"/>
    </row>
    <row r="12595" spans="16:16" x14ac:dyDescent="0.25">
      <c r="P12595" s="158"/>
    </row>
    <row r="12596" spans="16:16" x14ac:dyDescent="0.25">
      <c r="P12596" s="158"/>
    </row>
    <row r="12597" spans="16:16" x14ac:dyDescent="0.25">
      <c r="P12597" s="158"/>
    </row>
    <row r="12598" spans="16:16" x14ac:dyDescent="0.25">
      <c r="P12598" s="158"/>
    </row>
    <row r="12599" spans="16:16" x14ac:dyDescent="0.25">
      <c r="P12599" s="158"/>
    </row>
    <row r="12600" spans="16:16" x14ac:dyDescent="0.25">
      <c r="P12600" s="158"/>
    </row>
    <row r="12601" spans="16:16" x14ac:dyDescent="0.25">
      <c r="P12601" s="158"/>
    </row>
    <row r="12602" spans="16:16" x14ac:dyDescent="0.25">
      <c r="P12602" s="158"/>
    </row>
    <row r="12603" spans="16:16" x14ac:dyDescent="0.25">
      <c r="P12603" s="158"/>
    </row>
    <row r="12604" spans="16:16" x14ac:dyDescent="0.25">
      <c r="P12604" s="158"/>
    </row>
    <row r="12605" spans="16:16" x14ac:dyDescent="0.25">
      <c r="P12605" s="158"/>
    </row>
    <row r="12606" spans="16:16" x14ac:dyDescent="0.25">
      <c r="P12606" s="158"/>
    </row>
    <row r="12607" spans="16:16" x14ac:dyDescent="0.25">
      <c r="P12607" s="158"/>
    </row>
    <row r="12608" spans="16:16" x14ac:dyDescent="0.25">
      <c r="P12608" s="158"/>
    </row>
    <row r="12609" spans="16:16" x14ac:dyDescent="0.25">
      <c r="P12609" s="158"/>
    </row>
    <row r="12610" spans="16:16" x14ac:dyDescent="0.25">
      <c r="P12610" s="158"/>
    </row>
    <row r="12611" spans="16:16" x14ac:dyDescent="0.25">
      <c r="P12611" s="158"/>
    </row>
    <row r="12612" spans="16:16" x14ac:dyDescent="0.25">
      <c r="P12612" s="158"/>
    </row>
    <row r="12613" spans="16:16" x14ac:dyDescent="0.25">
      <c r="P12613" s="158"/>
    </row>
    <row r="12614" spans="16:16" x14ac:dyDescent="0.25">
      <c r="P12614" s="158"/>
    </row>
    <row r="12615" spans="16:16" x14ac:dyDescent="0.25">
      <c r="P12615" s="158"/>
    </row>
    <row r="12616" spans="16:16" x14ac:dyDescent="0.25">
      <c r="P12616" s="158"/>
    </row>
    <row r="12617" spans="16:16" x14ac:dyDescent="0.25">
      <c r="P12617" s="158"/>
    </row>
    <row r="12618" spans="16:16" x14ac:dyDescent="0.25">
      <c r="P12618" s="158"/>
    </row>
    <row r="12619" spans="16:16" x14ac:dyDescent="0.25">
      <c r="P12619" s="158"/>
    </row>
    <row r="12620" spans="16:16" x14ac:dyDescent="0.25">
      <c r="P12620" s="158"/>
    </row>
    <row r="12621" spans="16:16" x14ac:dyDescent="0.25">
      <c r="P12621" s="158"/>
    </row>
    <row r="12622" spans="16:16" x14ac:dyDescent="0.25">
      <c r="P12622" s="158"/>
    </row>
    <row r="12623" spans="16:16" x14ac:dyDescent="0.25">
      <c r="P12623" s="158"/>
    </row>
    <row r="12624" spans="16:16" x14ac:dyDescent="0.25">
      <c r="P12624" s="158"/>
    </row>
    <row r="12625" spans="16:16" x14ac:dyDescent="0.25">
      <c r="P12625" s="158"/>
    </row>
    <row r="12626" spans="16:16" x14ac:dyDescent="0.25">
      <c r="P12626" s="158"/>
    </row>
    <row r="12627" spans="16:16" x14ac:dyDescent="0.25">
      <c r="P12627" s="158"/>
    </row>
    <row r="12628" spans="16:16" x14ac:dyDescent="0.25">
      <c r="P12628" s="158"/>
    </row>
    <row r="12629" spans="16:16" x14ac:dyDescent="0.25">
      <c r="P12629" s="158"/>
    </row>
    <row r="12630" spans="16:16" x14ac:dyDescent="0.25">
      <c r="P12630" s="158"/>
    </row>
    <row r="12631" spans="16:16" x14ac:dyDescent="0.25">
      <c r="P12631" s="158"/>
    </row>
    <row r="12632" spans="16:16" x14ac:dyDescent="0.25">
      <c r="P12632" s="158"/>
    </row>
    <row r="12633" spans="16:16" x14ac:dyDescent="0.25">
      <c r="P12633" s="158"/>
    </row>
    <row r="12634" spans="16:16" x14ac:dyDescent="0.25">
      <c r="P12634" s="158"/>
    </row>
    <row r="12635" spans="16:16" x14ac:dyDescent="0.25">
      <c r="P12635" s="158"/>
    </row>
    <row r="12636" spans="16:16" x14ac:dyDescent="0.25">
      <c r="P12636" s="158"/>
    </row>
    <row r="12637" spans="16:16" x14ac:dyDescent="0.25">
      <c r="P12637" s="158"/>
    </row>
    <row r="12638" spans="16:16" x14ac:dyDescent="0.25">
      <c r="P12638" s="158"/>
    </row>
    <row r="12639" spans="16:16" x14ac:dyDescent="0.25">
      <c r="P12639" s="158"/>
    </row>
    <row r="12640" spans="16:16" x14ac:dyDescent="0.25">
      <c r="P12640" s="158"/>
    </row>
    <row r="12641" spans="16:16" x14ac:dyDescent="0.25">
      <c r="P12641" s="158"/>
    </row>
    <row r="12642" spans="16:16" x14ac:dyDescent="0.25">
      <c r="P12642" s="158"/>
    </row>
    <row r="12643" spans="16:16" x14ac:dyDescent="0.25">
      <c r="P12643" s="158"/>
    </row>
    <row r="12644" spans="16:16" x14ac:dyDescent="0.25">
      <c r="P12644" s="158"/>
    </row>
    <row r="12645" spans="16:16" x14ac:dyDescent="0.25">
      <c r="P12645" s="158"/>
    </row>
    <row r="12646" spans="16:16" x14ac:dyDescent="0.25">
      <c r="P12646" s="158"/>
    </row>
    <row r="12647" spans="16:16" x14ac:dyDescent="0.25">
      <c r="P12647" s="158"/>
    </row>
    <row r="12648" spans="16:16" x14ac:dyDescent="0.25">
      <c r="P12648" s="158"/>
    </row>
    <row r="12649" spans="16:16" x14ac:dyDescent="0.25">
      <c r="P12649" s="158"/>
    </row>
    <row r="12650" spans="16:16" x14ac:dyDescent="0.25">
      <c r="P12650" s="158"/>
    </row>
    <row r="12651" spans="16:16" x14ac:dyDescent="0.25">
      <c r="P12651" s="158"/>
    </row>
    <row r="12652" spans="16:16" x14ac:dyDescent="0.25">
      <c r="P12652" s="158"/>
    </row>
    <row r="12653" spans="16:16" x14ac:dyDescent="0.25">
      <c r="P12653" s="158"/>
    </row>
    <row r="12654" spans="16:16" x14ac:dyDescent="0.25">
      <c r="P12654" s="158"/>
    </row>
    <row r="12655" spans="16:16" x14ac:dyDescent="0.25">
      <c r="P12655" s="158"/>
    </row>
    <row r="12656" spans="16:16" x14ac:dyDescent="0.25">
      <c r="P12656" s="158"/>
    </row>
    <row r="12657" spans="16:16" x14ac:dyDescent="0.25">
      <c r="P12657" s="158"/>
    </row>
    <row r="12658" spans="16:16" x14ac:dyDescent="0.25">
      <c r="P12658" s="158"/>
    </row>
    <row r="12659" spans="16:16" x14ac:dyDescent="0.25">
      <c r="P12659" s="158"/>
    </row>
    <row r="12660" spans="16:16" x14ac:dyDescent="0.25">
      <c r="P12660" s="158"/>
    </row>
    <row r="12661" spans="16:16" x14ac:dyDescent="0.25">
      <c r="P12661" s="158"/>
    </row>
    <row r="12662" spans="16:16" x14ac:dyDescent="0.25">
      <c r="P12662" s="158"/>
    </row>
    <row r="12663" spans="16:16" x14ac:dyDescent="0.25">
      <c r="P12663" s="158"/>
    </row>
    <row r="12664" spans="16:16" x14ac:dyDescent="0.25">
      <c r="P12664" s="158"/>
    </row>
    <row r="12665" spans="16:16" x14ac:dyDescent="0.25">
      <c r="P12665" s="158"/>
    </row>
    <row r="12666" spans="16:16" x14ac:dyDescent="0.25">
      <c r="P12666" s="158"/>
    </row>
    <row r="12667" spans="16:16" x14ac:dyDescent="0.25">
      <c r="P12667" s="158"/>
    </row>
    <row r="12668" spans="16:16" x14ac:dyDescent="0.25">
      <c r="P12668" s="158"/>
    </row>
    <row r="12669" spans="16:16" x14ac:dyDescent="0.25">
      <c r="P12669" s="158"/>
    </row>
    <row r="12670" spans="16:16" x14ac:dyDescent="0.25">
      <c r="P12670" s="158"/>
    </row>
    <row r="12671" spans="16:16" x14ac:dyDescent="0.25">
      <c r="P12671" s="158"/>
    </row>
    <row r="12672" spans="16:16" x14ac:dyDescent="0.25">
      <c r="P12672" s="158"/>
    </row>
    <row r="12673" spans="16:16" x14ac:dyDescent="0.25">
      <c r="P12673" s="158"/>
    </row>
    <row r="12674" spans="16:16" x14ac:dyDescent="0.25">
      <c r="P12674" s="158"/>
    </row>
    <row r="12675" spans="16:16" x14ac:dyDescent="0.25">
      <c r="P12675" s="158"/>
    </row>
    <row r="12676" spans="16:16" x14ac:dyDescent="0.25">
      <c r="P12676" s="158"/>
    </row>
    <row r="12677" spans="16:16" x14ac:dyDescent="0.25">
      <c r="P12677" s="158"/>
    </row>
    <row r="12678" spans="16:16" x14ac:dyDescent="0.25">
      <c r="P12678" s="158"/>
    </row>
    <row r="12679" spans="16:16" x14ac:dyDescent="0.25">
      <c r="P12679" s="158"/>
    </row>
    <row r="12680" spans="16:16" x14ac:dyDescent="0.25">
      <c r="P12680" s="158"/>
    </row>
    <row r="12681" spans="16:16" x14ac:dyDescent="0.25">
      <c r="P12681" s="158"/>
    </row>
    <row r="12682" spans="16:16" x14ac:dyDescent="0.25">
      <c r="P12682" s="158"/>
    </row>
    <row r="12683" spans="16:16" x14ac:dyDescent="0.25">
      <c r="P12683" s="158"/>
    </row>
    <row r="12684" spans="16:16" x14ac:dyDescent="0.25">
      <c r="P12684" s="158"/>
    </row>
    <row r="12685" spans="16:16" x14ac:dyDescent="0.25">
      <c r="P12685" s="158"/>
    </row>
    <row r="12686" spans="16:16" x14ac:dyDescent="0.25">
      <c r="P12686" s="158"/>
    </row>
    <row r="12687" spans="16:16" x14ac:dyDescent="0.25">
      <c r="P12687" s="158"/>
    </row>
    <row r="12688" spans="16:16" x14ac:dyDescent="0.25">
      <c r="P12688" s="158"/>
    </row>
    <row r="12689" spans="16:16" x14ac:dyDescent="0.25">
      <c r="P12689" s="158"/>
    </row>
    <row r="12690" spans="16:16" x14ac:dyDescent="0.25">
      <c r="P12690" s="158"/>
    </row>
    <row r="12691" spans="16:16" x14ac:dyDescent="0.25">
      <c r="P12691" s="158"/>
    </row>
    <row r="12692" spans="16:16" x14ac:dyDescent="0.25">
      <c r="P12692" s="158"/>
    </row>
    <row r="12693" spans="16:16" x14ac:dyDescent="0.25">
      <c r="P12693" s="158"/>
    </row>
    <row r="12694" spans="16:16" x14ac:dyDescent="0.25">
      <c r="P12694" s="158"/>
    </row>
    <row r="12695" spans="16:16" x14ac:dyDescent="0.25">
      <c r="P12695" s="158"/>
    </row>
    <row r="12696" spans="16:16" x14ac:dyDescent="0.25">
      <c r="P12696" s="158"/>
    </row>
    <row r="12697" spans="16:16" x14ac:dyDescent="0.25">
      <c r="P12697" s="158"/>
    </row>
    <row r="12698" spans="16:16" x14ac:dyDescent="0.25">
      <c r="P12698" s="158"/>
    </row>
    <row r="12699" spans="16:16" x14ac:dyDescent="0.25">
      <c r="P12699" s="158"/>
    </row>
    <row r="12700" spans="16:16" x14ac:dyDescent="0.25">
      <c r="P12700" s="158"/>
    </row>
    <row r="12701" spans="16:16" x14ac:dyDescent="0.25">
      <c r="P12701" s="158"/>
    </row>
    <row r="12702" spans="16:16" x14ac:dyDescent="0.25">
      <c r="P12702" s="158"/>
    </row>
    <row r="12703" spans="16:16" x14ac:dyDescent="0.25">
      <c r="P12703" s="158"/>
    </row>
    <row r="12704" spans="16:16" x14ac:dyDescent="0.25">
      <c r="P12704" s="158"/>
    </row>
    <row r="12705" spans="16:16" x14ac:dyDescent="0.25">
      <c r="P12705" s="158"/>
    </row>
    <row r="12706" spans="16:16" x14ac:dyDescent="0.25">
      <c r="P12706" s="158"/>
    </row>
    <row r="12707" spans="16:16" x14ac:dyDescent="0.25">
      <c r="P12707" s="158"/>
    </row>
    <row r="12708" spans="16:16" x14ac:dyDescent="0.25">
      <c r="P12708" s="158"/>
    </row>
    <row r="12709" spans="16:16" x14ac:dyDescent="0.25">
      <c r="P12709" s="158"/>
    </row>
    <row r="12710" spans="16:16" x14ac:dyDescent="0.25">
      <c r="P12710" s="158"/>
    </row>
    <row r="12711" spans="16:16" x14ac:dyDescent="0.25">
      <c r="P12711" s="158"/>
    </row>
    <row r="12712" spans="16:16" x14ac:dyDescent="0.25">
      <c r="P12712" s="158"/>
    </row>
    <row r="12713" spans="16:16" x14ac:dyDescent="0.25">
      <c r="P12713" s="158"/>
    </row>
    <row r="12714" spans="16:16" x14ac:dyDescent="0.25">
      <c r="P12714" s="158"/>
    </row>
    <row r="12715" spans="16:16" x14ac:dyDescent="0.25">
      <c r="P12715" s="158"/>
    </row>
    <row r="12716" spans="16:16" x14ac:dyDescent="0.25">
      <c r="P12716" s="158"/>
    </row>
    <row r="12717" spans="16:16" x14ac:dyDescent="0.25">
      <c r="P12717" s="158"/>
    </row>
    <row r="12718" spans="16:16" x14ac:dyDescent="0.25">
      <c r="P12718" s="158"/>
    </row>
    <row r="12719" spans="16:16" x14ac:dyDescent="0.25">
      <c r="P12719" s="158"/>
    </row>
    <row r="12720" spans="16:16" x14ac:dyDescent="0.25">
      <c r="P12720" s="158"/>
    </row>
    <row r="12721" spans="16:16" x14ac:dyDescent="0.25">
      <c r="P12721" s="158"/>
    </row>
    <row r="12722" spans="16:16" x14ac:dyDescent="0.25">
      <c r="P12722" s="158"/>
    </row>
    <row r="12723" spans="16:16" x14ac:dyDescent="0.25">
      <c r="P12723" s="158"/>
    </row>
    <row r="12724" spans="16:16" x14ac:dyDescent="0.25">
      <c r="P12724" s="158"/>
    </row>
    <row r="12725" spans="16:16" x14ac:dyDescent="0.25">
      <c r="P12725" s="158"/>
    </row>
    <row r="12726" spans="16:16" x14ac:dyDescent="0.25">
      <c r="P12726" s="158"/>
    </row>
    <row r="12727" spans="16:16" x14ac:dyDescent="0.25">
      <c r="P12727" s="158"/>
    </row>
    <row r="12728" spans="16:16" x14ac:dyDescent="0.25">
      <c r="P12728" s="158"/>
    </row>
    <row r="12729" spans="16:16" x14ac:dyDescent="0.25">
      <c r="P12729" s="158"/>
    </row>
    <row r="12730" spans="16:16" x14ac:dyDescent="0.25">
      <c r="P12730" s="158"/>
    </row>
    <row r="12731" spans="16:16" x14ac:dyDescent="0.25">
      <c r="P12731" s="158"/>
    </row>
    <row r="12732" spans="16:16" x14ac:dyDescent="0.25">
      <c r="P12732" s="158"/>
    </row>
    <row r="12733" spans="16:16" x14ac:dyDescent="0.25">
      <c r="P12733" s="158"/>
    </row>
    <row r="12734" spans="16:16" x14ac:dyDescent="0.25">
      <c r="P12734" s="158"/>
    </row>
    <row r="12735" spans="16:16" x14ac:dyDescent="0.25">
      <c r="P12735" s="158"/>
    </row>
    <row r="12736" spans="16:16" x14ac:dyDescent="0.25">
      <c r="P12736" s="158"/>
    </row>
    <row r="12737" spans="16:16" x14ac:dyDescent="0.25">
      <c r="P12737" s="158"/>
    </row>
    <row r="12738" spans="16:16" x14ac:dyDescent="0.25">
      <c r="P12738" s="158"/>
    </row>
    <row r="12739" spans="16:16" x14ac:dyDescent="0.25">
      <c r="P12739" s="158"/>
    </row>
    <row r="12740" spans="16:16" x14ac:dyDescent="0.25">
      <c r="P12740" s="158"/>
    </row>
    <row r="12741" spans="16:16" x14ac:dyDescent="0.25">
      <c r="P12741" s="158"/>
    </row>
    <row r="12742" spans="16:16" x14ac:dyDescent="0.25">
      <c r="P12742" s="158"/>
    </row>
    <row r="12743" spans="16:16" x14ac:dyDescent="0.25">
      <c r="P12743" s="158"/>
    </row>
    <row r="12744" spans="16:16" x14ac:dyDescent="0.25">
      <c r="P12744" s="158"/>
    </row>
    <row r="12745" spans="16:16" x14ac:dyDescent="0.25">
      <c r="P12745" s="158"/>
    </row>
    <row r="12746" spans="16:16" x14ac:dyDescent="0.25">
      <c r="P12746" s="158"/>
    </row>
    <row r="12747" spans="16:16" x14ac:dyDescent="0.25">
      <c r="P12747" s="158"/>
    </row>
    <row r="12748" spans="16:16" x14ac:dyDescent="0.25">
      <c r="P12748" s="158"/>
    </row>
    <row r="12749" spans="16:16" x14ac:dyDescent="0.25">
      <c r="P12749" s="158"/>
    </row>
    <row r="12750" spans="16:16" x14ac:dyDescent="0.25">
      <c r="P12750" s="158"/>
    </row>
    <row r="12751" spans="16:16" x14ac:dyDescent="0.25">
      <c r="P12751" s="158"/>
    </row>
    <row r="12752" spans="16:16" x14ac:dyDescent="0.25">
      <c r="P12752" s="158"/>
    </row>
    <row r="12753" spans="16:16" x14ac:dyDescent="0.25">
      <c r="P12753" s="158"/>
    </row>
    <row r="12754" spans="16:16" x14ac:dyDescent="0.25">
      <c r="P12754" s="158"/>
    </row>
    <row r="12755" spans="16:16" x14ac:dyDescent="0.25">
      <c r="P12755" s="158"/>
    </row>
    <row r="12756" spans="16:16" x14ac:dyDescent="0.25">
      <c r="P12756" s="158"/>
    </row>
    <row r="12757" spans="16:16" x14ac:dyDescent="0.25">
      <c r="P12757" s="158"/>
    </row>
    <row r="12758" spans="16:16" x14ac:dyDescent="0.25">
      <c r="P12758" s="158"/>
    </row>
    <row r="12759" spans="16:16" x14ac:dyDescent="0.25">
      <c r="P12759" s="158"/>
    </row>
    <row r="12760" spans="16:16" x14ac:dyDescent="0.25">
      <c r="P12760" s="158"/>
    </row>
    <row r="12761" spans="16:16" x14ac:dyDescent="0.25">
      <c r="P12761" s="158"/>
    </row>
    <row r="12762" spans="16:16" x14ac:dyDescent="0.25">
      <c r="P12762" s="158"/>
    </row>
    <row r="12763" spans="16:16" x14ac:dyDescent="0.25">
      <c r="P12763" s="158"/>
    </row>
    <row r="12764" spans="16:16" x14ac:dyDescent="0.25">
      <c r="P12764" s="158"/>
    </row>
    <row r="12765" spans="16:16" x14ac:dyDescent="0.25">
      <c r="P12765" s="158"/>
    </row>
    <row r="12766" spans="16:16" x14ac:dyDescent="0.25">
      <c r="P12766" s="158"/>
    </row>
    <row r="12767" spans="16:16" x14ac:dyDescent="0.25">
      <c r="P12767" s="158"/>
    </row>
    <row r="12768" spans="16:16" x14ac:dyDescent="0.25">
      <c r="P12768" s="158"/>
    </row>
    <row r="12769" spans="16:16" x14ac:dyDescent="0.25">
      <c r="P12769" s="158"/>
    </row>
    <row r="12770" spans="16:16" x14ac:dyDescent="0.25">
      <c r="P12770" s="158"/>
    </row>
    <row r="12771" spans="16:16" x14ac:dyDescent="0.25">
      <c r="P12771" s="158"/>
    </row>
    <row r="12772" spans="16:16" x14ac:dyDescent="0.25">
      <c r="P12772" s="158"/>
    </row>
    <row r="12773" spans="16:16" x14ac:dyDescent="0.25">
      <c r="P12773" s="158"/>
    </row>
    <row r="12774" spans="16:16" x14ac:dyDescent="0.25">
      <c r="P12774" s="158"/>
    </row>
    <row r="12775" spans="16:16" x14ac:dyDescent="0.25">
      <c r="P12775" s="158"/>
    </row>
    <row r="12776" spans="16:16" x14ac:dyDescent="0.25">
      <c r="P12776" s="158"/>
    </row>
    <row r="12777" spans="16:16" x14ac:dyDescent="0.25">
      <c r="P12777" s="158"/>
    </row>
    <row r="12778" spans="16:16" x14ac:dyDescent="0.25">
      <c r="P12778" s="158"/>
    </row>
    <row r="12779" spans="16:16" x14ac:dyDescent="0.25">
      <c r="P12779" s="158"/>
    </row>
    <row r="12780" spans="16:16" x14ac:dyDescent="0.25">
      <c r="P12780" s="158"/>
    </row>
    <row r="12781" spans="16:16" x14ac:dyDescent="0.25">
      <c r="P12781" s="158"/>
    </row>
    <row r="12782" spans="16:16" x14ac:dyDescent="0.25">
      <c r="P12782" s="158"/>
    </row>
    <row r="12783" spans="16:16" x14ac:dyDescent="0.25">
      <c r="P12783" s="158"/>
    </row>
    <row r="12784" spans="16:16" x14ac:dyDescent="0.25">
      <c r="P12784" s="158"/>
    </row>
    <row r="12785" spans="16:16" x14ac:dyDescent="0.25">
      <c r="P12785" s="158"/>
    </row>
    <row r="12786" spans="16:16" x14ac:dyDescent="0.25">
      <c r="P12786" s="158"/>
    </row>
    <row r="12787" spans="16:16" x14ac:dyDescent="0.25">
      <c r="P12787" s="158"/>
    </row>
    <row r="12788" spans="16:16" x14ac:dyDescent="0.25">
      <c r="P12788" s="158"/>
    </row>
    <row r="12789" spans="16:16" x14ac:dyDescent="0.25">
      <c r="P12789" s="158"/>
    </row>
    <row r="12790" spans="16:16" x14ac:dyDescent="0.25">
      <c r="P12790" s="158"/>
    </row>
    <row r="12791" spans="16:16" x14ac:dyDescent="0.25">
      <c r="P12791" s="158"/>
    </row>
    <row r="12792" spans="16:16" x14ac:dyDescent="0.25">
      <c r="P12792" s="158"/>
    </row>
    <row r="12793" spans="16:16" x14ac:dyDescent="0.25">
      <c r="P12793" s="158"/>
    </row>
    <row r="12794" spans="16:16" x14ac:dyDescent="0.25">
      <c r="P12794" s="158"/>
    </row>
    <row r="12795" spans="16:16" x14ac:dyDescent="0.25">
      <c r="P12795" s="158"/>
    </row>
    <row r="12796" spans="16:16" x14ac:dyDescent="0.25">
      <c r="P12796" s="158"/>
    </row>
    <row r="12797" spans="16:16" x14ac:dyDescent="0.25">
      <c r="P12797" s="158"/>
    </row>
    <row r="12798" spans="16:16" x14ac:dyDescent="0.25">
      <c r="P12798" s="158"/>
    </row>
    <row r="12799" spans="16:16" x14ac:dyDescent="0.25">
      <c r="P12799" s="158"/>
    </row>
    <row r="12800" spans="16:16" x14ac:dyDescent="0.25">
      <c r="P12800" s="158"/>
    </row>
    <row r="12801" spans="16:16" x14ac:dyDescent="0.25">
      <c r="P12801" s="158"/>
    </row>
    <row r="12802" spans="16:16" x14ac:dyDescent="0.25">
      <c r="P12802" s="158"/>
    </row>
    <row r="12803" spans="16:16" x14ac:dyDescent="0.25">
      <c r="P12803" s="158"/>
    </row>
    <row r="12804" spans="16:16" x14ac:dyDescent="0.25">
      <c r="P12804" s="158"/>
    </row>
    <row r="12805" spans="16:16" x14ac:dyDescent="0.25">
      <c r="P12805" s="158"/>
    </row>
    <row r="12806" spans="16:16" x14ac:dyDescent="0.25">
      <c r="P12806" s="158"/>
    </row>
    <row r="12807" spans="16:16" x14ac:dyDescent="0.25">
      <c r="P12807" s="158"/>
    </row>
    <row r="12808" spans="16:16" x14ac:dyDescent="0.25">
      <c r="P12808" s="158"/>
    </row>
    <row r="12809" spans="16:16" x14ac:dyDescent="0.25">
      <c r="P12809" s="158"/>
    </row>
    <row r="12810" spans="16:16" x14ac:dyDescent="0.25">
      <c r="P12810" s="158"/>
    </row>
    <row r="12811" spans="16:16" x14ac:dyDescent="0.25">
      <c r="P12811" s="158"/>
    </row>
    <row r="12812" spans="16:16" x14ac:dyDescent="0.25">
      <c r="P12812" s="158"/>
    </row>
    <row r="12813" spans="16:16" x14ac:dyDescent="0.25">
      <c r="P12813" s="158"/>
    </row>
    <row r="12814" spans="16:16" x14ac:dyDescent="0.25">
      <c r="P12814" s="158"/>
    </row>
    <row r="12815" spans="16:16" x14ac:dyDescent="0.25">
      <c r="P12815" s="158"/>
    </row>
    <row r="12816" spans="16:16" x14ac:dyDescent="0.25">
      <c r="P12816" s="158"/>
    </row>
    <row r="12817" spans="16:16" x14ac:dyDescent="0.25">
      <c r="P12817" s="158"/>
    </row>
    <row r="12818" spans="16:16" x14ac:dyDescent="0.25">
      <c r="P12818" s="158"/>
    </row>
    <row r="12819" spans="16:16" x14ac:dyDescent="0.25">
      <c r="P12819" s="158"/>
    </row>
    <row r="12820" spans="16:16" x14ac:dyDescent="0.25">
      <c r="P12820" s="158"/>
    </row>
    <row r="12821" spans="16:16" x14ac:dyDescent="0.25">
      <c r="P12821" s="158"/>
    </row>
    <row r="12822" spans="16:16" x14ac:dyDescent="0.25">
      <c r="P12822" s="158"/>
    </row>
    <row r="12823" spans="16:16" x14ac:dyDescent="0.25">
      <c r="P12823" s="158"/>
    </row>
    <row r="12824" spans="16:16" x14ac:dyDescent="0.25">
      <c r="P12824" s="158"/>
    </row>
    <row r="12825" spans="16:16" x14ac:dyDescent="0.25">
      <c r="P12825" s="158"/>
    </row>
    <row r="12826" spans="16:16" x14ac:dyDescent="0.25">
      <c r="P12826" s="158"/>
    </row>
    <row r="12827" spans="16:16" x14ac:dyDescent="0.25">
      <c r="P12827" s="158"/>
    </row>
    <row r="12828" spans="16:16" x14ac:dyDescent="0.25">
      <c r="P12828" s="158"/>
    </row>
    <row r="12829" spans="16:16" x14ac:dyDescent="0.25">
      <c r="P12829" s="158"/>
    </row>
    <row r="12830" spans="16:16" x14ac:dyDescent="0.25">
      <c r="P12830" s="158"/>
    </row>
    <row r="12831" spans="16:16" x14ac:dyDescent="0.25">
      <c r="P12831" s="158"/>
    </row>
    <row r="12832" spans="16:16" x14ac:dyDescent="0.25">
      <c r="P12832" s="158"/>
    </row>
    <row r="12833" spans="16:16" x14ac:dyDescent="0.25">
      <c r="P12833" s="158"/>
    </row>
    <row r="12834" spans="16:16" x14ac:dyDescent="0.25">
      <c r="P12834" s="158"/>
    </row>
    <row r="12835" spans="16:16" x14ac:dyDescent="0.25">
      <c r="P12835" s="158"/>
    </row>
    <row r="12836" spans="16:16" x14ac:dyDescent="0.25">
      <c r="P12836" s="158"/>
    </row>
    <row r="12837" spans="16:16" x14ac:dyDescent="0.25">
      <c r="P12837" s="158"/>
    </row>
    <row r="12838" spans="16:16" x14ac:dyDescent="0.25">
      <c r="P12838" s="158"/>
    </row>
    <row r="12839" spans="16:16" x14ac:dyDescent="0.25">
      <c r="P12839" s="158"/>
    </row>
    <row r="12840" spans="16:16" x14ac:dyDescent="0.25">
      <c r="P12840" s="158"/>
    </row>
    <row r="12841" spans="16:16" x14ac:dyDescent="0.25">
      <c r="P12841" s="158"/>
    </row>
    <row r="12842" spans="16:16" x14ac:dyDescent="0.25">
      <c r="P12842" s="158"/>
    </row>
    <row r="12843" spans="16:16" x14ac:dyDescent="0.25">
      <c r="P12843" s="158"/>
    </row>
    <row r="12844" spans="16:16" x14ac:dyDescent="0.25">
      <c r="P12844" s="158"/>
    </row>
    <row r="12845" spans="16:16" x14ac:dyDescent="0.25">
      <c r="P12845" s="158"/>
    </row>
    <row r="12846" spans="16:16" x14ac:dyDescent="0.25">
      <c r="P12846" s="158"/>
    </row>
    <row r="12847" spans="16:16" x14ac:dyDescent="0.25">
      <c r="P12847" s="158"/>
    </row>
    <row r="12848" spans="16:16" x14ac:dyDescent="0.25">
      <c r="P12848" s="158"/>
    </row>
    <row r="12849" spans="16:16" x14ac:dyDescent="0.25">
      <c r="P12849" s="158"/>
    </row>
    <row r="12850" spans="16:16" x14ac:dyDescent="0.25">
      <c r="P12850" s="158"/>
    </row>
    <row r="12851" spans="16:16" x14ac:dyDescent="0.25">
      <c r="P12851" s="158"/>
    </row>
    <row r="12852" spans="16:16" x14ac:dyDescent="0.25">
      <c r="P12852" s="158"/>
    </row>
    <row r="12853" spans="16:16" x14ac:dyDescent="0.25">
      <c r="P12853" s="158"/>
    </row>
    <row r="12854" spans="16:16" x14ac:dyDescent="0.25">
      <c r="P12854" s="158"/>
    </row>
    <row r="12855" spans="16:16" x14ac:dyDescent="0.25">
      <c r="P12855" s="158"/>
    </row>
    <row r="12856" spans="16:16" x14ac:dyDescent="0.25">
      <c r="P12856" s="158"/>
    </row>
    <row r="12857" spans="16:16" x14ac:dyDescent="0.25">
      <c r="P12857" s="158"/>
    </row>
    <row r="12858" spans="16:16" x14ac:dyDescent="0.25">
      <c r="P12858" s="158"/>
    </row>
    <row r="12859" spans="16:16" x14ac:dyDescent="0.25">
      <c r="P12859" s="158"/>
    </row>
    <row r="12860" spans="16:16" x14ac:dyDescent="0.25">
      <c r="P12860" s="158"/>
    </row>
    <row r="12861" spans="16:16" x14ac:dyDescent="0.25">
      <c r="P12861" s="158"/>
    </row>
    <row r="12862" spans="16:16" x14ac:dyDescent="0.25">
      <c r="P12862" s="158"/>
    </row>
    <row r="12863" spans="16:16" x14ac:dyDescent="0.25">
      <c r="P12863" s="158"/>
    </row>
    <row r="12864" spans="16:16" x14ac:dyDescent="0.25">
      <c r="P12864" s="158"/>
    </row>
    <row r="12865" spans="16:16" x14ac:dyDescent="0.25">
      <c r="P12865" s="158"/>
    </row>
    <row r="12866" spans="16:16" x14ac:dyDescent="0.25">
      <c r="P12866" s="158"/>
    </row>
    <row r="12867" spans="16:16" x14ac:dyDescent="0.25">
      <c r="P12867" s="158"/>
    </row>
    <row r="12868" spans="16:16" x14ac:dyDescent="0.25">
      <c r="P12868" s="158"/>
    </row>
    <row r="12869" spans="16:16" x14ac:dyDescent="0.25">
      <c r="P12869" s="158"/>
    </row>
    <row r="12870" spans="16:16" x14ac:dyDescent="0.25">
      <c r="P12870" s="158"/>
    </row>
    <row r="12871" spans="16:16" x14ac:dyDescent="0.25">
      <c r="P12871" s="158"/>
    </row>
    <row r="12872" spans="16:16" x14ac:dyDescent="0.25">
      <c r="P12872" s="158"/>
    </row>
    <row r="12873" spans="16:16" x14ac:dyDescent="0.25">
      <c r="P12873" s="158"/>
    </row>
    <row r="12874" spans="16:16" x14ac:dyDescent="0.25">
      <c r="P12874" s="158"/>
    </row>
    <row r="12875" spans="16:16" x14ac:dyDescent="0.25">
      <c r="P12875" s="158"/>
    </row>
    <row r="12876" spans="16:16" x14ac:dyDescent="0.25">
      <c r="P12876" s="158"/>
    </row>
    <row r="12877" spans="16:16" x14ac:dyDescent="0.25">
      <c r="P12877" s="158"/>
    </row>
    <row r="12878" spans="16:16" x14ac:dyDescent="0.25">
      <c r="P12878" s="158"/>
    </row>
    <row r="12879" spans="16:16" x14ac:dyDescent="0.25">
      <c r="P12879" s="158"/>
    </row>
    <row r="12880" spans="16:16" x14ac:dyDescent="0.25">
      <c r="P12880" s="158"/>
    </row>
    <row r="12881" spans="16:16" x14ac:dyDescent="0.25">
      <c r="P12881" s="158"/>
    </row>
    <row r="12882" spans="16:16" x14ac:dyDescent="0.25">
      <c r="P12882" s="158"/>
    </row>
    <row r="12883" spans="16:16" x14ac:dyDescent="0.25">
      <c r="P12883" s="158"/>
    </row>
    <row r="12884" spans="16:16" x14ac:dyDescent="0.25">
      <c r="P12884" s="158"/>
    </row>
    <row r="12885" spans="16:16" x14ac:dyDescent="0.25">
      <c r="P12885" s="158"/>
    </row>
    <row r="12886" spans="16:16" x14ac:dyDescent="0.25">
      <c r="P12886" s="158"/>
    </row>
    <row r="12887" spans="16:16" x14ac:dyDescent="0.25">
      <c r="P12887" s="158"/>
    </row>
    <row r="12888" spans="16:16" x14ac:dyDescent="0.25">
      <c r="P12888" s="158"/>
    </row>
    <row r="12889" spans="16:16" x14ac:dyDescent="0.25">
      <c r="P12889" s="158"/>
    </row>
    <row r="12890" spans="16:16" x14ac:dyDescent="0.25">
      <c r="P12890" s="158"/>
    </row>
    <row r="12891" spans="16:16" x14ac:dyDescent="0.25">
      <c r="P12891" s="158"/>
    </row>
    <row r="12892" spans="16:16" x14ac:dyDescent="0.25">
      <c r="P12892" s="158"/>
    </row>
    <row r="12893" spans="16:16" x14ac:dyDescent="0.25">
      <c r="P12893" s="158"/>
    </row>
    <row r="12894" spans="16:16" x14ac:dyDescent="0.25">
      <c r="P12894" s="158"/>
    </row>
    <row r="12895" spans="16:16" x14ac:dyDescent="0.25">
      <c r="P12895" s="158"/>
    </row>
    <row r="12896" spans="16:16" x14ac:dyDescent="0.25">
      <c r="P12896" s="158"/>
    </row>
    <row r="12897" spans="16:16" x14ac:dyDescent="0.25">
      <c r="P12897" s="158"/>
    </row>
    <row r="12898" spans="16:16" x14ac:dyDescent="0.25">
      <c r="P12898" s="158"/>
    </row>
    <row r="12899" spans="16:16" x14ac:dyDescent="0.25">
      <c r="P12899" s="158"/>
    </row>
    <row r="12900" spans="16:16" x14ac:dyDescent="0.25">
      <c r="P12900" s="158"/>
    </row>
    <row r="12901" spans="16:16" x14ac:dyDescent="0.25">
      <c r="P12901" s="158"/>
    </row>
    <row r="12902" spans="16:16" x14ac:dyDescent="0.25">
      <c r="P12902" s="158"/>
    </row>
    <row r="12903" spans="16:16" x14ac:dyDescent="0.25">
      <c r="P12903" s="158"/>
    </row>
    <row r="12904" spans="16:16" x14ac:dyDescent="0.25">
      <c r="P12904" s="158"/>
    </row>
    <row r="12905" spans="16:16" x14ac:dyDescent="0.25">
      <c r="P12905" s="158"/>
    </row>
    <row r="12906" spans="16:16" x14ac:dyDescent="0.25">
      <c r="P12906" s="158"/>
    </row>
    <row r="12907" spans="16:16" x14ac:dyDescent="0.25">
      <c r="P12907" s="158"/>
    </row>
    <row r="12908" spans="16:16" x14ac:dyDescent="0.25">
      <c r="P12908" s="158"/>
    </row>
    <row r="12909" spans="16:16" x14ac:dyDescent="0.25">
      <c r="P12909" s="158"/>
    </row>
    <row r="12910" spans="16:16" x14ac:dyDescent="0.25">
      <c r="P12910" s="158"/>
    </row>
    <row r="12911" spans="16:16" x14ac:dyDescent="0.25">
      <c r="P12911" s="158"/>
    </row>
    <row r="12912" spans="16:16" x14ac:dyDescent="0.25">
      <c r="P12912" s="158"/>
    </row>
    <row r="12913" spans="16:16" x14ac:dyDescent="0.25">
      <c r="P12913" s="158"/>
    </row>
    <row r="12914" spans="16:16" x14ac:dyDescent="0.25">
      <c r="P12914" s="158"/>
    </row>
    <row r="12915" spans="16:16" x14ac:dyDescent="0.25">
      <c r="P12915" s="158"/>
    </row>
    <row r="12916" spans="16:16" x14ac:dyDescent="0.25">
      <c r="P12916" s="158"/>
    </row>
    <row r="12917" spans="16:16" x14ac:dyDescent="0.25">
      <c r="P12917" s="158"/>
    </row>
    <row r="12918" spans="16:16" x14ac:dyDescent="0.25">
      <c r="P12918" s="158"/>
    </row>
    <row r="12919" spans="16:16" x14ac:dyDescent="0.25">
      <c r="P12919" s="158"/>
    </row>
    <row r="12920" spans="16:16" x14ac:dyDescent="0.25">
      <c r="P12920" s="158"/>
    </row>
    <row r="12921" spans="16:16" x14ac:dyDescent="0.25">
      <c r="P12921" s="158"/>
    </row>
    <row r="12922" spans="16:16" x14ac:dyDescent="0.25">
      <c r="P12922" s="158"/>
    </row>
    <row r="12923" spans="16:16" x14ac:dyDescent="0.25">
      <c r="P12923" s="158"/>
    </row>
    <row r="12924" spans="16:16" x14ac:dyDescent="0.25">
      <c r="P12924" s="158"/>
    </row>
    <row r="12925" spans="16:16" x14ac:dyDescent="0.25">
      <c r="P12925" s="158"/>
    </row>
    <row r="12926" spans="16:16" x14ac:dyDescent="0.25">
      <c r="P12926" s="158"/>
    </row>
    <row r="12927" spans="16:16" x14ac:dyDescent="0.25">
      <c r="P12927" s="158"/>
    </row>
    <row r="12928" spans="16:16" x14ac:dyDescent="0.25">
      <c r="P12928" s="158"/>
    </row>
    <row r="12929" spans="16:16" x14ac:dyDescent="0.25">
      <c r="P12929" s="158"/>
    </row>
    <row r="12930" spans="16:16" x14ac:dyDescent="0.25">
      <c r="P12930" s="158"/>
    </row>
    <row r="12931" spans="16:16" x14ac:dyDescent="0.25">
      <c r="P12931" s="158"/>
    </row>
    <row r="12932" spans="16:16" x14ac:dyDescent="0.25">
      <c r="P12932" s="158"/>
    </row>
    <row r="12933" spans="16:16" x14ac:dyDescent="0.25">
      <c r="P12933" s="158"/>
    </row>
    <row r="12934" spans="16:16" x14ac:dyDescent="0.25">
      <c r="P12934" s="158"/>
    </row>
    <row r="12935" spans="16:16" x14ac:dyDescent="0.25">
      <c r="P12935" s="158"/>
    </row>
    <row r="12936" spans="16:16" x14ac:dyDescent="0.25">
      <c r="P12936" s="158"/>
    </row>
    <row r="12937" spans="16:16" x14ac:dyDescent="0.25">
      <c r="P12937" s="158"/>
    </row>
    <row r="12938" spans="16:16" x14ac:dyDescent="0.25">
      <c r="P12938" s="158"/>
    </row>
    <row r="12939" spans="16:16" x14ac:dyDescent="0.25">
      <c r="P12939" s="158"/>
    </row>
    <row r="12940" spans="16:16" x14ac:dyDescent="0.25">
      <c r="P12940" s="158"/>
    </row>
    <row r="12941" spans="16:16" x14ac:dyDescent="0.25">
      <c r="P12941" s="158"/>
    </row>
    <row r="12942" spans="16:16" x14ac:dyDescent="0.25">
      <c r="P12942" s="158"/>
    </row>
    <row r="12943" spans="16:16" x14ac:dyDescent="0.25">
      <c r="P12943" s="158"/>
    </row>
    <row r="12944" spans="16:16" x14ac:dyDescent="0.25">
      <c r="P12944" s="158"/>
    </row>
    <row r="12945" spans="16:16" x14ac:dyDescent="0.25">
      <c r="P12945" s="158"/>
    </row>
    <row r="12946" spans="16:16" x14ac:dyDescent="0.25">
      <c r="P12946" s="158"/>
    </row>
    <row r="12947" spans="16:16" x14ac:dyDescent="0.25">
      <c r="P12947" s="158"/>
    </row>
    <row r="12948" spans="16:16" x14ac:dyDescent="0.25">
      <c r="P12948" s="158"/>
    </row>
    <row r="12949" spans="16:16" x14ac:dyDescent="0.25">
      <c r="P12949" s="158"/>
    </row>
    <row r="12950" spans="16:16" x14ac:dyDescent="0.25">
      <c r="P12950" s="158"/>
    </row>
    <row r="12951" spans="16:16" x14ac:dyDescent="0.25">
      <c r="P12951" s="158"/>
    </row>
    <row r="12952" spans="16:16" x14ac:dyDescent="0.25">
      <c r="P12952" s="158"/>
    </row>
    <row r="12953" spans="16:16" x14ac:dyDescent="0.25">
      <c r="P12953" s="158"/>
    </row>
    <row r="12954" spans="16:16" x14ac:dyDescent="0.25">
      <c r="P12954" s="158"/>
    </row>
    <row r="12955" spans="16:16" x14ac:dyDescent="0.25">
      <c r="P12955" s="158"/>
    </row>
    <row r="12956" spans="16:16" x14ac:dyDescent="0.25">
      <c r="P12956" s="158"/>
    </row>
    <row r="12957" spans="16:16" x14ac:dyDescent="0.25">
      <c r="P12957" s="158"/>
    </row>
    <row r="12958" spans="16:16" x14ac:dyDescent="0.25">
      <c r="P12958" s="158"/>
    </row>
    <row r="12959" spans="16:16" x14ac:dyDescent="0.25">
      <c r="P12959" s="158"/>
    </row>
    <row r="12960" spans="16:16" x14ac:dyDescent="0.25">
      <c r="P12960" s="158"/>
    </row>
    <row r="12961" spans="16:16" x14ac:dyDescent="0.25">
      <c r="P12961" s="158"/>
    </row>
    <row r="12962" spans="16:16" x14ac:dyDescent="0.25">
      <c r="P12962" s="158"/>
    </row>
    <row r="12963" spans="16:16" x14ac:dyDescent="0.25">
      <c r="P12963" s="158"/>
    </row>
    <row r="12964" spans="16:16" x14ac:dyDescent="0.25">
      <c r="P12964" s="158"/>
    </row>
    <row r="12965" spans="16:16" x14ac:dyDescent="0.25">
      <c r="P12965" s="158"/>
    </row>
    <row r="12966" spans="16:16" x14ac:dyDescent="0.25">
      <c r="P12966" s="158"/>
    </row>
    <row r="12967" spans="16:16" x14ac:dyDescent="0.25">
      <c r="P12967" s="158"/>
    </row>
    <row r="12968" spans="16:16" x14ac:dyDescent="0.25">
      <c r="P12968" s="158"/>
    </row>
    <row r="12969" spans="16:16" x14ac:dyDescent="0.25">
      <c r="P12969" s="158"/>
    </row>
    <row r="12970" spans="16:16" x14ac:dyDescent="0.25">
      <c r="P12970" s="158"/>
    </row>
    <row r="12971" spans="16:16" x14ac:dyDescent="0.25">
      <c r="P12971" s="158"/>
    </row>
    <row r="12972" spans="16:16" x14ac:dyDescent="0.25">
      <c r="P12972" s="158"/>
    </row>
    <row r="12973" spans="16:16" x14ac:dyDescent="0.25">
      <c r="P12973" s="158"/>
    </row>
    <row r="12974" spans="16:16" x14ac:dyDescent="0.25">
      <c r="P12974" s="158"/>
    </row>
    <row r="12975" spans="16:16" x14ac:dyDescent="0.25">
      <c r="P12975" s="158"/>
    </row>
    <row r="12976" spans="16:16" x14ac:dyDescent="0.25">
      <c r="P12976" s="158"/>
    </row>
    <row r="12977" spans="16:16" x14ac:dyDescent="0.25">
      <c r="P12977" s="158"/>
    </row>
    <row r="12978" spans="16:16" x14ac:dyDescent="0.25">
      <c r="P12978" s="158"/>
    </row>
    <row r="12979" spans="16:16" x14ac:dyDescent="0.25">
      <c r="P12979" s="158"/>
    </row>
    <row r="12980" spans="16:16" x14ac:dyDescent="0.25">
      <c r="P12980" s="158"/>
    </row>
    <row r="12981" spans="16:16" x14ac:dyDescent="0.25">
      <c r="P12981" s="158"/>
    </row>
    <row r="12982" spans="16:16" x14ac:dyDescent="0.25">
      <c r="P12982" s="158"/>
    </row>
    <row r="12983" spans="16:16" x14ac:dyDescent="0.25">
      <c r="P12983" s="158"/>
    </row>
    <row r="12984" spans="16:16" x14ac:dyDescent="0.25">
      <c r="P12984" s="158"/>
    </row>
    <row r="12985" spans="16:16" x14ac:dyDescent="0.25">
      <c r="P12985" s="158"/>
    </row>
    <row r="12986" spans="16:16" x14ac:dyDescent="0.25">
      <c r="P12986" s="158"/>
    </row>
    <row r="12987" spans="16:16" x14ac:dyDescent="0.25">
      <c r="P12987" s="158"/>
    </row>
    <row r="12988" spans="16:16" x14ac:dyDescent="0.25">
      <c r="P12988" s="158"/>
    </row>
    <row r="12989" spans="16:16" x14ac:dyDescent="0.25">
      <c r="P12989" s="158"/>
    </row>
    <row r="12990" spans="16:16" x14ac:dyDescent="0.25">
      <c r="P12990" s="158"/>
    </row>
    <row r="12991" spans="16:16" x14ac:dyDescent="0.25">
      <c r="P12991" s="158"/>
    </row>
    <row r="12992" spans="16:16" x14ac:dyDescent="0.25">
      <c r="P12992" s="158"/>
    </row>
    <row r="12993" spans="16:16" x14ac:dyDescent="0.25">
      <c r="P12993" s="158"/>
    </row>
    <row r="12994" spans="16:16" x14ac:dyDescent="0.25">
      <c r="P12994" s="158"/>
    </row>
    <row r="12995" spans="16:16" x14ac:dyDescent="0.25">
      <c r="P12995" s="158"/>
    </row>
    <row r="12996" spans="16:16" x14ac:dyDescent="0.25">
      <c r="P12996" s="158"/>
    </row>
    <row r="12997" spans="16:16" x14ac:dyDescent="0.25">
      <c r="P12997" s="158"/>
    </row>
    <row r="12998" spans="16:16" x14ac:dyDescent="0.25">
      <c r="P12998" s="158"/>
    </row>
    <row r="12999" spans="16:16" x14ac:dyDescent="0.25">
      <c r="P12999" s="158"/>
    </row>
    <row r="13000" spans="16:16" x14ac:dyDescent="0.25">
      <c r="P13000" s="158"/>
    </row>
    <row r="13001" spans="16:16" x14ac:dyDescent="0.25">
      <c r="P13001" s="158"/>
    </row>
    <row r="13002" spans="16:16" x14ac:dyDescent="0.25">
      <c r="P13002" s="158"/>
    </row>
    <row r="13003" spans="16:16" x14ac:dyDescent="0.25">
      <c r="P13003" s="158"/>
    </row>
    <row r="13004" spans="16:16" x14ac:dyDescent="0.25">
      <c r="P13004" s="158"/>
    </row>
    <row r="13005" spans="16:16" x14ac:dyDescent="0.25">
      <c r="P13005" s="158"/>
    </row>
    <row r="13006" spans="16:16" x14ac:dyDescent="0.25">
      <c r="P13006" s="158"/>
    </row>
    <row r="13007" spans="16:16" x14ac:dyDescent="0.25">
      <c r="P13007" s="158"/>
    </row>
    <row r="13008" spans="16:16" x14ac:dyDescent="0.25">
      <c r="P13008" s="158"/>
    </row>
    <row r="13009" spans="16:16" x14ac:dyDescent="0.25">
      <c r="P13009" s="158"/>
    </row>
    <row r="13010" spans="16:16" x14ac:dyDescent="0.25">
      <c r="P13010" s="158"/>
    </row>
    <row r="13011" spans="16:16" x14ac:dyDescent="0.25">
      <c r="P13011" s="158"/>
    </row>
    <row r="13012" spans="16:16" x14ac:dyDescent="0.25">
      <c r="P13012" s="158"/>
    </row>
    <row r="13013" spans="16:16" x14ac:dyDescent="0.25">
      <c r="P13013" s="158"/>
    </row>
    <row r="13014" spans="16:16" x14ac:dyDescent="0.25">
      <c r="P13014" s="158"/>
    </row>
    <row r="13015" spans="16:16" x14ac:dyDescent="0.25">
      <c r="P13015" s="158"/>
    </row>
    <row r="13016" spans="16:16" x14ac:dyDescent="0.25">
      <c r="P13016" s="158"/>
    </row>
    <row r="13017" spans="16:16" x14ac:dyDescent="0.25">
      <c r="P13017" s="158"/>
    </row>
    <row r="13018" spans="16:16" x14ac:dyDescent="0.25">
      <c r="P13018" s="158"/>
    </row>
    <row r="13019" spans="16:16" x14ac:dyDescent="0.25">
      <c r="P13019" s="158"/>
    </row>
    <row r="13020" spans="16:16" x14ac:dyDescent="0.25">
      <c r="P13020" s="158"/>
    </row>
    <row r="13021" spans="16:16" x14ac:dyDescent="0.25">
      <c r="P13021" s="158"/>
    </row>
    <row r="13022" spans="16:16" x14ac:dyDescent="0.25">
      <c r="P13022" s="158"/>
    </row>
    <row r="13023" spans="16:16" x14ac:dyDescent="0.25">
      <c r="P13023" s="158"/>
    </row>
    <row r="13024" spans="16:16" x14ac:dyDescent="0.25">
      <c r="P13024" s="158"/>
    </row>
    <row r="13025" spans="16:16" x14ac:dyDescent="0.25">
      <c r="P13025" s="158"/>
    </row>
    <row r="13026" spans="16:16" x14ac:dyDescent="0.25">
      <c r="P13026" s="158"/>
    </row>
    <row r="13027" spans="16:16" x14ac:dyDescent="0.25">
      <c r="P13027" s="158"/>
    </row>
    <row r="13028" spans="16:16" x14ac:dyDescent="0.25">
      <c r="P13028" s="158"/>
    </row>
    <row r="13029" spans="16:16" x14ac:dyDescent="0.25">
      <c r="P13029" s="158"/>
    </row>
    <row r="13030" spans="16:16" x14ac:dyDescent="0.25">
      <c r="P13030" s="158"/>
    </row>
    <row r="13031" spans="16:16" x14ac:dyDescent="0.25">
      <c r="P13031" s="158"/>
    </row>
    <row r="13032" spans="16:16" x14ac:dyDescent="0.25">
      <c r="P13032" s="158"/>
    </row>
    <row r="13033" spans="16:16" x14ac:dyDescent="0.25">
      <c r="P13033" s="158"/>
    </row>
    <row r="13034" spans="16:16" x14ac:dyDescent="0.25">
      <c r="P13034" s="158"/>
    </row>
    <row r="13035" spans="16:16" x14ac:dyDescent="0.25">
      <c r="P13035" s="158"/>
    </row>
    <row r="13036" spans="16:16" x14ac:dyDescent="0.25">
      <c r="P13036" s="158"/>
    </row>
    <row r="13037" spans="16:16" x14ac:dyDescent="0.25">
      <c r="P13037" s="158"/>
    </row>
    <row r="13038" spans="16:16" x14ac:dyDescent="0.25">
      <c r="P13038" s="158"/>
    </row>
    <row r="13039" spans="16:16" x14ac:dyDescent="0.25">
      <c r="P13039" s="158"/>
    </row>
    <row r="13040" spans="16:16" x14ac:dyDescent="0.25">
      <c r="P13040" s="158"/>
    </row>
    <row r="13041" spans="16:16" x14ac:dyDescent="0.25">
      <c r="P13041" s="158"/>
    </row>
    <row r="13042" spans="16:16" x14ac:dyDescent="0.25">
      <c r="P13042" s="158"/>
    </row>
    <row r="13043" spans="16:16" x14ac:dyDescent="0.25">
      <c r="P13043" s="158"/>
    </row>
    <row r="13044" spans="16:16" x14ac:dyDescent="0.25">
      <c r="P13044" s="158"/>
    </row>
    <row r="13045" spans="16:16" x14ac:dyDescent="0.25">
      <c r="P13045" s="158"/>
    </row>
    <row r="13046" spans="16:16" x14ac:dyDescent="0.25">
      <c r="P13046" s="158"/>
    </row>
    <row r="13047" spans="16:16" x14ac:dyDescent="0.25">
      <c r="P13047" s="158"/>
    </row>
    <row r="13048" spans="16:16" x14ac:dyDescent="0.25">
      <c r="P13048" s="158"/>
    </row>
    <row r="13049" spans="16:16" x14ac:dyDescent="0.25">
      <c r="P13049" s="158"/>
    </row>
    <row r="13050" spans="16:16" x14ac:dyDescent="0.25">
      <c r="P13050" s="158"/>
    </row>
    <row r="13051" spans="16:16" x14ac:dyDescent="0.25">
      <c r="P13051" s="158"/>
    </row>
    <row r="13052" spans="16:16" x14ac:dyDescent="0.25">
      <c r="P13052" s="158"/>
    </row>
    <row r="13053" spans="16:16" x14ac:dyDescent="0.25">
      <c r="P13053" s="158"/>
    </row>
    <row r="13054" spans="16:16" x14ac:dyDescent="0.25">
      <c r="P13054" s="158"/>
    </row>
    <row r="13055" spans="16:16" x14ac:dyDescent="0.25">
      <c r="P13055" s="158"/>
    </row>
    <row r="13056" spans="16:16" x14ac:dyDescent="0.25">
      <c r="P13056" s="158"/>
    </row>
    <row r="13057" spans="16:16" x14ac:dyDescent="0.25">
      <c r="P13057" s="158"/>
    </row>
    <row r="13058" spans="16:16" x14ac:dyDescent="0.25">
      <c r="P13058" s="158"/>
    </row>
    <row r="13059" spans="16:16" x14ac:dyDescent="0.25">
      <c r="P13059" s="158"/>
    </row>
    <row r="13060" spans="16:16" x14ac:dyDescent="0.25">
      <c r="P13060" s="158"/>
    </row>
    <row r="13061" spans="16:16" x14ac:dyDescent="0.25">
      <c r="P13061" s="158"/>
    </row>
    <row r="13062" spans="16:16" x14ac:dyDescent="0.25">
      <c r="P13062" s="158"/>
    </row>
    <row r="13063" spans="16:16" x14ac:dyDescent="0.25">
      <c r="P13063" s="158"/>
    </row>
    <row r="13064" spans="16:16" x14ac:dyDescent="0.25">
      <c r="P13064" s="158"/>
    </row>
    <row r="13065" spans="16:16" x14ac:dyDescent="0.25">
      <c r="P13065" s="158"/>
    </row>
    <row r="13066" spans="16:16" x14ac:dyDescent="0.25">
      <c r="P13066" s="158"/>
    </row>
    <row r="13067" spans="16:16" x14ac:dyDescent="0.25">
      <c r="P13067" s="158"/>
    </row>
    <row r="13068" spans="16:16" x14ac:dyDescent="0.25">
      <c r="P13068" s="158"/>
    </row>
    <row r="13069" spans="16:16" x14ac:dyDescent="0.25">
      <c r="P13069" s="158"/>
    </row>
    <row r="13070" spans="16:16" x14ac:dyDescent="0.25">
      <c r="P13070" s="158"/>
    </row>
    <row r="13071" spans="16:16" x14ac:dyDescent="0.25">
      <c r="P13071" s="158"/>
    </row>
    <row r="13072" spans="16:16" x14ac:dyDescent="0.25">
      <c r="P13072" s="158"/>
    </row>
    <row r="13073" spans="16:16" x14ac:dyDescent="0.25">
      <c r="P13073" s="158"/>
    </row>
    <row r="13074" spans="16:16" x14ac:dyDescent="0.25">
      <c r="P13074" s="158"/>
    </row>
    <row r="13075" spans="16:16" x14ac:dyDescent="0.25">
      <c r="P13075" s="158"/>
    </row>
    <row r="13076" spans="16:16" x14ac:dyDescent="0.25">
      <c r="P13076" s="158"/>
    </row>
    <row r="13077" spans="16:16" x14ac:dyDescent="0.25">
      <c r="P13077" s="158"/>
    </row>
    <row r="13078" spans="16:16" x14ac:dyDescent="0.25">
      <c r="P13078" s="158"/>
    </row>
    <row r="13079" spans="16:16" x14ac:dyDescent="0.25">
      <c r="P13079" s="158"/>
    </row>
    <row r="13080" spans="16:16" x14ac:dyDescent="0.25">
      <c r="P13080" s="158"/>
    </row>
    <row r="13081" spans="16:16" x14ac:dyDescent="0.25">
      <c r="P13081" s="158"/>
    </row>
    <row r="13082" spans="16:16" x14ac:dyDescent="0.25">
      <c r="P13082" s="158"/>
    </row>
    <row r="13083" spans="16:16" x14ac:dyDescent="0.25">
      <c r="P13083" s="158"/>
    </row>
    <row r="13084" spans="16:16" x14ac:dyDescent="0.25">
      <c r="P13084" s="158"/>
    </row>
    <row r="13085" spans="16:16" x14ac:dyDescent="0.25">
      <c r="P13085" s="158"/>
    </row>
    <row r="13086" spans="16:16" x14ac:dyDescent="0.25">
      <c r="P13086" s="158"/>
    </row>
    <row r="13087" spans="16:16" x14ac:dyDescent="0.25">
      <c r="P13087" s="158"/>
    </row>
    <row r="13088" spans="16:16" x14ac:dyDescent="0.25">
      <c r="P13088" s="158"/>
    </row>
    <row r="13089" spans="16:16" x14ac:dyDescent="0.25">
      <c r="P13089" s="158"/>
    </row>
    <row r="13090" spans="16:16" x14ac:dyDescent="0.25">
      <c r="P13090" s="158"/>
    </row>
    <row r="13091" spans="16:16" x14ac:dyDescent="0.25">
      <c r="P13091" s="158"/>
    </row>
    <row r="13092" spans="16:16" x14ac:dyDescent="0.25">
      <c r="P13092" s="158"/>
    </row>
    <row r="13093" spans="16:16" x14ac:dyDescent="0.25">
      <c r="P13093" s="158"/>
    </row>
    <row r="13094" spans="16:16" x14ac:dyDescent="0.25">
      <c r="P13094" s="158"/>
    </row>
    <row r="13095" spans="16:16" x14ac:dyDescent="0.25">
      <c r="P13095" s="158"/>
    </row>
    <row r="13096" spans="16:16" x14ac:dyDescent="0.25">
      <c r="P13096" s="158"/>
    </row>
    <row r="13097" spans="16:16" x14ac:dyDescent="0.25">
      <c r="P13097" s="158"/>
    </row>
    <row r="13098" spans="16:16" x14ac:dyDescent="0.25">
      <c r="P13098" s="158"/>
    </row>
    <row r="13099" spans="16:16" x14ac:dyDescent="0.25">
      <c r="P13099" s="158"/>
    </row>
    <row r="13100" spans="16:16" x14ac:dyDescent="0.25">
      <c r="P13100" s="158"/>
    </row>
    <row r="13101" spans="16:16" x14ac:dyDescent="0.25">
      <c r="P13101" s="158"/>
    </row>
    <row r="13102" spans="16:16" x14ac:dyDescent="0.25">
      <c r="P13102" s="158"/>
    </row>
    <row r="13103" spans="16:16" x14ac:dyDescent="0.25">
      <c r="P13103" s="158"/>
    </row>
    <row r="13104" spans="16:16" x14ac:dyDescent="0.25">
      <c r="P13104" s="158"/>
    </row>
    <row r="13105" spans="16:16" x14ac:dyDescent="0.25">
      <c r="P13105" s="158"/>
    </row>
    <row r="13106" spans="16:16" x14ac:dyDescent="0.25">
      <c r="P13106" s="158"/>
    </row>
    <row r="13107" spans="16:16" x14ac:dyDescent="0.25">
      <c r="P13107" s="158"/>
    </row>
    <row r="13108" spans="16:16" x14ac:dyDescent="0.25">
      <c r="P13108" s="158"/>
    </row>
    <row r="13109" spans="16:16" x14ac:dyDescent="0.25">
      <c r="P13109" s="158"/>
    </row>
    <row r="13110" spans="16:16" x14ac:dyDescent="0.25">
      <c r="P13110" s="158"/>
    </row>
    <row r="13111" spans="16:16" x14ac:dyDescent="0.25">
      <c r="P13111" s="158"/>
    </row>
    <row r="13112" spans="16:16" x14ac:dyDescent="0.25">
      <c r="P13112" s="158"/>
    </row>
    <row r="13113" spans="16:16" x14ac:dyDescent="0.25">
      <c r="P13113" s="158"/>
    </row>
    <row r="13114" spans="16:16" x14ac:dyDescent="0.25">
      <c r="P13114" s="158"/>
    </row>
    <row r="13115" spans="16:16" x14ac:dyDescent="0.25">
      <c r="P13115" s="158"/>
    </row>
    <row r="13116" spans="16:16" x14ac:dyDescent="0.25">
      <c r="P13116" s="158"/>
    </row>
    <row r="13117" spans="16:16" x14ac:dyDescent="0.25">
      <c r="P13117" s="158"/>
    </row>
    <row r="13118" spans="16:16" x14ac:dyDescent="0.25">
      <c r="P13118" s="158"/>
    </row>
    <row r="13119" spans="16:16" x14ac:dyDescent="0.25">
      <c r="P13119" s="158"/>
    </row>
    <row r="13120" spans="16:16" x14ac:dyDescent="0.25">
      <c r="P13120" s="158"/>
    </row>
    <row r="13121" spans="16:16" x14ac:dyDescent="0.25">
      <c r="P13121" s="158"/>
    </row>
    <row r="13122" spans="16:16" x14ac:dyDescent="0.25">
      <c r="P13122" s="158"/>
    </row>
    <row r="13123" spans="16:16" x14ac:dyDescent="0.25">
      <c r="P13123" s="158"/>
    </row>
    <row r="13124" spans="16:16" x14ac:dyDescent="0.25">
      <c r="P13124" s="158"/>
    </row>
    <row r="13125" spans="16:16" x14ac:dyDescent="0.25">
      <c r="P13125" s="158"/>
    </row>
    <row r="13126" spans="16:16" x14ac:dyDescent="0.25">
      <c r="P13126" s="158"/>
    </row>
    <row r="13127" spans="16:16" x14ac:dyDescent="0.25">
      <c r="P13127" s="158"/>
    </row>
    <row r="13128" spans="16:16" x14ac:dyDescent="0.25">
      <c r="P13128" s="158"/>
    </row>
    <row r="13129" spans="16:16" x14ac:dyDescent="0.25">
      <c r="P13129" s="158"/>
    </row>
    <row r="13130" spans="16:16" x14ac:dyDescent="0.25">
      <c r="P13130" s="158"/>
    </row>
    <row r="13131" spans="16:16" x14ac:dyDescent="0.25">
      <c r="P13131" s="158"/>
    </row>
    <row r="13132" spans="16:16" x14ac:dyDescent="0.25">
      <c r="P13132" s="158"/>
    </row>
    <row r="13133" spans="16:16" x14ac:dyDescent="0.25">
      <c r="P13133" s="158"/>
    </row>
    <row r="13134" spans="16:16" x14ac:dyDescent="0.25">
      <c r="P13134" s="158"/>
    </row>
    <row r="13135" spans="16:16" x14ac:dyDescent="0.25">
      <c r="P13135" s="158"/>
    </row>
    <row r="13136" spans="16:16" x14ac:dyDescent="0.25">
      <c r="P13136" s="158"/>
    </row>
    <row r="13137" spans="16:16" x14ac:dyDescent="0.25">
      <c r="P13137" s="158"/>
    </row>
    <row r="13138" spans="16:16" x14ac:dyDescent="0.25">
      <c r="P13138" s="158"/>
    </row>
    <row r="13139" spans="16:16" x14ac:dyDescent="0.25">
      <c r="P13139" s="158"/>
    </row>
    <row r="13140" spans="16:16" x14ac:dyDescent="0.25">
      <c r="P13140" s="158"/>
    </row>
    <row r="13141" spans="16:16" x14ac:dyDescent="0.25">
      <c r="P13141" s="158"/>
    </row>
    <row r="13142" spans="16:16" x14ac:dyDescent="0.25">
      <c r="P13142" s="158"/>
    </row>
    <row r="13143" spans="16:16" x14ac:dyDescent="0.25">
      <c r="P13143" s="158"/>
    </row>
    <row r="13144" spans="16:16" x14ac:dyDescent="0.25">
      <c r="P13144" s="158"/>
    </row>
    <row r="13145" spans="16:16" x14ac:dyDescent="0.25">
      <c r="P13145" s="158"/>
    </row>
    <row r="13146" spans="16:16" x14ac:dyDescent="0.25">
      <c r="P13146" s="158"/>
    </row>
    <row r="13147" spans="16:16" x14ac:dyDescent="0.25">
      <c r="P13147" s="158"/>
    </row>
    <row r="13148" spans="16:16" x14ac:dyDescent="0.25">
      <c r="P13148" s="158"/>
    </row>
    <row r="13149" spans="16:16" x14ac:dyDescent="0.25">
      <c r="P13149" s="158"/>
    </row>
    <row r="13150" spans="16:16" x14ac:dyDescent="0.25">
      <c r="P13150" s="158"/>
    </row>
    <row r="13151" spans="16:16" x14ac:dyDescent="0.25">
      <c r="P13151" s="158"/>
    </row>
    <row r="13152" spans="16:16" x14ac:dyDescent="0.25">
      <c r="P13152" s="158"/>
    </row>
    <row r="13153" spans="16:16" x14ac:dyDescent="0.25">
      <c r="P13153" s="158"/>
    </row>
    <row r="13154" spans="16:16" x14ac:dyDescent="0.25">
      <c r="P13154" s="158"/>
    </row>
    <row r="13155" spans="16:16" x14ac:dyDescent="0.25">
      <c r="P13155" s="158"/>
    </row>
    <row r="13156" spans="16:16" x14ac:dyDescent="0.25">
      <c r="P13156" s="158"/>
    </row>
    <row r="13157" spans="16:16" x14ac:dyDescent="0.25">
      <c r="P13157" s="158"/>
    </row>
    <row r="13158" spans="16:16" x14ac:dyDescent="0.25">
      <c r="P13158" s="158"/>
    </row>
    <row r="13159" spans="16:16" x14ac:dyDescent="0.25">
      <c r="P13159" s="158"/>
    </row>
    <row r="13160" spans="16:16" x14ac:dyDescent="0.25">
      <c r="P13160" s="158"/>
    </row>
    <row r="13161" spans="16:16" x14ac:dyDescent="0.25">
      <c r="P13161" s="158"/>
    </row>
    <row r="13162" spans="16:16" x14ac:dyDescent="0.25">
      <c r="P13162" s="158"/>
    </row>
    <row r="13163" spans="16:16" x14ac:dyDescent="0.25">
      <c r="P13163" s="158"/>
    </row>
    <row r="13164" spans="16:16" x14ac:dyDescent="0.25">
      <c r="P13164" s="158"/>
    </row>
    <row r="13165" spans="16:16" x14ac:dyDescent="0.25">
      <c r="P13165" s="158"/>
    </row>
    <row r="13166" spans="16:16" x14ac:dyDescent="0.25">
      <c r="P13166" s="158"/>
    </row>
    <row r="13167" spans="16:16" x14ac:dyDescent="0.25">
      <c r="P13167" s="158"/>
    </row>
    <row r="13168" spans="16:16" x14ac:dyDescent="0.25">
      <c r="P13168" s="158"/>
    </row>
    <row r="13169" spans="16:16" x14ac:dyDescent="0.25">
      <c r="P13169" s="158"/>
    </row>
    <row r="13170" spans="16:16" x14ac:dyDescent="0.25">
      <c r="P13170" s="158"/>
    </row>
    <row r="13171" spans="16:16" x14ac:dyDescent="0.25">
      <c r="P13171" s="158"/>
    </row>
    <row r="13172" spans="16:16" x14ac:dyDescent="0.25">
      <c r="P13172" s="158"/>
    </row>
    <row r="13173" spans="16:16" x14ac:dyDescent="0.25">
      <c r="P13173" s="158"/>
    </row>
    <row r="13174" spans="16:16" x14ac:dyDescent="0.25">
      <c r="P13174" s="158"/>
    </row>
    <row r="13175" spans="16:16" x14ac:dyDescent="0.25">
      <c r="P13175" s="158"/>
    </row>
    <row r="13176" spans="16:16" x14ac:dyDescent="0.25">
      <c r="P13176" s="158"/>
    </row>
    <row r="13177" spans="16:16" x14ac:dyDescent="0.25">
      <c r="P13177" s="158"/>
    </row>
    <row r="13178" spans="16:16" x14ac:dyDescent="0.25">
      <c r="P13178" s="158"/>
    </row>
    <row r="13179" spans="16:16" x14ac:dyDescent="0.25">
      <c r="P13179" s="158"/>
    </row>
    <row r="13180" spans="16:16" x14ac:dyDescent="0.25">
      <c r="P13180" s="158"/>
    </row>
    <row r="13181" spans="16:16" x14ac:dyDescent="0.25">
      <c r="P13181" s="158"/>
    </row>
    <row r="13182" spans="16:16" x14ac:dyDescent="0.25">
      <c r="P13182" s="158"/>
    </row>
    <row r="13183" spans="16:16" x14ac:dyDescent="0.25">
      <c r="P13183" s="158"/>
    </row>
    <row r="13184" spans="16:16" x14ac:dyDescent="0.25">
      <c r="P13184" s="158"/>
    </row>
    <row r="13185" spans="16:16" x14ac:dyDescent="0.25">
      <c r="P13185" s="158"/>
    </row>
    <row r="13186" spans="16:16" x14ac:dyDescent="0.25">
      <c r="P13186" s="158"/>
    </row>
    <row r="13187" spans="16:16" x14ac:dyDescent="0.25">
      <c r="P13187" s="158"/>
    </row>
    <row r="13188" spans="16:16" x14ac:dyDescent="0.25">
      <c r="P13188" s="158"/>
    </row>
    <row r="13189" spans="16:16" x14ac:dyDescent="0.25">
      <c r="P13189" s="158"/>
    </row>
    <row r="13190" spans="16:16" x14ac:dyDescent="0.25">
      <c r="P13190" s="158"/>
    </row>
    <row r="13191" spans="16:16" x14ac:dyDescent="0.25">
      <c r="P13191" s="158"/>
    </row>
    <row r="13192" spans="16:16" x14ac:dyDescent="0.25">
      <c r="P13192" s="158"/>
    </row>
    <row r="13193" spans="16:16" x14ac:dyDescent="0.25">
      <c r="P13193" s="158"/>
    </row>
    <row r="13194" spans="16:16" x14ac:dyDescent="0.25">
      <c r="P13194" s="158"/>
    </row>
    <row r="13195" spans="16:16" x14ac:dyDescent="0.25">
      <c r="P13195" s="158"/>
    </row>
    <row r="13196" spans="16:16" x14ac:dyDescent="0.25">
      <c r="P13196" s="158"/>
    </row>
    <row r="13197" spans="16:16" x14ac:dyDescent="0.25">
      <c r="P13197" s="158"/>
    </row>
    <row r="13198" spans="16:16" x14ac:dyDescent="0.25">
      <c r="P13198" s="158"/>
    </row>
    <row r="13199" spans="16:16" x14ac:dyDescent="0.25">
      <c r="P13199" s="158"/>
    </row>
    <row r="13200" spans="16:16" x14ac:dyDescent="0.25">
      <c r="P13200" s="158"/>
    </row>
    <row r="13201" spans="16:16" x14ac:dyDescent="0.25">
      <c r="P13201" s="158"/>
    </row>
    <row r="13202" spans="16:16" x14ac:dyDescent="0.25">
      <c r="P13202" s="158"/>
    </row>
    <row r="13203" spans="16:16" x14ac:dyDescent="0.25">
      <c r="P13203" s="158"/>
    </row>
    <row r="13204" spans="16:16" x14ac:dyDescent="0.25">
      <c r="P13204" s="158"/>
    </row>
    <row r="13205" spans="16:16" x14ac:dyDescent="0.25">
      <c r="P13205" s="158"/>
    </row>
    <row r="13206" spans="16:16" x14ac:dyDescent="0.25">
      <c r="P13206" s="158"/>
    </row>
    <row r="13207" spans="16:16" x14ac:dyDescent="0.25">
      <c r="P13207" s="158"/>
    </row>
    <row r="13208" spans="16:16" x14ac:dyDescent="0.25">
      <c r="P13208" s="158"/>
    </row>
    <row r="13209" spans="16:16" x14ac:dyDescent="0.25">
      <c r="P13209" s="158"/>
    </row>
    <row r="13210" spans="16:16" x14ac:dyDescent="0.25">
      <c r="P13210" s="158"/>
    </row>
    <row r="13211" spans="16:16" x14ac:dyDescent="0.25">
      <c r="P13211" s="158"/>
    </row>
    <row r="13212" spans="16:16" x14ac:dyDescent="0.25">
      <c r="P13212" s="158"/>
    </row>
    <row r="13213" spans="16:16" x14ac:dyDescent="0.25">
      <c r="P13213" s="158"/>
    </row>
    <row r="13214" spans="16:16" x14ac:dyDescent="0.25">
      <c r="P13214" s="158"/>
    </row>
    <row r="13215" spans="16:16" x14ac:dyDescent="0.25">
      <c r="P13215" s="158"/>
    </row>
    <row r="13216" spans="16:16" x14ac:dyDescent="0.25">
      <c r="P13216" s="158"/>
    </row>
    <row r="13217" spans="16:16" x14ac:dyDescent="0.25">
      <c r="P13217" s="158"/>
    </row>
    <row r="13218" spans="16:16" x14ac:dyDescent="0.25">
      <c r="P13218" s="158"/>
    </row>
    <row r="13219" spans="16:16" x14ac:dyDescent="0.25">
      <c r="P13219" s="158"/>
    </row>
    <row r="13220" spans="16:16" x14ac:dyDescent="0.25">
      <c r="P13220" s="158"/>
    </row>
    <row r="13221" spans="16:16" x14ac:dyDescent="0.25">
      <c r="P13221" s="158"/>
    </row>
    <row r="13222" spans="16:16" x14ac:dyDescent="0.25">
      <c r="P13222" s="158"/>
    </row>
    <row r="13223" spans="16:16" x14ac:dyDescent="0.25">
      <c r="P13223" s="158"/>
    </row>
    <row r="13224" spans="16:16" x14ac:dyDescent="0.25">
      <c r="P13224" s="158"/>
    </row>
    <row r="13225" spans="16:16" x14ac:dyDescent="0.25">
      <c r="P13225" s="158"/>
    </row>
    <row r="13226" spans="16:16" x14ac:dyDescent="0.25">
      <c r="P13226" s="158"/>
    </row>
    <row r="13227" spans="16:16" x14ac:dyDescent="0.25">
      <c r="P13227" s="158"/>
    </row>
    <row r="13228" spans="16:16" x14ac:dyDescent="0.25">
      <c r="P13228" s="158"/>
    </row>
    <row r="13229" spans="16:16" x14ac:dyDescent="0.25">
      <c r="P13229" s="158"/>
    </row>
    <row r="13230" spans="16:16" x14ac:dyDescent="0.25">
      <c r="P13230" s="158"/>
    </row>
    <row r="13231" spans="16:16" x14ac:dyDescent="0.25">
      <c r="P13231" s="158"/>
    </row>
    <row r="13232" spans="16:16" x14ac:dyDescent="0.25">
      <c r="P13232" s="158"/>
    </row>
    <row r="13233" spans="16:16" x14ac:dyDescent="0.25">
      <c r="P13233" s="158"/>
    </row>
    <row r="13234" spans="16:16" x14ac:dyDescent="0.25">
      <c r="P13234" s="158"/>
    </row>
    <row r="13235" spans="16:16" x14ac:dyDescent="0.25">
      <c r="P13235" s="158"/>
    </row>
    <row r="13236" spans="16:16" x14ac:dyDescent="0.25">
      <c r="P13236" s="158"/>
    </row>
    <row r="13237" spans="16:16" x14ac:dyDescent="0.25">
      <c r="P13237" s="158"/>
    </row>
    <row r="13238" spans="16:16" x14ac:dyDescent="0.25">
      <c r="P13238" s="158"/>
    </row>
    <row r="13239" spans="16:16" x14ac:dyDescent="0.25">
      <c r="P13239" s="158"/>
    </row>
    <row r="13240" spans="16:16" x14ac:dyDescent="0.25">
      <c r="P13240" s="158"/>
    </row>
    <row r="13241" spans="16:16" x14ac:dyDescent="0.25">
      <c r="P13241" s="158"/>
    </row>
    <row r="13242" spans="16:16" x14ac:dyDescent="0.25">
      <c r="P13242" s="158"/>
    </row>
    <row r="13243" spans="16:16" x14ac:dyDescent="0.25">
      <c r="P13243" s="158"/>
    </row>
    <row r="13244" spans="16:16" x14ac:dyDescent="0.25">
      <c r="P13244" s="158"/>
    </row>
    <row r="13245" spans="16:16" x14ac:dyDescent="0.25">
      <c r="P13245" s="158"/>
    </row>
    <row r="13246" spans="16:16" x14ac:dyDescent="0.25">
      <c r="P13246" s="158"/>
    </row>
    <row r="13247" spans="16:16" x14ac:dyDescent="0.25">
      <c r="P13247" s="158"/>
    </row>
    <row r="13248" spans="16:16" x14ac:dyDescent="0.25">
      <c r="P13248" s="158"/>
    </row>
    <row r="13249" spans="16:16" x14ac:dyDescent="0.25">
      <c r="P13249" s="158"/>
    </row>
    <row r="13250" spans="16:16" x14ac:dyDescent="0.25">
      <c r="P13250" s="158"/>
    </row>
    <row r="13251" spans="16:16" x14ac:dyDescent="0.25">
      <c r="P13251" s="158"/>
    </row>
    <row r="13252" spans="16:16" x14ac:dyDescent="0.25">
      <c r="P13252" s="158"/>
    </row>
    <row r="13253" spans="16:16" x14ac:dyDescent="0.25">
      <c r="P13253" s="158"/>
    </row>
    <row r="13254" spans="16:16" x14ac:dyDescent="0.25">
      <c r="P13254" s="158"/>
    </row>
    <row r="13255" spans="16:16" x14ac:dyDescent="0.25">
      <c r="P13255" s="158"/>
    </row>
    <row r="13256" spans="16:16" x14ac:dyDescent="0.25">
      <c r="P13256" s="158"/>
    </row>
    <row r="13257" spans="16:16" x14ac:dyDescent="0.25">
      <c r="P13257" s="158"/>
    </row>
    <row r="13258" spans="16:16" x14ac:dyDescent="0.25">
      <c r="P13258" s="158"/>
    </row>
    <row r="13259" spans="16:16" x14ac:dyDescent="0.25">
      <c r="P13259" s="158"/>
    </row>
    <row r="13260" spans="16:16" x14ac:dyDescent="0.25">
      <c r="P13260" s="158"/>
    </row>
    <row r="13261" spans="16:16" x14ac:dyDescent="0.25">
      <c r="P13261" s="158"/>
    </row>
    <row r="13262" spans="16:16" x14ac:dyDescent="0.25">
      <c r="P13262" s="158"/>
    </row>
    <row r="13263" spans="16:16" x14ac:dyDescent="0.25">
      <c r="P13263" s="158"/>
    </row>
    <row r="13264" spans="16:16" x14ac:dyDescent="0.25">
      <c r="P13264" s="158"/>
    </row>
    <row r="13265" spans="16:16" x14ac:dyDescent="0.25">
      <c r="P13265" s="158"/>
    </row>
    <row r="13266" spans="16:16" x14ac:dyDescent="0.25">
      <c r="P13266" s="158"/>
    </row>
    <row r="13267" spans="16:16" x14ac:dyDescent="0.25">
      <c r="P13267" s="158"/>
    </row>
    <row r="13268" spans="16:16" x14ac:dyDescent="0.25">
      <c r="P13268" s="158"/>
    </row>
    <row r="13269" spans="16:16" x14ac:dyDescent="0.25">
      <c r="P13269" s="158"/>
    </row>
    <row r="13270" spans="16:16" x14ac:dyDescent="0.25">
      <c r="P13270" s="158"/>
    </row>
    <row r="13271" spans="16:16" x14ac:dyDescent="0.25">
      <c r="P13271" s="158"/>
    </row>
    <row r="13272" spans="16:16" x14ac:dyDescent="0.25">
      <c r="P13272" s="158"/>
    </row>
    <row r="13273" spans="16:16" x14ac:dyDescent="0.25">
      <c r="P13273" s="158"/>
    </row>
    <row r="13274" spans="16:16" x14ac:dyDescent="0.25">
      <c r="P13274" s="158"/>
    </row>
    <row r="13275" spans="16:16" x14ac:dyDescent="0.25">
      <c r="P13275" s="158"/>
    </row>
    <row r="13276" spans="16:16" x14ac:dyDescent="0.25">
      <c r="P13276" s="158"/>
    </row>
    <row r="13277" spans="16:16" x14ac:dyDescent="0.25">
      <c r="P13277" s="158"/>
    </row>
    <row r="13278" spans="16:16" x14ac:dyDescent="0.25">
      <c r="P13278" s="158"/>
    </row>
    <row r="13279" spans="16:16" x14ac:dyDescent="0.25">
      <c r="P13279" s="158"/>
    </row>
    <row r="13280" spans="16:16" x14ac:dyDescent="0.25">
      <c r="P13280" s="158"/>
    </row>
    <row r="13281" spans="16:16" x14ac:dyDescent="0.25">
      <c r="P13281" s="158"/>
    </row>
    <row r="13282" spans="16:16" x14ac:dyDescent="0.25">
      <c r="P13282" s="158"/>
    </row>
    <row r="13283" spans="16:16" x14ac:dyDescent="0.25">
      <c r="P13283" s="158"/>
    </row>
    <row r="13284" spans="16:16" x14ac:dyDescent="0.25">
      <c r="P13284" s="158"/>
    </row>
    <row r="13285" spans="16:16" x14ac:dyDescent="0.25">
      <c r="P13285" s="158"/>
    </row>
    <row r="13286" spans="16:16" x14ac:dyDescent="0.25">
      <c r="P13286" s="158"/>
    </row>
    <row r="13287" spans="16:16" x14ac:dyDescent="0.25">
      <c r="P13287" s="158"/>
    </row>
    <row r="13288" spans="16:16" x14ac:dyDescent="0.25">
      <c r="P13288" s="158"/>
    </row>
    <row r="13289" spans="16:16" x14ac:dyDescent="0.25">
      <c r="P13289" s="158"/>
    </row>
    <row r="13290" spans="16:16" x14ac:dyDescent="0.25">
      <c r="P13290" s="158"/>
    </row>
    <row r="13291" spans="16:16" x14ac:dyDescent="0.25">
      <c r="P13291" s="158"/>
    </row>
    <row r="13292" spans="16:16" x14ac:dyDescent="0.25">
      <c r="P13292" s="158"/>
    </row>
    <row r="13293" spans="16:16" x14ac:dyDescent="0.25">
      <c r="P13293" s="158"/>
    </row>
    <row r="13294" spans="16:16" x14ac:dyDescent="0.25">
      <c r="P13294" s="158"/>
    </row>
    <row r="13295" spans="16:16" x14ac:dyDescent="0.25">
      <c r="P13295" s="158"/>
    </row>
    <row r="13296" spans="16:16" x14ac:dyDescent="0.25">
      <c r="P13296" s="158"/>
    </row>
    <row r="13297" spans="16:16" x14ac:dyDescent="0.25">
      <c r="P13297" s="158"/>
    </row>
    <row r="13298" spans="16:16" x14ac:dyDescent="0.25">
      <c r="P13298" s="158"/>
    </row>
    <row r="13299" spans="16:16" x14ac:dyDescent="0.25">
      <c r="P13299" s="158"/>
    </row>
    <row r="13300" spans="16:16" x14ac:dyDescent="0.25">
      <c r="P13300" s="158"/>
    </row>
    <row r="13301" spans="16:16" x14ac:dyDescent="0.25">
      <c r="P13301" s="158"/>
    </row>
    <row r="13302" spans="16:16" x14ac:dyDescent="0.25">
      <c r="P13302" s="158"/>
    </row>
    <row r="13303" spans="16:16" x14ac:dyDescent="0.25">
      <c r="P13303" s="158"/>
    </row>
    <row r="13304" spans="16:16" x14ac:dyDescent="0.25">
      <c r="P13304" s="158"/>
    </row>
    <row r="13305" spans="16:16" x14ac:dyDescent="0.25">
      <c r="P13305" s="158"/>
    </row>
    <row r="13306" spans="16:16" x14ac:dyDescent="0.25">
      <c r="P13306" s="158"/>
    </row>
    <row r="13307" spans="16:16" x14ac:dyDescent="0.25">
      <c r="P13307" s="158"/>
    </row>
    <row r="13308" spans="16:16" x14ac:dyDescent="0.25">
      <c r="P13308" s="158"/>
    </row>
    <row r="13309" spans="16:16" x14ac:dyDescent="0.25">
      <c r="P13309" s="158"/>
    </row>
    <row r="13310" spans="16:16" x14ac:dyDescent="0.25">
      <c r="P13310" s="158"/>
    </row>
    <row r="13311" spans="16:16" x14ac:dyDescent="0.25">
      <c r="P13311" s="158"/>
    </row>
    <row r="13312" spans="16:16" x14ac:dyDescent="0.25">
      <c r="P13312" s="158"/>
    </row>
    <row r="13313" spans="16:16" x14ac:dyDescent="0.25">
      <c r="P13313" s="158"/>
    </row>
    <row r="13314" spans="16:16" x14ac:dyDescent="0.25">
      <c r="P13314" s="158"/>
    </row>
    <row r="13315" spans="16:16" x14ac:dyDescent="0.25">
      <c r="P13315" s="158"/>
    </row>
    <row r="13316" spans="16:16" x14ac:dyDescent="0.25">
      <c r="P13316" s="158"/>
    </row>
    <row r="13317" spans="16:16" x14ac:dyDescent="0.25">
      <c r="P13317" s="158"/>
    </row>
    <row r="13318" spans="16:16" x14ac:dyDescent="0.25">
      <c r="P13318" s="158"/>
    </row>
    <row r="13319" spans="16:16" x14ac:dyDescent="0.25">
      <c r="P13319" s="158"/>
    </row>
    <row r="13320" spans="16:16" x14ac:dyDescent="0.25">
      <c r="P13320" s="158"/>
    </row>
    <row r="13321" spans="16:16" x14ac:dyDescent="0.25">
      <c r="P13321" s="158"/>
    </row>
    <row r="13322" spans="16:16" x14ac:dyDescent="0.25">
      <c r="P13322" s="158"/>
    </row>
    <row r="13323" spans="16:16" x14ac:dyDescent="0.25">
      <c r="P13323" s="158"/>
    </row>
    <row r="13324" spans="16:16" x14ac:dyDescent="0.25">
      <c r="P13324" s="158"/>
    </row>
    <row r="13325" spans="16:16" x14ac:dyDescent="0.25">
      <c r="P13325" s="158"/>
    </row>
    <row r="13326" spans="16:16" x14ac:dyDescent="0.25">
      <c r="P13326" s="158"/>
    </row>
    <row r="13327" spans="16:16" x14ac:dyDescent="0.25">
      <c r="P13327" s="158"/>
    </row>
    <row r="13328" spans="16:16" x14ac:dyDescent="0.25">
      <c r="P13328" s="158"/>
    </row>
    <row r="13329" spans="16:16" x14ac:dyDescent="0.25">
      <c r="P13329" s="158"/>
    </row>
    <row r="13330" spans="16:16" x14ac:dyDescent="0.25">
      <c r="P13330" s="158"/>
    </row>
    <row r="13331" spans="16:16" x14ac:dyDescent="0.25">
      <c r="P13331" s="158"/>
    </row>
    <row r="13332" spans="16:16" x14ac:dyDescent="0.25">
      <c r="P13332" s="158"/>
    </row>
    <row r="13333" spans="16:16" x14ac:dyDescent="0.25">
      <c r="P13333" s="158"/>
    </row>
    <row r="13334" spans="16:16" x14ac:dyDescent="0.25">
      <c r="P13334" s="158"/>
    </row>
    <row r="13335" spans="16:16" x14ac:dyDescent="0.25">
      <c r="P13335" s="158"/>
    </row>
    <row r="13336" spans="16:16" x14ac:dyDescent="0.25">
      <c r="P13336" s="158"/>
    </row>
    <row r="13337" spans="16:16" x14ac:dyDescent="0.25">
      <c r="P13337" s="158"/>
    </row>
    <row r="13338" spans="16:16" x14ac:dyDescent="0.25">
      <c r="P13338" s="158"/>
    </row>
    <row r="13339" spans="16:16" x14ac:dyDescent="0.25">
      <c r="P13339" s="158"/>
    </row>
    <row r="13340" spans="16:16" x14ac:dyDescent="0.25">
      <c r="P13340" s="158"/>
    </row>
    <row r="13341" spans="16:16" x14ac:dyDescent="0.25">
      <c r="P13341" s="158"/>
    </row>
    <row r="13342" spans="16:16" x14ac:dyDescent="0.25">
      <c r="P13342" s="158"/>
    </row>
    <row r="13343" spans="16:16" x14ac:dyDescent="0.25">
      <c r="P13343" s="158"/>
    </row>
    <row r="13344" spans="16:16" x14ac:dyDescent="0.25">
      <c r="P13344" s="158"/>
    </row>
    <row r="13345" spans="16:16" x14ac:dyDescent="0.25">
      <c r="P13345" s="158"/>
    </row>
    <row r="13346" spans="16:16" x14ac:dyDescent="0.25">
      <c r="P13346" s="158"/>
    </row>
    <row r="13347" spans="16:16" x14ac:dyDescent="0.25">
      <c r="P13347" s="158"/>
    </row>
    <row r="13348" spans="16:16" x14ac:dyDescent="0.25">
      <c r="P13348" s="158"/>
    </row>
    <row r="13349" spans="16:16" x14ac:dyDescent="0.25">
      <c r="P13349" s="158"/>
    </row>
    <row r="13350" spans="16:16" x14ac:dyDescent="0.25">
      <c r="P13350" s="158"/>
    </row>
    <row r="13351" spans="16:16" x14ac:dyDescent="0.25">
      <c r="P13351" s="158"/>
    </row>
    <row r="13352" spans="16:16" x14ac:dyDescent="0.25">
      <c r="P13352" s="158"/>
    </row>
    <row r="13353" spans="16:16" x14ac:dyDescent="0.25">
      <c r="P13353" s="158"/>
    </row>
    <row r="13354" spans="16:16" x14ac:dyDescent="0.25">
      <c r="P13354" s="158"/>
    </row>
    <row r="13355" spans="16:16" x14ac:dyDescent="0.25">
      <c r="P13355" s="158"/>
    </row>
    <row r="13356" spans="16:16" x14ac:dyDescent="0.25">
      <c r="P13356" s="158"/>
    </row>
    <row r="13357" spans="16:16" x14ac:dyDescent="0.25">
      <c r="P13357" s="158"/>
    </row>
    <row r="13358" spans="16:16" x14ac:dyDescent="0.25">
      <c r="P13358" s="158"/>
    </row>
    <row r="13359" spans="16:16" x14ac:dyDescent="0.25">
      <c r="P13359" s="158"/>
    </row>
    <row r="13360" spans="16:16" x14ac:dyDescent="0.25">
      <c r="P13360" s="158"/>
    </row>
    <row r="13361" spans="16:16" x14ac:dyDescent="0.25">
      <c r="P13361" s="158"/>
    </row>
    <row r="13362" spans="16:16" x14ac:dyDescent="0.25">
      <c r="P13362" s="158"/>
    </row>
    <row r="13363" spans="16:16" x14ac:dyDescent="0.25">
      <c r="P13363" s="158"/>
    </row>
    <row r="13364" spans="16:16" x14ac:dyDescent="0.25">
      <c r="P13364" s="158"/>
    </row>
    <row r="13365" spans="16:16" x14ac:dyDescent="0.25">
      <c r="P13365" s="158"/>
    </row>
    <row r="13366" spans="16:16" x14ac:dyDescent="0.25">
      <c r="P13366" s="158"/>
    </row>
    <row r="13367" spans="16:16" x14ac:dyDescent="0.25">
      <c r="P13367" s="158"/>
    </row>
    <row r="13368" spans="16:16" x14ac:dyDescent="0.25">
      <c r="P13368" s="158"/>
    </row>
    <row r="13369" spans="16:16" x14ac:dyDescent="0.25">
      <c r="P13369" s="158"/>
    </row>
    <row r="13370" spans="16:16" x14ac:dyDescent="0.25">
      <c r="P13370" s="158"/>
    </row>
    <row r="13371" spans="16:16" x14ac:dyDescent="0.25">
      <c r="P13371" s="158"/>
    </row>
    <row r="13372" spans="16:16" x14ac:dyDescent="0.25">
      <c r="P13372" s="158"/>
    </row>
    <row r="13373" spans="16:16" x14ac:dyDescent="0.25">
      <c r="P13373" s="158"/>
    </row>
    <row r="13374" spans="16:16" x14ac:dyDescent="0.25">
      <c r="P13374" s="158"/>
    </row>
    <row r="13375" spans="16:16" x14ac:dyDescent="0.25">
      <c r="P13375" s="158"/>
    </row>
    <row r="13376" spans="16:16" x14ac:dyDescent="0.25">
      <c r="P13376" s="158"/>
    </row>
    <row r="13377" spans="16:16" x14ac:dyDescent="0.25">
      <c r="P13377" s="158"/>
    </row>
    <row r="13378" spans="16:16" x14ac:dyDescent="0.25">
      <c r="P13378" s="158"/>
    </row>
    <row r="13379" spans="16:16" x14ac:dyDescent="0.25">
      <c r="P13379" s="158"/>
    </row>
    <row r="13380" spans="16:16" x14ac:dyDescent="0.25">
      <c r="P13380" s="158"/>
    </row>
    <row r="13381" spans="16:16" x14ac:dyDescent="0.25">
      <c r="P13381" s="158"/>
    </row>
    <row r="13382" spans="16:16" x14ac:dyDescent="0.25">
      <c r="P13382" s="158"/>
    </row>
    <row r="13383" spans="16:16" x14ac:dyDescent="0.25">
      <c r="P13383" s="158"/>
    </row>
    <row r="13384" spans="16:16" x14ac:dyDescent="0.25">
      <c r="P13384" s="158"/>
    </row>
    <row r="13385" spans="16:16" x14ac:dyDescent="0.25">
      <c r="P13385" s="158"/>
    </row>
    <row r="13386" spans="16:16" x14ac:dyDescent="0.25">
      <c r="P13386" s="158"/>
    </row>
    <row r="13387" spans="16:16" x14ac:dyDescent="0.25">
      <c r="P13387" s="158"/>
    </row>
    <row r="13388" spans="16:16" x14ac:dyDescent="0.25">
      <c r="P13388" s="158"/>
    </row>
    <row r="13389" spans="16:16" x14ac:dyDescent="0.25">
      <c r="P13389" s="158"/>
    </row>
    <row r="13390" spans="16:16" x14ac:dyDescent="0.25">
      <c r="P13390" s="158"/>
    </row>
    <row r="13391" spans="16:16" x14ac:dyDescent="0.25">
      <c r="P13391" s="158"/>
    </row>
    <row r="13392" spans="16:16" x14ac:dyDescent="0.25">
      <c r="P13392" s="158"/>
    </row>
    <row r="13393" spans="16:16" x14ac:dyDescent="0.25">
      <c r="P13393" s="158"/>
    </row>
    <row r="13394" spans="16:16" x14ac:dyDescent="0.25">
      <c r="P13394" s="158"/>
    </row>
    <row r="13395" spans="16:16" x14ac:dyDescent="0.25">
      <c r="P13395" s="158"/>
    </row>
    <row r="13396" spans="16:16" x14ac:dyDescent="0.25">
      <c r="P13396" s="158"/>
    </row>
    <row r="13397" spans="16:16" x14ac:dyDescent="0.25">
      <c r="P13397" s="158"/>
    </row>
    <row r="13398" spans="16:16" x14ac:dyDescent="0.25">
      <c r="P13398" s="158"/>
    </row>
    <row r="13399" spans="16:16" x14ac:dyDescent="0.25">
      <c r="P13399" s="158"/>
    </row>
    <row r="13400" spans="16:16" x14ac:dyDescent="0.25">
      <c r="P13400" s="158"/>
    </row>
    <row r="13401" spans="16:16" x14ac:dyDescent="0.25">
      <c r="P13401" s="158"/>
    </row>
    <row r="13402" spans="16:16" x14ac:dyDescent="0.25">
      <c r="P13402" s="158"/>
    </row>
    <row r="13403" spans="16:16" x14ac:dyDescent="0.25">
      <c r="P13403" s="158"/>
    </row>
    <row r="13404" spans="16:16" x14ac:dyDescent="0.25">
      <c r="P13404" s="158"/>
    </row>
    <row r="13405" spans="16:16" x14ac:dyDescent="0.25">
      <c r="P13405" s="158"/>
    </row>
    <row r="13406" spans="16:16" x14ac:dyDescent="0.25">
      <c r="P13406" s="158"/>
    </row>
    <row r="13407" spans="16:16" x14ac:dyDescent="0.25">
      <c r="P13407" s="158"/>
    </row>
    <row r="13408" spans="16:16" x14ac:dyDescent="0.25">
      <c r="P13408" s="158"/>
    </row>
    <row r="13409" spans="16:16" x14ac:dyDescent="0.25">
      <c r="P13409" s="158"/>
    </row>
    <row r="13410" spans="16:16" x14ac:dyDescent="0.25">
      <c r="P13410" s="158"/>
    </row>
    <row r="13411" spans="16:16" x14ac:dyDescent="0.25">
      <c r="P13411" s="158"/>
    </row>
    <row r="13412" spans="16:16" x14ac:dyDescent="0.25">
      <c r="P13412" s="158"/>
    </row>
    <row r="13413" spans="16:16" x14ac:dyDescent="0.25">
      <c r="P13413" s="158"/>
    </row>
    <row r="13414" spans="16:16" x14ac:dyDescent="0.25">
      <c r="P13414" s="158"/>
    </row>
    <row r="13415" spans="16:16" x14ac:dyDescent="0.25">
      <c r="P13415" s="158"/>
    </row>
    <row r="13416" spans="16:16" x14ac:dyDescent="0.25">
      <c r="P13416" s="158"/>
    </row>
    <row r="13417" spans="16:16" x14ac:dyDescent="0.25">
      <c r="P13417" s="158"/>
    </row>
    <row r="13418" spans="16:16" x14ac:dyDescent="0.25">
      <c r="P13418" s="158"/>
    </row>
    <row r="13419" spans="16:16" x14ac:dyDescent="0.25">
      <c r="P13419" s="158"/>
    </row>
    <row r="13420" spans="16:16" x14ac:dyDescent="0.25">
      <c r="P13420" s="158"/>
    </row>
    <row r="13421" spans="16:16" x14ac:dyDescent="0.25">
      <c r="P13421" s="158"/>
    </row>
    <row r="13422" spans="16:16" x14ac:dyDescent="0.25">
      <c r="P13422" s="158"/>
    </row>
    <row r="13423" spans="16:16" x14ac:dyDescent="0.25">
      <c r="P13423" s="158"/>
    </row>
    <row r="13424" spans="16:16" x14ac:dyDescent="0.25">
      <c r="P13424" s="158"/>
    </row>
    <row r="13425" spans="16:16" x14ac:dyDescent="0.25">
      <c r="P13425" s="158"/>
    </row>
    <row r="13426" spans="16:16" x14ac:dyDescent="0.25">
      <c r="P13426" s="158"/>
    </row>
    <row r="13427" spans="16:16" x14ac:dyDescent="0.25">
      <c r="P13427" s="158"/>
    </row>
    <row r="13428" spans="16:16" x14ac:dyDescent="0.25">
      <c r="P13428" s="158"/>
    </row>
    <row r="13429" spans="16:16" x14ac:dyDescent="0.25">
      <c r="P13429" s="158"/>
    </row>
    <row r="13430" spans="16:16" x14ac:dyDescent="0.25">
      <c r="P13430" s="158"/>
    </row>
    <row r="13431" spans="16:16" x14ac:dyDescent="0.25">
      <c r="P13431" s="158"/>
    </row>
    <row r="13432" spans="16:16" x14ac:dyDescent="0.25">
      <c r="P13432" s="158"/>
    </row>
    <row r="13433" spans="16:16" x14ac:dyDescent="0.25">
      <c r="P13433" s="158"/>
    </row>
    <row r="13434" spans="16:16" x14ac:dyDescent="0.25">
      <c r="P13434" s="158"/>
    </row>
    <row r="13435" spans="16:16" x14ac:dyDescent="0.25">
      <c r="P13435" s="158"/>
    </row>
    <row r="13436" spans="16:16" x14ac:dyDescent="0.25">
      <c r="P13436" s="158"/>
    </row>
    <row r="13437" spans="16:16" x14ac:dyDescent="0.25">
      <c r="P13437" s="158"/>
    </row>
    <row r="13438" spans="16:16" x14ac:dyDescent="0.25">
      <c r="P13438" s="158"/>
    </row>
    <row r="13439" spans="16:16" x14ac:dyDescent="0.25">
      <c r="P13439" s="158"/>
    </row>
    <row r="13440" spans="16:16" x14ac:dyDescent="0.25">
      <c r="P13440" s="158"/>
    </row>
    <row r="13441" spans="16:16" x14ac:dyDescent="0.25">
      <c r="P13441" s="158"/>
    </row>
    <row r="13442" spans="16:16" x14ac:dyDescent="0.25">
      <c r="P13442" s="158"/>
    </row>
    <row r="13443" spans="16:16" x14ac:dyDescent="0.25">
      <c r="P13443" s="158"/>
    </row>
    <row r="13444" spans="16:16" x14ac:dyDescent="0.25">
      <c r="P13444" s="158"/>
    </row>
    <row r="13445" spans="16:16" x14ac:dyDescent="0.25">
      <c r="P13445" s="158"/>
    </row>
    <row r="13446" spans="16:16" x14ac:dyDescent="0.25">
      <c r="P13446" s="158"/>
    </row>
    <row r="13447" spans="16:16" x14ac:dyDescent="0.25">
      <c r="P13447" s="158"/>
    </row>
    <row r="13448" spans="16:16" x14ac:dyDescent="0.25">
      <c r="P13448" s="158"/>
    </row>
    <row r="13449" spans="16:16" x14ac:dyDescent="0.25">
      <c r="P13449" s="158"/>
    </row>
    <row r="13450" spans="16:16" x14ac:dyDescent="0.25">
      <c r="P13450" s="158"/>
    </row>
    <row r="13451" spans="16:16" x14ac:dyDescent="0.25">
      <c r="P13451" s="158"/>
    </row>
    <row r="13452" spans="16:16" x14ac:dyDescent="0.25">
      <c r="P13452" s="158"/>
    </row>
    <row r="13453" spans="16:16" x14ac:dyDescent="0.25">
      <c r="P13453" s="158"/>
    </row>
    <row r="13454" spans="16:16" x14ac:dyDescent="0.25">
      <c r="P13454" s="158"/>
    </row>
    <row r="13455" spans="16:16" x14ac:dyDescent="0.25">
      <c r="P13455" s="158"/>
    </row>
    <row r="13456" spans="16:16" x14ac:dyDescent="0.25">
      <c r="P13456" s="158"/>
    </row>
    <row r="13457" spans="16:16" x14ac:dyDescent="0.25">
      <c r="P13457" s="158"/>
    </row>
    <row r="13458" spans="16:16" x14ac:dyDescent="0.25">
      <c r="P13458" s="158"/>
    </row>
    <row r="13459" spans="16:16" x14ac:dyDescent="0.25">
      <c r="P13459" s="158"/>
    </row>
    <row r="13460" spans="16:16" x14ac:dyDescent="0.25">
      <c r="P13460" s="158"/>
    </row>
    <row r="13461" spans="16:16" x14ac:dyDescent="0.25">
      <c r="P13461" s="158"/>
    </row>
    <row r="13462" spans="16:16" x14ac:dyDescent="0.25">
      <c r="P13462" s="158"/>
    </row>
    <row r="13463" spans="16:16" x14ac:dyDescent="0.25">
      <c r="P13463" s="158"/>
    </row>
    <row r="13464" spans="16:16" x14ac:dyDescent="0.25">
      <c r="P13464" s="158"/>
    </row>
    <row r="13465" spans="16:16" x14ac:dyDescent="0.25">
      <c r="P13465" s="158"/>
    </row>
    <row r="13466" spans="16:16" x14ac:dyDescent="0.25">
      <c r="P13466" s="158"/>
    </row>
    <row r="13467" spans="16:16" x14ac:dyDescent="0.25">
      <c r="P13467" s="158"/>
    </row>
    <row r="13468" spans="16:16" x14ac:dyDescent="0.25">
      <c r="P13468" s="158"/>
    </row>
    <row r="13469" spans="16:16" x14ac:dyDescent="0.25">
      <c r="P13469" s="158"/>
    </row>
    <row r="13470" spans="16:16" x14ac:dyDescent="0.25">
      <c r="P13470" s="158"/>
    </row>
    <row r="13471" spans="16:16" x14ac:dyDescent="0.25">
      <c r="P13471" s="158"/>
    </row>
    <row r="13472" spans="16:16" x14ac:dyDescent="0.25">
      <c r="P13472" s="158"/>
    </row>
    <row r="13473" spans="16:16" x14ac:dyDescent="0.25">
      <c r="P13473" s="158"/>
    </row>
    <row r="13474" spans="16:16" x14ac:dyDescent="0.25">
      <c r="P13474" s="158"/>
    </row>
    <row r="13475" spans="16:16" x14ac:dyDescent="0.25">
      <c r="P13475" s="158"/>
    </row>
    <row r="13476" spans="16:16" x14ac:dyDescent="0.25">
      <c r="P13476" s="158"/>
    </row>
    <row r="13477" spans="16:16" x14ac:dyDescent="0.25">
      <c r="P13477" s="158"/>
    </row>
    <row r="13478" spans="16:16" x14ac:dyDescent="0.25">
      <c r="P13478" s="158"/>
    </row>
    <row r="13479" spans="16:16" x14ac:dyDescent="0.25">
      <c r="P13479" s="158"/>
    </row>
    <row r="13480" spans="16:16" x14ac:dyDescent="0.25">
      <c r="P13480" s="158"/>
    </row>
    <row r="13481" spans="16:16" x14ac:dyDescent="0.25">
      <c r="P13481" s="158"/>
    </row>
    <row r="13482" spans="16:16" x14ac:dyDescent="0.25">
      <c r="P13482" s="158"/>
    </row>
    <row r="13483" spans="16:16" x14ac:dyDescent="0.25">
      <c r="P13483" s="158"/>
    </row>
    <row r="13484" spans="16:16" x14ac:dyDescent="0.25">
      <c r="P13484" s="158"/>
    </row>
    <row r="13485" spans="16:16" x14ac:dyDescent="0.25">
      <c r="P13485" s="158"/>
    </row>
    <row r="13486" spans="16:16" x14ac:dyDescent="0.25">
      <c r="P13486" s="158"/>
    </row>
    <row r="13487" spans="16:16" x14ac:dyDescent="0.25">
      <c r="P13487" s="158"/>
    </row>
    <row r="13488" spans="16:16" x14ac:dyDescent="0.25">
      <c r="P13488" s="158"/>
    </row>
    <row r="13489" spans="16:16" x14ac:dyDescent="0.25">
      <c r="P13489" s="158"/>
    </row>
    <row r="13490" spans="16:16" x14ac:dyDescent="0.25">
      <c r="P13490" s="158"/>
    </row>
    <row r="13491" spans="16:16" x14ac:dyDescent="0.25">
      <c r="P13491" s="158"/>
    </row>
    <row r="13492" spans="16:16" x14ac:dyDescent="0.25">
      <c r="P13492" s="158"/>
    </row>
    <row r="13493" spans="16:16" x14ac:dyDescent="0.25">
      <c r="P13493" s="158"/>
    </row>
    <row r="13494" spans="16:16" x14ac:dyDescent="0.25">
      <c r="P13494" s="158"/>
    </row>
    <row r="13495" spans="16:16" x14ac:dyDescent="0.25">
      <c r="P13495" s="158"/>
    </row>
    <row r="13496" spans="16:16" x14ac:dyDescent="0.25">
      <c r="P13496" s="158"/>
    </row>
    <row r="13497" spans="16:16" x14ac:dyDescent="0.25">
      <c r="P13497" s="158"/>
    </row>
    <row r="13498" spans="16:16" x14ac:dyDescent="0.25">
      <c r="P13498" s="158"/>
    </row>
    <row r="13499" spans="16:16" x14ac:dyDescent="0.25">
      <c r="P13499" s="158"/>
    </row>
    <row r="13500" spans="16:16" x14ac:dyDescent="0.25">
      <c r="P13500" s="158"/>
    </row>
    <row r="13501" spans="16:16" x14ac:dyDescent="0.25">
      <c r="P13501" s="158"/>
    </row>
    <row r="13502" spans="16:16" x14ac:dyDescent="0.25">
      <c r="P13502" s="158"/>
    </row>
    <row r="13503" spans="16:16" x14ac:dyDescent="0.25">
      <c r="P13503" s="158"/>
    </row>
    <row r="13504" spans="16:16" x14ac:dyDescent="0.25">
      <c r="P13504" s="158"/>
    </row>
    <row r="13505" spans="16:16" x14ac:dyDescent="0.25">
      <c r="P13505" s="158"/>
    </row>
    <row r="13506" spans="16:16" x14ac:dyDescent="0.25">
      <c r="P13506" s="158"/>
    </row>
    <row r="13507" spans="16:16" x14ac:dyDescent="0.25">
      <c r="P13507" s="158"/>
    </row>
    <row r="13508" spans="16:16" x14ac:dyDescent="0.25">
      <c r="P13508" s="158"/>
    </row>
    <row r="13509" spans="16:16" x14ac:dyDescent="0.25">
      <c r="P13509" s="158"/>
    </row>
    <row r="13510" spans="16:16" x14ac:dyDescent="0.25">
      <c r="P13510" s="158"/>
    </row>
    <row r="13511" spans="16:16" x14ac:dyDescent="0.25">
      <c r="P13511" s="158"/>
    </row>
    <row r="13512" spans="16:16" x14ac:dyDescent="0.25">
      <c r="P13512" s="158"/>
    </row>
    <row r="13513" spans="16:16" x14ac:dyDescent="0.25">
      <c r="P13513" s="158"/>
    </row>
    <row r="13514" spans="16:16" x14ac:dyDescent="0.25">
      <c r="P13514" s="158"/>
    </row>
    <row r="13515" spans="16:16" x14ac:dyDescent="0.25">
      <c r="P13515" s="158"/>
    </row>
    <row r="13516" spans="16:16" x14ac:dyDescent="0.25">
      <c r="P13516" s="158"/>
    </row>
    <row r="13517" spans="16:16" x14ac:dyDescent="0.25">
      <c r="P13517" s="158"/>
    </row>
    <row r="13518" spans="16:16" x14ac:dyDescent="0.25">
      <c r="P13518" s="158"/>
    </row>
    <row r="13519" spans="16:16" x14ac:dyDescent="0.25">
      <c r="P13519" s="158"/>
    </row>
    <row r="13520" spans="16:16" x14ac:dyDescent="0.25">
      <c r="P13520" s="158"/>
    </row>
    <row r="13521" spans="16:16" x14ac:dyDescent="0.25">
      <c r="P13521" s="158"/>
    </row>
    <row r="13522" spans="16:16" x14ac:dyDescent="0.25">
      <c r="P13522" s="158"/>
    </row>
    <row r="13523" spans="16:16" x14ac:dyDescent="0.25">
      <c r="P13523" s="158"/>
    </row>
    <row r="13524" spans="16:16" x14ac:dyDescent="0.25">
      <c r="P13524" s="158"/>
    </row>
    <row r="13525" spans="16:16" x14ac:dyDescent="0.25">
      <c r="P13525" s="158"/>
    </row>
    <row r="13526" spans="16:16" x14ac:dyDescent="0.25">
      <c r="P13526" s="158"/>
    </row>
    <row r="13527" spans="16:16" x14ac:dyDescent="0.25">
      <c r="P13527" s="158"/>
    </row>
    <row r="13528" spans="16:16" x14ac:dyDescent="0.25">
      <c r="P13528" s="158"/>
    </row>
    <row r="13529" spans="16:16" x14ac:dyDescent="0.25">
      <c r="P13529" s="158"/>
    </row>
    <row r="13530" spans="16:16" x14ac:dyDescent="0.25">
      <c r="P13530" s="158"/>
    </row>
    <row r="13531" spans="16:16" x14ac:dyDescent="0.25">
      <c r="P13531" s="158"/>
    </row>
    <row r="13532" spans="16:16" x14ac:dyDescent="0.25">
      <c r="P13532" s="158"/>
    </row>
    <row r="13533" spans="16:16" x14ac:dyDescent="0.25">
      <c r="P13533" s="158"/>
    </row>
    <row r="13534" spans="16:16" x14ac:dyDescent="0.25">
      <c r="P13534" s="158"/>
    </row>
    <row r="13535" spans="16:16" x14ac:dyDescent="0.25">
      <c r="P13535" s="158"/>
    </row>
    <row r="13536" spans="16:16" x14ac:dyDescent="0.25">
      <c r="P13536" s="158"/>
    </row>
    <row r="13537" spans="16:16" x14ac:dyDescent="0.25">
      <c r="P13537" s="158"/>
    </row>
    <row r="13538" spans="16:16" x14ac:dyDescent="0.25">
      <c r="P13538" s="158"/>
    </row>
    <row r="13539" spans="16:16" x14ac:dyDescent="0.25">
      <c r="P13539" s="158"/>
    </row>
    <row r="13540" spans="16:16" x14ac:dyDescent="0.25">
      <c r="P13540" s="158"/>
    </row>
    <row r="13541" spans="16:16" x14ac:dyDescent="0.25">
      <c r="P13541" s="158"/>
    </row>
    <row r="13542" spans="16:16" x14ac:dyDescent="0.25">
      <c r="P13542" s="158"/>
    </row>
    <row r="13543" spans="16:16" x14ac:dyDescent="0.25">
      <c r="P13543" s="158"/>
    </row>
    <row r="13544" spans="16:16" x14ac:dyDescent="0.25">
      <c r="P13544" s="158"/>
    </row>
    <row r="13545" spans="16:16" x14ac:dyDescent="0.25">
      <c r="P13545" s="158"/>
    </row>
    <row r="13546" spans="16:16" x14ac:dyDescent="0.25">
      <c r="P13546" s="158"/>
    </row>
    <row r="13547" spans="16:16" x14ac:dyDescent="0.25">
      <c r="P13547" s="158"/>
    </row>
    <row r="13548" spans="16:16" x14ac:dyDescent="0.25">
      <c r="P13548" s="158"/>
    </row>
    <row r="13549" spans="16:16" x14ac:dyDescent="0.25">
      <c r="P13549" s="158"/>
    </row>
    <row r="13550" spans="16:16" x14ac:dyDescent="0.25">
      <c r="P13550" s="158"/>
    </row>
    <row r="13551" spans="16:16" x14ac:dyDescent="0.25">
      <c r="P13551" s="158"/>
    </row>
    <row r="13552" spans="16:16" x14ac:dyDescent="0.25">
      <c r="P13552" s="158"/>
    </row>
    <row r="13553" spans="16:16" x14ac:dyDescent="0.25">
      <c r="P13553" s="158"/>
    </row>
    <row r="13554" spans="16:16" x14ac:dyDescent="0.25">
      <c r="P13554" s="158"/>
    </row>
    <row r="13555" spans="16:16" x14ac:dyDescent="0.25">
      <c r="P13555" s="158"/>
    </row>
    <row r="13556" spans="16:16" x14ac:dyDescent="0.25">
      <c r="P13556" s="158"/>
    </row>
    <row r="13557" spans="16:16" x14ac:dyDescent="0.25">
      <c r="P13557" s="158"/>
    </row>
    <row r="13558" spans="16:16" x14ac:dyDescent="0.25">
      <c r="P13558" s="158"/>
    </row>
    <row r="13559" spans="16:16" x14ac:dyDescent="0.25">
      <c r="P13559" s="158"/>
    </row>
    <row r="13560" spans="16:16" x14ac:dyDescent="0.25">
      <c r="P13560" s="158"/>
    </row>
    <row r="13561" spans="16:16" x14ac:dyDescent="0.25">
      <c r="P13561" s="158"/>
    </row>
    <row r="13562" spans="16:16" x14ac:dyDescent="0.25">
      <c r="P13562" s="158"/>
    </row>
    <row r="13563" spans="16:16" x14ac:dyDescent="0.25">
      <c r="P13563" s="158"/>
    </row>
    <row r="13564" spans="16:16" x14ac:dyDescent="0.25">
      <c r="P13564" s="158"/>
    </row>
    <row r="13565" spans="16:16" x14ac:dyDescent="0.25">
      <c r="P13565" s="158"/>
    </row>
    <row r="13566" spans="16:16" x14ac:dyDescent="0.25">
      <c r="P13566" s="158"/>
    </row>
    <row r="13567" spans="16:16" x14ac:dyDescent="0.25">
      <c r="P13567" s="158"/>
    </row>
    <row r="13568" spans="16:16" x14ac:dyDescent="0.25">
      <c r="P13568" s="158"/>
    </row>
    <row r="13569" spans="16:16" x14ac:dyDescent="0.25">
      <c r="P13569" s="158"/>
    </row>
    <row r="13570" spans="16:16" x14ac:dyDescent="0.25">
      <c r="P13570" s="158"/>
    </row>
    <row r="13571" spans="16:16" x14ac:dyDescent="0.25">
      <c r="P13571" s="158"/>
    </row>
    <row r="13572" spans="16:16" x14ac:dyDescent="0.25">
      <c r="P13572" s="158"/>
    </row>
    <row r="13573" spans="16:16" x14ac:dyDescent="0.25">
      <c r="P13573" s="158"/>
    </row>
    <row r="13574" spans="16:16" x14ac:dyDescent="0.25">
      <c r="P13574" s="158"/>
    </row>
    <row r="13575" spans="16:16" x14ac:dyDescent="0.25">
      <c r="P13575" s="158"/>
    </row>
    <row r="13576" spans="16:16" x14ac:dyDescent="0.25">
      <c r="P13576" s="158"/>
    </row>
    <row r="13577" spans="16:16" x14ac:dyDescent="0.25">
      <c r="P13577" s="158"/>
    </row>
    <row r="13578" spans="16:16" x14ac:dyDescent="0.25">
      <c r="P13578" s="158"/>
    </row>
    <row r="13579" spans="16:16" x14ac:dyDescent="0.25">
      <c r="P13579" s="158"/>
    </row>
    <row r="13580" spans="16:16" x14ac:dyDescent="0.25">
      <c r="P13580" s="158"/>
    </row>
    <row r="13581" spans="16:16" x14ac:dyDescent="0.25">
      <c r="P13581" s="158"/>
    </row>
    <row r="13582" spans="16:16" x14ac:dyDescent="0.25">
      <c r="P13582" s="158"/>
    </row>
    <row r="13583" spans="16:16" x14ac:dyDescent="0.25">
      <c r="P13583" s="158"/>
    </row>
    <row r="13584" spans="16:16" x14ac:dyDescent="0.25">
      <c r="P13584" s="158"/>
    </row>
    <row r="13585" spans="16:16" x14ac:dyDescent="0.25">
      <c r="P13585" s="158"/>
    </row>
    <row r="13586" spans="16:16" x14ac:dyDescent="0.25">
      <c r="P13586" s="158"/>
    </row>
    <row r="13587" spans="16:16" x14ac:dyDescent="0.25">
      <c r="P13587" s="158"/>
    </row>
    <row r="13588" spans="16:16" x14ac:dyDescent="0.25">
      <c r="P13588" s="158"/>
    </row>
    <row r="13589" spans="16:16" x14ac:dyDescent="0.25">
      <c r="P13589" s="158"/>
    </row>
    <row r="13590" spans="16:16" x14ac:dyDescent="0.25">
      <c r="P13590" s="158"/>
    </row>
    <row r="13591" spans="16:16" x14ac:dyDescent="0.25">
      <c r="P13591" s="158"/>
    </row>
    <row r="13592" spans="16:16" x14ac:dyDescent="0.25">
      <c r="P13592" s="158"/>
    </row>
    <row r="13593" spans="16:16" x14ac:dyDescent="0.25">
      <c r="P13593" s="158"/>
    </row>
    <row r="13594" spans="16:16" x14ac:dyDescent="0.25">
      <c r="P13594" s="158"/>
    </row>
    <row r="13595" spans="16:16" x14ac:dyDescent="0.25">
      <c r="P13595" s="158"/>
    </row>
    <row r="13596" spans="16:16" x14ac:dyDescent="0.25">
      <c r="P13596" s="158"/>
    </row>
    <row r="13597" spans="16:16" x14ac:dyDescent="0.25">
      <c r="P13597" s="158"/>
    </row>
    <row r="13598" spans="16:16" x14ac:dyDescent="0.25">
      <c r="P13598" s="158"/>
    </row>
    <row r="13599" spans="16:16" x14ac:dyDescent="0.25">
      <c r="P13599" s="158"/>
    </row>
    <row r="13600" spans="16:16" x14ac:dyDescent="0.25">
      <c r="P13600" s="158"/>
    </row>
    <row r="13601" spans="16:16" x14ac:dyDescent="0.25">
      <c r="P13601" s="158"/>
    </row>
    <row r="13602" spans="16:16" x14ac:dyDescent="0.25">
      <c r="P13602" s="158"/>
    </row>
    <row r="13603" spans="16:16" x14ac:dyDescent="0.25">
      <c r="P13603" s="158"/>
    </row>
    <row r="13604" spans="16:16" x14ac:dyDescent="0.25">
      <c r="P13604" s="158"/>
    </row>
    <row r="13605" spans="16:16" x14ac:dyDescent="0.25">
      <c r="P13605" s="158"/>
    </row>
    <row r="13606" spans="16:16" x14ac:dyDescent="0.25">
      <c r="P13606" s="158"/>
    </row>
    <row r="13607" spans="16:16" x14ac:dyDescent="0.25">
      <c r="P13607" s="158"/>
    </row>
    <row r="13608" spans="16:16" x14ac:dyDescent="0.25">
      <c r="P13608" s="158"/>
    </row>
    <row r="13609" spans="16:16" x14ac:dyDescent="0.25">
      <c r="P13609" s="158"/>
    </row>
    <row r="13610" spans="16:16" x14ac:dyDescent="0.25">
      <c r="P13610" s="158"/>
    </row>
    <row r="13611" spans="16:16" x14ac:dyDescent="0.25">
      <c r="P13611" s="158"/>
    </row>
    <row r="13612" spans="16:16" x14ac:dyDescent="0.25">
      <c r="P13612" s="158"/>
    </row>
    <row r="13613" spans="16:16" x14ac:dyDescent="0.25">
      <c r="P13613" s="158"/>
    </row>
    <row r="13614" spans="16:16" x14ac:dyDescent="0.25">
      <c r="P13614" s="158"/>
    </row>
    <row r="13615" spans="16:16" x14ac:dyDescent="0.25">
      <c r="P13615" s="158"/>
    </row>
    <row r="13616" spans="16:16" x14ac:dyDescent="0.25">
      <c r="P13616" s="158"/>
    </row>
    <row r="13617" spans="16:16" x14ac:dyDescent="0.25">
      <c r="P13617" s="158"/>
    </row>
    <row r="13618" spans="16:16" x14ac:dyDescent="0.25">
      <c r="P13618" s="158"/>
    </row>
    <row r="13619" spans="16:16" x14ac:dyDescent="0.25">
      <c r="P13619" s="158"/>
    </row>
    <row r="13620" spans="16:16" x14ac:dyDescent="0.25">
      <c r="P13620" s="158"/>
    </row>
    <row r="13621" spans="16:16" x14ac:dyDescent="0.25">
      <c r="P13621" s="158"/>
    </row>
    <row r="13622" spans="16:16" x14ac:dyDescent="0.25">
      <c r="P13622" s="158"/>
    </row>
    <row r="13623" spans="16:16" x14ac:dyDescent="0.25">
      <c r="P13623" s="158"/>
    </row>
    <row r="13624" spans="16:16" x14ac:dyDescent="0.25">
      <c r="P13624" s="158"/>
    </row>
    <row r="13625" spans="16:16" x14ac:dyDescent="0.25">
      <c r="P13625" s="158"/>
    </row>
    <row r="13626" spans="16:16" x14ac:dyDescent="0.25">
      <c r="P13626" s="158"/>
    </row>
    <row r="13627" spans="16:16" x14ac:dyDescent="0.25">
      <c r="P13627" s="158"/>
    </row>
    <row r="13628" spans="16:16" x14ac:dyDescent="0.25">
      <c r="P13628" s="158"/>
    </row>
    <row r="13629" spans="16:16" x14ac:dyDescent="0.25">
      <c r="P13629" s="158"/>
    </row>
    <row r="13630" spans="16:16" x14ac:dyDescent="0.25">
      <c r="P13630" s="158"/>
    </row>
    <row r="13631" spans="16:16" x14ac:dyDescent="0.25">
      <c r="P13631" s="158"/>
    </row>
    <row r="13632" spans="16:16" x14ac:dyDescent="0.25">
      <c r="P13632" s="158"/>
    </row>
    <row r="13633" spans="16:16" x14ac:dyDescent="0.25">
      <c r="P13633" s="158"/>
    </row>
    <row r="13634" spans="16:16" x14ac:dyDescent="0.25">
      <c r="P13634" s="158"/>
    </row>
    <row r="13635" spans="16:16" x14ac:dyDescent="0.25">
      <c r="P13635" s="158"/>
    </row>
    <row r="13636" spans="16:16" x14ac:dyDescent="0.25">
      <c r="P13636" s="158"/>
    </row>
    <row r="13637" spans="16:16" x14ac:dyDescent="0.25">
      <c r="P13637" s="158"/>
    </row>
    <row r="13638" spans="16:16" x14ac:dyDescent="0.25">
      <c r="P13638" s="158"/>
    </row>
    <row r="13639" spans="16:16" x14ac:dyDescent="0.25">
      <c r="P13639" s="158"/>
    </row>
    <row r="13640" spans="16:16" x14ac:dyDescent="0.25">
      <c r="P13640" s="158"/>
    </row>
    <row r="13641" spans="16:16" x14ac:dyDescent="0.25">
      <c r="P13641" s="158"/>
    </row>
    <row r="13642" spans="16:16" x14ac:dyDescent="0.25">
      <c r="P13642" s="158"/>
    </row>
    <row r="13643" spans="16:16" x14ac:dyDescent="0.25">
      <c r="P13643" s="158"/>
    </row>
    <row r="13644" spans="16:16" x14ac:dyDescent="0.25">
      <c r="P13644" s="158"/>
    </row>
    <row r="13645" spans="16:16" x14ac:dyDescent="0.25">
      <c r="P13645" s="158"/>
    </row>
    <row r="13646" spans="16:16" x14ac:dyDescent="0.25">
      <c r="P13646" s="158"/>
    </row>
    <row r="13647" spans="16:16" x14ac:dyDescent="0.25">
      <c r="P13647" s="158"/>
    </row>
    <row r="13648" spans="16:16" x14ac:dyDescent="0.25">
      <c r="P13648" s="158"/>
    </row>
    <row r="13649" spans="16:16" x14ac:dyDescent="0.25">
      <c r="P13649" s="158"/>
    </row>
    <row r="13650" spans="16:16" x14ac:dyDescent="0.25">
      <c r="P13650" s="158"/>
    </row>
    <row r="13651" spans="16:16" x14ac:dyDescent="0.25">
      <c r="P13651" s="158"/>
    </row>
    <row r="13652" spans="16:16" x14ac:dyDescent="0.25">
      <c r="P13652" s="158"/>
    </row>
    <row r="13653" spans="16:16" x14ac:dyDescent="0.25">
      <c r="P13653" s="158"/>
    </row>
    <row r="13654" spans="16:16" x14ac:dyDescent="0.25">
      <c r="P13654" s="158"/>
    </row>
    <row r="13655" spans="16:16" x14ac:dyDescent="0.25">
      <c r="P13655" s="158"/>
    </row>
    <row r="13656" spans="16:16" x14ac:dyDescent="0.25">
      <c r="P13656" s="158"/>
    </row>
    <row r="13657" spans="16:16" x14ac:dyDescent="0.25">
      <c r="P13657" s="158"/>
    </row>
    <row r="13658" spans="16:16" x14ac:dyDescent="0.25">
      <c r="P13658" s="158"/>
    </row>
    <row r="13659" spans="16:16" x14ac:dyDescent="0.25">
      <c r="P13659" s="158"/>
    </row>
    <row r="13660" spans="16:16" x14ac:dyDescent="0.25">
      <c r="P13660" s="158"/>
    </row>
    <row r="13661" spans="16:16" x14ac:dyDescent="0.25">
      <c r="P13661" s="158"/>
    </row>
    <row r="13662" spans="16:16" x14ac:dyDescent="0.25">
      <c r="P13662" s="158"/>
    </row>
    <row r="13663" spans="16:16" x14ac:dyDescent="0.25">
      <c r="P13663" s="158"/>
    </row>
    <row r="13664" spans="16:16" x14ac:dyDescent="0.25">
      <c r="P13664" s="158"/>
    </row>
    <row r="13665" spans="16:16" x14ac:dyDescent="0.25">
      <c r="P13665" s="158"/>
    </row>
    <row r="13666" spans="16:16" x14ac:dyDescent="0.25">
      <c r="P13666" s="158"/>
    </row>
    <row r="13667" spans="16:16" x14ac:dyDescent="0.25">
      <c r="P13667" s="158"/>
    </row>
    <row r="13668" spans="16:16" x14ac:dyDescent="0.25">
      <c r="P13668" s="158"/>
    </row>
    <row r="13669" spans="16:16" x14ac:dyDescent="0.25">
      <c r="P13669" s="158"/>
    </row>
    <row r="13670" spans="16:16" x14ac:dyDescent="0.25">
      <c r="P13670" s="158"/>
    </row>
    <row r="13671" spans="16:16" x14ac:dyDescent="0.25">
      <c r="P13671" s="158"/>
    </row>
    <row r="13672" spans="16:16" x14ac:dyDescent="0.25">
      <c r="P13672" s="158"/>
    </row>
    <row r="13673" spans="16:16" x14ac:dyDescent="0.25">
      <c r="P13673" s="158"/>
    </row>
    <row r="13674" spans="16:16" x14ac:dyDescent="0.25">
      <c r="P13674" s="158"/>
    </row>
    <row r="13675" spans="16:16" x14ac:dyDescent="0.25">
      <c r="P13675" s="158"/>
    </row>
    <row r="13676" spans="16:16" x14ac:dyDescent="0.25">
      <c r="P13676" s="158"/>
    </row>
    <row r="13677" spans="16:16" x14ac:dyDescent="0.25">
      <c r="P13677" s="158"/>
    </row>
    <row r="13678" spans="16:16" x14ac:dyDescent="0.25">
      <c r="P13678" s="158"/>
    </row>
    <row r="13679" spans="16:16" x14ac:dyDescent="0.25">
      <c r="P13679" s="158"/>
    </row>
    <row r="13680" spans="16:16" x14ac:dyDescent="0.25">
      <c r="P13680" s="158"/>
    </row>
    <row r="13681" spans="16:16" x14ac:dyDescent="0.25">
      <c r="P13681" s="158"/>
    </row>
    <row r="13682" spans="16:16" x14ac:dyDescent="0.25">
      <c r="P13682" s="158"/>
    </row>
    <row r="13683" spans="16:16" x14ac:dyDescent="0.25">
      <c r="P13683" s="158"/>
    </row>
    <row r="13684" spans="16:16" x14ac:dyDescent="0.25">
      <c r="P13684" s="158"/>
    </row>
    <row r="13685" spans="16:16" x14ac:dyDescent="0.25">
      <c r="P13685" s="158"/>
    </row>
    <row r="13686" spans="16:16" x14ac:dyDescent="0.25">
      <c r="P13686" s="158"/>
    </row>
    <row r="13687" spans="16:16" x14ac:dyDescent="0.25">
      <c r="P13687" s="158"/>
    </row>
    <row r="13688" spans="16:16" x14ac:dyDescent="0.25">
      <c r="P13688" s="158"/>
    </row>
    <row r="13689" spans="16:16" x14ac:dyDescent="0.25">
      <c r="P13689" s="158"/>
    </row>
    <row r="13690" spans="16:16" x14ac:dyDescent="0.25">
      <c r="P13690" s="158"/>
    </row>
    <row r="13691" spans="16:16" x14ac:dyDescent="0.25">
      <c r="P13691" s="158"/>
    </row>
    <row r="13692" spans="16:16" x14ac:dyDescent="0.25">
      <c r="P13692" s="158"/>
    </row>
    <row r="13693" spans="16:16" x14ac:dyDescent="0.25">
      <c r="P13693" s="158"/>
    </row>
    <row r="13694" spans="16:16" x14ac:dyDescent="0.25">
      <c r="P13694" s="158"/>
    </row>
    <row r="13695" spans="16:16" x14ac:dyDescent="0.25">
      <c r="P13695" s="158"/>
    </row>
    <row r="13696" spans="16:16" x14ac:dyDescent="0.25">
      <c r="P13696" s="158"/>
    </row>
    <row r="13697" spans="16:16" x14ac:dyDescent="0.25">
      <c r="P13697" s="158"/>
    </row>
    <row r="13698" spans="16:16" x14ac:dyDescent="0.25">
      <c r="P13698" s="158"/>
    </row>
    <row r="13699" spans="16:16" x14ac:dyDescent="0.25">
      <c r="P13699" s="158"/>
    </row>
    <row r="13700" spans="16:16" x14ac:dyDescent="0.25">
      <c r="P13700" s="158"/>
    </row>
    <row r="13701" spans="16:16" x14ac:dyDescent="0.25">
      <c r="P13701" s="158"/>
    </row>
    <row r="13702" spans="16:16" x14ac:dyDescent="0.25">
      <c r="P13702" s="158"/>
    </row>
    <row r="13703" spans="16:16" x14ac:dyDescent="0.25">
      <c r="P13703" s="158"/>
    </row>
    <row r="13704" spans="16:16" x14ac:dyDescent="0.25">
      <c r="P13704" s="158"/>
    </row>
    <row r="13705" spans="16:16" x14ac:dyDescent="0.25">
      <c r="P13705" s="158"/>
    </row>
    <row r="13706" spans="16:16" x14ac:dyDescent="0.25">
      <c r="P13706" s="158"/>
    </row>
    <row r="13707" spans="16:16" x14ac:dyDescent="0.25">
      <c r="P13707" s="158"/>
    </row>
    <row r="13708" spans="16:16" x14ac:dyDescent="0.25">
      <c r="P13708" s="158"/>
    </row>
    <row r="13709" spans="16:16" x14ac:dyDescent="0.25">
      <c r="P13709" s="158"/>
    </row>
    <row r="13710" spans="16:16" x14ac:dyDescent="0.25">
      <c r="P13710" s="158"/>
    </row>
    <row r="13711" spans="16:16" x14ac:dyDescent="0.25">
      <c r="P13711" s="158"/>
    </row>
    <row r="13712" spans="16:16" x14ac:dyDescent="0.25">
      <c r="P13712" s="158"/>
    </row>
    <row r="13713" spans="16:16" x14ac:dyDescent="0.25">
      <c r="P13713" s="158"/>
    </row>
    <row r="13714" spans="16:16" x14ac:dyDescent="0.25">
      <c r="P13714" s="158"/>
    </row>
    <row r="13715" spans="16:16" x14ac:dyDescent="0.25">
      <c r="P13715" s="158"/>
    </row>
    <row r="13716" spans="16:16" x14ac:dyDescent="0.25">
      <c r="P13716" s="158"/>
    </row>
    <row r="13717" spans="16:16" x14ac:dyDescent="0.25">
      <c r="P13717" s="158"/>
    </row>
    <row r="13718" spans="16:16" x14ac:dyDescent="0.25">
      <c r="P13718" s="158"/>
    </row>
    <row r="13719" spans="16:16" x14ac:dyDescent="0.25">
      <c r="P13719" s="158"/>
    </row>
    <row r="13720" spans="16:16" x14ac:dyDescent="0.25">
      <c r="P13720" s="158"/>
    </row>
    <row r="13721" spans="16:16" x14ac:dyDescent="0.25">
      <c r="P13721" s="158"/>
    </row>
    <row r="13722" spans="16:16" x14ac:dyDescent="0.25">
      <c r="P13722" s="158"/>
    </row>
    <row r="13723" spans="16:16" x14ac:dyDescent="0.25">
      <c r="P13723" s="158"/>
    </row>
    <row r="13724" spans="16:16" x14ac:dyDescent="0.25">
      <c r="P13724" s="158"/>
    </row>
    <row r="13725" spans="16:16" x14ac:dyDescent="0.25">
      <c r="P13725" s="158"/>
    </row>
    <row r="13726" spans="16:16" x14ac:dyDescent="0.25">
      <c r="P13726" s="158"/>
    </row>
    <row r="13727" spans="16:16" x14ac:dyDescent="0.25">
      <c r="P13727" s="158"/>
    </row>
    <row r="13728" spans="16:16" x14ac:dyDescent="0.25">
      <c r="P13728" s="158"/>
    </row>
    <row r="13729" spans="16:16" x14ac:dyDescent="0.25">
      <c r="P13729" s="158"/>
    </row>
    <row r="13730" spans="16:16" x14ac:dyDescent="0.25">
      <c r="P13730" s="158"/>
    </row>
    <row r="13731" spans="16:16" x14ac:dyDescent="0.25">
      <c r="P13731" s="158"/>
    </row>
    <row r="13732" spans="16:16" x14ac:dyDescent="0.25">
      <c r="P13732" s="158"/>
    </row>
    <row r="13733" spans="16:16" x14ac:dyDescent="0.25">
      <c r="P13733" s="158"/>
    </row>
    <row r="13734" spans="16:16" x14ac:dyDescent="0.25">
      <c r="P13734" s="158"/>
    </row>
    <row r="13735" spans="16:16" x14ac:dyDescent="0.25">
      <c r="P13735" s="158"/>
    </row>
    <row r="13736" spans="16:16" x14ac:dyDescent="0.25">
      <c r="P13736" s="158"/>
    </row>
    <row r="13737" spans="16:16" x14ac:dyDescent="0.25">
      <c r="P13737" s="158"/>
    </row>
    <row r="13738" spans="16:16" x14ac:dyDescent="0.25">
      <c r="P13738" s="158"/>
    </row>
    <row r="13739" spans="16:16" x14ac:dyDescent="0.25">
      <c r="P13739" s="158"/>
    </row>
    <row r="13740" spans="16:16" x14ac:dyDescent="0.25">
      <c r="P13740" s="158"/>
    </row>
    <row r="13741" spans="16:16" x14ac:dyDescent="0.25">
      <c r="P13741" s="158"/>
    </row>
    <row r="13742" spans="16:16" x14ac:dyDescent="0.25">
      <c r="P13742" s="158"/>
    </row>
    <row r="13743" spans="16:16" x14ac:dyDescent="0.25">
      <c r="P13743" s="158"/>
    </row>
    <row r="13744" spans="16:16" x14ac:dyDescent="0.25">
      <c r="P13744" s="158"/>
    </row>
    <row r="13745" spans="16:16" x14ac:dyDescent="0.25">
      <c r="P13745" s="158"/>
    </row>
    <row r="13746" spans="16:16" x14ac:dyDescent="0.25">
      <c r="P13746" s="158"/>
    </row>
    <row r="13747" spans="16:16" x14ac:dyDescent="0.25">
      <c r="P13747" s="158"/>
    </row>
    <row r="13748" spans="16:16" x14ac:dyDescent="0.25">
      <c r="P13748" s="158"/>
    </row>
    <row r="13749" spans="16:16" x14ac:dyDescent="0.25">
      <c r="P13749" s="158"/>
    </row>
    <row r="13750" spans="16:16" x14ac:dyDescent="0.25">
      <c r="P13750" s="158"/>
    </row>
    <row r="13751" spans="16:16" x14ac:dyDescent="0.25">
      <c r="P13751" s="158"/>
    </row>
    <row r="13752" spans="16:16" x14ac:dyDescent="0.25">
      <c r="P13752" s="158"/>
    </row>
    <row r="13753" spans="16:16" x14ac:dyDescent="0.25">
      <c r="P13753" s="158"/>
    </row>
    <row r="13754" spans="16:16" x14ac:dyDescent="0.25">
      <c r="P13754" s="158"/>
    </row>
    <row r="13755" spans="16:16" x14ac:dyDescent="0.25">
      <c r="P13755" s="158"/>
    </row>
    <row r="13756" spans="16:16" x14ac:dyDescent="0.25">
      <c r="P13756" s="158"/>
    </row>
    <row r="13757" spans="16:16" x14ac:dyDescent="0.25">
      <c r="P13757" s="158"/>
    </row>
    <row r="13758" spans="16:16" x14ac:dyDescent="0.25">
      <c r="P13758" s="158"/>
    </row>
    <row r="13759" spans="16:16" x14ac:dyDescent="0.25">
      <c r="P13759" s="158"/>
    </row>
    <row r="13760" spans="16:16" x14ac:dyDescent="0.25">
      <c r="P13760" s="158"/>
    </row>
    <row r="13761" spans="16:16" x14ac:dyDescent="0.25">
      <c r="P13761" s="158"/>
    </row>
    <row r="13762" spans="16:16" x14ac:dyDescent="0.25">
      <c r="P13762" s="158"/>
    </row>
    <row r="13763" spans="16:16" x14ac:dyDescent="0.25">
      <c r="P13763" s="158"/>
    </row>
    <row r="13764" spans="16:16" x14ac:dyDescent="0.25">
      <c r="P13764" s="158"/>
    </row>
    <row r="13765" spans="16:16" x14ac:dyDescent="0.25">
      <c r="P13765" s="158"/>
    </row>
    <row r="13766" spans="16:16" x14ac:dyDescent="0.25">
      <c r="P13766" s="158"/>
    </row>
    <row r="13767" spans="16:16" x14ac:dyDescent="0.25">
      <c r="P13767" s="158"/>
    </row>
    <row r="13768" spans="16:16" x14ac:dyDescent="0.25">
      <c r="P13768" s="158"/>
    </row>
    <row r="13769" spans="16:16" x14ac:dyDescent="0.25">
      <c r="P13769" s="158"/>
    </row>
    <row r="13770" spans="16:16" x14ac:dyDescent="0.25">
      <c r="P13770" s="158"/>
    </row>
    <row r="13771" spans="16:16" x14ac:dyDescent="0.25">
      <c r="P13771" s="158"/>
    </row>
    <row r="13772" spans="16:16" x14ac:dyDescent="0.25">
      <c r="P13772" s="158"/>
    </row>
    <row r="13773" spans="16:16" x14ac:dyDescent="0.25">
      <c r="P13773" s="158"/>
    </row>
    <row r="13774" spans="16:16" x14ac:dyDescent="0.25">
      <c r="P13774" s="158"/>
    </row>
    <row r="13775" spans="16:16" x14ac:dyDescent="0.25">
      <c r="P13775" s="158"/>
    </row>
    <row r="13776" spans="16:16" x14ac:dyDescent="0.25">
      <c r="P13776" s="158"/>
    </row>
    <row r="13777" spans="16:16" x14ac:dyDescent="0.25">
      <c r="P13777" s="158"/>
    </row>
    <row r="13778" spans="16:16" x14ac:dyDescent="0.25">
      <c r="P13778" s="158"/>
    </row>
    <row r="13779" spans="16:16" x14ac:dyDescent="0.25">
      <c r="P13779" s="158"/>
    </row>
    <row r="13780" spans="16:16" x14ac:dyDescent="0.25">
      <c r="P13780" s="158"/>
    </row>
    <row r="13781" spans="16:16" x14ac:dyDescent="0.25">
      <c r="P13781" s="158"/>
    </row>
    <row r="13782" spans="16:16" x14ac:dyDescent="0.25">
      <c r="P13782" s="158"/>
    </row>
    <row r="13783" spans="16:16" x14ac:dyDescent="0.25">
      <c r="P13783" s="158"/>
    </row>
    <row r="13784" spans="16:16" x14ac:dyDescent="0.25">
      <c r="P13784" s="158"/>
    </row>
    <row r="13785" spans="16:16" x14ac:dyDescent="0.25">
      <c r="P13785" s="158"/>
    </row>
    <row r="13786" spans="16:16" x14ac:dyDescent="0.25">
      <c r="P13786" s="158"/>
    </row>
    <row r="13787" spans="16:16" x14ac:dyDescent="0.25">
      <c r="P13787" s="158"/>
    </row>
    <row r="13788" spans="16:16" x14ac:dyDescent="0.25">
      <c r="P13788" s="158"/>
    </row>
    <row r="13789" spans="16:16" x14ac:dyDescent="0.25">
      <c r="P13789" s="158"/>
    </row>
    <row r="13790" spans="16:16" x14ac:dyDescent="0.25">
      <c r="P13790" s="158"/>
    </row>
    <row r="13791" spans="16:16" x14ac:dyDescent="0.25">
      <c r="P13791" s="158"/>
    </row>
    <row r="13792" spans="16:16" x14ac:dyDescent="0.25">
      <c r="P13792" s="158"/>
    </row>
    <row r="13793" spans="16:16" x14ac:dyDescent="0.25">
      <c r="P13793" s="158"/>
    </row>
    <row r="13794" spans="16:16" x14ac:dyDescent="0.25">
      <c r="P13794" s="158"/>
    </row>
    <row r="13795" spans="16:16" x14ac:dyDescent="0.25">
      <c r="P13795" s="158"/>
    </row>
    <row r="13796" spans="16:16" x14ac:dyDescent="0.25">
      <c r="P13796" s="158"/>
    </row>
    <row r="13797" spans="16:16" x14ac:dyDescent="0.25">
      <c r="P13797" s="158"/>
    </row>
    <row r="13798" spans="16:16" x14ac:dyDescent="0.25">
      <c r="P13798" s="158"/>
    </row>
    <row r="13799" spans="16:16" x14ac:dyDescent="0.25">
      <c r="P13799" s="158"/>
    </row>
    <row r="13800" spans="16:16" x14ac:dyDescent="0.25">
      <c r="P13800" s="158"/>
    </row>
    <row r="13801" spans="16:16" x14ac:dyDescent="0.25">
      <c r="P13801" s="158"/>
    </row>
    <row r="13802" spans="16:16" x14ac:dyDescent="0.25">
      <c r="P13802" s="158"/>
    </row>
    <row r="13803" spans="16:16" x14ac:dyDescent="0.25">
      <c r="P13803" s="158"/>
    </row>
    <row r="13804" spans="16:16" x14ac:dyDescent="0.25">
      <c r="P13804" s="158"/>
    </row>
    <row r="13805" spans="16:16" x14ac:dyDescent="0.25">
      <c r="P13805" s="158"/>
    </row>
    <row r="13806" spans="16:16" x14ac:dyDescent="0.25">
      <c r="P13806" s="158"/>
    </row>
    <row r="13807" spans="16:16" x14ac:dyDescent="0.25">
      <c r="P13807" s="158"/>
    </row>
    <row r="13808" spans="16:16" x14ac:dyDescent="0.25">
      <c r="P13808" s="158"/>
    </row>
    <row r="13809" spans="16:16" x14ac:dyDescent="0.25">
      <c r="P13809" s="158"/>
    </row>
    <row r="13810" spans="16:16" x14ac:dyDescent="0.25">
      <c r="P13810" s="158"/>
    </row>
    <row r="13811" spans="16:16" x14ac:dyDescent="0.25">
      <c r="P13811" s="158"/>
    </row>
    <row r="13812" spans="16:16" x14ac:dyDescent="0.25">
      <c r="P13812" s="158"/>
    </row>
    <row r="13813" spans="16:16" x14ac:dyDescent="0.25">
      <c r="P13813" s="158"/>
    </row>
    <row r="13814" spans="16:16" x14ac:dyDescent="0.25">
      <c r="P13814" s="158"/>
    </row>
    <row r="13815" spans="16:16" x14ac:dyDescent="0.25">
      <c r="P13815" s="158"/>
    </row>
    <row r="13816" spans="16:16" x14ac:dyDescent="0.25">
      <c r="P13816" s="158"/>
    </row>
    <row r="13817" spans="16:16" x14ac:dyDescent="0.25">
      <c r="P13817" s="158"/>
    </row>
    <row r="13818" spans="16:16" x14ac:dyDescent="0.25">
      <c r="P13818" s="158"/>
    </row>
    <row r="13819" spans="16:16" x14ac:dyDescent="0.25">
      <c r="P13819" s="158"/>
    </row>
    <row r="13820" spans="16:16" x14ac:dyDescent="0.25">
      <c r="P13820" s="158"/>
    </row>
    <row r="13821" spans="16:16" x14ac:dyDescent="0.25">
      <c r="P13821" s="158"/>
    </row>
    <row r="13822" spans="16:16" x14ac:dyDescent="0.25">
      <c r="P13822" s="158"/>
    </row>
    <row r="13823" spans="16:16" x14ac:dyDescent="0.25">
      <c r="P13823" s="158"/>
    </row>
    <row r="13824" spans="16:16" x14ac:dyDescent="0.25">
      <c r="P13824" s="158"/>
    </row>
    <row r="13825" spans="16:16" x14ac:dyDescent="0.25">
      <c r="P13825" s="158"/>
    </row>
    <row r="13826" spans="16:16" x14ac:dyDescent="0.25">
      <c r="P13826" s="158"/>
    </row>
    <row r="13827" spans="16:16" x14ac:dyDescent="0.25">
      <c r="P13827" s="158"/>
    </row>
    <row r="13828" spans="16:16" x14ac:dyDescent="0.25">
      <c r="P13828" s="158"/>
    </row>
    <row r="13829" spans="16:16" x14ac:dyDescent="0.25">
      <c r="P13829" s="158"/>
    </row>
    <row r="13830" spans="16:16" x14ac:dyDescent="0.25">
      <c r="P13830" s="158"/>
    </row>
    <row r="13831" spans="16:16" x14ac:dyDescent="0.25">
      <c r="P13831" s="158"/>
    </row>
    <row r="13832" spans="16:16" x14ac:dyDescent="0.25">
      <c r="P13832" s="158"/>
    </row>
    <row r="13833" spans="16:16" x14ac:dyDescent="0.25">
      <c r="P13833" s="158"/>
    </row>
    <row r="13834" spans="16:16" x14ac:dyDescent="0.25">
      <c r="P13834" s="158"/>
    </row>
    <row r="13835" spans="16:16" x14ac:dyDescent="0.25">
      <c r="P13835" s="158"/>
    </row>
    <row r="13836" spans="16:16" x14ac:dyDescent="0.25">
      <c r="P13836" s="158"/>
    </row>
    <row r="13837" spans="16:16" x14ac:dyDescent="0.25">
      <c r="P13837" s="158"/>
    </row>
    <row r="13838" spans="16:16" x14ac:dyDescent="0.25">
      <c r="P13838" s="158"/>
    </row>
    <row r="13839" spans="16:16" x14ac:dyDescent="0.25">
      <c r="P13839" s="158"/>
    </row>
    <row r="13840" spans="16:16" x14ac:dyDescent="0.25">
      <c r="P13840" s="158"/>
    </row>
    <row r="13841" spans="16:16" x14ac:dyDescent="0.25">
      <c r="P13841" s="158"/>
    </row>
    <row r="13842" spans="16:16" x14ac:dyDescent="0.25">
      <c r="P13842" s="158"/>
    </row>
    <row r="13843" spans="16:16" x14ac:dyDescent="0.25">
      <c r="P13843" s="158"/>
    </row>
    <row r="13844" spans="16:16" x14ac:dyDescent="0.25">
      <c r="P13844" s="158"/>
    </row>
    <row r="13845" spans="16:16" x14ac:dyDescent="0.25">
      <c r="P13845" s="158"/>
    </row>
    <row r="13846" spans="16:16" x14ac:dyDescent="0.25">
      <c r="P13846" s="158"/>
    </row>
    <row r="13847" spans="16:16" x14ac:dyDescent="0.25">
      <c r="P13847" s="158"/>
    </row>
    <row r="13848" spans="16:16" x14ac:dyDescent="0.25">
      <c r="P13848" s="158"/>
    </row>
    <row r="13849" spans="16:16" x14ac:dyDescent="0.25">
      <c r="P13849" s="158"/>
    </row>
    <row r="13850" spans="16:16" x14ac:dyDescent="0.25">
      <c r="P13850" s="158"/>
    </row>
    <row r="13851" spans="16:16" x14ac:dyDescent="0.25">
      <c r="P13851" s="158"/>
    </row>
    <row r="13852" spans="16:16" x14ac:dyDescent="0.25">
      <c r="P13852" s="158"/>
    </row>
    <row r="13853" spans="16:16" x14ac:dyDescent="0.25">
      <c r="P13853" s="158"/>
    </row>
    <row r="13854" spans="16:16" x14ac:dyDescent="0.25">
      <c r="P13854" s="158"/>
    </row>
    <row r="13855" spans="16:16" x14ac:dyDescent="0.25">
      <c r="P13855" s="158"/>
    </row>
    <row r="13856" spans="16:16" x14ac:dyDescent="0.25">
      <c r="P13856" s="158"/>
    </row>
    <row r="13857" spans="16:16" x14ac:dyDescent="0.25">
      <c r="P13857" s="158"/>
    </row>
    <row r="13858" spans="16:16" x14ac:dyDescent="0.25">
      <c r="P13858" s="158"/>
    </row>
    <row r="13859" spans="16:16" x14ac:dyDescent="0.25">
      <c r="P13859" s="158"/>
    </row>
    <row r="13860" spans="16:16" x14ac:dyDescent="0.25">
      <c r="P13860" s="158"/>
    </row>
    <row r="13861" spans="16:16" x14ac:dyDescent="0.25">
      <c r="P13861" s="158"/>
    </row>
    <row r="13862" spans="16:16" x14ac:dyDescent="0.25">
      <c r="P13862" s="158"/>
    </row>
    <row r="13863" spans="16:16" x14ac:dyDescent="0.25">
      <c r="P13863" s="158"/>
    </row>
    <row r="13864" spans="16:16" x14ac:dyDescent="0.25">
      <c r="P13864" s="158"/>
    </row>
    <row r="13865" spans="16:16" x14ac:dyDescent="0.25">
      <c r="P13865" s="158"/>
    </row>
    <row r="13866" spans="16:16" x14ac:dyDescent="0.25">
      <c r="P13866" s="158"/>
    </row>
    <row r="13867" spans="16:16" x14ac:dyDescent="0.25">
      <c r="P13867" s="158"/>
    </row>
    <row r="13868" spans="16:16" x14ac:dyDescent="0.25">
      <c r="P13868" s="158"/>
    </row>
    <row r="13869" spans="16:16" x14ac:dyDescent="0.25">
      <c r="P13869" s="158"/>
    </row>
    <row r="13870" spans="16:16" x14ac:dyDescent="0.25">
      <c r="P13870" s="158"/>
    </row>
    <row r="13871" spans="16:16" x14ac:dyDescent="0.25">
      <c r="P13871" s="158"/>
    </row>
    <row r="13872" spans="16:16" x14ac:dyDescent="0.25">
      <c r="P13872" s="158"/>
    </row>
    <row r="13873" spans="16:16" x14ac:dyDescent="0.25">
      <c r="P13873" s="158"/>
    </row>
    <row r="13874" spans="16:16" x14ac:dyDescent="0.25">
      <c r="P13874" s="158"/>
    </row>
    <row r="13875" spans="16:16" x14ac:dyDescent="0.25">
      <c r="P13875" s="158"/>
    </row>
    <row r="13876" spans="16:16" x14ac:dyDescent="0.25">
      <c r="P13876" s="158"/>
    </row>
    <row r="13877" spans="16:16" x14ac:dyDescent="0.25">
      <c r="P13877" s="158"/>
    </row>
    <row r="13878" spans="16:16" x14ac:dyDescent="0.25">
      <c r="P13878" s="158"/>
    </row>
    <row r="13879" spans="16:16" x14ac:dyDescent="0.25">
      <c r="P13879" s="158"/>
    </row>
    <row r="13880" spans="16:16" x14ac:dyDescent="0.25">
      <c r="P13880" s="158"/>
    </row>
    <row r="13881" spans="16:16" x14ac:dyDescent="0.25">
      <c r="P13881" s="158"/>
    </row>
    <row r="13882" spans="16:16" x14ac:dyDescent="0.25">
      <c r="P13882" s="158"/>
    </row>
    <row r="13883" spans="16:16" x14ac:dyDescent="0.25">
      <c r="P13883" s="158"/>
    </row>
    <row r="13884" spans="16:16" x14ac:dyDescent="0.25">
      <c r="P13884" s="158"/>
    </row>
    <row r="13885" spans="16:16" x14ac:dyDescent="0.25">
      <c r="P13885" s="158"/>
    </row>
    <row r="13886" spans="16:16" x14ac:dyDescent="0.25">
      <c r="P13886" s="158"/>
    </row>
    <row r="13887" spans="16:16" x14ac:dyDescent="0.25">
      <c r="P13887" s="158"/>
    </row>
    <row r="13888" spans="16:16" x14ac:dyDescent="0.25">
      <c r="P13888" s="158"/>
    </row>
    <row r="13889" spans="16:16" x14ac:dyDescent="0.25">
      <c r="P13889" s="158"/>
    </row>
    <row r="13890" spans="16:16" x14ac:dyDescent="0.25">
      <c r="P13890" s="158"/>
    </row>
    <row r="13891" spans="16:16" x14ac:dyDescent="0.25">
      <c r="P13891" s="158"/>
    </row>
    <row r="13892" spans="16:16" x14ac:dyDescent="0.25">
      <c r="P13892" s="158"/>
    </row>
    <row r="13893" spans="16:16" x14ac:dyDescent="0.25">
      <c r="P13893" s="158"/>
    </row>
    <row r="13894" spans="16:16" x14ac:dyDescent="0.25">
      <c r="P13894" s="158"/>
    </row>
    <row r="13895" spans="16:16" x14ac:dyDescent="0.25">
      <c r="P13895" s="158"/>
    </row>
    <row r="13896" spans="16:16" x14ac:dyDescent="0.25">
      <c r="P13896" s="158"/>
    </row>
    <row r="13897" spans="16:16" x14ac:dyDescent="0.25">
      <c r="P13897" s="158"/>
    </row>
    <row r="13898" spans="16:16" x14ac:dyDescent="0.25">
      <c r="P13898" s="158"/>
    </row>
    <row r="13899" spans="16:16" x14ac:dyDescent="0.25">
      <c r="P13899" s="158"/>
    </row>
    <row r="13900" spans="16:16" x14ac:dyDescent="0.25">
      <c r="P13900" s="158"/>
    </row>
    <row r="13901" spans="16:16" x14ac:dyDescent="0.25">
      <c r="P13901" s="158"/>
    </row>
    <row r="13902" spans="16:16" x14ac:dyDescent="0.25">
      <c r="P13902" s="158"/>
    </row>
    <row r="13903" spans="16:16" x14ac:dyDescent="0.25">
      <c r="P13903" s="158"/>
    </row>
    <row r="13904" spans="16:16" x14ac:dyDescent="0.25">
      <c r="P13904" s="158"/>
    </row>
    <row r="13905" spans="16:16" x14ac:dyDescent="0.25">
      <c r="P13905" s="158"/>
    </row>
    <row r="13906" spans="16:16" x14ac:dyDescent="0.25">
      <c r="P13906" s="158"/>
    </row>
    <row r="13907" spans="16:16" x14ac:dyDescent="0.25">
      <c r="P13907" s="158"/>
    </row>
    <row r="13908" spans="16:16" x14ac:dyDescent="0.25">
      <c r="P13908" s="158"/>
    </row>
    <row r="13909" spans="16:16" x14ac:dyDescent="0.25">
      <c r="P13909" s="158"/>
    </row>
    <row r="13910" spans="16:16" x14ac:dyDescent="0.25">
      <c r="P13910" s="158"/>
    </row>
    <row r="13911" spans="16:16" x14ac:dyDescent="0.25">
      <c r="P13911" s="158"/>
    </row>
    <row r="13912" spans="16:16" x14ac:dyDescent="0.25">
      <c r="P13912" s="158"/>
    </row>
    <row r="13913" spans="16:16" x14ac:dyDescent="0.25">
      <c r="P13913" s="158"/>
    </row>
    <row r="13914" spans="16:16" x14ac:dyDescent="0.25">
      <c r="P13914" s="158"/>
    </row>
    <row r="13915" spans="16:16" x14ac:dyDescent="0.25">
      <c r="P13915" s="158"/>
    </row>
    <row r="13916" spans="16:16" x14ac:dyDescent="0.25">
      <c r="P13916" s="158"/>
    </row>
    <row r="13917" spans="16:16" x14ac:dyDescent="0.25">
      <c r="P13917" s="158"/>
    </row>
    <row r="13918" spans="16:16" x14ac:dyDescent="0.25">
      <c r="P13918" s="158"/>
    </row>
    <row r="13919" spans="16:16" x14ac:dyDescent="0.25">
      <c r="P13919" s="158"/>
    </row>
    <row r="13920" spans="16:16" x14ac:dyDescent="0.25">
      <c r="P13920" s="158"/>
    </row>
    <row r="13921" spans="16:16" x14ac:dyDescent="0.25">
      <c r="P13921" s="158"/>
    </row>
    <row r="13922" spans="16:16" x14ac:dyDescent="0.25">
      <c r="P13922" s="158"/>
    </row>
    <row r="13923" spans="16:16" x14ac:dyDescent="0.25">
      <c r="P13923" s="158"/>
    </row>
    <row r="13924" spans="16:16" x14ac:dyDescent="0.25">
      <c r="P13924" s="158"/>
    </row>
    <row r="13925" spans="16:16" x14ac:dyDescent="0.25">
      <c r="P13925" s="158"/>
    </row>
    <row r="13926" spans="16:16" x14ac:dyDescent="0.25">
      <c r="P13926" s="158"/>
    </row>
    <row r="13927" spans="16:16" x14ac:dyDescent="0.25">
      <c r="P13927" s="158"/>
    </row>
    <row r="13928" spans="16:16" x14ac:dyDescent="0.25">
      <c r="P13928" s="158"/>
    </row>
    <row r="13929" spans="16:16" x14ac:dyDescent="0.25">
      <c r="P13929" s="158"/>
    </row>
    <row r="13930" spans="16:16" x14ac:dyDescent="0.25">
      <c r="P13930" s="158"/>
    </row>
    <row r="13931" spans="16:16" x14ac:dyDescent="0.25">
      <c r="P13931" s="158"/>
    </row>
    <row r="13932" spans="16:16" x14ac:dyDescent="0.25">
      <c r="P13932" s="158"/>
    </row>
    <row r="13933" spans="16:16" x14ac:dyDescent="0.25">
      <c r="P13933" s="158"/>
    </row>
    <row r="13934" spans="16:16" x14ac:dyDescent="0.25">
      <c r="P13934" s="158"/>
    </row>
    <row r="13935" spans="16:16" x14ac:dyDescent="0.25">
      <c r="P13935" s="158"/>
    </row>
    <row r="13936" spans="16:16" x14ac:dyDescent="0.25">
      <c r="P13936" s="158"/>
    </row>
    <row r="13937" spans="16:16" x14ac:dyDescent="0.25">
      <c r="P13937" s="158"/>
    </row>
    <row r="13938" spans="16:16" x14ac:dyDescent="0.25">
      <c r="P13938" s="158"/>
    </row>
    <row r="13939" spans="16:16" x14ac:dyDescent="0.25">
      <c r="P13939" s="158"/>
    </row>
    <row r="13940" spans="16:16" x14ac:dyDescent="0.25">
      <c r="P13940" s="158"/>
    </row>
    <row r="13941" spans="16:16" x14ac:dyDescent="0.25">
      <c r="P13941" s="158"/>
    </row>
    <row r="13942" spans="16:16" x14ac:dyDescent="0.25">
      <c r="P13942" s="158"/>
    </row>
    <row r="13943" spans="16:16" x14ac:dyDescent="0.25">
      <c r="P13943" s="158"/>
    </row>
    <row r="13944" spans="16:16" x14ac:dyDescent="0.25">
      <c r="P13944" s="158"/>
    </row>
    <row r="13945" spans="16:16" x14ac:dyDescent="0.25">
      <c r="P13945" s="158"/>
    </row>
    <row r="13946" spans="16:16" x14ac:dyDescent="0.25">
      <c r="P13946" s="158"/>
    </row>
    <row r="13947" spans="16:16" x14ac:dyDescent="0.25">
      <c r="P13947" s="158"/>
    </row>
    <row r="13948" spans="16:16" x14ac:dyDescent="0.25">
      <c r="P13948" s="158"/>
    </row>
    <row r="13949" spans="16:16" x14ac:dyDescent="0.25">
      <c r="P13949" s="158"/>
    </row>
    <row r="13950" spans="16:16" x14ac:dyDescent="0.25">
      <c r="P13950" s="158"/>
    </row>
    <row r="13951" spans="16:16" x14ac:dyDescent="0.25">
      <c r="P13951" s="158"/>
    </row>
    <row r="13952" spans="16:16" x14ac:dyDescent="0.25">
      <c r="P13952" s="158"/>
    </row>
    <row r="13953" spans="16:16" x14ac:dyDescent="0.25">
      <c r="P13953" s="158"/>
    </row>
    <row r="13954" spans="16:16" x14ac:dyDescent="0.25">
      <c r="P13954" s="158"/>
    </row>
    <row r="13955" spans="16:16" x14ac:dyDescent="0.25">
      <c r="P13955" s="158"/>
    </row>
    <row r="13956" spans="16:16" x14ac:dyDescent="0.25">
      <c r="P13956" s="158"/>
    </row>
    <row r="13957" spans="16:16" x14ac:dyDescent="0.25">
      <c r="P13957" s="158"/>
    </row>
    <row r="13958" spans="16:16" x14ac:dyDescent="0.25">
      <c r="P13958" s="158"/>
    </row>
    <row r="13959" spans="16:16" x14ac:dyDescent="0.25">
      <c r="P13959" s="158"/>
    </row>
    <row r="13960" spans="16:16" x14ac:dyDescent="0.25">
      <c r="P13960" s="158"/>
    </row>
    <row r="13961" spans="16:16" x14ac:dyDescent="0.25">
      <c r="P13961" s="158"/>
    </row>
    <row r="13962" spans="16:16" x14ac:dyDescent="0.25">
      <c r="P13962" s="158"/>
    </row>
    <row r="13963" spans="16:16" x14ac:dyDescent="0.25">
      <c r="P13963" s="158"/>
    </row>
    <row r="13964" spans="16:16" x14ac:dyDescent="0.25">
      <c r="P13964" s="158"/>
    </row>
    <row r="13965" spans="16:16" x14ac:dyDescent="0.25">
      <c r="P13965" s="158"/>
    </row>
    <row r="13966" spans="16:16" x14ac:dyDescent="0.25">
      <c r="P13966" s="158"/>
    </row>
    <row r="13967" spans="16:16" x14ac:dyDescent="0.25">
      <c r="P13967" s="158"/>
    </row>
    <row r="13968" spans="16:16" x14ac:dyDescent="0.25">
      <c r="P13968" s="158"/>
    </row>
    <row r="13969" spans="16:16" x14ac:dyDescent="0.25">
      <c r="P13969" s="158"/>
    </row>
    <row r="13970" spans="16:16" x14ac:dyDescent="0.25">
      <c r="P13970" s="158"/>
    </row>
    <row r="13971" spans="16:16" x14ac:dyDescent="0.25">
      <c r="P13971" s="158"/>
    </row>
    <row r="13972" spans="16:16" x14ac:dyDescent="0.25">
      <c r="P13972" s="158"/>
    </row>
    <row r="13973" spans="16:16" x14ac:dyDescent="0.25">
      <c r="P13973" s="158"/>
    </row>
    <row r="13974" spans="16:16" x14ac:dyDescent="0.25">
      <c r="P13974" s="158"/>
    </row>
    <row r="13975" spans="16:16" x14ac:dyDescent="0.25">
      <c r="P13975" s="158"/>
    </row>
    <row r="13976" spans="16:16" x14ac:dyDescent="0.25">
      <c r="P13976" s="158"/>
    </row>
    <row r="13977" spans="16:16" x14ac:dyDescent="0.25">
      <c r="P13977" s="158"/>
    </row>
    <row r="13978" spans="16:16" x14ac:dyDescent="0.25">
      <c r="P13978" s="158"/>
    </row>
    <row r="13979" spans="16:16" x14ac:dyDescent="0.25">
      <c r="P13979" s="158"/>
    </row>
    <row r="13980" spans="16:16" x14ac:dyDescent="0.25">
      <c r="P13980" s="158"/>
    </row>
    <row r="13981" spans="16:16" x14ac:dyDescent="0.25">
      <c r="P13981" s="158"/>
    </row>
    <row r="13982" spans="16:16" x14ac:dyDescent="0.25">
      <c r="P13982" s="158"/>
    </row>
    <row r="13983" spans="16:16" x14ac:dyDescent="0.25">
      <c r="P13983" s="158"/>
    </row>
    <row r="13984" spans="16:16" x14ac:dyDescent="0.25">
      <c r="P13984" s="158"/>
    </row>
    <row r="13985" spans="16:16" x14ac:dyDescent="0.25">
      <c r="P13985" s="158"/>
    </row>
    <row r="13986" spans="16:16" x14ac:dyDescent="0.25">
      <c r="P13986" s="158"/>
    </row>
    <row r="13987" spans="16:16" x14ac:dyDescent="0.25">
      <c r="P13987" s="158"/>
    </row>
    <row r="13988" spans="16:16" x14ac:dyDescent="0.25">
      <c r="P13988" s="158"/>
    </row>
    <row r="13989" spans="16:16" x14ac:dyDescent="0.25">
      <c r="P13989" s="158"/>
    </row>
    <row r="13990" spans="16:16" x14ac:dyDescent="0.25">
      <c r="P13990" s="158"/>
    </row>
    <row r="13991" spans="16:16" x14ac:dyDescent="0.25">
      <c r="P13991" s="158"/>
    </row>
    <row r="13992" spans="16:16" x14ac:dyDescent="0.25">
      <c r="P13992" s="158"/>
    </row>
    <row r="13993" spans="16:16" x14ac:dyDescent="0.25">
      <c r="P13993" s="158"/>
    </row>
    <row r="13994" spans="16:16" x14ac:dyDescent="0.25">
      <c r="P13994" s="158"/>
    </row>
    <row r="13995" spans="16:16" x14ac:dyDescent="0.25">
      <c r="P13995" s="158"/>
    </row>
    <row r="13996" spans="16:16" x14ac:dyDescent="0.25">
      <c r="P13996" s="158"/>
    </row>
    <row r="13997" spans="16:16" x14ac:dyDescent="0.25">
      <c r="P13997" s="158"/>
    </row>
    <row r="13998" spans="16:16" x14ac:dyDescent="0.25">
      <c r="P13998" s="158"/>
    </row>
    <row r="13999" spans="16:16" x14ac:dyDescent="0.25">
      <c r="P13999" s="158"/>
    </row>
    <row r="14000" spans="16:16" x14ac:dyDescent="0.25">
      <c r="P14000" s="158"/>
    </row>
    <row r="14001" spans="16:16" x14ac:dyDescent="0.25">
      <c r="P14001" s="158"/>
    </row>
    <row r="14002" spans="16:16" x14ac:dyDescent="0.25">
      <c r="P14002" s="158"/>
    </row>
    <row r="14003" spans="16:16" x14ac:dyDescent="0.25">
      <c r="P14003" s="158"/>
    </row>
    <row r="14004" spans="16:16" x14ac:dyDescent="0.25">
      <c r="P14004" s="158"/>
    </row>
    <row r="14005" spans="16:16" x14ac:dyDescent="0.25">
      <c r="P14005" s="158"/>
    </row>
    <row r="14006" spans="16:16" x14ac:dyDescent="0.25">
      <c r="P14006" s="158"/>
    </row>
    <row r="14007" spans="16:16" x14ac:dyDescent="0.25">
      <c r="P14007" s="158"/>
    </row>
    <row r="14008" spans="16:16" x14ac:dyDescent="0.25">
      <c r="P14008" s="158"/>
    </row>
    <row r="14009" spans="16:16" x14ac:dyDescent="0.25">
      <c r="P14009" s="158"/>
    </row>
    <row r="14010" spans="16:16" x14ac:dyDescent="0.25">
      <c r="P14010" s="158"/>
    </row>
    <row r="14011" spans="16:16" x14ac:dyDescent="0.25">
      <c r="P14011" s="158"/>
    </row>
    <row r="14012" spans="16:16" x14ac:dyDescent="0.25">
      <c r="P14012" s="158"/>
    </row>
    <row r="14013" spans="16:16" x14ac:dyDescent="0.25">
      <c r="P14013" s="158"/>
    </row>
    <row r="14014" spans="16:16" x14ac:dyDescent="0.25">
      <c r="P14014" s="158"/>
    </row>
    <row r="14015" spans="16:16" x14ac:dyDescent="0.25">
      <c r="P14015" s="158"/>
    </row>
    <row r="14016" spans="16:16" x14ac:dyDescent="0.25">
      <c r="P14016" s="158"/>
    </row>
    <row r="14017" spans="16:16" x14ac:dyDescent="0.25">
      <c r="P14017" s="158"/>
    </row>
    <row r="14018" spans="16:16" x14ac:dyDescent="0.25">
      <c r="P14018" s="158"/>
    </row>
    <row r="14019" spans="16:16" x14ac:dyDescent="0.25">
      <c r="P14019" s="158"/>
    </row>
    <row r="14020" spans="16:16" x14ac:dyDescent="0.25">
      <c r="P14020" s="158"/>
    </row>
    <row r="14021" spans="16:16" x14ac:dyDescent="0.25">
      <c r="P14021" s="158"/>
    </row>
    <row r="14022" spans="16:16" x14ac:dyDescent="0.25">
      <c r="P14022" s="158"/>
    </row>
    <row r="14023" spans="16:16" x14ac:dyDescent="0.25">
      <c r="P14023" s="158"/>
    </row>
    <row r="14024" spans="16:16" x14ac:dyDescent="0.25">
      <c r="P14024" s="158"/>
    </row>
    <row r="14025" spans="16:16" x14ac:dyDescent="0.25">
      <c r="P14025" s="158"/>
    </row>
    <row r="14026" spans="16:16" x14ac:dyDescent="0.25">
      <c r="P14026" s="158"/>
    </row>
    <row r="14027" spans="16:16" x14ac:dyDescent="0.25">
      <c r="P14027" s="158"/>
    </row>
    <row r="14028" spans="16:16" x14ac:dyDescent="0.25">
      <c r="P14028" s="158"/>
    </row>
    <row r="14029" spans="16:16" x14ac:dyDescent="0.25">
      <c r="P14029" s="158"/>
    </row>
    <row r="14030" spans="16:16" x14ac:dyDescent="0.25">
      <c r="P14030" s="158"/>
    </row>
    <row r="14031" spans="16:16" x14ac:dyDescent="0.25">
      <c r="P14031" s="158"/>
    </row>
    <row r="14032" spans="16:16" x14ac:dyDescent="0.25">
      <c r="P14032" s="158"/>
    </row>
    <row r="14033" spans="16:16" x14ac:dyDescent="0.25">
      <c r="P14033" s="158"/>
    </row>
    <row r="14034" spans="16:16" x14ac:dyDescent="0.25">
      <c r="P14034" s="158"/>
    </row>
    <row r="14035" spans="16:16" x14ac:dyDescent="0.25">
      <c r="P14035" s="158"/>
    </row>
    <row r="14036" spans="16:16" x14ac:dyDescent="0.25">
      <c r="P14036" s="158"/>
    </row>
    <row r="14037" spans="16:16" x14ac:dyDescent="0.25">
      <c r="P14037" s="158"/>
    </row>
    <row r="14038" spans="16:16" x14ac:dyDescent="0.25">
      <c r="P14038" s="158"/>
    </row>
    <row r="14039" spans="16:16" x14ac:dyDescent="0.25">
      <c r="P14039" s="158"/>
    </row>
    <row r="14040" spans="16:16" x14ac:dyDescent="0.25">
      <c r="P14040" s="158"/>
    </row>
    <row r="14041" spans="16:16" x14ac:dyDescent="0.25">
      <c r="P14041" s="158"/>
    </row>
    <row r="14042" spans="16:16" x14ac:dyDescent="0.25">
      <c r="P14042" s="158"/>
    </row>
    <row r="14043" spans="16:16" x14ac:dyDescent="0.25">
      <c r="P14043" s="158"/>
    </row>
    <row r="14044" spans="16:16" x14ac:dyDescent="0.25">
      <c r="P14044" s="158"/>
    </row>
    <row r="14045" spans="16:16" x14ac:dyDescent="0.25">
      <c r="P14045" s="158"/>
    </row>
    <row r="14046" spans="16:16" x14ac:dyDescent="0.25">
      <c r="P14046" s="158"/>
    </row>
    <row r="14047" spans="16:16" x14ac:dyDescent="0.25">
      <c r="P14047" s="158"/>
    </row>
    <row r="14048" spans="16:16" x14ac:dyDescent="0.25">
      <c r="P14048" s="158"/>
    </row>
    <row r="14049" spans="16:16" x14ac:dyDescent="0.25">
      <c r="P14049" s="158"/>
    </row>
    <row r="14050" spans="16:16" x14ac:dyDescent="0.25">
      <c r="P14050" s="158"/>
    </row>
    <row r="14051" spans="16:16" x14ac:dyDescent="0.25">
      <c r="P14051" s="158"/>
    </row>
    <row r="14052" spans="16:16" x14ac:dyDescent="0.25">
      <c r="P14052" s="158"/>
    </row>
    <row r="14053" spans="16:16" x14ac:dyDescent="0.25">
      <c r="P14053" s="158"/>
    </row>
    <row r="14054" spans="16:16" x14ac:dyDescent="0.25">
      <c r="P14054" s="158"/>
    </row>
    <row r="14055" spans="16:16" x14ac:dyDescent="0.25">
      <c r="P14055" s="158"/>
    </row>
    <row r="14056" spans="16:16" x14ac:dyDescent="0.25">
      <c r="P14056" s="158"/>
    </row>
    <row r="14057" spans="16:16" x14ac:dyDescent="0.25">
      <c r="P14057" s="158"/>
    </row>
    <row r="14058" spans="16:16" x14ac:dyDescent="0.25">
      <c r="P14058" s="158"/>
    </row>
    <row r="14059" spans="16:16" x14ac:dyDescent="0.25">
      <c r="P14059" s="158"/>
    </row>
    <row r="14060" spans="16:16" x14ac:dyDescent="0.25">
      <c r="P14060" s="158"/>
    </row>
    <row r="14061" spans="16:16" x14ac:dyDescent="0.25">
      <c r="P14061" s="158"/>
    </row>
    <row r="14062" spans="16:16" x14ac:dyDescent="0.25">
      <c r="P14062" s="158"/>
    </row>
    <row r="14063" spans="16:16" x14ac:dyDescent="0.25">
      <c r="P14063" s="158"/>
    </row>
    <row r="14064" spans="16:16" x14ac:dyDescent="0.25">
      <c r="P14064" s="158"/>
    </row>
    <row r="14065" spans="16:16" x14ac:dyDescent="0.25">
      <c r="P14065" s="158"/>
    </row>
    <row r="14066" spans="16:16" x14ac:dyDescent="0.25">
      <c r="P14066" s="158"/>
    </row>
    <row r="14067" spans="16:16" x14ac:dyDescent="0.25">
      <c r="P14067" s="158"/>
    </row>
    <row r="14068" spans="16:16" x14ac:dyDescent="0.25">
      <c r="P14068" s="158"/>
    </row>
    <row r="14069" spans="16:16" x14ac:dyDescent="0.25">
      <c r="P14069" s="158"/>
    </row>
    <row r="14070" spans="16:16" x14ac:dyDescent="0.25">
      <c r="P14070" s="158"/>
    </row>
    <row r="14071" spans="16:16" x14ac:dyDescent="0.25">
      <c r="P14071" s="158"/>
    </row>
    <row r="14072" spans="16:16" x14ac:dyDescent="0.25">
      <c r="P14072" s="158"/>
    </row>
    <row r="14073" spans="16:16" x14ac:dyDescent="0.25">
      <c r="P14073" s="158"/>
    </row>
    <row r="14074" spans="16:16" x14ac:dyDescent="0.25">
      <c r="P14074" s="158"/>
    </row>
    <row r="14075" spans="16:16" x14ac:dyDescent="0.25">
      <c r="P14075" s="158"/>
    </row>
    <row r="14076" spans="16:16" x14ac:dyDescent="0.25">
      <c r="P14076" s="158"/>
    </row>
    <row r="14077" spans="16:16" x14ac:dyDescent="0.25">
      <c r="P14077" s="158"/>
    </row>
    <row r="14078" spans="16:16" x14ac:dyDescent="0.25">
      <c r="P14078" s="158"/>
    </row>
    <row r="14079" spans="16:16" x14ac:dyDescent="0.25">
      <c r="P14079" s="158"/>
    </row>
    <row r="14080" spans="16:16" x14ac:dyDescent="0.25">
      <c r="P14080" s="158"/>
    </row>
    <row r="14081" spans="16:16" x14ac:dyDescent="0.25">
      <c r="P14081" s="158"/>
    </row>
    <row r="14082" spans="16:16" x14ac:dyDescent="0.25">
      <c r="P14082" s="158"/>
    </row>
    <row r="14083" spans="16:16" x14ac:dyDescent="0.25">
      <c r="P14083" s="158"/>
    </row>
    <row r="14084" spans="16:16" x14ac:dyDescent="0.25">
      <c r="P14084" s="158"/>
    </row>
    <row r="14085" spans="16:16" x14ac:dyDescent="0.25">
      <c r="P14085" s="158"/>
    </row>
    <row r="14086" spans="16:16" x14ac:dyDescent="0.25">
      <c r="P14086" s="158"/>
    </row>
    <row r="14087" spans="16:16" x14ac:dyDescent="0.25">
      <c r="P14087" s="158"/>
    </row>
    <row r="14088" spans="16:16" x14ac:dyDescent="0.25">
      <c r="P14088" s="158"/>
    </row>
    <row r="14089" spans="16:16" x14ac:dyDescent="0.25">
      <c r="P14089" s="158"/>
    </row>
    <row r="14090" spans="16:16" x14ac:dyDescent="0.25">
      <c r="P14090" s="158"/>
    </row>
    <row r="14091" spans="16:16" x14ac:dyDescent="0.25">
      <c r="P14091" s="158"/>
    </row>
    <row r="14092" spans="16:16" x14ac:dyDescent="0.25">
      <c r="P14092" s="158"/>
    </row>
    <row r="14093" spans="16:16" x14ac:dyDescent="0.25">
      <c r="P14093" s="158"/>
    </row>
    <row r="14094" spans="16:16" x14ac:dyDescent="0.25">
      <c r="P14094" s="158"/>
    </row>
    <row r="14095" spans="16:16" x14ac:dyDescent="0.25">
      <c r="P14095" s="158"/>
    </row>
    <row r="14096" spans="16:16" x14ac:dyDescent="0.25">
      <c r="P14096" s="158"/>
    </row>
    <row r="14097" spans="16:16" x14ac:dyDescent="0.25">
      <c r="P14097" s="158"/>
    </row>
    <row r="14098" spans="16:16" x14ac:dyDescent="0.25">
      <c r="P14098" s="158"/>
    </row>
    <row r="14099" spans="16:16" x14ac:dyDescent="0.25">
      <c r="P14099" s="158"/>
    </row>
    <row r="14100" spans="16:16" x14ac:dyDescent="0.25">
      <c r="P14100" s="158"/>
    </row>
    <row r="14101" spans="16:16" x14ac:dyDescent="0.25">
      <c r="P14101" s="158"/>
    </row>
    <row r="14102" spans="16:16" x14ac:dyDescent="0.25">
      <c r="P14102" s="158"/>
    </row>
    <row r="14103" spans="16:16" x14ac:dyDescent="0.25">
      <c r="P14103" s="158"/>
    </row>
    <row r="14104" spans="16:16" x14ac:dyDescent="0.25">
      <c r="P14104" s="158"/>
    </row>
    <row r="14105" spans="16:16" x14ac:dyDescent="0.25">
      <c r="P14105" s="158"/>
    </row>
    <row r="14106" spans="16:16" x14ac:dyDescent="0.25">
      <c r="P14106" s="158"/>
    </row>
    <row r="14107" spans="16:16" x14ac:dyDescent="0.25">
      <c r="P14107" s="158"/>
    </row>
    <row r="14108" spans="16:16" x14ac:dyDescent="0.25">
      <c r="P14108" s="158"/>
    </row>
    <row r="14109" spans="16:16" x14ac:dyDescent="0.25">
      <c r="P14109" s="158"/>
    </row>
    <row r="14110" spans="16:16" x14ac:dyDescent="0.25">
      <c r="P14110" s="158"/>
    </row>
    <row r="14111" spans="16:16" x14ac:dyDescent="0.25">
      <c r="P14111" s="158"/>
    </row>
    <row r="14112" spans="16:16" x14ac:dyDescent="0.25">
      <c r="P14112" s="158"/>
    </row>
    <row r="14113" spans="16:16" x14ac:dyDescent="0.25">
      <c r="P14113" s="158"/>
    </row>
    <row r="14114" spans="16:16" x14ac:dyDescent="0.25">
      <c r="P14114" s="158"/>
    </row>
    <row r="14115" spans="16:16" x14ac:dyDescent="0.25">
      <c r="P14115" s="158"/>
    </row>
    <row r="14116" spans="16:16" x14ac:dyDescent="0.25">
      <c r="P14116" s="158"/>
    </row>
    <row r="14117" spans="16:16" x14ac:dyDescent="0.25">
      <c r="P14117" s="158"/>
    </row>
    <row r="14118" spans="16:16" x14ac:dyDescent="0.25">
      <c r="P14118" s="158"/>
    </row>
    <row r="14119" spans="16:16" x14ac:dyDescent="0.25">
      <c r="P14119" s="158"/>
    </row>
    <row r="14120" spans="16:16" x14ac:dyDescent="0.25">
      <c r="P14120" s="158"/>
    </row>
    <row r="14121" spans="16:16" x14ac:dyDescent="0.25">
      <c r="P14121" s="158"/>
    </row>
    <row r="14122" spans="16:16" x14ac:dyDescent="0.25">
      <c r="P14122" s="158"/>
    </row>
    <row r="14123" spans="16:16" x14ac:dyDescent="0.25">
      <c r="P14123" s="158"/>
    </row>
    <row r="14124" spans="16:16" x14ac:dyDescent="0.25">
      <c r="P14124" s="158"/>
    </row>
    <row r="14125" spans="16:16" x14ac:dyDescent="0.25">
      <c r="P14125" s="158"/>
    </row>
    <row r="14126" spans="16:16" x14ac:dyDescent="0.25">
      <c r="P14126" s="158"/>
    </row>
    <row r="14127" spans="16:16" x14ac:dyDescent="0.25">
      <c r="P14127" s="158"/>
    </row>
    <row r="14128" spans="16:16" x14ac:dyDescent="0.25">
      <c r="P14128" s="158"/>
    </row>
    <row r="14129" spans="16:16" x14ac:dyDescent="0.25">
      <c r="P14129" s="158"/>
    </row>
    <row r="14130" spans="16:16" x14ac:dyDescent="0.25">
      <c r="P14130" s="158"/>
    </row>
    <row r="14131" spans="16:16" x14ac:dyDescent="0.25">
      <c r="P14131" s="158"/>
    </row>
    <row r="14132" spans="16:16" x14ac:dyDescent="0.25">
      <c r="P14132" s="158"/>
    </row>
    <row r="14133" spans="16:16" x14ac:dyDescent="0.25">
      <c r="P14133" s="158"/>
    </row>
    <row r="14134" spans="16:16" x14ac:dyDescent="0.25">
      <c r="P14134" s="158"/>
    </row>
    <row r="14135" spans="16:16" x14ac:dyDescent="0.25">
      <c r="P14135" s="158"/>
    </row>
    <row r="14136" spans="16:16" x14ac:dyDescent="0.25">
      <c r="P14136" s="158"/>
    </row>
    <row r="14137" spans="16:16" x14ac:dyDescent="0.25">
      <c r="P14137" s="158"/>
    </row>
    <row r="14138" spans="16:16" x14ac:dyDescent="0.25">
      <c r="P14138" s="158"/>
    </row>
    <row r="14139" spans="16:16" x14ac:dyDescent="0.25">
      <c r="P14139" s="158"/>
    </row>
    <row r="14140" spans="16:16" x14ac:dyDescent="0.25">
      <c r="P14140" s="158"/>
    </row>
    <row r="14141" spans="16:16" x14ac:dyDescent="0.25">
      <c r="P14141" s="158"/>
    </row>
    <row r="14142" spans="16:16" x14ac:dyDescent="0.25">
      <c r="P14142" s="158"/>
    </row>
    <row r="14143" spans="16:16" x14ac:dyDescent="0.25">
      <c r="P14143" s="158"/>
    </row>
    <row r="14144" spans="16:16" x14ac:dyDescent="0.25">
      <c r="P14144" s="158"/>
    </row>
    <row r="14145" spans="16:16" x14ac:dyDescent="0.25">
      <c r="P14145" s="158"/>
    </row>
    <row r="14146" spans="16:16" x14ac:dyDescent="0.25">
      <c r="P14146" s="158"/>
    </row>
    <row r="14147" spans="16:16" x14ac:dyDescent="0.25">
      <c r="P14147" s="158"/>
    </row>
    <row r="14148" spans="16:16" x14ac:dyDescent="0.25">
      <c r="P14148" s="158"/>
    </row>
    <row r="14149" spans="16:16" x14ac:dyDescent="0.25">
      <c r="P14149" s="158"/>
    </row>
    <row r="14150" spans="16:16" x14ac:dyDescent="0.25">
      <c r="P14150" s="158"/>
    </row>
    <row r="14151" spans="16:16" x14ac:dyDescent="0.25">
      <c r="P14151" s="158"/>
    </row>
    <row r="14152" spans="16:16" x14ac:dyDescent="0.25">
      <c r="P14152" s="158"/>
    </row>
    <row r="14153" spans="16:16" x14ac:dyDescent="0.25">
      <c r="P14153" s="158"/>
    </row>
    <row r="14154" spans="16:16" x14ac:dyDescent="0.25">
      <c r="P14154" s="158"/>
    </row>
    <row r="14155" spans="16:16" x14ac:dyDescent="0.25">
      <c r="P14155" s="158"/>
    </row>
    <row r="14156" spans="16:16" x14ac:dyDescent="0.25">
      <c r="P14156" s="158"/>
    </row>
    <row r="14157" spans="16:16" x14ac:dyDescent="0.25">
      <c r="P14157" s="158"/>
    </row>
    <row r="14158" spans="16:16" x14ac:dyDescent="0.25">
      <c r="P14158" s="158"/>
    </row>
    <row r="14159" spans="16:16" x14ac:dyDescent="0.25">
      <c r="P14159" s="158"/>
    </row>
    <row r="14160" spans="16:16" x14ac:dyDescent="0.25">
      <c r="P14160" s="158"/>
    </row>
    <row r="14161" spans="16:16" x14ac:dyDescent="0.25">
      <c r="P14161" s="158"/>
    </row>
    <row r="14162" spans="16:16" x14ac:dyDescent="0.25">
      <c r="P14162" s="158"/>
    </row>
    <row r="14163" spans="16:16" x14ac:dyDescent="0.25">
      <c r="P14163" s="158"/>
    </row>
    <row r="14164" spans="16:16" x14ac:dyDescent="0.25">
      <c r="P14164" s="158"/>
    </row>
    <row r="14165" spans="16:16" x14ac:dyDescent="0.25">
      <c r="P14165" s="158"/>
    </row>
    <row r="14166" spans="16:16" x14ac:dyDescent="0.25">
      <c r="P14166" s="158"/>
    </row>
    <row r="14167" spans="16:16" x14ac:dyDescent="0.25">
      <c r="P14167" s="158"/>
    </row>
    <row r="14168" spans="16:16" x14ac:dyDescent="0.25">
      <c r="P14168" s="158"/>
    </row>
    <row r="14169" spans="16:16" x14ac:dyDescent="0.25">
      <c r="P14169" s="158"/>
    </row>
    <row r="14170" spans="16:16" x14ac:dyDescent="0.25">
      <c r="P14170" s="158"/>
    </row>
    <row r="14171" spans="16:16" x14ac:dyDescent="0.25">
      <c r="P14171" s="158"/>
    </row>
    <row r="14172" spans="16:16" x14ac:dyDescent="0.25">
      <c r="P14172" s="158"/>
    </row>
    <row r="14173" spans="16:16" x14ac:dyDescent="0.25">
      <c r="P14173" s="158"/>
    </row>
    <row r="14174" spans="16:16" x14ac:dyDescent="0.25">
      <c r="P14174" s="158"/>
    </row>
    <row r="14175" spans="16:16" x14ac:dyDescent="0.25">
      <c r="P14175" s="158"/>
    </row>
    <row r="14176" spans="16:16" x14ac:dyDescent="0.25">
      <c r="P14176" s="158"/>
    </row>
    <row r="14177" spans="16:16" x14ac:dyDescent="0.25">
      <c r="P14177" s="158"/>
    </row>
    <row r="14178" spans="16:16" x14ac:dyDescent="0.25">
      <c r="P14178" s="158"/>
    </row>
    <row r="14179" spans="16:16" x14ac:dyDescent="0.25">
      <c r="P14179" s="158"/>
    </row>
    <row r="14180" spans="16:16" x14ac:dyDescent="0.25">
      <c r="P14180" s="158"/>
    </row>
    <row r="14181" spans="16:16" x14ac:dyDescent="0.25">
      <c r="P14181" s="158"/>
    </row>
    <row r="14182" spans="16:16" x14ac:dyDescent="0.25">
      <c r="P14182" s="158"/>
    </row>
    <row r="14183" spans="16:16" x14ac:dyDescent="0.25">
      <c r="P14183" s="158"/>
    </row>
    <row r="14184" spans="16:16" x14ac:dyDescent="0.25">
      <c r="P14184" s="158"/>
    </row>
    <row r="14185" spans="16:16" x14ac:dyDescent="0.25">
      <c r="P14185" s="158"/>
    </row>
    <row r="14186" spans="16:16" x14ac:dyDescent="0.25">
      <c r="P14186" s="158"/>
    </row>
    <row r="14187" spans="16:16" x14ac:dyDescent="0.25">
      <c r="P14187" s="158"/>
    </row>
    <row r="14188" spans="16:16" x14ac:dyDescent="0.25">
      <c r="P14188" s="158"/>
    </row>
    <row r="14189" spans="16:16" x14ac:dyDescent="0.25">
      <c r="P14189" s="158"/>
    </row>
    <row r="14190" spans="16:16" x14ac:dyDescent="0.25">
      <c r="P14190" s="158"/>
    </row>
    <row r="14191" spans="16:16" x14ac:dyDescent="0.25">
      <c r="P14191" s="158"/>
    </row>
    <row r="14192" spans="16:16" x14ac:dyDescent="0.25">
      <c r="P14192" s="158"/>
    </row>
    <row r="14193" spans="16:16" x14ac:dyDescent="0.25">
      <c r="P14193" s="158"/>
    </row>
    <row r="14194" spans="16:16" x14ac:dyDescent="0.25">
      <c r="P14194" s="158"/>
    </row>
    <row r="14195" spans="16:16" x14ac:dyDescent="0.25">
      <c r="P14195" s="158"/>
    </row>
    <row r="14196" spans="16:16" x14ac:dyDescent="0.25">
      <c r="P14196" s="158"/>
    </row>
    <row r="14197" spans="16:16" x14ac:dyDescent="0.25">
      <c r="P14197" s="158"/>
    </row>
    <row r="14198" spans="16:16" x14ac:dyDescent="0.25">
      <c r="P14198" s="158"/>
    </row>
    <row r="14199" spans="16:16" x14ac:dyDescent="0.25">
      <c r="P14199" s="158"/>
    </row>
    <row r="14200" spans="16:16" x14ac:dyDescent="0.25">
      <c r="P14200" s="158"/>
    </row>
    <row r="14201" spans="16:16" x14ac:dyDescent="0.25">
      <c r="P14201" s="158"/>
    </row>
    <row r="14202" spans="16:16" x14ac:dyDescent="0.25">
      <c r="P14202" s="158"/>
    </row>
    <row r="14203" spans="16:16" x14ac:dyDescent="0.25">
      <c r="P14203" s="158"/>
    </row>
    <row r="14204" spans="16:16" x14ac:dyDescent="0.25">
      <c r="P14204" s="158"/>
    </row>
    <row r="14205" spans="16:16" x14ac:dyDescent="0.25">
      <c r="P14205" s="158"/>
    </row>
    <row r="14206" spans="16:16" x14ac:dyDescent="0.25">
      <c r="P14206" s="158"/>
    </row>
    <row r="14207" spans="16:16" x14ac:dyDescent="0.25">
      <c r="P14207" s="158"/>
    </row>
    <row r="14208" spans="16:16" x14ac:dyDescent="0.25">
      <c r="P14208" s="158"/>
    </row>
    <row r="14209" spans="16:16" x14ac:dyDescent="0.25">
      <c r="P14209" s="158"/>
    </row>
    <row r="14210" spans="16:16" x14ac:dyDescent="0.25">
      <c r="P14210" s="158"/>
    </row>
    <row r="14211" spans="16:16" x14ac:dyDescent="0.25">
      <c r="P14211" s="158"/>
    </row>
    <row r="14212" spans="16:16" x14ac:dyDescent="0.25">
      <c r="P14212" s="158"/>
    </row>
    <row r="14213" spans="16:16" x14ac:dyDescent="0.25">
      <c r="P14213" s="158"/>
    </row>
    <row r="14214" spans="16:16" x14ac:dyDescent="0.25">
      <c r="P14214" s="158"/>
    </row>
    <row r="14215" spans="16:16" x14ac:dyDescent="0.25">
      <c r="P14215" s="158"/>
    </row>
    <row r="14216" spans="16:16" x14ac:dyDescent="0.25">
      <c r="P14216" s="158"/>
    </row>
    <row r="14217" spans="16:16" x14ac:dyDescent="0.25">
      <c r="P14217" s="158"/>
    </row>
    <row r="14218" spans="16:16" x14ac:dyDescent="0.25">
      <c r="P14218" s="158"/>
    </row>
    <row r="14219" spans="16:16" x14ac:dyDescent="0.25">
      <c r="P14219" s="158"/>
    </row>
    <row r="14220" spans="16:16" x14ac:dyDescent="0.25">
      <c r="P14220" s="158"/>
    </row>
    <row r="14221" spans="16:16" x14ac:dyDescent="0.25">
      <c r="P14221" s="158"/>
    </row>
    <row r="14222" spans="16:16" x14ac:dyDescent="0.25">
      <c r="P14222" s="158"/>
    </row>
    <row r="14223" spans="16:16" x14ac:dyDescent="0.25">
      <c r="P14223" s="158"/>
    </row>
    <row r="14224" spans="16:16" x14ac:dyDescent="0.25">
      <c r="P14224" s="158"/>
    </row>
    <row r="14225" spans="16:16" x14ac:dyDescent="0.25">
      <c r="P14225" s="158"/>
    </row>
    <row r="14226" spans="16:16" x14ac:dyDescent="0.25">
      <c r="P14226" s="158"/>
    </row>
    <row r="14227" spans="16:16" x14ac:dyDescent="0.25">
      <c r="P14227" s="158"/>
    </row>
    <row r="14228" spans="16:16" x14ac:dyDescent="0.25">
      <c r="P14228" s="158"/>
    </row>
    <row r="14229" spans="16:16" x14ac:dyDescent="0.25">
      <c r="P14229" s="158"/>
    </row>
    <row r="14230" spans="16:16" x14ac:dyDescent="0.25">
      <c r="P14230" s="158"/>
    </row>
    <row r="14231" spans="16:16" x14ac:dyDescent="0.25">
      <c r="P14231" s="158"/>
    </row>
    <row r="14232" spans="16:16" x14ac:dyDescent="0.25">
      <c r="P14232" s="158"/>
    </row>
    <row r="14233" spans="16:16" x14ac:dyDescent="0.25">
      <c r="P14233" s="158"/>
    </row>
    <row r="14234" spans="16:16" x14ac:dyDescent="0.25">
      <c r="P14234" s="158"/>
    </row>
    <row r="14235" spans="16:16" x14ac:dyDescent="0.25">
      <c r="P14235" s="158"/>
    </row>
    <row r="14236" spans="16:16" x14ac:dyDescent="0.25">
      <c r="P14236" s="158"/>
    </row>
    <row r="14237" spans="16:16" x14ac:dyDescent="0.25">
      <c r="P14237" s="158"/>
    </row>
    <row r="14238" spans="16:16" x14ac:dyDescent="0.25">
      <c r="P14238" s="158"/>
    </row>
    <row r="14239" spans="16:16" x14ac:dyDescent="0.25">
      <c r="P14239" s="158"/>
    </row>
    <row r="14240" spans="16:16" x14ac:dyDescent="0.25">
      <c r="P14240" s="158"/>
    </row>
    <row r="14241" spans="16:16" x14ac:dyDescent="0.25">
      <c r="P14241" s="158"/>
    </row>
    <row r="14242" spans="16:16" x14ac:dyDescent="0.25">
      <c r="P14242" s="158"/>
    </row>
    <row r="14243" spans="16:16" x14ac:dyDescent="0.25">
      <c r="P14243" s="158"/>
    </row>
    <row r="14244" spans="16:16" x14ac:dyDescent="0.25">
      <c r="P14244" s="158"/>
    </row>
    <row r="14245" spans="16:16" x14ac:dyDescent="0.25">
      <c r="P14245" s="158"/>
    </row>
    <row r="14246" spans="16:16" x14ac:dyDescent="0.25">
      <c r="P14246" s="158"/>
    </row>
    <row r="14247" spans="16:16" x14ac:dyDescent="0.25">
      <c r="P14247" s="158"/>
    </row>
    <row r="14248" spans="16:16" x14ac:dyDescent="0.25">
      <c r="P14248" s="158"/>
    </row>
    <row r="14249" spans="16:16" x14ac:dyDescent="0.25">
      <c r="P14249" s="158"/>
    </row>
    <row r="14250" spans="16:16" x14ac:dyDescent="0.25">
      <c r="P14250" s="158"/>
    </row>
    <row r="14251" spans="16:16" x14ac:dyDescent="0.25">
      <c r="P14251" s="158"/>
    </row>
    <row r="14252" spans="16:16" x14ac:dyDescent="0.25">
      <c r="P14252" s="158"/>
    </row>
    <row r="14253" spans="16:16" x14ac:dyDescent="0.25">
      <c r="P14253" s="158"/>
    </row>
    <row r="14254" spans="16:16" x14ac:dyDescent="0.25">
      <c r="P14254" s="158"/>
    </row>
    <row r="14255" spans="16:16" x14ac:dyDescent="0.25">
      <c r="P14255" s="158"/>
    </row>
    <row r="14256" spans="16:16" x14ac:dyDescent="0.25">
      <c r="P14256" s="158"/>
    </row>
    <row r="14257" spans="16:16" x14ac:dyDescent="0.25">
      <c r="P14257" s="158"/>
    </row>
    <row r="14258" spans="16:16" x14ac:dyDescent="0.25">
      <c r="P14258" s="158"/>
    </row>
    <row r="14259" spans="16:16" x14ac:dyDescent="0.25">
      <c r="P14259" s="158"/>
    </row>
    <row r="14260" spans="16:16" x14ac:dyDescent="0.25">
      <c r="P14260" s="158"/>
    </row>
    <row r="14261" spans="16:16" x14ac:dyDescent="0.25">
      <c r="P14261" s="158"/>
    </row>
    <row r="14262" spans="16:16" x14ac:dyDescent="0.25">
      <c r="P14262" s="158"/>
    </row>
    <row r="14263" spans="16:16" x14ac:dyDescent="0.25">
      <c r="P14263" s="158"/>
    </row>
    <row r="14264" spans="16:16" x14ac:dyDescent="0.25">
      <c r="P14264" s="158"/>
    </row>
    <row r="14265" spans="16:16" x14ac:dyDescent="0.25">
      <c r="P14265" s="158"/>
    </row>
    <row r="14266" spans="16:16" x14ac:dyDescent="0.25">
      <c r="P14266" s="158"/>
    </row>
    <row r="14267" spans="16:16" x14ac:dyDescent="0.25">
      <c r="P14267" s="158"/>
    </row>
    <row r="14268" spans="16:16" x14ac:dyDescent="0.25">
      <c r="P14268" s="158"/>
    </row>
    <row r="14269" spans="16:16" x14ac:dyDescent="0.25">
      <c r="P14269" s="158"/>
    </row>
    <row r="14270" spans="16:16" x14ac:dyDescent="0.25">
      <c r="P14270" s="158"/>
    </row>
    <row r="14271" spans="16:16" x14ac:dyDescent="0.25">
      <c r="P14271" s="158"/>
    </row>
    <row r="14272" spans="16:16" x14ac:dyDescent="0.25">
      <c r="P14272" s="158"/>
    </row>
    <row r="14273" spans="16:16" x14ac:dyDescent="0.25">
      <c r="P14273" s="158"/>
    </row>
    <row r="14274" spans="16:16" x14ac:dyDescent="0.25">
      <c r="P14274" s="158"/>
    </row>
    <row r="14275" spans="16:16" x14ac:dyDescent="0.25">
      <c r="P14275" s="158"/>
    </row>
    <row r="14276" spans="16:16" x14ac:dyDescent="0.25">
      <c r="P14276" s="158"/>
    </row>
    <row r="14277" spans="16:16" x14ac:dyDescent="0.25">
      <c r="P14277" s="158"/>
    </row>
    <row r="14278" spans="16:16" x14ac:dyDescent="0.25">
      <c r="P14278" s="158"/>
    </row>
    <row r="14279" spans="16:16" x14ac:dyDescent="0.25">
      <c r="P14279" s="158"/>
    </row>
    <row r="14280" spans="16:16" x14ac:dyDescent="0.25">
      <c r="P14280" s="158"/>
    </row>
    <row r="14281" spans="16:16" x14ac:dyDescent="0.25">
      <c r="P14281" s="158"/>
    </row>
    <row r="14282" spans="16:16" x14ac:dyDescent="0.25">
      <c r="P14282" s="158"/>
    </row>
    <row r="14283" spans="16:16" x14ac:dyDescent="0.25">
      <c r="P14283" s="158"/>
    </row>
    <row r="14284" spans="16:16" x14ac:dyDescent="0.25">
      <c r="P14284" s="158"/>
    </row>
    <row r="14285" spans="16:16" x14ac:dyDescent="0.25">
      <c r="P14285" s="158"/>
    </row>
    <row r="14286" spans="16:16" x14ac:dyDescent="0.25">
      <c r="P14286" s="158"/>
    </row>
    <row r="14287" spans="16:16" x14ac:dyDescent="0.25">
      <c r="P14287" s="158"/>
    </row>
    <row r="14288" spans="16:16" x14ac:dyDescent="0.25">
      <c r="P14288" s="158"/>
    </row>
    <row r="14289" spans="16:16" x14ac:dyDescent="0.25">
      <c r="P14289" s="158"/>
    </row>
    <row r="14290" spans="16:16" x14ac:dyDescent="0.25">
      <c r="P14290" s="158"/>
    </row>
    <row r="14291" spans="16:16" x14ac:dyDescent="0.25">
      <c r="P14291" s="158"/>
    </row>
    <row r="14292" spans="16:16" x14ac:dyDescent="0.25">
      <c r="P14292" s="158"/>
    </row>
    <row r="14293" spans="16:16" x14ac:dyDescent="0.25">
      <c r="P14293" s="158"/>
    </row>
    <row r="14294" spans="16:16" x14ac:dyDescent="0.25">
      <c r="P14294" s="158"/>
    </row>
    <row r="14295" spans="16:16" x14ac:dyDescent="0.25">
      <c r="P14295" s="158"/>
    </row>
    <row r="14296" spans="16:16" x14ac:dyDescent="0.25">
      <c r="P14296" s="158"/>
    </row>
    <row r="14297" spans="16:16" x14ac:dyDescent="0.25">
      <c r="P14297" s="158"/>
    </row>
    <row r="14298" spans="16:16" x14ac:dyDescent="0.25">
      <c r="P14298" s="158"/>
    </row>
    <row r="14299" spans="16:16" x14ac:dyDescent="0.25">
      <c r="P14299" s="158"/>
    </row>
    <row r="14300" spans="16:16" x14ac:dyDescent="0.25">
      <c r="P14300" s="158"/>
    </row>
    <row r="14301" spans="16:16" x14ac:dyDescent="0.25">
      <c r="P14301" s="158"/>
    </row>
    <row r="14302" spans="16:16" x14ac:dyDescent="0.25">
      <c r="P14302" s="158"/>
    </row>
    <row r="14303" spans="16:16" x14ac:dyDescent="0.25">
      <c r="P14303" s="158"/>
    </row>
    <row r="14304" spans="16:16" x14ac:dyDescent="0.25">
      <c r="P14304" s="158"/>
    </row>
    <row r="14305" spans="16:16" x14ac:dyDescent="0.25">
      <c r="P14305" s="158"/>
    </row>
    <row r="14306" spans="16:16" x14ac:dyDescent="0.25">
      <c r="P14306" s="158"/>
    </row>
    <row r="14307" spans="16:16" x14ac:dyDescent="0.25">
      <c r="P14307" s="158"/>
    </row>
    <row r="14308" spans="16:16" x14ac:dyDescent="0.25">
      <c r="P14308" s="158"/>
    </row>
    <row r="14309" spans="16:16" x14ac:dyDescent="0.25">
      <c r="P14309" s="158"/>
    </row>
    <row r="14310" spans="16:16" x14ac:dyDescent="0.25">
      <c r="P14310" s="158"/>
    </row>
    <row r="14311" spans="16:16" x14ac:dyDescent="0.25">
      <c r="P14311" s="158"/>
    </row>
    <row r="14312" spans="16:16" x14ac:dyDescent="0.25">
      <c r="P14312" s="158"/>
    </row>
    <row r="14313" spans="16:16" x14ac:dyDescent="0.25">
      <c r="P14313" s="158"/>
    </row>
    <row r="14314" spans="16:16" x14ac:dyDescent="0.25">
      <c r="P14314" s="158"/>
    </row>
    <row r="14315" spans="16:16" x14ac:dyDescent="0.25">
      <c r="P14315" s="158"/>
    </row>
    <row r="14316" spans="16:16" x14ac:dyDescent="0.25">
      <c r="P14316" s="158"/>
    </row>
    <row r="14317" spans="16:16" x14ac:dyDescent="0.25">
      <c r="P14317" s="158"/>
    </row>
    <row r="14318" spans="16:16" x14ac:dyDescent="0.25">
      <c r="P14318" s="158"/>
    </row>
    <row r="14319" spans="16:16" x14ac:dyDescent="0.25">
      <c r="P14319" s="158"/>
    </row>
    <row r="14320" spans="16:16" x14ac:dyDescent="0.25">
      <c r="P14320" s="158"/>
    </row>
    <row r="14321" spans="16:16" x14ac:dyDescent="0.25">
      <c r="P14321" s="158"/>
    </row>
    <row r="14322" spans="16:16" x14ac:dyDescent="0.25">
      <c r="P14322" s="158"/>
    </row>
    <row r="14323" spans="16:16" x14ac:dyDescent="0.25">
      <c r="P14323" s="158"/>
    </row>
    <row r="14324" spans="16:16" x14ac:dyDescent="0.25">
      <c r="P14324" s="158"/>
    </row>
    <row r="14325" spans="16:16" x14ac:dyDescent="0.25">
      <c r="P14325" s="158"/>
    </row>
    <row r="14326" spans="16:16" x14ac:dyDescent="0.25">
      <c r="P14326" s="158"/>
    </row>
    <row r="14327" spans="16:16" x14ac:dyDescent="0.25">
      <c r="P14327" s="158"/>
    </row>
    <row r="14328" spans="16:16" x14ac:dyDescent="0.25">
      <c r="P14328" s="158"/>
    </row>
    <row r="14329" spans="16:16" x14ac:dyDescent="0.25">
      <c r="P14329" s="158"/>
    </row>
    <row r="14330" spans="16:16" x14ac:dyDescent="0.25">
      <c r="P14330" s="158"/>
    </row>
    <row r="14331" spans="16:16" x14ac:dyDescent="0.25">
      <c r="P14331" s="158"/>
    </row>
    <row r="14332" spans="16:16" x14ac:dyDescent="0.25">
      <c r="P14332" s="158"/>
    </row>
    <row r="14333" spans="16:16" x14ac:dyDescent="0.25">
      <c r="P14333" s="158"/>
    </row>
    <row r="14334" spans="16:16" x14ac:dyDescent="0.25">
      <c r="P14334" s="158"/>
    </row>
    <row r="14335" spans="16:16" x14ac:dyDescent="0.25">
      <c r="P14335" s="158"/>
    </row>
    <row r="14336" spans="16:16" x14ac:dyDescent="0.25">
      <c r="P14336" s="158"/>
    </row>
    <row r="14337" spans="16:16" x14ac:dyDescent="0.25">
      <c r="P14337" s="158"/>
    </row>
    <row r="14338" spans="16:16" x14ac:dyDescent="0.25">
      <c r="P14338" s="158"/>
    </row>
    <row r="14339" spans="16:16" x14ac:dyDescent="0.25">
      <c r="P14339" s="158"/>
    </row>
    <row r="14340" spans="16:16" x14ac:dyDescent="0.25">
      <c r="P14340" s="158"/>
    </row>
    <row r="14341" spans="16:16" x14ac:dyDescent="0.25">
      <c r="P14341" s="158"/>
    </row>
    <row r="14342" spans="16:16" x14ac:dyDescent="0.25">
      <c r="P14342" s="158"/>
    </row>
    <row r="14343" spans="16:16" x14ac:dyDescent="0.25">
      <c r="P14343" s="158"/>
    </row>
    <row r="14344" spans="16:16" x14ac:dyDescent="0.25">
      <c r="P14344" s="158"/>
    </row>
    <row r="14345" spans="16:16" x14ac:dyDescent="0.25">
      <c r="P14345" s="158"/>
    </row>
    <row r="14346" spans="16:16" x14ac:dyDescent="0.25">
      <c r="P14346" s="158"/>
    </row>
    <row r="14347" spans="16:16" x14ac:dyDescent="0.25">
      <c r="P14347" s="158"/>
    </row>
    <row r="14348" spans="16:16" x14ac:dyDescent="0.25">
      <c r="P14348" s="158"/>
    </row>
    <row r="14349" spans="16:16" x14ac:dyDescent="0.25">
      <c r="P14349" s="158"/>
    </row>
    <row r="14350" spans="16:16" x14ac:dyDescent="0.25">
      <c r="P14350" s="158"/>
    </row>
    <row r="14351" spans="16:16" x14ac:dyDescent="0.25">
      <c r="P14351" s="158"/>
    </row>
    <row r="14352" spans="16:16" x14ac:dyDescent="0.25">
      <c r="P14352" s="158"/>
    </row>
    <row r="14353" spans="16:16" x14ac:dyDescent="0.25">
      <c r="P14353" s="158"/>
    </row>
    <row r="14354" spans="16:16" x14ac:dyDescent="0.25">
      <c r="P14354" s="158"/>
    </row>
    <row r="14355" spans="16:16" x14ac:dyDescent="0.25">
      <c r="P14355" s="158"/>
    </row>
    <row r="14356" spans="16:16" x14ac:dyDescent="0.25">
      <c r="P14356" s="158"/>
    </row>
    <row r="14357" spans="16:16" x14ac:dyDescent="0.25">
      <c r="P14357" s="158"/>
    </row>
    <row r="14358" spans="16:16" x14ac:dyDescent="0.25">
      <c r="P14358" s="158"/>
    </row>
    <row r="14359" spans="16:16" x14ac:dyDescent="0.25">
      <c r="P14359" s="158"/>
    </row>
    <row r="14360" spans="16:16" x14ac:dyDescent="0.25">
      <c r="P14360" s="158"/>
    </row>
    <row r="14361" spans="16:16" x14ac:dyDescent="0.25">
      <c r="P14361" s="158"/>
    </row>
    <row r="14362" spans="16:16" x14ac:dyDescent="0.25">
      <c r="P14362" s="158"/>
    </row>
    <row r="14363" spans="16:16" x14ac:dyDescent="0.25">
      <c r="P14363" s="158"/>
    </row>
    <row r="14364" spans="16:16" x14ac:dyDescent="0.25">
      <c r="P14364" s="158"/>
    </row>
    <row r="14365" spans="16:16" x14ac:dyDescent="0.25">
      <c r="P14365" s="158"/>
    </row>
    <row r="14366" spans="16:16" x14ac:dyDescent="0.25">
      <c r="P14366" s="158"/>
    </row>
    <row r="14367" spans="16:16" x14ac:dyDescent="0.25">
      <c r="P14367" s="158"/>
    </row>
    <row r="14368" spans="16:16" x14ac:dyDescent="0.25">
      <c r="P14368" s="158"/>
    </row>
    <row r="14369" spans="16:16" x14ac:dyDescent="0.25">
      <c r="P14369" s="158"/>
    </row>
    <row r="14370" spans="16:16" x14ac:dyDescent="0.25">
      <c r="P14370" s="158"/>
    </row>
    <row r="14371" spans="16:16" x14ac:dyDescent="0.25">
      <c r="P14371" s="158"/>
    </row>
    <row r="14372" spans="16:16" x14ac:dyDescent="0.25">
      <c r="P14372" s="158"/>
    </row>
    <row r="14373" spans="16:16" x14ac:dyDescent="0.25">
      <c r="P14373" s="158"/>
    </row>
    <row r="14374" spans="16:16" x14ac:dyDescent="0.25">
      <c r="P14374" s="158"/>
    </row>
    <row r="14375" spans="16:16" x14ac:dyDescent="0.25">
      <c r="P14375" s="158"/>
    </row>
    <row r="14376" spans="16:16" x14ac:dyDescent="0.25">
      <c r="P14376" s="158"/>
    </row>
    <row r="14377" spans="16:16" x14ac:dyDescent="0.25">
      <c r="P14377" s="158"/>
    </row>
    <row r="14378" spans="16:16" x14ac:dyDescent="0.25">
      <c r="P14378" s="158"/>
    </row>
    <row r="14379" spans="16:16" x14ac:dyDescent="0.25">
      <c r="P14379" s="158"/>
    </row>
    <row r="14380" spans="16:16" x14ac:dyDescent="0.25">
      <c r="P14380" s="158"/>
    </row>
    <row r="14381" spans="16:16" x14ac:dyDescent="0.25">
      <c r="P14381" s="158"/>
    </row>
    <row r="14382" spans="16:16" x14ac:dyDescent="0.25">
      <c r="P14382" s="158"/>
    </row>
    <row r="14383" spans="16:16" x14ac:dyDescent="0.25">
      <c r="P14383" s="158"/>
    </row>
    <row r="14384" spans="16:16" x14ac:dyDescent="0.25">
      <c r="P14384" s="158"/>
    </row>
    <row r="14385" spans="16:16" x14ac:dyDescent="0.25">
      <c r="P14385" s="158"/>
    </row>
    <row r="14386" spans="16:16" x14ac:dyDescent="0.25">
      <c r="P14386" s="158"/>
    </row>
    <row r="14387" spans="16:16" x14ac:dyDescent="0.25">
      <c r="P14387" s="158"/>
    </row>
    <row r="14388" spans="16:16" x14ac:dyDescent="0.25">
      <c r="P14388" s="158"/>
    </row>
    <row r="14389" spans="16:16" x14ac:dyDescent="0.25">
      <c r="P14389" s="158"/>
    </row>
    <row r="14390" spans="16:16" x14ac:dyDescent="0.25">
      <c r="P14390" s="158"/>
    </row>
    <row r="14391" spans="16:16" x14ac:dyDescent="0.25">
      <c r="P14391" s="158"/>
    </row>
    <row r="14392" spans="16:16" x14ac:dyDescent="0.25">
      <c r="P14392" s="158"/>
    </row>
    <row r="14393" spans="16:16" x14ac:dyDescent="0.25">
      <c r="P14393" s="158"/>
    </row>
    <row r="14394" spans="16:16" x14ac:dyDescent="0.25">
      <c r="P14394" s="158"/>
    </row>
    <row r="14395" spans="16:16" x14ac:dyDescent="0.25">
      <c r="P14395" s="158"/>
    </row>
    <row r="14396" spans="16:16" x14ac:dyDescent="0.25">
      <c r="P14396" s="158"/>
    </row>
    <row r="14397" spans="16:16" x14ac:dyDescent="0.25">
      <c r="P14397" s="158"/>
    </row>
    <row r="14398" spans="16:16" x14ac:dyDescent="0.25">
      <c r="P14398" s="158"/>
    </row>
    <row r="14399" spans="16:16" x14ac:dyDescent="0.25">
      <c r="P14399" s="158"/>
    </row>
    <row r="14400" spans="16:16" x14ac:dyDescent="0.25">
      <c r="P14400" s="158"/>
    </row>
    <row r="14401" spans="16:16" x14ac:dyDescent="0.25">
      <c r="P14401" s="158"/>
    </row>
    <row r="14402" spans="16:16" x14ac:dyDescent="0.25">
      <c r="P14402" s="158"/>
    </row>
    <row r="14403" spans="16:16" x14ac:dyDescent="0.25">
      <c r="P14403" s="158"/>
    </row>
    <row r="14404" spans="16:16" x14ac:dyDescent="0.25">
      <c r="P14404" s="158"/>
    </row>
    <row r="14405" spans="16:16" x14ac:dyDescent="0.25">
      <c r="P14405" s="158"/>
    </row>
    <row r="14406" spans="16:16" x14ac:dyDescent="0.25">
      <c r="P14406" s="158"/>
    </row>
    <row r="14407" spans="16:16" x14ac:dyDescent="0.25">
      <c r="P14407" s="158"/>
    </row>
    <row r="14408" spans="16:16" x14ac:dyDescent="0.25">
      <c r="P14408" s="158"/>
    </row>
    <row r="14409" spans="16:16" x14ac:dyDescent="0.25">
      <c r="P14409" s="158"/>
    </row>
    <row r="14410" spans="16:16" x14ac:dyDescent="0.25">
      <c r="P14410" s="158"/>
    </row>
    <row r="14411" spans="16:16" x14ac:dyDescent="0.25">
      <c r="P14411" s="158"/>
    </row>
    <row r="14412" spans="16:16" x14ac:dyDescent="0.25">
      <c r="P14412" s="158"/>
    </row>
    <row r="14413" spans="16:16" x14ac:dyDescent="0.25">
      <c r="P14413" s="158"/>
    </row>
    <row r="14414" spans="16:16" x14ac:dyDescent="0.25">
      <c r="P14414" s="158"/>
    </row>
    <row r="14415" spans="16:16" x14ac:dyDescent="0.25">
      <c r="P14415" s="158"/>
    </row>
    <row r="14416" spans="16:16" x14ac:dyDescent="0.25">
      <c r="P14416" s="158"/>
    </row>
    <row r="14417" spans="16:16" x14ac:dyDescent="0.25">
      <c r="P14417" s="158"/>
    </row>
    <row r="14418" spans="16:16" x14ac:dyDescent="0.25">
      <c r="P14418" s="158"/>
    </row>
    <row r="14419" spans="16:16" x14ac:dyDescent="0.25">
      <c r="P14419" s="158"/>
    </row>
    <row r="14420" spans="16:16" x14ac:dyDescent="0.25">
      <c r="P14420" s="158"/>
    </row>
    <row r="14421" spans="16:16" x14ac:dyDescent="0.25">
      <c r="P14421" s="158"/>
    </row>
    <row r="14422" spans="16:16" x14ac:dyDescent="0.25">
      <c r="P14422" s="158"/>
    </row>
    <row r="14423" spans="16:16" x14ac:dyDescent="0.25">
      <c r="P14423" s="158"/>
    </row>
    <row r="14424" spans="16:16" x14ac:dyDescent="0.25">
      <c r="P14424" s="158"/>
    </row>
    <row r="14425" spans="16:16" x14ac:dyDescent="0.25">
      <c r="P14425" s="158"/>
    </row>
    <row r="14426" spans="16:16" x14ac:dyDescent="0.25">
      <c r="P14426" s="158"/>
    </row>
    <row r="14427" spans="16:16" x14ac:dyDescent="0.25">
      <c r="P14427" s="158"/>
    </row>
    <row r="14428" spans="16:16" x14ac:dyDescent="0.25">
      <c r="P14428" s="158"/>
    </row>
    <row r="14429" spans="16:16" x14ac:dyDescent="0.25">
      <c r="P14429" s="158"/>
    </row>
    <row r="14430" spans="16:16" x14ac:dyDescent="0.25">
      <c r="P14430" s="158"/>
    </row>
    <row r="14431" spans="16:16" x14ac:dyDescent="0.25">
      <c r="P14431" s="158"/>
    </row>
    <row r="14432" spans="16:16" x14ac:dyDescent="0.25">
      <c r="P14432" s="158"/>
    </row>
    <row r="14433" spans="16:16" x14ac:dyDescent="0.25">
      <c r="P14433" s="158"/>
    </row>
    <row r="14434" spans="16:16" x14ac:dyDescent="0.25">
      <c r="P14434" s="158"/>
    </row>
    <row r="14435" spans="16:16" x14ac:dyDescent="0.25">
      <c r="P14435" s="158"/>
    </row>
    <row r="14436" spans="16:16" x14ac:dyDescent="0.25">
      <c r="P14436" s="158"/>
    </row>
    <row r="14437" spans="16:16" x14ac:dyDescent="0.25">
      <c r="P14437" s="158"/>
    </row>
    <row r="14438" spans="16:16" x14ac:dyDescent="0.25">
      <c r="P14438" s="158"/>
    </row>
    <row r="14439" spans="16:16" x14ac:dyDescent="0.25">
      <c r="P14439" s="158"/>
    </row>
    <row r="14440" spans="16:16" x14ac:dyDescent="0.25">
      <c r="P14440" s="158"/>
    </row>
    <row r="14441" spans="16:16" x14ac:dyDescent="0.25">
      <c r="P14441" s="158"/>
    </row>
    <row r="14442" spans="16:16" x14ac:dyDescent="0.25">
      <c r="P14442" s="158"/>
    </row>
    <row r="14443" spans="16:16" x14ac:dyDescent="0.25">
      <c r="P14443" s="158"/>
    </row>
    <row r="14444" spans="16:16" x14ac:dyDescent="0.25">
      <c r="P14444" s="158"/>
    </row>
    <row r="14445" spans="16:16" x14ac:dyDescent="0.25">
      <c r="P14445" s="158"/>
    </row>
    <row r="14446" spans="16:16" x14ac:dyDescent="0.25">
      <c r="P14446" s="158"/>
    </row>
    <row r="14447" spans="16:16" x14ac:dyDescent="0.25">
      <c r="P14447" s="158"/>
    </row>
    <row r="14448" spans="16:16" x14ac:dyDescent="0.25">
      <c r="P14448" s="158"/>
    </row>
    <row r="14449" spans="16:16" x14ac:dyDescent="0.25">
      <c r="P14449" s="158"/>
    </row>
    <row r="14450" spans="16:16" x14ac:dyDescent="0.25">
      <c r="P14450" s="158"/>
    </row>
    <row r="14451" spans="16:16" x14ac:dyDescent="0.25">
      <c r="P14451" s="158"/>
    </row>
    <row r="14452" spans="16:16" x14ac:dyDescent="0.25">
      <c r="P14452" s="158"/>
    </row>
    <row r="14453" spans="16:16" x14ac:dyDescent="0.25">
      <c r="P14453" s="158"/>
    </row>
    <row r="14454" spans="16:16" x14ac:dyDescent="0.25">
      <c r="P14454" s="158"/>
    </row>
    <row r="14455" spans="16:16" x14ac:dyDescent="0.25">
      <c r="P14455" s="158"/>
    </row>
    <row r="14456" spans="16:16" x14ac:dyDescent="0.25">
      <c r="P14456" s="158"/>
    </row>
    <row r="14457" spans="16:16" x14ac:dyDescent="0.25">
      <c r="P14457" s="158"/>
    </row>
    <row r="14458" spans="16:16" x14ac:dyDescent="0.25">
      <c r="P14458" s="158"/>
    </row>
    <row r="14459" spans="16:16" x14ac:dyDescent="0.25">
      <c r="P14459" s="158"/>
    </row>
    <row r="14460" spans="16:16" x14ac:dyDescent="0.25">
      <c r="P14460" s="158"/>
    </row>
    <row r="14461" spans="16:16" x14ac:dyDescent="0.25">
      <c r="P14461" s="158"/>
    </row>
    <row r="14462" spans="16:16" x14ac:dyDescent="0.25">
      <c r="P14462" s="158"/>
    </row>
    <row r="14463" spans="16:16" x14ac:dyDescent="0.25">
      <c r="P14463" s="158"/>
    </row>
    <row r="14464" spans="16:16" x14ac:dyDescent="0.25">
      <c r="P14464" s="158"/>
    </row>
    <row r="14465" spans="16:16" x14ac:dyDescent="0.25">
      <c r="P14465" s="158"/>
    </row>
    <row r="14466" spans="16:16" x14ac:dyDescent="0.25">
      <c r="P14466" s="158"/>
    </row>
    <row r="14467" spans="16:16" x14ac:dyDescent="0.25">
      <c r="P14467" s="158"/>
    </row>
    <row r="14468" spans="16:16" x14ac:dyDescent="0.25">
      <c r="P14468" s="158"/>
    </row>
    <row r="14469" spans="16:16" x14ac:dyDescent="0.25">
      <c r="P14469" s="158"/>
    </row>
    <row r="14470" spans="16:16" x14ac:dyDescent="0.25">
      <c r="P14470" s="158"/>
    </row>
    <row r="14471" spans="16:16" x14ac:dyDescent="0.25">
      <c r="P14471" s="158"/>
    </row>
    <row r="14472" spans="16:16" x14ac:dyDescent="0.25">
      <c r="P14472" s="158"/>
    </row>
    <row r="14473" spans="16:16" x14ac:dyDescent="0.25">
      <c r="P14473" s="158"/>
    </row>
    <row r="14474" spans="16:16" x14ac:dyDescent="0.25">
      <c r="P14474" s="158"/>
    </row>
    <row r="14475" spans="16:16" x14ac:dyDescent="0.25">
      <c r="P14475" s="158"/>
    </row>
    <row r="14476" spans="16:16" x14ac:dyDescent="0.25">
      <c r="P14476" s="158"/>
    </row>
    <row r="14477" spans="16:16" x14ac:dyDescent="0.25">
      <c r="P14477" s="158"/>
    </row>
    <row r="14478" spans="16:16" x14ac:dyDescent="0.25">
      <c r="P14478" s="158"/>
    </row>
    <row r="14479" spans="16:16" x14ac:dyDescent="0.25">
      <c r="P14479" s="158"/>
    </row>
    <row r="14480" spans="16:16" x14ac:dyDescent="0.25">
      <c r="P14480" s="158"/>
    </row>
    <row r="14481" spans="16:16" x14ac:dyDescent="0.25">
      <c r="P14481" s="158"/>
    </row>
    <row r="14482" spans="16:16" x14ac:dyDescent="0.25">
      <c r="P14482" s="158"/>
    </row>
    <row r="14483" spans="16:16" x14ac:dyDescent="0.25">
      <c r="P14483" s="158"/>
    </row>
    <row r="14484" spans="16:16" x14ac:dyDescent="0.25">
      <c r="P14484" s="158"/>
    </row>
    <row r="14485" spans="16:16" x14ac:dyDescent="0.25">
      <c r="P14485" s="158"/>
    </row>
    <row r="14486" spans="16:16" x14ac:dyDescent="0.25">
      <c r="P14486" s="158"/>
    </row>
    <row r="14487" spans="16:16" x14ac:dyDescent="0.25">
      <c r="P14487" s="158"/>
    </row>
    <row r="14488" spans="16:16" x14ac:dyDescent="0.25">
      <c r="P14488" s="158"/>
    </row>
    <row r="14489" spans="16:16" x14ac:dyDescent="0.25">
      <c r="P14489" s="158"/>
    </row>
    <row r="14490" spans="16:16" x14ac:dyDescent="0.25">
      <c r="P14490" s="158"/>
    </row>
    <row r="14491" spans="16:16" x14ac:dyDescent="0.25">
      <c r="P14491" s="158"/>
    </row>
    <row r="14492" spans="16:16" x14ac:dyDescent="0.25">
      <c r="P14492" s="158"/>
    </row>
    <row r="14493" spans="16:16" x14ac:dyDescent="0.25">
      <c r="P14493" s="158"/>
    </row>
    <row r="14494" spans="16:16" x14ac:dyDescent="0.25">
      <c r="P14494" s="158"/>
    </row>
    <row r="14495" spans="16:16" x14ac:dyDescent="0.25">
      <c r="P14495" s="158"/>
    </row>
    <row r="14496" spans="16:16" x14ac:dyDescent="0.25">
      <c r="P14496" s="158"/>
    </row>
    <row r="14497" spans="16:16" x14ac:dyDescent="0.25">
      <c r="P14497" s="158"/>
    </row>
    <row r="14498" spans="16:16" x14ac:dyDescent="0.25">
      <c r="P14498" s="158"/>
    </row>
    <row r="14499" spans="16:16" x14ac:dyDescent="0.25">
      <c r="P14499" s="158"/>
    </row>
    <row r="14500" spans="16:16" x14ac:dyDescent="0.25">
      <c r="P14500" s="158"/>
    </row>
    <row r="14501" spans="16:16" x14ac:dyDescent="0.25">
      <c r="P14501" s="158"/>
    </row>
    <row r="14502" spans="16:16" x14ac:dyDescent="0.25">
      <c r="P14502" s="158"/>
    </row>
    <row r="14503" spans="16:16" x14ac:dyDescent="0.25">
      <c r="P14503" s="158"/>
    </row>
    <row r="14504" spans="16:16" x14ac:dyDescent="0.25">
      <c r="P14504" s="158"/>
    </row>
    <row r="14505" spans="16:16" x14ac:dyDescent="0.25">
      <c r="P14505" s="158"/>
    </row>
    <row r="14506" spans="16:16" x14ac:dyDescent="0.25">
      <c r="P14506" s="158"/>
    </row>
    <row r="14507" spans="16:16" x14ac:dyDescent="0.25">
      <c r="P14507" s="158"/>
    </row>
    <row r="14508" spans="16:16" x14ac:dyDescent="0.25">
      <c r="P14508" s="158"/>
    </row>
    <row r="14509" spans="16:16" x14ac:dyDescent="0.25">
      <c r="P14509" s="158"/>
    </row>
    <row r="14510" spans="16:16" x14ac:dyDescent="0.25">
      <c r="P14510" s="158"/>
    </row>
    <row r="14511" spans="16:16" x14ac:dyDescent="0.25">
      <c r="P14511" s="158"/>
    </row>
    <row r="14512" spans="16:16" x14ac:dyDescent="0.25">
      <c r="P14512" s="158"/>
    </row>
    <row r="14513" spans="16:16" x14ac:dyDescent="0.25">
      <c r="P14513" s="158"/>
    </row>
    <row r="14514" spans="16:16" x14ac:dyDescent="0.25">
      <c r="P14514" s="158"/>
    </row>
    <row r="14515" spans="16:16" x14ac:dyDescent="0.25">
      <c r="P14515" s="158"/>
    </row>
    <row r="14516" spans="16:16" x14ac:dyDescent="0.25">
      <c r="P14516" s="158"/>
    </row>
    <row r="14517" spans="16:16" x14ac:dyDescent="0.25">
      <c r="P14517" s="158"/>
    </row>
    <row r="14518" spans="16:16" x14ac:dyDescent="0.25">
      <c r="P14518" s="158"/>
    </row>
    <row r="14519" spans="16:16" x14ac:dyDescent="0.25">
      <c r="P14519" s="158"/>
    </row>
    <row r="14520" spans="16:16" x14ac:dyDescent="0.25">
      <c r="P14520" s="158"/>
    </row>
    <row r="14521" spans="16:16" x14ac:dyDescent="0.25">
      <c r="P14521" s="158"/>
    </row>
    <row r="14522" spans="16:16" x14ac:dyDescent="0.25">
      <c r="P14522" s="158"/>
    </row>
    <row r="14523" spans="16:16" x14ac:dyDescent="0.25">
      <c r="P14523" s="158"/>
    </row>
    <row r="14524" spans="16:16" x14ac:dyDescent="0.25">
      <c r="P14524" s="158"/>
    </row>
    <row r="14525" spans="16:16" x14ac:dyDescent="0.25">
      <c r="P14525" s="158"/>
    </row>
    <row r="14526" spans="16:16" x14ac:dyDescent="0.25">
      <c r="P14526" s="158"/>
    </row>
    <row r="14527" spans="16:16" x14ac:dyDescent="0.25">
      <c r="P14527" s="158"/>
    </row>
    <row r="14528" spans="16:16" x14ac:dyDescent="0.25">
      <c r="P14528" s="158"/>
    </row>
    <row r="14529" spans="16:16" x14ac:dyDescent="0.25">
      <c r="P14529" s="158"/>
    </row>
    <row r="14530" spans="16:16" x14ac:dyDescent="0.25">
      <c r="P14530" s="158"/>
    </row>
    <row r="14531" spans="16:16" x14ac:dyDescent="0.25">
      <c r="P14531" s="158"/>
    </row>
    <row r="14532" spans="16:16" x14ac:dyDescent="0.25">
      <c r="P14532" s="158"/>
    </row>
    <row r="14533" spans="16:16" x14ac:dyDescent="0.25">
      <c r="P14533" s="158"/>
    </row>
    <row r="14534" spans="16:16" x14ac:dyDescent="0.25">
      <c r="P14534" s="158"/>
    </row>
    <row r="14535" spans="16:16" x14ac:dyDescent="0.25">
      <c r="P14535" s="158"/>
    </row>
    <row r="14536" spans="16:16" x14ac:dyDescent="0.25">
      <c r="P14536" s="158"/>
    </row>
    <row r="14537" spans="16:16" x14ac:dyDescent="0.25">
      <c r="P14537" s="158"/>
    </row>
    <row r="14538" spans="16:16" x14ac:dyDescent="0.25">
      <c r="P14538" s="158"/>
    </row>
    <row r="14539" spans="16:16" x14ac:dyDescent="0.25">
      <c r="P14539" s="158"/>
    </row>
    <row r="14540" spans="16:16" x14ac:dyDescent="0.25">
      <c r="P14540" s="158"/>
    </row>
    <row r="14541" spans="16:16" x14ac:dyDescent="0.25">
      <c r="P14541" s="158"/>
    </row>
    <row r="14542" spans="16:16" x14ac:dyDescent="0.25">
      <c r="P14542" s="158"/>
    </row>
    <row r="14543" spans="16:16" x14ac:dyDescent="0.25">
      <c r="P14543" s="158"/>
    </row>
    <row r="14544" spans="16:16" x14ac:dyDescent="0.25">
      <c r="P14544" s="158"/>
    </row>
    <row r="14545" spans="16:16" x14ac:dyDescent="0.25">
      <c r="P14545" s="158"/>
    </row>
    <row r="14546" spans="16:16" x14ac:dyDescent="0.25">
      <c r="P14546" s="158"/>
    </row>
    <row r="14547" spans="16:16" x14ac:dyDescent="0.25">
      <c r="P14547" s="158"/>
    </row>
    <row r="14548" spans="16:16" x14ac:dyDescent="0.25">
      <c r="P14548" s="158"/>
    </row>
    <row r="14549" spans="16:16" x14ac:dyDescent="0.25">
      <c r="P14549" s="158"/>
    </row>
    <row r="14550" spans="16:16" x14ac:dyDescent="0.25">
      <c r="P14550" s="158"/>
    </row>
    <row r="14551" spans="16:16" x14ac:dyDescent="0.25">
      <c r="P14551" s="158"/>
    </row>
    <row r="14552" spans="16:16" x14ac:dyDescent="0.25">
      <c r="P14552" s="158"/>
    </row>
    <row r="14553" spans="16:16" x14ac:dyDescent="0.25">
      <c r="P14553" s="158"/>
    </row>
    <row r="14554" spans="16:16" x14ac:dyDescent="0.25">
      <c r="P14554" s="158"/>
    </row>
    <row r="14555" spans="16:16" x14ac:dyDescent="0.25">
      <c r="P14555" s="158"/>
    </row>
    <row r="14556" spans="16:16" x14ac:dyDescent="0.25">
      <c r="P14556" s="158"/>
    </row>
    <row r="14557" spans="16:16" x14ac:dyDescent="0.25">
      <c r="P14557" s="158"/>
    </row>
    <row r="14558" spans="16:16" x14ac:dyDescent="0.25">
      <c r="P14558" s="158"/>
    </row>
    <row r="14559" spans="16:16" x14ac:dyDescent="0.25">
      <c r="P14559" s="158"/>
    </row>
    <row r="14560" spans="16:16" x14ac:dyDescent="0.25">
      <c r="P14560" s="158"/>
    </row>
    <row r="14561" spans="16:16" x14ac:dyDescent="0.25">
      <c r="P14561" s="158"/>
    </row>
    <row r="14562" spans="16:16" x14ac:dyDescent="0.25">
      <c r="P14562" s="158"/>
    </row>
    <row r="14563" spans="16:16" x14ac:dyDescent="0.25">
      <c r="P14563" s="158"/>
    </row>
    <row r="14564" spans="16:16" x14ac:dyDescent="0.25">
      <c r="P14564" s="158"/>
    </row>
    <row r="14565" spans="16:16" x14ac:dyDescent="0.25">
      <c r="P14565" s="158"/>
    </row>
    <row r="14566" spans="16:16" x14ac:dyDescent="0.25">
      <c r="P14566" s="158"/>
    </row>
    <row r="14567" spans="16:16" x14ac:dyDescent="0.25">
      <c r="P14567" s="158"/>
    </row>
    <row r="14568" spans="16:16" x14ac:dyDescent="0.25">
      <c r="P14568" s="158"/>
    </row>
    <row r="14569" spans="16:16" x14ac:dyDescent="0.25">
      <c r="P14569" s="158"/>
    </row>
    <row r="14570" spans="16:16" x14ac:dyDescent="0.25">
      <c r="P14570" s="158"/>
    </row>
    <row r="14571" spans="16:16" x14ac:dyDescent="0.25">
      <c r="P14571" s="158"/>
    </row>
    <row r="14572" spans="16:16" x14ac:dyDescent="0.25">
      <c r="P14572" s="158"/>
    </row>
    <row r="14573" spans="16:16" x14ac:dyDescent="0.25">
      <c r="P14573" s="158"/>
    </row>
    <row r="14574" spans="16:16" x14ac:dyDescent="0.25">
      <c r="P14574" s="158"/>
    </row>
    <row r="14575" spans="16:16" x14ac:dyDescent="0.25">
      <c r="P14575" s="158"/>
    </row>
    <row r="14576" spans="16:16" x14ac:dyDescent="0.25">
      <c r="P14576" s="158"/>
    </row>
    <row r="14577" spans="16:16" x14ac:dyDescent="0.25">
      <c r="P14577" s="158"/>
    </row>
    <row r="14578" spans="16:16" x14ac:dyDescent="0.25">
      <c r="P14578" s="158"/>
    </row>
    <row r="14579" spans="16:16" x14ac:dyDescent="0.25">
      <c r="P14579" s="158"/>
    </row>
    <row r="14580" spans="16:16" x14ac:dyDescent="0.25">
      <c r="P14580" s="158"/>
    </row>
    <row r="14581" spans="16:16" x14ac:dyDescent="0.25">
      <c r="P14581" s="158"/>
    </row>
    <row r="14582" spans="16:16" x14ac:dyDescent="0.25">
      <c r="P14582" s="158"/>
    </row>
    <row r="14583" spans="16:16" x14ac:dyDescent="0.25">
      <c r="P14583" s="158"/>
    </row>
    <row r="14584" spans="16:16" x14ac:dyDescent="0.25">
      <c r="P14584" s="158"/>
    </row>
    <row r="14585" spans="16:16" x14ac:dyDescent="0.25">
      <c r="P14585" s="158"/>
    </row>
    <row r="14586" spans="16:16" x14ac:dyDescent="0.25">
      <c r="P14586" s="158"/>
    </row>
    <row r="14587" spans="16:16" x14ac:dyDescent="0.25">
      <c r="P14587" s="158"/>
    </row>
    <row r="14588" spans="16:16" x14ac:dyDescent="0.25">
      <c r="P14588" s="158"/>
    </row>
    <row r="14589" spans="16:16" x14ac:dyDescent="0.25">
      <c r="P14589" s="158"/>
    </row>
    <row r="14590" spans="16:16" x14ac:dyDescent="0.25">
      <c r="P14590" s="158"/>
    </row>
    <row r="14591" spans="16:16" x14ac:dyDescent="0.25">
      <c r="P14591" s="158"/>
    </row>
    <row r="14592" spans="16:16" x14ac:dyDescent="0.25">
      <c r="P14592" s="158"/>
    </row>
    <row r="14593" spans="16:16" x14ac:dyDescent="0.25">
      <c r="P14593" s="158"/>
    </row>
    <row r="14594" spans="16:16" x14ac:dyDescent="0.25">
      <c r="P14594" s="158"/>
    </row>
    <row r="14595" spans="16:16" x14ac:dyDescent="0.25">
      <c r="P14595" s="158"/>
    </row>
    <row r="14596" spans="16:16" x14ac:dyDescent="0.25">
      <c r="P14596" s="158"/>
    </row>
    <row r="14597" spans="16:16" x14ac:dyDescent="0.25">
      <c r="P14597" s="158"/>
    </row>
    <row r="14598" spans="16:16" x14ac:dyDescent="0.25">
      <c r="P14598" s="158"/>
    </row>
    <row r="14599" spans="16:16" x14ac:dyDescent="0.25">
      <c r="P14599" s="158"/>
    </row>
    <row r="14600" spans="16:16" x14ac:dyDescent="0.25">
      <c r="P14600" s="158"/>
    </row>
    <row r="14601" spans="16:16" x14ac:dyDescent="0.25">
      <c r="P14601" s="158"/>
    </row>
    <row r="14602" spans="16:16" x14ac:dyDescent="0.25">
      <c r="P14602" s="158"/>
    </row>
    <row r="14603" spans="16:16" x14ac:dyDescent="0.25">
      <c r="P14603" s="158"/>
    </row>
    <row r="14604" spans="16:16" x14ac:dyDescent="0.25">
      <c r="P14604" s="158"/>
    </row>
    <row r="14605" spans="16:16" x14ac:dyDescent="0.25">
      <c r="P14605" s="158"/>
    </row>
    <row r="14606" spans="16:16" x14ac:dyDescent="0.25">
      <c r="P14606" s="158"/>
    </row>
    <row r="14607" spans="16:16" x14ac:dyDescent="0.25">
      <c r="P14607" s="158"/>
    </row>
    <row r="14608" spans="16:16" x14ac:dyDescent="0.25">
      <c r="P14608" s="158"/>
    </row>
    <row r="14609" spans="16:16" x14ac:dyDescent="0.25">
      <c r="P14609" s="158"/>
    </row>
    <row r="14610" spans="16:16" x14ac:dyDescent="0.25">
      <c r="P14610" s="158"/>
    </row>
    <row r="14611" spans="16:16" x14ac:dyDescent="0.25">
      <c r="P14611" s="158"/>
    </row>
    <row r="14612" spans="16:16" x14ac:dyDescent="0.25">
      <c r="P14612" s="158"/>
    </row>
    <row r="14613" spans="16:16" x14ac:dyDescent="0.25">
      <c r="P14613" s="158"/>
    </row>
    <row r="14614" spans="16:16" x14ac:dyDescent="0.25">
      <c r="P14614" s="158"/>
    </row>
    <row r="14615" spans="16:16" x14ac:dyDescent="0.25">
      <c r="P14615" s="158"/>
    </row>
    <row r="14616" spans="16:16" x14ac:dyDescent="0.25">
      <c r="P14616" s="158"/>
    </row>
    <row r="14617" spans="16:16" x14ac:dyDescent="0.25">
      <c r="P14617" s="158"/>
    </row>
    <row r="14618" spans="16:16" x14ac:dyDescent="0.25">
      <c r="P14618" s="158"/>
    </row>
    <row r="14619" spans="16:16" x14ac:dyDescent="0.25">
      <c r="P14619" s="158"/>
    </row>
    <row r="14620" spans="16:16" x14ac:dyDescent="0.25">
      <c r="P14620" s="158"/>
    </row>
    <row r="14621" spans="16:16" x14ac:dyDescent="0.25">
      <c r="P14621" s="158"/>
    </row>
    <row r="14622" spans="16:16" x14ac:dyDescent="0.25">
      <c r="P14622" s="158"/>
    </row>
    <row r="14623" spans="16:16" x14ac:dyDescent="0.25">
      <c r="P14623" s="158"/>
    </row>
    <row r="14624" spans="16:16" x14ac:dyDescent="0.25">
      <c r="P14624" s="158"/>
    </row>
    <row r="14625" spans="16:16" x14ac:dyDescent="0.25">
      <c r="P14625" s="158"/>
    </row>
    <row r="14626" spans="16:16" x14ac:dyDescent="0.25">
      <c r="P14626" s="158"/>
    </row>
    <row r="14627" spans="16:16" x14ac:dyDescent="0.25">
      <c r="P14627" s="158"/>
    </row>
    <row r="14628" spans="16:16" x14ac:dyDescent="0.25">
      <c r="P14628" s="158"/>
    </row>
    <row r="14629" spans="16:16" x14ac:dyDescent="0.25">
      <c r="P14629" s="158"/>
    </row>
    <row r="14630" spans="16:16" x14ac:dyDescent="0.25">
      <c r="P14630" s="158"/>
    </row>
    <row r="14631" spans="16:16" x14ac:dyDescent="0.25">
      <c r="P14631" s="158"/>
    </row>
    <row r="14632" spans="16:16" x14ac:dyDescent="0.25">
      <c r="P14632" s="158"/>
    </row>
    <row r="14633" spans="16:16" x14ac:dyDescent="0.25">
      <c r="P14633" s="158"/>
    </row>
    <row r="14634" spans="16:16" x14ac:dyDescent="0.25">
      <c r="P14634" s="158"/>
    </row>
    <row r="14635" spans="16:16" x14ac:dyDescent="0.25">
      <c r="P14635" s="158"/>
    </row>
    <row r="14636" spans="16:16" x14ac:dyDescent="0.25">
      <c r="P14636" s="158"/>
    </row>
    <row r="14637" spans="16:16" x14ac:dyDescent="0.25">
      <c r="P14637" s="158"/>
    </row>
    <row r="14638" spans="16:16" x14ac:dyDescent="0.25">
      <c r="P14638" s="158"/>
    </row>
    <row r="14639" spans="16:16" x14ac:dyDescent="0.25">
      <c r="P14639" s="158"/>
    </row>
    <row r="14640" spans="16:16" x14ac:dyDescent="0.25">
      <c r="P14640" s="158"/>
    </row>
    <row r="14641" spans="16:16" x14ac:dyDescent="0.25">
      <c r="P14641" s="158"/>
    </row>
    <row r="14642" spans="16:16" x14ac:dyDescent="0.25">
      <c r="P14642" s="158"/>
    </row>
    <row r="14643" spans="16:16" x14ac:dyDescent="0.25">
      <c r="P14643" s="158"/>
    </row>
    <row r="14644" spans="16:16" x14ac:dyDescent="0.25">
      <c r="P14644" s="158"/>
    </row>
    <row r="14645" spans="16:16" x14ac:dyDescent="0.25">
      <c r="P14645" s="158"/>
    </row>
    <row r="14646" spans="16:16" x14ac:dyDescent="0.25">
      <c r="P14646" s="158"/>
    </row>
    <row r="14647" spans="16:16" x14ac:dyDescent="0.25">
      <c r="P14647" s="158"/>
    </row>
    <row r="14648" spans="16:16" x14ac:dyDescent="0.25">
      <c r="P14648" s="158"/>
    </row>
    <row r="14649" spans="16:16" x14ac:dyDescent="0.25">
      <c r="P14649" s="158"/>
    </row>
    <row r="14650" spans="16:16" x14ac:dyDescent="0.25">
      <c r="P14650" s="158"/>
    </row>
    <row r="14651" spans="16:16" x14ac:dyDescent="0.25">
      <c r="P14651" s="158"/>
    </row>
    <row r="14652" spans="16:16" x14ac:dyDescent="0.25">
      <c r="P14652" s="158"/>
    </row>
    <row r="14653" spans="16:16" x14ac:dyDescent="0.25">
      <c r="P14653" s="158"/>
    </row>
    <row r="14654" spans="16:16" x14ac:dyDescent="0.25">
      <c r="P14654" s="158"/>
    </row>
    <row r="14655" spans="16:16" x14ac:dyDescent="0.25">
      <c r="P14655" s="158"/>
    </row>
    <row r="14656" spans="16:16" x14ac:dyDescent="0.25">
      <c r="P14656" s="158"/>
    </row>
    <row r="14657" spans="16:16" x14ac:dyDescent="0.25">
      <c r="P14657" s="158"/>
    </row>
    <row r="14658" spans="16:16" x14ac:dyDescent="0.25">
      <c r="P14658" s="158"/>
    </row>
    <row r="14659" spans="16:16" x14ac:dyDescent="0.25">
      <c r="P14659" s="158"/>
    </row>
    <row r="14660" spans="16:16" x14ac:dyDescent="0.25">
      <c r="P14660" s="158"/>
    </row>
    <row r="14661" spans="16:16" x14ac:dyDescent="0.25">
      <c r="P14661" s="158"/>
    </row>
    <row r="14662" spans="16:16" x14ac:dyDescent="0.25">
      <c r="P14662" s="158"/>
    </row>
    <row r="14663" spans="16:16" x14ac:dyDescent="0.25">
      <c r="P14663" s="158"/>
    </row>
    <row r="14664" spans="16:16" x14ac:dyDescent="0.25">
      <c r="P14664" s="158"/>
    </row>
    <row r="14665" spans="16:16" x14ac:dyDescent="0.25">
      <c r="P14665" s="158"/>
    </row>
    <row r="14666" spans="16:16" x14ac:dyDescent="0.25">
      <c r="P14666" s="158"/>
    </row>
    <row r="14667" spans="16:16" x14ac:dyDescent="0.25">
      <c r="P14667" s="158"/>
    </row>
    <row r="14668" spans="16:16" x14ac:dyDescent="0.25">
      <c r="P14668" s="158"/>
    </row>
    <row r="14669" spans="16:16" x14ac:dyDescent="0.25">
      <c r="P14669" s="158"/>
    </row>
    <row r="14670" spans="16:16" x14ac:dyDescent="0.25">
      <c r="P14670" s="158"/>
    </row>
    <row r="14671" spans="16:16" x14ac:dyDescent="0.25">
      <c r="P14671" s="158"/>
    </row>
    <row r="14672" spans="16:16" x14ac:dyDescent="0.25">
      <c r="P14672" s="158"/>
    </row>
    <row r="14673" spans="16:16" x14ac:dyDescent="0.25">
      <c r="P14673" s="158"/>
    </row>
    <row r="14674" spans="16:16" x14ac:dyDescent="0.25">
      <c r="P14674" s="158"/>
    </row>
    <row r="14675" spans="16:16" x14ac:dyDescent="0.25">
      <c r="P14675" s="158"/>
    </row>
    <row r="14676" spans="16:16" x14ac:dyDescent="0.25">
      <c r="P14676" s="158"/>
    </row>
    <row r="14677" spans="16:16" x14ac:dyDescent="0.25">
      <c r="P14677" s="158"/>
    </row>
    <row r="14678" spans="16:16" x14ac:dyDescent="0.25">
      <c r="P14678" s="158"/>
    </row>
    <row r="14679" spans="16:16" x14ac:dyDescent="0.25">
      <c r="P14679" s="158"/>
    </row>
    <row r="14680" spans="16:16" x14ac:dyDescent="0.25">
      <c r="P14680" s="158"/>
    </row>
    <row r="14681" spans="16:16" x14ac:dyDescent="0.25">
      <c r="P14681" s="158"/>
    </row>
    <row r="14682" spans="16:16" x14ac:dyDescent="0.25">
      <c r="P14682" s="158"/>
    </row>
    <row r="14683" spans="16:16" x14ac:dyDescent="0.25">
      <c r="P14683" s="158"/>
    </row>
    <row r="14684" spans="16:16" x14ac:dyDescent="0.25">
      <c r="P14684" s="158"/>
    </row>
    <row r="14685" spans="16:16" x14ac:dyDescent="0.25">
      <c r="P14685" s="158"/>
    </row>
    <row r="14686" spans="16:16" x14ac:dyDescent="0.25">
      <c r="P14686" s="158"/>
    </row>
    <row r="14687" spans="16:16" x14ac:dyDescent="0.25">
      <c r="P14687" s="158"/>
    </row>
    <row r="14688" spans="16:16" x14ac:dyDescent="0.25">
      <c r="P14688" s="158"/>
    </row>
    <row r="14689" spans="16:16" x14ac:dyDescent="0.25">
      <c r="P14689" s="158"/>
    </row>
    <row r="14690" spans="16:16" x14ac:dyDescent="0.25">
      <c r="P14690" s="158"/>
    </row>
    <row r="14691" spans="16:16" x14ac:dyDescent="0.25">
      <c r="P14691" s="158"/>
    </row>
    <row r="14692" spans="16:16" x14ac:dyDescent="0.25">
      <c r="P14692" s="158"/>
    </row>
    <row r="14693" spans="16:16" x14ac:dyDescent="0.25">
      <c r="P14693" s="158"/>
    </row>
    <row r="14694" spans="16:16" x14ac:dyDescent="0.25">
      <c r="P14694" s="158"/>
    </row>
    <row r="14695" spans="16:16" x14ac:dyDescent="0.25">
      <c r="P14695" s="158"/>
    </row>
    <row r="14696" spans="16:16" x14ac:dyDescent="0.25">
      <c r="P14696" s="158"/>
    </row>
    <row r="14697" spans="16:16" x14ac:dyDescent="0.25">
      <c r="P14697" s="158"/>
    </row>
    <row r="14698" spans="16:16" x14ac:dyDescent="0.25">
      <c r="P14698" s="158"/>
    </row>
    <row r="14699" spans="16:16" x14ac:dyDescent="0.25">
      <c r="P14699" s="158"/>
    </row>
    <row r="14700" spans="16:16" x14ac:dyDescent="0.25">
      <c r="P14700" s="158"/>
    </row>
    <row r="14701" spans="16:16" x14ac:dyDescent="0.25">
      <c r="P14701" s="158"/>
    </row>
    <row r="14702" spans="16:16" x14ac:dyDescent="0.25">
      <c r="P14702" s="158"/>
    </row>
    <row r="14703" spans="16:16" x14ac:dyDescent="0.25">
      <c r="P14703" s="158"/>
    </row>
    <row r="14704" spans="16:16" x14ac:dyDescent="0.25">
      <c r="P14704" s="158"/>
    </row>
    <row r="14705" spans="16:16" x14ac:dyDescent="0.25">
      <c r="P14705" s="158"/>
    </row>
    <row r="14706" spans="16:16" x14ac:dyDescent="0.25">
      <c r="P14706" s="158"/>
    </row>
    <row r="14707" spans="16:16" x14ac:dyDescent="0.25">
      <c r="P14707" s="158"/>
    </row>
    <row r="14708" spans="16:16" x14ac:dyDescent="0.25">
      <c r="P14708" s="158"/>
    </row>
    <row r="14709" spans="16:16" x14ac:dyDescent="0.25">
      <c r="P14709" s="158"/>
    </row>
    <row r="14710" spans="16:16" x14ac:dyDescent="0.25">
      <c r="P14710" s="158"/>
    </row>
    <row r="14711" spans="16:16" x14ac:dyDescent="0.25">
      <c r="P14711" s="158"/>
    </row>
    <row r="14712" spans="16:16" x14ac:dyDescent="0.25">
      <c r="P14712" s="158"/>
    </row>
    <row r="14713" spans="16:16" x14ac:dyDescent="0.25">
      <c r="P14713" s="158"/>
    </row>
    <row r="14714" spans="16:16" x14ac:dyDescent="0.25">
      <c r="P14714" s="158"/>
    </row>
    <row r="14715" spans="16:16" x14ac:dyDescent="0.25">
      <c r="P14715" s="158"/>
    </row>
    <row r="14716" spans="16:16" x14ac:dyDescent="0.25">
      <c r="P14716" s="158"/>
    </row>
    <row r="14717" spans="16:16" x14ac:dyDescent="0.25">
      <c r="P14717" s="158"/>
    </row>
    <row r="14718" spans="16:16" x14ac:dyDescent="0.25">
      <c r="P14718" s="158"/>
    </row>
    <row r="14719" spans="16:16" x14ac:dyDescent="0.25">
      <c r="P14719" s="158"/>
    </row>
    <row r="14720" spans="16:16" x14ac:dyDescent="0.25">
      <c r="P14720" s="158"/>
    </row>
    <row r="14721" spans="16:16" x14ac:dyDescent="0.25">
      <c r="P14721" s="158"/>
    </row>
    <row r="14722" spans="16:16" x14ac:dyDescent="0.25">
      <c r="P14722" s="158"/>
    </row>
    <row r="14723" spans="16:16" x14ac:dyDescent="0.25">
      <c r="P14723" s="158"/>
    </row>
    <row r="14724" spans="16:16" x14ac:dyDescent="0.25">
      <c r="P14724" s="158"/>
    </row>
    <row r="14725" spans="16:16" x14ac:dyDescent="0.25">
      <c r="P14725" s="158"/>
    </row>
    <row r="14726" spans="16:16" x14ac:dyDescent="0.25">
      <c r="P14726" s="158"/>
    </row>
    <row r="14727" spans="16:16" x14ac:dyDescent="0.25">
      <c r="P14727" s="158"/>
    </row>
    <row r="14728" spans="16:16" x14ac:dyDescent="0.25">
      <c r="P14728" s="158"/>
    </row>
    <row r="14729" spans="16:16" x14ac:dyDescent="0.25">
      <c r="P14729" s="158"/>
    </row>
    <row r="14730" spans="16:16" x14ac:dyDescent="0.25">
      <c r="P14730" s="158"/>
    </row>
    <row r="14731" spans="16:16" x14ac:dyDescent="0.25">
      <c r="P14731" s="158"/>
    </row>
    <row r="14732" spans="16:16" x14ac:dyDescent="0.25">
      <c r="P14732" s="158"/>
    </row>
    <row r="14733" spans="16:16" x14ac:dyDescent="0.25">
      <c r="P14733" s="158"/>
    </row>
    <row r="14734" spans="16:16" x14ac:dyDescent="0.25">
      <c r="P14734" s="158"/>
    </row>
    <row r="14735" spans="16:16" x14ac:dyDescent="0.25">
      <c r="P14735" s="158"/>
    </row>
    <row r="14736" spans="16:16" x14ac:dyDescent="0.25">
      <c r="P14736" s="158"/>
    </row>
    <row r="14737" spans="16:16" x14ac:dyDescent="0.25">
      <c r="P14737" s="158"/>
    </row>
    <row r="14738" spans="16:16" x14ac:dyDescent="0.25">
      <c r="P14738" s="158"/>
    </row>
    <row r="14739" spans="16:16" x14ac:dyDescent="0.25">
      <c r="P14739" s="158"/>
    </row>
    <row r="14740" spans="16:16" x14ac:dyDescent="0.25">
      <c r="P14740" s="158"/>
    </row>
    <row r="14741" spans="16:16" x14ac:dyDescent="0.25">
      <c r="P14741" s="158"/>
    </row>
    <row r="14742" spans="16:16" x14ac:dyDescent="0.25">
      <c r="P14742" s="158"/>
    </row>
    <row r="14743" spans="16:16" x14ac:dyDescent="0.25">
      <c r="P14743" s="158"/>
    </row>
    <row r="14744" spans="16:16" x14ac:dyDescent="0.25">
      <c r="P14744" s="158"/>
    </row>
    <row r="14745" spans="16:16" x14ac:dyDescent="0.25">
      <c r="P14745" s="158"/>
    </row>
    <row r="14746" spans="16:16" x14ac:dyDescent="0.25">
      <c r="P14746" s="158"/>
    </row>
    <row r="14747" spans="16:16" x14ac:dyDescent="0.25">
      <c r="P14747" s="158"/>
    </row>
    <row r="14748" spans="16:16" x14ac:dyDescent="0.25">
      <c r="P14748" s="158"/>
    </row>
    <row r="14749" spans="16:16" x14ac:dyDescent="0.25">
      <c r="P14749" s="158"/>
    </row>
    <row r="14750" spans="16:16" x14ac:dyDescent="0.25">
      <c r="P14750" s="158"/>
    </row>
    <row r="14751" spans="16:16" x14ac:dyDescent="0.25">
      <c r="P14751" s="158"/>
    </row>
    <row r="14752" spans="16:16" x14ac:dyDescent="0.25">
      <c r="P14752" s="158"/>
    </row>
    <row r="14753" spans="16:16" x14ac:dyDescent="0.25">
      <c r="P14753" s="158"/>
    </row>
    <row r="14754" spans="16:16" x14ac:dyDescent="0.25">
      <c r="P14754" s="158"/>
    </row>
    <row r="14755" spans="16:16" x14ac:dyDescent="0.25">
      <c r="P14755" s="158"/>
    </row>
    <row r="14756" spans="16:16" x14ac:dyDescent="0.25">
      <c r="P14756" s="158"/>
    </row>
    <row r="14757" spans="16:16" x14ac:dyDescent="0.25">
      <c r="P14757" s="158"/>
    </row>
    <row r="14758" spans="16:16" x14ac:dyDescent="0.25">
      <c r="P14758" s="158"/>
    </row>
    <row r="14759" spans="16:16" x14ac:dyDescent="0.25">
      <c r="P14759" s="158"/>
    </row>
    <row r="14760" spans="16:16" x14ac:dyDescent="0.25">
      <c r="P14760" s="158"/>
    </row>
    <row r="14761" spans="16:16" x14ac:dyDescent="0.25">
      <c r="P14761" s="158"/>
    </row>
    <row r="14762" spans="16:16" x14ac:dyDescent="0.25">
      <c r="P14762" s="158"/>
    </row>
    <row r="14763" spans="16:16" x14ac:dyDescent="0.25">
      <c r="P14763" s="158"/>
    </row>
    <row r="14764" spans="16:16" x14ac:dyDescent="0.25">
      <c r="P14764" s="158"/>
    </row>
    <row r="14765" spans="16:16" x14ac:dyDescent="0.25">
      <c r="P14765" s="158"/>
    </row>
    <row r="14766" spans="16:16" x14ac:dyDescent="0.25">
      <c r="P14766" s="158"/>
    </row>
    <row r="14767" spans="16:16" x14ac:dyDescent="0.25">
      <c r="P14767" s="158"/>
    </row>
    <row r="14768" spans="16:16" x14ac:dyDescent="0.25">
      <c r="P14768" s="158"/>
    </row>
    <row r="14769" spans="16:16" x14ac:dyDescent="0.25">
      <c r="P14769" s="158"/>
    </row>
    <row r="14770" spans="16:16" x14ac:dyDescent="0.25">
      <c r="P14770" s="158"/>
    </row>
    <row r="14771" spans="16:16" x14ac:dyDescent="0.25">
      <c r="P14771" s="158"/>
    </row>
    <row r="14772" spans="16:16" x14ac:dyDescent="0.25">
      <c r="P14772" s="158"/>
    </row>
    <row r="14773" spans="16:16" x14ac:dyDescent="0.25">
      <c r="P14773" s="158"/>
    </row>
    <row r="14774" spans="16:16" x14ac:dyDescent="0.25">
      <c r="P14774" s="158"/>
    </row>
    <row r="14775" spans="16:16" x14ac:dyDescent="0.25">
      <c r="P14775" s="158"/>
    </row>
    <row r="14776" spans="16:16" x14ac:dyDescent="0.25">
      <c r="P14776" s="158"/>
    </row>
    <row r="14777" spans="16:16" x14ac:dyDescent="0.25">
      <c r="P14777" s="158"/>
    </row>
    <row r="14778" spans="16:16" x14ac:dyDescent="0.25">
      <c r="P14778" s="158"/>
    </row>
    <row r="14779" spans="16:16" x14ac:dyDescent="0.25">
      <c r="P14779" s="158"/>
    </row>
    <row r="14780" spans="16:16" x14ac:dyDescent="0.25">
      <c r="P14780" s="158"/>
    </row>
    <row r="14781" spans="16:16" x14ac:dyDescent="0.25">
      <c r="P14781" s="158"/>
    </row>
    <row r="14782" spans="16:16" x14ac:dyDescent="0.25">
      <c r="P14782" s="158"/>
    </row>
    <row r="14783" spans="16:16" x14ac:dyDescent="0.25">
      <c r="P14783" s="158"/>
    </row>
    <row r="14784" spans="16:16" x14ac:dyDescent="0.25">
      <c r="P14784" s="158"/>
    </row>
    <row r="14785" spans="16:16" x14ac:dyDescent="0.25">
      <c r="P14785" s="158"/>
    </row>
    <row r="14786" spans="16:16" x14ac:dyDescent="0.25">
      <c r="P14786" s="158"/>
    </row>
    <row r="14787" spans="16:16" x14ac:dyDescent="0.25">
      <c r="P14787" s="158"/>
    </row>
    <row r="14788" spans="16:16" x14ac:dyDescent="0.25">
      <c r="P14788" s="158"/>
    </row>
    <row r="14789" spans="16:16" x14ac:dyDescent="0.25">
      <c r="P14789" s="158"/>
    </row>
    <row r="14790" spans="16:16" x14ac:dyDescent="0.25">
      <c r="P14790" s="158"/>
    </row>
    <row r="14791" spans="16:16" x14ac:dyDescent="0.25">
      <c r="P14791" s="158"/>
    </row>
    <row r="14792" spans="16:16" x14ac:dyDescent="0.25">
      <c r="P14792" s="158"/>
    </row>
    <row r="14793" spans="16:16" x14ac:dyDescent="0.25">
      <c r="P14793" s="158"/>
    </row>
    <row r="14794" spans="16:16" x14ac:dyDescent="0.25">
      <c r="P14794" s="158"/>
    </row>
    <row r="14795" spans="16:16" x14ac:dyDescent="0.25">
      <c r="P14795" s="158"/>
    </row>
    <row r="14796" spans="16:16" x14ac:dyDescent="0.25">
      <c r="P14796" s="158"/>
    </row>
    <row r="14797" spans="16:16" x14ac:dyDescent="0.25">
      <c r="P14797" s="158"/>
    </row>
    <row r="14798" spans="16:16" x14ac:dyDescent="0.25">
      <c r="P14798" s="158"/>
    </row>
    <row r="14799" spans="16:16" x14ac:dyDescent="0.25">
      <c r="P14799" s="158"/>
    </row>
    <row r="14800" spans="16:16" x14ac:dyDescent="0.25">
      <c r="P14800" s="158"/>
    </row>
    <row r="14801" spans="16:16" x14ac:dyDescent="0.25">
      <c r="P14801" s="158"/>
    </row>
    <row r="14802" spans="16:16" x14ac:dyDescent="0.25">
      <c r="P14802" s="158"/>
    </row>
    <row r="14803" spans="16:16" x14ac:dyDescent="0.25">
      <c r="P14803" s="158"/>
    </row>
    <row r="14804" spans="16:16" x14ac:dyDescent="0.25">
      <c r="P14804" s="158"/>
    </row>
    <row r="14805" spans="16:16" x14ac:dyDescent="0.25">
      <c r="P14805" s="158"/>
    </row>
    <row r="14806" spans="16:16" x14ac:dyDescent="0.25">
      <c r="P14806" s="158"/>
    </row>
    <row r="14807" spans="16:16" x14ac:dyDescent="0.25">
      <c r="P14807" s="158"/>
    </row>
    <row r="14808" spans="16:16" x14ac:dyDescent="0.25">
      <c r="P14808" s="158"/>
    </row>
    <row r="14809" spans="16:16" x14ac:dyDescent="0.25">
      <c r="P14809" s="158"/>
    </row>
    <row r="14810" spans="16:16" x14ac:dyDescent="0.25">
      <c r="P14810" s="158"/>
    </row>
    <row r="14811" spans="16:16" x14ac:dyDescent="0.25">
      <c r="P14811" s="158"/>
    </row>
    <row r="14812" spans="16:16" x14ac:dyDescent="0.25">
      <c r="P14812" s="158"/>
    </row>
    <row r="14813" spans="16:16" x14ac:dyDescent="0.25">
      <c r="P14813" s="158"/>
    </row>
    <row r="14814" spans="16:16" x14ac:dyDescent="0.25">
      <c r="P14814" s="158"/>
    </row>
    <row r="14815" spans="16:16" x14ac:dyDescent="0.25">
      <c r="P14815" s="158"/>
    </row>
    <row r="14816" spans="16:16" x14ac:dyDescent="0.25">
      <c r="P14816" s="158"/>
    </row>
    <row r="14817" spans="16:16" x14ac:dyDescent="0.25">
      <c r="P14817" s="158"/>
    </row>
    <row r="14818" spans="16:16" x14ac:dyDescent="0.25">
      <c r="P14818" s="158"/>
    </row>
    <row r="14819" spans="16:16" x14ac:dyDescent="0.25">
      <c r="P14819" s="158"/>
    </row>
    <row r="14820" spans="16:16" x14ac:dyDescent="0.25">
      <c r="P14820" s="158"/>
    </row>
    <row r="14821" spans="16:16" x14ac:dyDescent="0.25">
      <c r="P14821" s="158"/>
    </row>
    <row r="14822" spans="16:16" x14ac:dyDescent="0.25">
      <c r="P14822" s="158"/>
    </row>
    <row r="14823" spans="16:16" x14ac:dyDescent="0.25">
      <c r="P14823" s="158"/>
    </row>
    <row r="14824" spans="16:16" x14ac:dyDescent="0.25">
      <c r="P14824" s="158"/>
    </row>
    <row r="14825" spans="16:16" x14ac:dyDescent="0.25">
      <c r="P14825" s="158"/>
    </row>
    <row r="14826" spans="16:16" x14ac:dyDescent="0.25">
      <c r="P14826" s="158"/>
    </row>
    <row r="14827" spans="16:16" x14ac:dyDescent="0.25">
      <c r="P14827" s="158"/>
    </row>
    <row r="14828" spans="16:16" x14ac:dyDescent="0.25">
      <c r="P14828" s="158"/>
    </row>
    <row r="14829" spans="16:16" x14ac:dyDescent="0.25">
      <c r="P14829" s="158"/>
    </row>
    <row r="14830" spans="16:16" x14ac:dyDescent="0.25">
      <c r="P14830" s="158"/>
    </row>
    <row r="14831" spans="16:16" x14ac:dyDescent="0.25">
      <c r="P14831" s="158"/>
    </row>
    <row r="14832" spans="16:16" x14ac:dyDescent="0.25">
      <c r="P14832" s="158"/>
    </row>
    <row r="14833" spans="16:16" x14ac:dyDescent="0.25">
      <c r="P14833" s="158"/>
    </row>
    <row r="14834" spans="16:16" x14ac:dyDescent="0.25">
      <c r="P14834" s="158"/>
    </row>
    <row r="14835" spans="16:16" x14ac:dyDescent="0.25">
      <c r="P14835" s="158"/>
    </row>
    <row r="14836" spans="16:16" x14ac:dyDescent="0.25">
      <c r="P14836" s="158"/>
    </row>
    <row r="14837" spans="16:16" x14ac:dyDescent="0.25">
      <c r="P14837" s="158"/>
    </row>
    <row r="14838" spans="16:16" x14ac:dyDescent="0.25">
      <c r="P14838" s="158"/>
    </row>
    <row r="14839" spans="16:16" x14ac:dyDescent="0.25">
      <c r="P14839" s="158"/>
    </row>
    <row r="14840" spans="16:16" x14ac:dyDescent="0.25">
      <c r="P14840" s="158"/>
    </row>
    <row r="14841" spans="16:16" x14ac:dyDescent="0.25">
      <c r="P14841" s="158"/>
    </row>
    <row r="14842" spans="16:16" x14ac:dyDescent="0.25">
      <c r="P14842" s="158"/>
    </row>
    <row r="14843" spans="16:16" x14ac:dyDescent="0.25">
      <c r="P14843" s="158"/>
    </row>
    <row r="14844" spans="16:16" x14ac:dyDescent="0.25">
      <c r="P14844" s="158"/>
    </row>
    <row r="14845" spans="16:16" x14ac:dyDescent="0.25">
      <c r="P14845" s="158"/>
    </row>
    <row r="14846" spans="16:16" x14ac:dyDescent="0.25">
      <c r="P14846" s="158"/>
    </row>
    <row r="14847" spans="16:16" x14ac:dyDescent="0.25">
      <c r="P14847" s="158"/>
    </row>
    <row r="14848" spans="16:16" x14ac:dyDescent="0.25">
      <c r="P14848" s="158"/>
    </row>
    <row r="14849" spans="16:16" x14ac:dyDescent="0.25">
      <c r="P14849" s="158"/>
    </row>
    <row r="14850" spans="16:16" x14ac:dyDescent="0.25">
      <c r="P14850" s="158"/>
    </row>
    <row r="14851" spans="16:16" x14ac:dyDescent="0.25">
      <c r="P14851" s="158"/>
    </row>
    <row r="14852" spans="16:16" x14ac:dyDescent="0.25">
      <c r="P14852" s="158"/>
    </row>
    <row r="14853" spans="16:16" x14ac:dyDescent="0.25">
      <c r="P14853" s="158"/>
    </row>
    <row r="14854" spans="16:16" x14ac:dyDescent="0.25">
      <c r="P14854" s="158"/>
    </row>
    <row r="14855" spans="16:16" x14ac:dyDescent="0.25">
      <c r="P14855" s="158"/>
    </row>
    <row r="14856" spans="16:16" x14ac:dyDescent="0.25">
      <c r="P14856" s="158"/>
    </row>
    <row r="14857" spans="16:16" x14ac:dyDescent="0.25">
      <c r="P14857" s="158"/>
    </row>
    <row r="14858" spans="16:16" x14ac:dyDescent="0.25">
      <c r="P14858" s="158"/>
    </row>
    <row r="14859" spans="16:16" x14ac:dyDescent="0.25">
      <c r="P14859" s="158"/>
    </row>
    <row r="14860" spans="16:16" x14ac:dyDescent="0.25">
      <c r="P14860" s="158"/>
    </row>
    <row r="14861" spans="16:16" x14ac:dyDescent="0.25">
      <c r="P14861" s="158"/>
    </row>
    <row r="14862" spans="16:16" x14ac:dyDescent="0.25">
      <c r="P14862" s="158"/>
    </row>
    <row r="14863" spans="16:16" x14ac:dyDescent="0.25">
      <c r="P14863" s="158"/>
    </row>
    <row r="14864" spans="16:16" x14ac:dyDescent="0.25">
      <c r="P14864" s="158"/>
    </row>
    <row r="14865" spans="16:16" x14ac:dyDescent="0.25">
      <c r="P14865" s="158"/>
    </row>
    <row r="14866" spans="16:16" x14ac:dyDescent="0.25">
      <c r="P14866" s="158"/>
    </row>
    <row r="14867" spans="16:16" x14ac:dyDescent="0.25">
      <c r="P14867" s="158"/>
    </row>
    <row r="14868" spans="16:16" x14ac:dyDescent="0.25">
      <c r="P14868" s="158"/>
    </row>
    <row r="14869" spans="16:16" x14ac:dyDescent="0.25">
      <c r="P14869" s="158"/>
    </row>
    <row r="14870" spans="16:16" x14ac:dyDescent="0.25">
      <c r="P14870" s="158"/>
    </row>
    <row r="14871" spans="16:16" x14ac:dyDescent="0.25">
      <c r="P14871" s="158"/>
    </row>
    <row r="14872" spans="16:16" x14ac:dyDescent="0.25">
      <c r="P14872" s="158"/>
    </row>
    <row r="14873" spans="16:16" x14ac:dyDescent="0.25">
      <c r="P14873" s="158"/>
    </row>
    <row r="14874" spans="16:16" x14ac:dyDescent="0.25">
      <c r="P14874" s="158"/>
    </row>
    <row r="14875" spans="16:16" x14ac:dyDescent="0.25">
      <c r="P14875" s="158"/>
    </row>
    <row r="14876" spans="16:16" x14ac:dyDescent="0.25">
      <c r="P14876" s="158"/>
    </row>
    <row r="14877" spans="16:16" x14ac:dyDescent="0.25">
      <c r="P14877" s="158"/>
    </row>
    <row r="14878" spans="16:16" x14ac:dyDescent="0.25">
      <c r="P14878" s="158"/>
    </row>
    <row r="14879" spans="16:16" x14ac:dyDescent="0.25">
      <c r="P14879" s="158"/>
    </row>
    <row r="14880" spans="16:16" x14ac:dyDescent="0.25">
      <c r="P14880" s="158"/>
    </row>
    <row r="14881" spans="16:16" x14ac:dyDescent="0.25">
      <c r="P14881" s="158"/>
    </row>
    <row r="14882" spans="16:16" x14ac:dyDescent="0.25">
      <c r="P14882" s="158"/>
    </row>
    <row r="14883" spans="16:16" x14ac:dyDescent="0.25">
      <c r="P14883" s="158"/>
    </row>
    <row r="14884" spans="16:16" x14ac:dyDescent="0.25">
      <c r="P14884" s="158"/>
    </row>
    <row r="14885" spans="16:16" x14ac:dyDescent="0.25">
      <c r="P14885" s="158"/>
    </row>
    <row r="14886" spans="16:16" x14ac:dyDescent="0.25">
      <c r="P14886" s="158"/>
    </row>
    <row r="14887" spans="16:16" x14ac:dyDescent="0.25">
      <c r="P14887" s="158"/>
    </row>
    <row r="14888" spans="16:16" x14ac:dyDescent="0.25">
      <c r="P14888" s="158"/>
    </row>
    <row r="14889" spans="16:16" x14ac:dyDescent="0.25">
      <c r="P14889" s="158"/>
    </row>
    <row r="14890" spans="16:16" x14ac:dyDescent="0.25">
      <c r="P14890" s="158"/>
    </row>
    <row r="14891" spans="16:16" x14ac:dyDescent="0.25">
      <c r="P14891" s="158"/>
    </row>
    <row r="14892" spans="16:16" x14ac:dyDescent="0.25">
      <c r="P14892" s="158"/>
    </row>
    <row r="14893" spans="16:16" x14ac:dyDescent="0.25">
      <c r="P14893" s="158"/>
    </row>
    <row r="14894" spans="16:16" x14ac:dyDescent="0.25">
      <c r="P14894" s="158"/>
    </row>
    <row r="14895" spans="16:16" x14ac:dyDescent="0.25">
      <c r="P14895" s="158"/>
    </row>
    <row r="14896" spans="16:16" x14ac:dyDescent="0.25">
      <c r="P14896" s="158"/>
    </row>
    <row r="14897" spans="16:16" x14ac:dyDescent="0.25">
      <c r="P14897" s="158"/>
    </row>
    <row r="14898" spans="16:16" x14ac:dyDescent="0.25">
      <c r="P14898" s="158"/>
    </row>
    <row r="14899" spans="16:16" x14ac:dyDescent="0.25">
      <c r="P14899" s="158"/>
    </row>
    <row r="14900" spans="16:16" x14ac:dyDescent="0.25">
      <c r="P14900" s="158"/>
    </row>
    <row r="14901" spans="16:16" x14ac:dyDescent="0.25">
      <c r="P14901" s="158"/>
    </row>
    <row r="14902" spans="16:16" x14ac:dyDescent="0.25">
      <c r="P14902" s="158"/>
    </row>
    <row r="14903" spans="16:16" x14ac:dyDescent="0.25">
      <c r="P14903" s="158"/>
    </row>
    <row r="14904" spans="16:16" x14ac:dyDescent="0.25">
      <c r="P14904" s="158"/>
    </row>
    <row r="14905" spans="16:16" x14ac:dyDescent="0.25">
      <c r="P14905" s="158"/>
    </row>
    <row r="14906" spans="16:16" x14ac:dyDescent="0.25">
      <c r="P14906" s="158"/>
    </row>
    <row r="14907" spans="16:16" x14ac:dyDescent="0.25">
      <c r="P14907" s="158"/>
    </row>
    <row r="14908" spans="16:16" x14ac:dyDescent="0.25">
      <c r="P14908" s="158"/>
    </row>
    <row r="14909" spans="16:16" x14ac:dyDescent="0.25">
      <c r="P14909" s="158"/>
    </row>
    <row r="14910" spans="16:16" x14ac:dyDescent="0.25">
      <c r="P14910" s="158"/>
    </row>
    <row r="14911" spans="16:16" x14ac:dyDescent="0.25">
      <c r="P14911" s="158"/>
    </row>
    <row r="14912" spans="16:16" x14ac:dyDescent="0.25">
      <c r="P14912" s="158"/>
    </row>
    <row r="14913" spans="16:16" x14ac:dyDescent="0.25">
      <c r="P14913" s="158"/>
    </row>
    <row r="14914" spans="16:16" x14ac:dyDescent="0.25">
      <c r="P14914" s="158"/>
    </row>
    <row r="14915" spans="16:16" x14ac:dyDescent="0.25">
      <c r="P14915" s="158"/>
    </row>
    <row r="14916" spans="16:16" x14ac:dyDescent="0.25">
      <c r="P14916" s="158"/>
    </row>
    <row r="14917" spans="16:16" x14ac:dyDescent="0.25">
      <c r="P14917" s="158"/>
    </row>
    <row r="14918" spans="16:16" x14ac:dyDescent="0.25">
      <c r="P14918" s="158"/>
    </row>
    <row r="14919" spans="16:16" x14ac:dyDescent="0.25">
      <c r="P14919" s="158"/>
    </row>
    <row r="14920" spans="16:16" x14ac:dyDescent="0.25">
      <c r="P14920" s="158"/>
    </row>
    <row r="14921" spans="16:16" x14ac:dyDescent="0.25">
      <c r="P14921" s="158"/>
    </row>
    <row r="14922" spans="16:16" x14ac:dyDescent="0.25">
      <c r="P14922" s="158"/>
    </row>
    <row r="14923" spans="16:16" x14ac:dyDescent="0.25">
      <c r="P14923" s="158"/>
    </row>
    <row r="14924" spans="16:16" x14ac:dyDescent="0.25">
      <c r="P14924" s="158"/>
    </row>
    <row r="14925" spans="16:16" x14ac:dyDescent="0.25">
      <c r="P14925" s="158"/>
    </row>
    <row r="14926" spans="16:16" x14ac:dyDescent="0.25">
      <c r="P14926" s="158"/>
    </row>
    <row r="14927" spans="16:16" x14ac:dyDescent="0.25">
      <c r="P14927" s="158"/>
    </row>
    <row r="14928" spans="16:16" x14ac:dyDescent="0.25">
      <c r="P14928" s="158"/>
    </row>
    <row r="14929" spans="16:16" x14ac:dyDescent="0.25">
      <c r="P14929" s="158"/>
    </row>
    <row r="14930" spans="16:16" x14ac:dyDescent="0.25">
      <c r="P14930" s="158"/>
    </row>
    <row r="14931" spans="16:16" x14ac:dyDescent="0.25">
      <c r="P14931" s="158"/>
    </row>
    <row r="14932" spans="16:16" x14ac:dyDescent="0.25">
      <c r="P14932" s="158"/>
    </row>
    <row r="14933" spans="16:16" x14ac:dyDescent="0.25">
      <c r="P14933" s="158"/>
    </row>
    <row r="14934" spans="16:16" x14ac:dyDescent="0.25">
      <c r="P14934" s="158"/>
    </row>
    <row r="14935" spans="16:16" x14ac:dyDescent="0.25">
      <c r="P14935" s="158"/>
    </row>
    <row r="14936" spans="16:16" x14ac:dyDescent="0.25">
      <c r="P14936" s="158"/>
    </row>
    <row r="14937" spans="16:16" x14ac:dyDescent="0.25">
      <c r="P14937" s="158"/>
    </row>
    <row r="14938" spans="16:16" x14ac:dyDescent="0.25">
      <c r="P14938" s="158"/>
    </row>
    <row r="14939" spans="16:16" x14ac:dyDescent="0.25">
      <c r="P14939" s="158"/>
    </row>
    <row r="14940" spans="16:16" x14ac:dyDescent="0.25">
      <c r="P14940" s="158"/>
    </row>
    <row r="14941" spans="16:16" x14ac:dyDescent="0.25">
      <c r="P14941" s="158"/>
    </row>
    <row r="14942" spans="16:16" x14ac:dyDescent="0.25">
      <c r="P14942" s="158"/>
    </row>
    <row r="14943" spans="16:16" x14ac:dyDescent="0.25">
      <c r="P14943" s="158"/>
    </row>
    <row r="14944" spans="16:16" x14ac:dyDescent="0.25">
      <c r="P14944" s="158"/>
    </row>
    <row r="14945" spans="16:16" x14ac:dyDescent="0.25">
      <c r="P14945" s="158"/>
    </row>
    <row r="14946" spans="16:16" x14ac:dyDescent="0.25">
      <c r="P14946" s="158"/>
    </row>
    <row r="14947" spans="16:16" x14ac:dyDescent="0.25">
      <c r="P14947" s="158"/>
    </row>
    <row r="14948" spans="16:16" x14ac:dyDescent="0.25">
      <c r="P14948" s="158"/>
    </row>
    <row r="14949" spans="16:16" x14ac:dyDescent="0.25">
      <c r="P14949" s="158"/>
    </row>
    <row r="14950" spans="16:16" x14ac:dyDescent="0.25">
      <c r="P14950" s="158"/>
    </row>
    <row r="14951" spans="16:16" x14ac:dyDescent="0.25">
      <c r="P14951" s="158"/>
    </row>
    <row r="14952" spans="16:16" x14ac:dyDescent="0.25">
      <c r="P14952" s="158"/>
    </row>
    <row r="14953" spans="16:16" x14ac:dyDescent="0.25">
      <c r="P14953" s="158"/>
    </row>
    <row r="14954" spans="16:16" x14ac:dyDescent="0.25">
      <c r="P14954" s="158"/>
    </row>
    <row r="14955" spans="16:16" x14ac:dyDescent="0.25">
      <c r="P14955" s="158"/>
    </row>
    <row r="14956" spans="16:16" x14ac:dyDescent="0.25">
      <c r="P14956" s="158"/>
    </row>
    <row r="14957" spans="16:16" x14ac:dyDescent="0.25">
      <c r="P14957" s="158"/>
    </row>
    <row r="14958" spans="16:16" x14ac:dyDescent="0.25">
      <c r="P14958" s="158"/>
    </row>
    <row r="14959" spans="16:16" x14ac:dyDescent="0.25">
      <c r="P14959" s="158"/>
    </row>
    <row r="14960" spans="16:16" x14ac:dyDescent="0.25">
      <c r="P14960" s="158"/>
    </row>
    <row r="14961" spans="16:16" x14ac:dyDescent="0.25">
      <c r="P14961" s="158"/>
    </row>
    <row r="14962" spans="16:16" x14ac:dyDescent="0.25">
      <c r="P14962" s="158"/>
    </row>
    <row r="14963" spans="16:16" x14ac:dyDescent="0.25">
      <c r="P14963" s="158"/>
    </row>
    <row r="14964" spans="16:16" x14ac:dyDescent="0.25">
      <c r="P14964" s="158"/>
    </row>
    <row r="14965" spans="16:16" x14ac:dyDescent="0.25">
      <c r="P14965" s="158"/>
    </row>
    <row r="14966" spans="16:16" x14ac:dyDescent="0.25">
      <c r="P14966" s="158"/>
    </row>
    <row r="14967" spans="16:16" x14ac:dyDescent="0.25">
      <c r="P14967" s="158"/>
    </row>
    <row r="14968" spans="16:16" x14ac:dyDescent="0.25">
      <c r="P14968" s="158"/>
    </row>
    <row r="14969" spans="16:16" x14ac:dyDescent="0.25">
      <c r="P14969" s="158"/>
    </row>
    <row r="14970" spans="16:16" x14ac:dyDescent="0.25">
      <c r="P14970" s="158"/>
    </row>
    <row r="14971" spans="16:16" x14ac:dyDescent="0.25">
      <c r="P14971" s="158"/>
    </row>
    <row r="14972" spans="16:16" x14ac:dyDescent="0.25">
      <c r="P14972" s="158"/>
    </row>
    <row r="14973" spans="16:16" x14ac:dyDescent="0.25">
      <c r="P14973" s="158"/>
    </row>
    <row r="14974" spans="16:16" x14ac:dyDescent="0.25">
      <c r="P14974" s="158"/>
    </row>
    <row r="14975" spans="16:16" x14ac:dyDescent="0.25">
      <c r="P14975" s="158"/>
    </row>
    <row r="14976" spans="16:16" x14ac:dyDescent="0.25">
      <c r="P14976" s="158"/>
    </row>
    <row r="14977" spans="16:16" x14ac:dyDescent="0.25">
      <c r="P14977" s="158"/>
    </row>
    <row r="14978" spans="16:16" x14ac:dyDescent="0.25">
      <c r="P14978" s="158"/>
    </row>
    <row r="14979" spans="16:16" x14ac:dyDescent="0.25">
      <c r="P14979" s="158"/>
    </row>
    <row r="14980" spans="16:16" x14ac:dyDescent="0.25">
      <c r="P14980" s="158"/>
    </row>
    <row r="14981" spans="16:16" x14ac:dyDescent="0.25">
      <c r="P14981" s="158"/>
    </row>
    <row r="14982" spans="16:16" x14ac:dyDescent="0.25">
      <c r="P14982" s="158"/>
    </row>
    <row r="14983" spans="16:16" x14ac:dyDescent="0.25">
      <c r="P14983" s="158"/>
    </row>
    <row r="14984" spans="16:16" x14ac:dyDescent="0.25">
      <c r="P14984" s="158"/>
    </row>
    <row r="14985" spans="16:16" x14ac:dyDescent="0.25">
      <c r="P14985" s="158"/>
    </row>
    <row r="14986" spans="16:16" x14ac:dyDescent="0.25">
      <c r="P14986" s="158"/>
    </row>
    <row r="14987" spans="16:16" x14ac:dyDescent="0.25">
      <c r="P14987" s="158"/>
    </row>
    <row r="14988" spans="16:16" x14ac:dyDescent="0.25">
      <c r="P14988" s="158"/>
    </row>
    <row r="14989" spans="16:16" x14ac:dyDescent="0.25">
      <c r="P14989" s="158"/>
    </row>
    <row r="14990" spans="16:16" x14ac:dyDescent="0.25">
      <c r="P14990" s="158"/>
    </row>
    <row r="14991" spans="16:16" x14ac:dyDescent="0.25">
      <c r="P14991" s="158"/>
    </row>
    <row r="14992" spans="16:16" x14ac:dyDescent="0.25">
      <c r="P14992" s="158"/>
    </row>
    <row r="14993" spans="16:16" x14ac:dyDescent="0.25">
      <c r="P14993" s="158"/>
    </row>
    <row r="14994" spans="16:16" x14ac:dyDescent="0.25">
      <c r="P14994" s="158"/>
    </row>
    <row r="14995" spans="16:16" x14ac:dyDescent="0.25">
      <c r="P14995" s="158"/>
    </row>
    <row r="14996" spans="16:16" x14ac:dyDescent="0.25">
      <c r="P14996" s="158"/>
    </row>
    <row r="14997" spans="16:16" x14ac:dyDescent="0.25">
      <c r="P14997" s="158"/>
    </row>
    <row r="14998" spans="16:16" x14ac:dyDescent="0.25">
      <c r="P14998" s="158"/>
    </row>
    <row r="14999" spans="16:16" x14ac:dyDescent="0.25">
      <c r="P14999" s="158"/>
    </row>
    <row r="15000" spans="16:16" x14ac:dyDescent="0.25">
      <c r="P15000" s="158"/>
    </row>
    <row r="15001" spans="16:16" x14ac:dyDescent="0.25">
      <c r="P15001" s="158"/>
    </row>
    <row r="15002" spans="16:16" x14ac:dyDescent="0.25">
      <c r="P15002" s="158"/>
    </row>
    <row r="15003" spans="16:16" x14ac:dyDescent="0.25">
      <c r="P15003" s="158"/>
    </row>
    <row r="15004" spans="16:16" x14ac:dyDescent="0.25">
      <c r="P15004" s="158"/>
    </row>
    <row r="15005" spans="16:16" x14ac:dyDescent="0.25">
      <c r="P15005" s="158"/>
    </row>
    <row r="15006" spans="16:16" x14ac:dyDescent="0.25">
      <c r="P15006" s="158"/>
    </row>
    <row r="15007" spans="16:16" x14ac:dyDescent="0.25">
      <c r="P15007" s="158"/>
    </row>
    <row r="15008" spans="16:16" x14ac:dyDescent="0.25">
      <c r="P15008" s="158"/>
    </row>
    <row r="15009" spans="16:16" x14ac:dyDescent="0.25">
      <c r="P15009" s="158"/>
    </row>
    <row r="15010" spans="16:16" x14ac:dyDescent="0.25">
      <c r="P15010" s="158"/>
    </row>
    <row r="15011" spans="16:16" x14ac:dyDescent="0.25">
      <c r="P15011" s="158"/>
    </row>
    <row r="15012" spans="16:16" x14ac:dyDescent="0.25">
      <c r="P15012" s="158"/>
    </row>
    <row r="15013" spans="16:16" x14ac:dyDescent="0.25">
      <c r="P15013" s="158"/>
    </row>
    <row r="15014" spans="16:16" x14ac:dyDescent="0.25">
      <c r="P15014" s="158"/>
    </row>
    <row r="15015" spans="16:16" x14ac:dyDescent="0.25">
      <c r="P15015" s="158"/>
    </row>
    <row r="15016" spans="16:16" x14ac:dyDescent="0.25">
      <c r="P15016" s="158"/>
    </row>
    <row r="15017" spans="16:16" x14ac:dyDescent="0.25">
      <c r="P15017" s="158"/>
    </row>
    <row r="15018" spans="16:16" x14ac:dyDescent="0.25">
      <c r="P15018" s="158"/>
    </row>
    <row r="15019" spans="16:16" x14ac:dyDescent="0.25">
      <c r="P15019" s="158"/>
    </row>
    <row r="15020" spans="16:16" x14ac:dyDescent="0.25">
      <c r="P15020" s="158"/>
    </row>
    <row r="15021" spans="16:16" x14ac:dyDescent="0.25">
      <c r="P15021" s="158"/>
    </row>
    <row r="15022" spans="16:16" x14ac:dyDescent="0.25">
      <c r="P15022" s="158"/>
    </row>
    <row r="15023" spans="16:16" x14ac:dyDescent="0.25">
      <c r="P15023" s="158"/>
    </row>
    <row r="15024" spans="16:16" x14ac:dyDescent="0.25">
      <c r="P15024" s="158"/>
    </row>
    <row r="15025" spans="16:16" x14ac:dyDescent="0.25">
      <c r="P15025" s="158"/>
    </row>
    <row r="15026" spans="16:16" x14ac:dyDescent="0.25">
      <c r="P15026" s="158"/>
    </row>
    <row r="15027" spans="16:16" x14ac:dyDescent="0.25">
      <c r="P15027" s="158"/>
    </row>
    <row r="15028" spans="16:16" x14ac:dyDescent="0.25">
      <c r="P15028" s="158"/>
    </row>
    <row r="15029" spans="16:16" x14ac:dyDescent="0.25">
      <c r="P15029" s="158"/>
    </row>
    <row r="15030" spans="16:16" x14ac:dyDescent="0.25">
      <c r="P15030" s="158"/>
    </row>
    <row r="15031" spans="16:16" x14ac:dyDescent="0.25">
      <c r="P15031" s="158"/>
    </row>
    <row r="15032" spans="16:16" x14ac:dyDescent="0.25">
      <c r="P15032" s="158"/>
    </row>
    <row r="15033" spans="16:16" x14ac:dyDescent="0.25">
      <c r="P15033" s="158"/>
    </row>
    <row r="15034" spans="16:16" x14ac:dyDescent="0.25">
      <c r="P15034" s="158"/>
    </row>
    <row r="15035" spans="16:16" x14ac:dyDescent="0.25">
      <c r="P15035" s="158"/>
    </row>
    <row r="15036" spans="16:16" x14ac:dyDescent="0.25">
      <c r="P15036" s="158"/>
    </row>
    <row r="15037" spans="16:16" x14ac:dyDescent="0.25">
      <c r="P15037" s="158"/>
    </row>
    <row r="15038" spans="16:16" x14ac:dyDescent="0.25">
      <c r="P15038" s="158"/>
    </row>
    <row r="15039" spans="16:16" x14ac:dyDescent="0.25">
      <c r="P15039" s="158"/>
    </row>
    <row r="15040" spans="16:16" x14ac:dyDescent="0.25">
      <c r="P15040" s="158"/>
    </row>
    <row r="15041" spans="16:16" x14ac:dyDescent="0.25">
      <c r="P15041" s="158"/>
    </row>
    <row r="15042" spans="16:16" x14ac:dyDescent="0.25">
      <c r="P15042" s="158"/>
    </row>
    <row r="15043" spans="16:16" x14ac:dyDescent="0.25">
      <c r="P15043" s="158"/>
    </row>
    <row r="15044" spans="16:16" x14ac:dyDescent="0.25">
      <c r="P15044" s="158"/>
    </row>
    <row r="15045" spans="16:16" x14ac:dyDescent="0.25">
      <c r="P15045" s="158"/>
    </row>
    <row r="15046" spans="16:16" x14ac:dyDescent="0.25">
      <c r="P15046" s="158"/>
    </row>
    <row r="15047" spans="16:16" x14ac:dyDescent="0.25">
      <c r="P15047" s="158"/>
    </row>
    <row r="15048" spans="16:16" x14ac:dyDescent="0.25">
      <c r="P15048" s="158"/>
    </row>
    <row r="15049" spans="16:16" x14ac:dyDescent="0.25">
      <c r="P15049" s="158"/>
    </row>
    <row r="15050" spans="16:16" x14ac:dyDescent="0.25">
      <c r="P15050" s="158"/>
    </row>
    <row r="15051" spans="16:16" x14ac:dyDescent="0.25">
      <c r="P15051" s="158"/>
    </row>
    <row r="15052" spans="16:16" x14ac:dyDescent="0.25">
      <c r="P15052" s="158"/>
    </row>
    <row r="15053" spans="16:16" x14ac:dyDescent="0.25">
      <c r="P15053" s="158"/>
    </row>
    <row r="15054" spans="16:16" x14ac:dyDescent="0.25">
      <c r="P15054" s="158"/>
    </row>
    <row r="15055" spans="16:16" x14ac:dyDescent="0.25">
      <c r="P15055" s="158"/>
    </row>
    <row r="15056" spans="16:16" x14ac:dyDescent="0.25">
      <c r="P15056" s="158"/>
    </row>
    <row r="15057" spans="16:16" x14ac:dyDescent="0.25">
      <c r="P15057" s="158"/>
    </row>
    <row r="15058" spans="16:16" x14ac:dyDescent="0.25">
      <c r="P15058" s="158"/>
    </row>
    <row r="15059" spans="16:16" x14ac:dyDescent="0.25">
      <c r="P15059" s="158"/>
    </row>
    <row r="15060" spans="16:16" x14ac:dyDescent="0.25">
      <c r="P15060" s="158"/>
    </row>
    <row r="15061" spans="16:16" x14ac:dyDescent="0.25">
      <c r="P15061" s="158"/>
    </row>
    <row r="15062" spans="16:16" x14ac:dyDescent="0.25">
      <c r="P15062" s="158"/>
    </row>
    <row r="15063" spans="16:16" x14ac:dyDescent="0.25">
      <c r="P15063" s="158"/>
    </row>
    <row r="15064" spans="16:16" x14ac:dyDescent="0.25">
      <c r="P15064" s="158"/>
    </row>
    <row r="15065" spans="16:16" x14ac:dyDescent="0.25">
      <c r="P15065" s="158"/>
    </row>
    <row r="15066" spans="16:16" x14ac:dyDescent="0.25">
      <c r="P15066" s="158"/>
    </row>
    <row r="15067" spans="16:16" x14ac:dyDescent="0.25">
      <c r="P15067" s="158"/>
    </row>
    <row r="15068" spans="16:16" x14ac:dyDescent="0.25">
      <c r="P15068" s="158"/>
    </row>
    <row r="15069" spans="16:16" x14ac:dyDescent="0.25">
      <c r="P15069" s="158"/>
    </row>
    <row r="15070" spans="16:16" x14ac:dyDescent="0.25">
      <c r="P15070" s="158"/>
    </row>
    <row r="15071" spans="16:16" x14ac:dyDescent="0.25">
      <c r="P15071" s="158"/>
    </row>
    <row r="15072" spans="16:16" x14ac:dyDescent="0.25">
      <c r="P15072" s="158"/>
    </row>
    <row r="15073" spans="16:16" x14ac:dyDescent="0.25">
      <c r="P15073" s="158"/>
    </row>
    <row r="15074" spans="16:16" x14ac:dyDescent="0.25">
      <c r="P15074" s="158"/>
    </row>
    <row r="15075" spans="16:16" x14ac:dyDescent="0.25">
      <c r="P15075" s="158"/>
    </row>
    <row r="15076" spans="16:16" x14ac:dyDescent="0.25">
      <c r="P15076" s="158"/>
    </row>
    <row r="15077" spans="16:16" x14ac:dyDescent="0.25">
      <c r="P15077" s="158"/>
    </row>
    <row r="15078" spans="16:16" x14ac:dyDescent="0.25">
      <c r="P15078" s="158"/>
    </row>
    <row r="15079" spans="16:16" x14ac:dyDescent="0.25">
      <c r="P15079" s="158"/>
    </row>
    <row r="15080" spans="16:16" x14ac:dyDescent="0.25">
      <c r="P15080" s="158"/>
    </row>
    <row r="15081" spans="16:16" x14ac:dyDescent="0.25">
      <c r="P15081" s="158"/>
    </row>
    <row r="15082" spans="16:16" x14ac:dyDescent="0.25">
      <c r="P15082" s="158"/>
    </row>
    <row r="15083" spans="16:16" x14ac:dyDescent="0.25">
      <c r="P15083" s="158"/>
    </row>
    <row r="15084" spans="16:16" x14ac:dyDescent="0.25">
      <c r="P15084" s="158"/>
    </row>
    <row r="15085" spans="16:16" x14ac:dyDescent="0.25">
      <c r="P15085" s="158"/>
    </row>
    <row r="15086" spans="16:16" x14ac:dyDescent="0.25">
      <c r="P15086" s="158"/>
    </row>
    <row r="15087" spans="16:16" x14ac:dyDescent="0.25">
      <c r="P15087" s="158"/>
    </row>
    <row r="15088" spans="16:16" x14ac:dyDescent="0.25">
      <c r="P15088" s="158"/>
    </row>
    <row r="15089" spans="16:16" x14ac:dyDescent="0.25">
      <c r="P15089" s="158"/>
    </row>
    <row r="15090" spans="16:16" x14ac:dyDescent="0.25">
      <c r="P15090" s="158"/>
    </row>
    <row r="15091" spans="16:16" x14ac:dyDescent="0.25">
      <c r="P15091" s="158"/>
    </row>
    <row r="15092" spans="16:16" x14ac:dyDescent="0.25">
      <c r="P15092" s="158"/>
    </row>
    <row r="15093" spans="16:16" x14ac:dyDescent="0.25">
      <c r="P15093" s="158"/>
    </row>
    <row r="15094" spans="16:16" x14ac:dyDescent="0.25">
      <c r="P15094" s="158"/>
    </row>
    <row r="15095" spans="16:16" x14ac:dyDescent="0.25">
      <c r="P15095" s="158"/>
    </row>
    <row r="15096" spans="16:16" x14ac:dyDescent="0.25">
      <c r="P15096" s="158"/>
    </row>
    <row r="15097" spans="16:16" x14ac:dyDescent="0.25">
      <c r="P15097" s="158"/>
    </row>
    <row r="15098" spans="16:16" x14ac:dyDescent="0.25">
      <c r="P15098" s="158"/>
    </row>
    <row r="15099" spans="16:16" x14ac:dyDescent="0.25">
      <c r="P15099" s="158"/>
    </row>
    <row r="15100" spans="16:16" x14ac:dyDescent="0.25">
      <c r="P15100" s="158"/>
    </row>
    <row r="15101" spans="16:16" x14ac:dyDescent="0.25">
      <c r="P15101" s="158"/>
    </row>
    <row r="15102" spans="16:16" x14ac:dyDescent="0.25">
      <c r="P15102" s="158"/>
    </row>
    <row r="15103" spans="16:16" x14ac:dyDescent="0.25">
      <c r="P15103" s="158"/>
    </row>
    <row r="15104" spans="16:16" x14ac:dyDescent="0.25">
      <c r="P15104" s="158"/>
    </row>
    <row r="15105" spans="16:16" x14ac:dyDescent="0.25">
      <c r="P15105" s="158"/>
    </row>
    <row r="15106" spans="16:16" x14ac:dyDescent="0.25">
      <c r="P15106" s="158"/>
    </row>
    <row r="15107" spans="16:16" x14ac:dyDescent="0.25">
      <c r="P15107" s="158"/>
    </row>
    <row r="15108" spans="16:16" x14ac:dyDescent="0.25">
      <c r="P15108" s="158"/>
    </row>
    <row r="15109" spans="16:16" x14ac:dyDescent="0.25">
      <c r="P15109" s="158"/>
    </row>
    <row r="15110" spans="16:16" x14ac:dyDescent="0.25">
      <c r="P15110" s="158"/>
    </row>
    <row r="15111" spans="16:16" x14ac:dyDescent="0.25">
      <c r="P15111" s="158"/>
    </row>
    <row r="15112" spans="16:16" x14ac:dyDescent="0.25">
      <c r="P15112" s="158"/>
    </row>
    <row r="15113" spans="16:16" x14ac:dyDescent="0.25">
      <c r="P15113" s="158"/>
    </row>
    <row r="15114" spans="16:16" x14ac:dyDescent="0.25">
      <c r="P15114" s="158"/>
    </row>
    <row r="15115" spans="16:16" x14ac:dyDescent="0.25">
      <c r="P15115" s="158"/>
    </row>
    <row r="15116" spans="16:16" x14ac:dyDescent="0.25">
      <c r="P15116" s="158"/>
    </row>
    <row r="15117" spans="16:16" x14ac:dyDescent="0.25">
      <c r="P15117" s="158"/>
    </row>
    <row r="15118" spans="16:16" x14ac:dyDescent="0.25">
      <c r="P15118" s="158"/>
    </row>
    <row r="15119" spans="16:16" x14ac:dyDescent="0.25">
      <c r="P15119" s="158"/>
    </row>
    <row r="15120" spans="16:16" x14ac:dyDescent="0.25">
      <c r="P15120" s="158"/>
    </row>
    <row r="15121" spans="16:16" x14ac:dyDescent="0.25">
      <c r="P15121" s="158"/>
    </row>
    <row r="15122" spans="16:16" x14ac:dyDescent="0.25">
      <c r="P15122" s="158"/>
    </row>
    <row r="15123" spans="16:16" x14ac:dyDescent="0.25">
      <c r="P15123" s="158"/>
    </row>
    <row r="15124" spans="16:16" x14ac:dyDescent="0.25">
      <c r="P15124" s="158"/>
    </row>
    <row r="15125" spans="16:16" x14ac:dyDescent="0.25">
      <c r="P15125" s="158"/>
    </row>
    <row r="15126" spans="16:16" x14ac:dyDescent="0.25">
      <c r="P15126" s="158"/>
    </row>
    <row r="15127" spans="16:16" x14ac:dyDescent="0.25">
      <c r="P15127" s="158"/>
    </row>
    <row r="15128" spans="16:16" x14ac:dyDescent="0.25">
      <c r="P15128" s="158"/>
    </row>
    <row r="15129" spans="16:16" x14ac:dyDescent="0.25">
      <c r="P15129" s="158"/>
    </row>
    <row r="15130" spans="16:16" x14ac:dyDescent="0.25">
      <c r="P15130" s="158"/>
    </row>
    <row r="15131" spans="16:16" x14ac:dyDescent="0.25">
      <c r="P15131" s="158"/>
    </row>
    <row r="15132" spans="16:16" x14ac:dyDescent="0.25">
      <c r="P15132" s="158"/>
    </row>
    <row r="15133" spans="16:16" x14ac:dyDescent="0.25">
      <c r="P15133" s="158"/>
    </row>
    <row r="15134" spans="16:16" x14ac:dyDescent="0.25">
      <c r="P15134" s="158"/>
    </row>
    <row r="15135" spans="16:16" x14ac:dyDescent="0.25">
      <c r="P15135" s="158"/>
    </row>
    <row r="15136" spans="16:16" x14ac:dyDescent="0.25">
      <c r="P15136" s="158"/>
    </row>
    <row r="15137" spans="16:16" x14ac:dyDescent="0.25">
      <c r="P15137" s="158"/>
    </row>
    <row r="15138" spans="16:16" x14ac:dyDescent="0.25">
      <c r="P15138" s="158"/>
    </row>
    <row r="15139" spans="16:16" x14ac:dyDescent="0.25">
      <c r="P15139" s="158"/>
    </row>
    <row r="15140" spans="16:16" x14ac:dyDescent="0.25">
      <c r="P15140" s="158"/>
    </row>
    <row r="15141" spans="16:16" x14ac:dyDescent="0.25">
      <c r="P15141" s="158"/>
    </row>
    <row r="15142" spans="16:16" x14ac:dyDescent="0.25">
      <c r="P15142" s="158"/>
    </row>
    <row r="15143" spans="16:16" x14ac:dyDescent="0.25">
      <c r="P15143" s="158"/>
    </row>
    <row r="15144" spans="16:16" x14ac:dyDescent="0.25">
      <c r="P15144" s="158"/>
    </row>
    <row r="15145" spans="16:16" x14ac:dyDescent="0.25">
      <c r="P15145" s="158"/>
    </row>
    <row r="15146" spans="16:16" x14ac:dyDescent="0.25">
      <c r="P15146" s="158"/>
    </row>
    <row r="15147" spans="16:16" x14ac:dyDescent="0.25">
      <c r="P15147" s="158"/>
    </row>
    <row r="15148" spans="16:16" x14ac:dyDescent="0.25">
      <c r="P15148" s="158"/>
    </row>
    <row r="15149" spans="16:16" x14ac:dyDescent="0.25">
      <c r="P15149" s="158"/>
    </row>
    <row r="15150" spans="16:16" x14ac:dyDescent="0.25">
      <c r="P15150" s="158"/>
    </row>
    <row r="15151" spans="16:16" x14ac:dyDescent="0.25">
      <c r="P15151" s="158"/>
    </row>
    <row r="15152" spans="16:16" x14ac:dyDescent="0.25">
      <c r="P15152" s="158"/>
    </row>
    <row r="15153" spans="16:16" x14ac:dyDescent="0.25">
      <c r="P15153" s="158"/>
    </row>
    <row r="15154" spans="16:16" x14ac:dyDescent="0.25">
      <c r="P15154" s="158"/>
    </row>
    <row r="15155" spans="16:16" x14ac:dyDescent="0.25">
      <c r="P15155" s="158"/>
    </row>
    <row r="15156" spans="16:16" x14ac:dyDescent="0.25">
      <c r="P15156" s="158"/>
    </row>
    <row r="15157" spans="16:16" x14ac:dyDescent="0.25">
      <c r="P15157" s="158"/>
    </row>
    <row r="15158" spans="16:16" x14ac:dyDescent="0.25">
      <c r="P15158" s="158"/>
    </row>
    <row r="15159" spans="16:16" x14ac:dyDescent="0.25">
      <c r="P15159" s="158"/>
    </row>
    <row r="15160" spans="16:16" x14ac:dyDescent="0.25">
      <c r="P15160" s="158"/>
    </row>
    <row r="15161" spans="16:16" x14ac:dyDescent="0.25">
      <c r="P15161" s="158"/>
    </row>
    <row r="15162" spans="16:16" x14ac:dyDescent="0.25">
      <c r="P15162" s="158"/>
    </row>
    <row r="15163" spans="16:16" x14ac:dyDescent="0.25">
      <c r="P15163" s="158"/>
    </row>
    <row r="15164" spans="16:16" x14ac:dyDescent="0.25">
      <c r="P15164" s="158"/>
    </row>
    <row r="15165" spans="16:16" x14ac:dyDescent="0.25">
      <c r="P15165" s="158"/>
    </row>
    <row r="15166" spans="16:16" x14ac:dyDescent="0.25">
      <c r="P15166" s="158"/>
    </row>
    <row r="15167" spans="16:16" x14ac:dyDescent="0.25">
      <c r="P15167" s="158"/>
    </row>
    <row r="15168" spans="16:16" x14ac:dyDescent="0.25">
      <c r="P15168" s="158"/>
    </row>
    <row r="15169" spans="16:16" x14ac:dyDescent="0.25">
      <c r="P15169" s="158"/>
    </row>
    <row r="15170" spans="16:16" x14ac:dyDescent="0.25">
      <c r="P15170" s="158"/>
    </row>
    <row r="15171" spans="16:16" x14ac:dyDescent="0.25">
      <c r="P15171" s="158"/>
    </row>
    <row r="15172" spans="16:16" x14ac:dyDescent="0.25">
      <c r="P15172" s="158"/>
    </row>
    <row r="15173" spans="16:16" x14ac:dyDescent="0.25">
      <c r="P15173" s="158"/>
    </row>
    <row r="15174" spans="16:16" x14ac:dyDescent="0.25">
      <c r="P15174" s="158"/>
    </row>
    <row r="15175" spans="16:16" x14ac:dyDescent="0.25">
      <c r="P15175" s="158"/>
    </row>
    <row r="15176" spans="16:16" x14ac:dyDescent="0.25">
      <c r="P15176" s="158"/>
    </row>
    <row r="15177" spans="16:16" x14ac:dyDescent="0.25">
      <c r="P15177" s="158"/>
    </row>
    <row r="15178" spans="16:16" x14ac:dyDescent="0.25">
      <c r="P15178" s="158"/>
    </row>
    <row r="15179" spans="16:16" x14ac:dyDescent="0.25">
      <c r="P15179" s="158"/>
    </row>
    <row r="15180" spans="16:16" x14ac:dyDescent="0.25">
      <c r="P15180" s="158"/>
    </row>
    <row r="15181" spans="16:16" x14ac:dyDescent="0.25">
      <c r="P15181" s="158"/>
    </row>
    <row r="15182" spans="16:16" x14ac:dyDescent="0.25">
      <c r="P15182" s="158"/>
    </row>
    <row r="15183" spans="16:16" x14ac:dyDescent="0.25">
      <c r="P15183" s="158"/>
    </row>
    <row r="15184" spans="16:16" x14ac:dyDescent="0.25">
      <c r="P15184" s="158"/>
    </row>
    <row r="15185" spans="16:16" x14ac:dyDescent="0.25">
      <c r="P15185" s="158"/>
    </row>
    <row r="15186" spans="16:16" x14ac:dyDescent="0.25">
      <c r="P15186" s="158"/>
    </row>
    <row r="15187" spans="16:16" x14ac:dyDescent="0.25">
      <c r="P15187" s="158"/>
    </row>
    <row r="15188" spans="16:16" x14ac:dyDescent="0.25">
      <c r="P15188" s="158"/>
    </row>
    <row r="15189" spans="16:16" x14ac:dyDescent="0.25">
      <c r="P15189" s="158"/>
    </row>
    <row r="15190" spans="16:16" x14ac:dyDescent="0.25">
      <c r="P15190" s="158"/>
    </row>
    <row r="15191" spans="16:16" x14ac:dyDescent="0.25">
      <c r="P15191" s="158"/>
    </row>
    <row r="15192" spans="16:16" x14ac:dyDescent="0.25">
      <c r="P15192" s="158"/>
    </row>
    <row r="15193" spans="16:16" x14ac:dyDescent="0.25">
      <c r="P15193" s="158"/>
    </row>
    <row r="15194" spans="16:16" x14ac:dyDescent="0.25">
      <c r="P15194" s="158"/>
    </row>
    <row r="15195" spans="16:16" x14ac:dyDescent="0.25">
      <c r="P15195" s="158"/>
    </row>
    <row r="15196" spans="16:16" x14ac:dyDescent="0.25">
      <c r="P15196" s="158"/>
    </row>
    <row r="15197" spans="16:16" x14ac:dyDescent="0.25">
      <c r="P15197" s="158"/>
    </row>
    <row r="15198" spans="16:16" x14ac:dyDescent="0.25">
      <c r="P15198" s="158"/>
    </row>
    <row r="15199" spans="16:16" x14ac:dyDescent="0.25">
      <c r="P15199" s="158"/>
    </row>
    <row r="15200" spans="16:16" x14ac:dyDescent="0.25">
      <c r="P15200" s="158"/>
    </row>
    <row r="15201" spans="16:16" x14ac:dyDescent="0.25">
      <c r="P15201" s="158"/>
    </row>
    <row r="15202" spans="16:16" x14ac:dyDescent="0.25">
      <c r="P15202" s="158"/>
    </row>
    <row r="15203" spans="16:16" x14ac:dyDescent="0.25">
      <c r="P15203" s="158"/>
    </row>
    <row r="15204" spans="16:16" x14ac:dyDescent="0.25">
      <c r="P15204" s="158"/>
    </row>
    <row r="15205" spans="16:16" x14ac:dyDescent="0.25">
      <c r="P15205" s="158"/>
    </row>
    <row r="15206" spans="16:16" x14ac:dyDescent="0.25">
      <c r="P15206" s="158"/>
    </row>
    <row r="15207" spans="16:16" x14ac:dyDescent="0.25">
      <c r="P15207" s="158"/>
    </row>
    <row r="15208" spans="16:16" x14ac:dyDescent="0.25">
      <c r="P15208" s="158"/>
    </row>
    <row r="15209" spans="16:16" x14ac:dyDescent="0.25">
      <c r="P15209" s="158"/>
    </row>
    <row r="15210" spans="16:16" x14ac:dyDescent="0.25">
      <c r="P15210" s="158"/>
    </row>
    <row r="15211" spans="16:16" x14ac:dyDescent="0.25">
      <c r="P15211" s="158"/>
    </row>
    <row r="15212" spans="16:16" x14ac:dyDescent="0.25">
      <c r="P15212" s="158"/>
    </row>
    <row r="15213" spans="16:16" x14ac:dyDescent="0.25">
      <c r="P15213" s="158"/>
    </row>
    <row r="15214" spans="16:16" x14ac:dyDescent="0.25">
      <c r="P15214" s="158"/>
    </row>
    <row r="15215" spans="16:16" x14ac:dyDescent="0.25">
      <c r="P15215" s="158"/>
    </row>
    <row r="15216" spans="16:16" x14ac:dyDescent="0.25">
      <c r="P15216" s="158"/>
    </row>
    <row r="15217" spans="16:16" x14ac:dyDescent="0.25">
      <c r="P15217" s="158"/>
    </row>
    <row r="15218" spans="16:16" x14ac:dyDescent="0.25">
      <c r="P15218" s="158"/>
    </row>
    <row r="15219" spans="16:16" x14ac:dyDescent="0.25">
      <c r="P15219" s="158"/>
    </row>
    <row r="15220" spans="16:16" x14ac:dyDescent="0.25">
      <c r="P15220" s="158"/>
    </row>
    <row r="15221" spans="16:16" x14ac:dyDescent="0.25">
      <c r="P15221" s="158"/>
    </row>
    <row r="15222" spans="16:16" x14ac:dyDescent="0.25">
      <c r="P15222" s="158"/>
    </row>
    <row r="15223" spans="16:16" x14ac:dyDescent="0.25">
      <c r="P15223" s="158"/>
    </row>
    <row r="15224" spans="16:16" x14ac:dyDescent="0.25">
      <c r="P15224" s="158"/>
    </row>
    <row r="15225" spans="16:16" x14ac:dyDescent="0.25">
      <c r="P15225" s="158"/>
    </row>
    <row r="15226" spans="16:16" x14ac:dyDescent="0.25">
      <c r="P15226" s="158"/>
    </row>
    <row r="15227" spans="16:16" x14ac:dyDescent="0.25">
      <c r="P15227" s="158"/>
    </row>
    <row r="15228" spans="16:16" x14ac:dyDescent="0.25">
      <c r="P15228" s="158"/>
    </row>
    <row r="15229" spans="16:16" x14ac:dyDescent="0.25">
      <c r="P15229" s="158"/>
    </row>
    <row r="15230" spans="16:16" x14ac:dyDescent="0.25">
      <c r="P15230" s="158"/>
    </row>
    <row r="15231" spans="16:16" x14ac:dyDescent="0.25">
      <c r="P15231" s="158"/>
    </row>
    <row r="15232" spans="16:16" x14ac:dyDescent="0.25">
      <c r="P15232" s="158"/>
    </row>
    <row r="15233" spans="16:16" x14ac:dyDescent="0.25">
      <c r="P15233" s="158"/>
    </row>
    <row r="15234" spans="16:16" x14ac:dyDescent="0.25">
      <c r="P15234" s="158"/>
    </row>
    <row r="15235" spans="16:16" x14ac:dyDescent="0.25">
      <c r="P15235" s="158"/>
    </row>
    <row r="15236" spans="16:16" x14ac:dyDescent="0.25">
      <c r="P15236" s="158"/>
    </row>
    <row r="15237" spans="16:16" x14ac:dyDescent="0.25">
      <c r="P15237" s="158"/>
    </row>
    <row r="15238" spans="16:16" x14ac:dyDescent="0.25">
      <c r="P15238" s="158"/>
    </row>
    <row r="15239" spans="16:16" x14ac:dyDescent="0.25">
      <c r="P15239" s="158"/>
    </row>
    <row r="15240" spans="16:16" x14ac:dyDescent="0.25">
      <c r="P15240" s="158"/>
    </row>
    <row r="15241" spans="16:16" x14ac:dyDescent="0.25">
      <c r="P15241" s="158"/>
    </row>
    <row r="15242" spans="16:16" x14ac:dyDescent="0.25">
      <c r="P15242" s="158"/>
    </row>
    <row r="15243" spans="16:16" x14ac:dyDescent="0.25">
      <c r="P15243" s="158"/>
    </row>
    <row r="15244" spans="16:16" x14ac:dyDescent="0.25">
      <c r="P15244" s="158"/>
    </row>
    <row r="15245" spans="16:16" x14ac:dyDescent="0.25">
      <c r="P15245" s="158"/>
    </row>
    <row r="15246" spans="16:16" x14ac:dyDescent="0.25">
      <c r="P15246" s="158"/>
    </row>
    <row r="15247" spans="16:16" x14ac:dyDescent="0.25">
      <c r="P15247" s="158"/>
    </row>
    <row r="15248" spans="16:16" x14ac:dyDescent="0.25">
      <c r="P15248" s="158"/>
    </row>
    <row r="15249" spans="16:16" x14ac:dyDescent="0.25">
      <c r="P15249" s="158"/>
    </row>
    <row r="15250" spans="16:16" x14ac:dyDescent="0.25">
      <c r="P15250" s="158"/>
    </row>
    <row r="15251" spans="16:16" x14ac:dyDescent="0.25">
      <c r="P15251" s="158"/>
    </row>
    <row r="15252" spans="16:16" x14ac:dyDescent="0.25">
      <c r="P15252" s="158"/>
    </row>
    <row r="15253" spans="16:16" x14ac:dyDescent="0.25">
      <c r="P15253" s="158"/>
    </row>
    <row r="15254" spans="16:16" x14ac:dyDescent="0.25">
      <c r="P15254" s="158"/>
    </row>
    <row r="15255" spans="16:16" x14ac:dyDescent="0.25">
      <c r="P15255" s="158"/>
    </row>
    <row r="15256" spans="16:16" x14ac:dyDescent="0.25">
      <c r="P15256" s="158"/>
    </row>
    <row r="15257" spans="16:16" x14ac:dyDescent="0.25">
      <c r="P15257" s="158"/>
    </row>
    <row r="15258" spans="16:16" x14ac:dyDescent="0.25">
      <c r="P15258" s="158"/>
    </row>
    <row r="15259" spans="16:16" x14ac:dyDescent="0.25">
      <c r="P15259" s="158"/>
    </row>
    <row r="15260" spans="16:16" x14ac:dyDescent="0.25">
      <c r="P15260" s="158"/>
    </row>
    <row r="15261" spans="16:16" x14ac:dyDescent="0.25">
      <c r="P15261" s="158"/>
    </row>
    <row r="15262" spans="16:16" x14ac:dyDescent="0.25">
      <c r="P15262" s="158"/>
    </row>
    <row r="15263" spans="16:16" x14ac:dyDescent="0.25">
      <c r="P15263" s="158"/>
    </row>
    <row r="15264" spans="16:16" x14ac:dyDescent="0.25">
      <c r="P15264" s="158"/>
    </row>
    <row r="15265" spans="16:16" x14ac:dyDescent="0.25">
      <c r="P15265" s="158"/>
    </row>
    <row r="15266" spans="16:16" x14ac:dyDescent="0.25">
      <c r="P15266" s="158"/>
    </row>
    <row r="15267" spans="16:16" x14ac:dyDescent="0.25">
      <c r="P15267" s="158"/>
    </row>
    <row r="15268" spans="16:16" x14ac:dyDescent="0.25">
      <c r="P15268" s="158"/>
    </row>
    <row r="15269" spans="16:16" x14ac:dyDescent="0.25">
      <c r="P15269" s="158"/>
    </row>
    <row r="15270" spans="16:16" x14ac:dyDescent="0.25">
      <c r="P15270" s="158"/>
    </row>
    <row r="15271" spans="16:16" x14ac:dyDescent="0.25">
      <c r="P15271" s="158"/>
    </row>
    <row r="15272" spans="16:16" x14ac:dyDescent="0.25">
      <c r="P15272" s="158"/>
    </row>
    <row r="15273" spans="16:16" x14ac:dyDescent="0.25">
      <c r="P15273" s="158"/>
    </row>
    <row r="15274" spans="16:16" x14ac:dyDescent="0.25">
      <c r="P15274" s="158"/>
    </row>
    <row r="15275" spans="16:16" x14ac:dyDescent="0.25">
      <c r="P15275" s="158"/>
    </row>
    <row r="15276" spans="16:16" x14ac:dyDescent="0.25">
      <c r="P15276" s="158"/>
    </row>
    <row r="15277" spans="16:16" x14ac:dyDescent="0.25">
      <c r="P15277" s="158"/>
    </row>
    <row r="15278" spans="16:16" x14ac:dyDescent="0.25">
      <c r="P15278" s="158"/>
    </row>
    <row r="15279" spans="16:16" x14ac:dyDescent="0.25">
      <c r="P15279" s="158"/>
    </row>
    <row r="15280" spans="16:16" x14ac:dyDescent="0.25">
      <c r="P15280" s="158"/>
    </row>
    <row r="15281" spans="16:16" x14ac:dyDescent="0.25">
      <c r="P15281" s="158"/>
    </row>
    <row r="15282" spans="16:16" x14ac:dyDescent="0.25">
      <c r="P15282" s="158"/>
    </row>
    <row r="15283" spans="16:16" x14ac:dyDescent="0.25">
      <c r="P15283" s="158"/>
    </row>
    <row r="15284" spans="16:16" x14ac:dyDescent="0.25">
      <c r="P15284" s="158"/>
    </row>
    <row r="15285" spans="16:16" x14ac:dyDescent="0.25">
      <c r="P15285" s="158"/>
    </row>
    <row r="15286" spans="16:16" x14ac:dyDescent="0.25">
      <c r="P15286" s="158"/>
    </row>
    <row r="15287" spans="16:16" x14ac:dyDescent="0.25">
      <c r="P15287" s="158"/>
    </row>
    <row r="15288" spans="16:16" x14ac:dyDescent="0.25">
      <c r="P15288" s="158"/>
    </row>
    <row r="15289" spans="16:16" x14ac:dyDescent="0.25">
      <c r="P15289" s="158"/>
    </row>
    <row r="15290" spans="16:16" x14ac:dyDescent="0.25">
      <c r="P15290" s="158"/>
    </row>
    <row r="15291" spans="16:16" x14ac:dyDescent="0.25">
      <c r="P15291" s="158"/>
    </row>
    <row r="15292" spans="16:16" x14ac:dyDescent="0.25">
      <c r="P15292" s="158"/>
    </row>
    <row r="15293" spans="16:16" x14ac:dyDescent="0.25">
      <c r="P15293" s="158"/>
    </row>
    <row r="15294" spans="16:16" x14ac:dyDescent="0.25">
      <c r="P15294" s="158"/>
    </row>
    <row r="15295" spans="16:16" x14ac:dyDescent="0.25">
      <c r="P15295" s="158"/>
    </row>
    <row r="15296" spans="16:16" x14ac:dyDescent="0.25">
      <c r="P15296" s="158"/>
    </row>
    <row r="15297" spans="16:16" x14ac:dyDescent="0.25">
      <c r="P15297" s="158"/>
    </row>
    <row r="15298" spans="16:16" x14ac:dyDescent="0.25">
      <c r="P15298" s="158"/>
    </row>
    <row r="15299" spans="16:16" x14ac:dyDescent="0.25">
      <c r="P15299" s="158"/>
    </row>
    <row r="15300" spans="16:16" x14ac:dyDescent="0.25">
      <c r="P15300" s="158"/>
    </row>
    <row r="15301" spans="16:16" x14ac:dyDescent="0.25">
      <c r="P15301" s="158"/>
    </row>
    <row r="15302" spans="16:16" x14ac:dyDescent="0.25">
      <c r="P15302" s="158"/>
    </row>
    <row r="15303" spans="16:16" x14ac:dyDescent="0.25">
      <c r="P15303" s="158"/>
    </row>
    <row r="15304" spans="16:16" x14ac:dyDescent="0.25">
      <c r="P15304" s="158"/>
    </row>
    <row r="15305" spans="16:16" x14ac:dyDescent="0.25">
      <c r="P15305" s="158"/>
    </row>
    <row r="15306" spans="16:16" x14ac:dyDescent="0.25">
      <c r="P15306" s="158"/>
    </row>
    <row r="15307" spans="16:16" x14ac:dyDescent="0.25">
      <c r="P15307" s="158"/>
    </row>
    <row r="15308" spans="16:16" x14ac:dyDescent="0.25">
      <c r="P15308" s="158"/>
    </row>
    <row r="15309" spans="16:16" x14ac:dyDescent="0.25">
      <c r="P15309" s="158"/>
    </row>
    <row r="15310" spans="16:16" x14ac:dyDescent="0.25">
      <c r="P15310" s="158"/>
    </row>
    <row r="15311" spans="16:16" x14ac:dyDescent="0.25">
      <c r="P15311" s="158"/>
    </row>
    <row r="15312" spans="16:16" x14ac:dyDescent="0.25">
      <c r="P15312" s="158"/>
    </row>
    <row r="15313" spans="16:16" x14ac:dyDescent="0.25">
      <c r="P15313" s="158"/>
    </row>
    <row r="15314" spans="16:16" x14ac:dyDescent="0.25">
      <c r="P15314" s="158"/>
    </row>
    <row r="15315" spans="16:16" x14ac:dyDescent="0.25">
      <c r="P15315" s="158"/>
    </row>
    <row r="15316" spans="16:16" x14ac:dyDescent="0.25">
      <c r="P15316" s="158"/>
    </row>
    <row r="15317" spans="16:16" x14ac:dyDescent="0.25">
      <c r="P15317" s="158"/>
    </row>
    <row r="15318" spans="16:16" x14ac:dyDescent="0.25">
      <c r="P15318" s="158"/>
    </row>
    <row r="15319" spans="16:16" x14ac:dyDescent="0.25">
      <c r="P15319" s="158"/>
    </row>
    <row r="15320" spans="16:16" x14ac:dyDescent="0.25">
      <c r="P15320" s="158"/>
    </row>
    <row r="15321" spans="16:16" x14ac:dyDescent="0.25">
      <c r="P15321" s="158"/>
    </row>
    <row r="15322" spans="16:16" x14ac:dyDescent="0.25">
      <c r="P15322" s="158"/>
    </row>
    <row r="15323" spans="16:16" x14ac:dyDescent="0.25">
      <c r="P15323" s="158"/>
    </row>
    <row r="15324" spans="16:16" x14ac:dyDescent="0.25">
      <c r="P15324" s="158"/>
    </row>
    <row r="15325" spans="16:16" x14ac:dyDescent="0.25">
      <c r="P15325" s="158"/>
    </row>
    <row r="15326" spans="16:16" x14ac:dyDescent="0.25">
      <c r="P15326" s="158"/>
    </row>
    <row r="15327" spans="16:16" x14ac:dyDescent="0.25">
      <c r="P15327" s="158"/>
    </row>
    <row r="15328" spans="16:16" x14ac:dyDescent="0.25">
      <c r="P15328" s="158"/>
    </row>
    <row r="15329" spans="16:16" x14ac:dyDescent="0.25">
      <c r="P15329" s="158"/>
    </row>
    <row r="15330" spans="16:16" x14ac:dyDescent="0.25">
      <c r="P15330" s="158"/>
    </row>
    <row r="15331" spans="16:16" x14ac:dyDescent="0.25">
      <c r="P15331" s="158"/>
    </row>
    <row r="15332" spans="16:16" x14ac:dyDescent="0.25">
      <c r="P15332" s="158"/>
    </row>
    <row r="15333" spans="16:16" x14ac:dyDescent="0.25">
      <c r="P15333" s="158"/>
    </row>
    <row r="15334" spans="16:16" x14ac:dyDescent="0.25">
      <c r="P15334" s="158"/>
    </row>
    <row r="15335" spans="16:16" x14ac:dyDescent="0.25">
      <c r="P15335" s="158"/>
    </row>
    <row r="15336" spans="16:16" x14ac:dyDescent="0.25">
      <c r="P15336" s="158"/>
    </row>
    <row r="15337" spans="16:16" x14ac:dyDescent="0.25">
      <c r="P15337" s="158"/>
    </row>
    <row r="15338" spans="16:16" x14ac:dyDescent="0.25">
      <c r="P15338" s="158"/>
    </row>
    <row r="15339" spans="16:16" x14ac:dyDescent="0.25">
      <c r="P15339" s="158"/>
    </row>
    <row r="15340" spans="16:16" x14ac:dyDescent="0.25">
      <c r="P15340" s="158"/>
    </row>
    <row r="15341" spans="16:16" x14ac:dyDescent="0.25">
      <c r="P15341" s="158"/>
    </row>
    <row r="15342" spans="16:16" x14ac:dyDescent="0.25">
      <c r="P15342" s="158"/>
    </row>
    <row r="15343" spans="16:16" x14ac:dyDescent="0.25">
      <c r="P15343" s="158"/>
    </row>
    <row r="15344" spans="16:16" x14ac:dyDescent="0.25">
      <c r="P15344" s="158"/>
    </row>
    <row r="15345" spans="16:16" x14ac:dyDescent="0.25">
      <c r="P15345" s="158"/>
    </row>
    <row r="15346" spans="16:16" x14ac:dyDescent="0.25">
      <c r="P15346" s="158"/>
    </row>
    <row r="15347" spans="16:16" x14ac:dyDescent="0.25">
      <c r="P15347" s="158"/>
    </row>
    <row r="15348" spans="16:16" x14ac:dyDescent="0.25">
      <c r="P15348" s="158"/>
    </row>
    <row r="15349" spans="16:16" x14ac:dyDescent="0.25">
      <c r="P15349" s="158"/>
    </row>
    <row r="15350" spans="16:16" x14ac:dyDescent="0.25">
      <c r="P15350" s="158"/>
    </row>
    <row r="15351" spans="16:16" x14ac:dyDescent="0.25">
      <c r="P15351" s="158"/>
    </row>
    <row r="15352" spans="16:16" x14ac:dyDescent="0.25">
      <c r="P15352" s="158"/>
    </row>
    <row r="15353" spans="16:16" x14ac:dyDescent="0.25">
      <c r="P15353" s="158"/>
    </row>
    <row r="15354" spans="16:16" x14ac:dyDescent="0.25">
      <c r="P15354" s="158"/>
    </row>
    <row r="15355" spans="16:16" x14ac:dyDescent="0.25">
      <c r="P15355" s="158"/>
    </row>
    <row r="15356" spans="16:16" x14ac:dyDescent="0.25">
      <c r="P15356" s="158"/>
    </row>
    <row r="15357" spans="16:16" x14ac:dyDescent="0.25">
      <c r="P15357" s="158"/>
    </row>
    <row r="15358" spans="16:16" x14ac:dyDescent="0.25">
      <c r="P15358" s="158"/>
    </row>
    <row r="15359" spans="16:16" x14ac:dyDescent="0.25">
      <c r="P15359" s="158"/>
    </row>
    <row r="15360" spans="16:16" x14ac:dyDescent="0.25">
      <c r="P15360" s="158"/>
    </row>
    <row r="15361" spans="16:16" x14ac:dyDescent="0.25">
      <c r="P15361" s="158"/>
    </row>
    <row r="15362" spans="16:16" x14ac:dyDescent="0.25">
      <c r="P15362" s="158"/>
    </row>
    <row r="15363" spans="16:16" x14ac:dyDescent="0.25">
      <c r="P15363" s="158"/>
    </row>
    <row r="15364" spans="16:16" x14ac:dyDescent="0.25">
      <c r="P15364" s="158"/>
    </row>
    <row r="15365" spans="16:16" x14ac:dyDescent="0.25">
      <c r="P15365" s="158"/>
    </row>
    <row r="15366" spans="16:16" x14ac:dyDescent="0.25">
      <c r="P15366" s="158"/>
    </row>
    <row r="15367" spans="16:16" x14ac:dyDescent="0.25">
      <c r="P15367" s="158"/>
    </row>
    <row r="15368" spans="16:16" x14ac:dyDescent="0.25">
      <c r="P15368" s="158"/>
    </row>
    <row r="15369" spans="16:16" x14ac:dyDescent="0.25">
      <c r="P15369" s="158"/>
    </row>
    <row r="15370" spans="16:16" x14ac:dyDescent="0.25">
      <c r="P15370" s="158"/>
    </row>
    <row r="15371" spans="16:16" x14ac:dyDescent="0.25">
      <c r="P15371" s="158"/>
    </row>
    <row r="15372" spans="16:16" x14ac:dyDescent="0.25">
      <c r="P15372" s="158"/>
    </row>
    <row r="15373" spans="16:16" x14ac:dyDescent="0.25">
      <c r="P15373" s="158"/>
    </row>
    <row r="15374" spans="16:16" x14ac:dyDescent="0.25">
      <c r="P15374" s="158"/>
    </row>
    <row r="15375" spans="16:16" x14ac:dyDescent="0.25">
      <c r="P15375" s="158"/>
    </row>
    <row r="15376" spans="16:16" x14ac:dyDescent="0.25">
      <c r="P15376" s="158"/>
    </row>
    <row r="15377" spans="16:16" x14ac:dyDescent="0.25">
      <c r="P15377" s="158"/>
    </row>
    <row r="15378" spans="16:16" x14ac:dyDescent="0.25">
      <c r="P15378" s="158"/>
    </row>
    <row r="15379" spans="16:16" x14ac:dyDescent="0.25">
      <c r="P15379" s="158"/>
    </row>
    <row r="15380" spans="16:16" x14ac:dyDescent="0.25">
      <c r="P15380" s="158"/>
    </row>
    <row r="15381" spans="16:16" x14ac:dyDescent="0.25">
      <c r="P15381" s="158"/>
    </row>
    <row r="15382" spans="16:16" x14ac:dyDescent="0.25">
      <c r="P15382" s="158"/>
    </row>
    <row r="15383" spans="16:16" x14ac:dyDescent="0.25">
      <c r="P15383" s="158"/>
    </row>
    <row r="15384" spans="16:16" x14ac:dyDescent="0.25">
      <c r="P15384" s="158"/>
    </row>
    <row r="15385" spans="16:16" x14ac:dyDescent="0.25">
      <c r="P15385" s="158"/>
    </row>
    <row r="15386" spans="16:16" x14ac:dyDescent="0.25">
      <c r="P15386" s="158"/>
    </row>
    <row r="15387" spans="16:16" x14ac:dyDescent="0.25">
      <c r="P15387" s="158"/>
    </row>
    <row r="15388" spans="16:16" x14ac:dyDescent="0.25">
      <c r="P15388" s="158"/>
    </row>
    <row r="15389" spans="16:16" x14ac:dyDescent="0.25">
      <c r="P15389" s="158"/>
    </row>
    <row r="15390" spans="16:16" x14ac:dyDescent="0.25">
      <c r="P15390" s="158"/>
    </row>
    <row r="15391" spans="16:16" x14ac:dyDescent="0.25">
      <c r="P15391" s="158"/>
    </row>
    <row r="15392" spans="16:16" x14ac:dyDescent="0.25">
      <c r="P15392" s="158"/>
    </row>
    <row r="15393" spans="16:16" x14ac:dyDescent="0.25">
      <c r="P15393" s="158"/>
    </row>
    <row r="15394" spans="16:16" x14ac:dyDescent="0.25">
      <c r="P15394" s="158"/>
    </row>
    <row r="15395" spans="16:16" x14ac:dyDescent="0.25">
      <c r="P15395" s="158"/>
    </row>
    <row r="15396" spans="16:16" x14ac:dyDescent="0.25">
      <c r="P15396" s="158"/>
    </row>
    <row r="15397" spans="16:16" x14ac:dyDescent="0.25">
      <c r="P15397" s="158"/>
    </row>
    <row r="15398" spans="16:16" x14ac:dyDescent="0.25">
      <c r="P15398" s="158"/>
    </row>
    <row r="15399" spans="16:16" x14ac:dyDescent="0.25">
      <c r="P15399" s="158"/>
    </row>
    <row r="15400" spans="16:16" x14ac:dyDescent="0.25">
      <c r="P15400" s="158"/>
    </row>
    <row r="15401" spans="16:16" x14ac:dyDescent="0.25">
      <c r="P15401" s="158"/>
    </row>
    <row r="15402" spans="16:16" x14ac:dyDescent="0.25">
      <c r="P15402" s="158"/>
    </row>
    <row r="15403" spans="16:16" x14ac:dyDescent="0.25">
      <c r="P15403" s="158"/>
    </row>
    <row r="15404" spans="16:16" x14ac:dyDescent="0.25">
      <c r="P15404" s="158"/>
    </row>
    <row r="15405" spans="16:16" x14ac:dyDescent="0.25">
      <c r="P15405" s="158"/>
    </row>
    <row r="15406" spans="16:16" x14ac:dyDescent="0.25">
      <c r="P15406" s="158"/>
    </row>
    <row r="15407" spans="16:16" x14ac:dyDescent="0.25">
      <c r="P15407" s="158"/>
    </row>
    <row r="15408" spans="16:16" x14ac:dyDescent="0.25">
      <c r="P15408" s="158"/>
    </row>
    <row r="15409" spans="16:16" x14ac:dyDescent="0.25">
      <c r="P15409" s="158"/>
    </row>
    <row r="15410" spans="16:16" x14ac:dyDescent="0.25">
      <c r="P15410" s="158"/>
    </row>
    <row r="15411" spans="16:16" x14ac:dyDescent="0.25">
      <c r="P15411" s="158"/>
    </row>
    <row r="15412" spans="16:16" x14ac:dyDescent="0.25">
      <c r="P15412" s="158"/>
    </row>
    <row r="15413" spans="16:16" x14ac:dyDescent="0.25">
      <c r="P15413" s="158"/>
    </row>
    <row r="15414" spans="16:16" x14ac:dyDescent="0.25">
      <c r="P15414" s="158"/>
    </row>
    <row r="15415" spans="16:16" x14ac:dyDescent="0.25">
      <c r="P15415" s="158"/>
    </row>
    <row r="15416" spans="16:16" x14ac:dyDescent="0.25">
      <c r="P15416" s="158"/>
    </row>
    <row r="15417" spans="16:16" x14ac:dyDescent="0.25">
      <c r="P15417" s="158"/>
    </row>
    <row r="15418" spans="16:16" x14ac:dyDescent="0.25">
      <c r="P15418" s="158"/>
    </row>
    <row r="15419" spans="16:16" x14ac:dyDescent="0.25">
      <c r="P15419" s="158"/>
    </row>
    <row r="15420" spans="16:16" x14ac:dyDescent="0.25">
      <c r="P15420" s="158"/>
    </row>
    <row r="15421" spans="16:16" x14ac:dyDescent="0.25">
      <c r="P15421" s="158"/>
    </row>
    <row r="15422" spans="16:16" x14ac:dyDescent="0.25">
      <c r="P15422" s="158"/>
    </row>
    <row r="15423" spans="16:16" x14ac:dyDescent="0.25">
      <c r="P15423" s="158"/>
    </row>
    <row r="15424" spans="16:16" x14ac:dyDescent="0.25">
      <c r="P15424" s="158"/>
    </row>
    <row r="15425" spans="16:16" x14ac:dyDescent="0.25">
      <c r="P15425" s="158"/>
    </row>
    <row r="15426" spans="16:16" x14ac:dyDescent="0.25">
      <c r="P15426" s="158"/>
    </row>
    <row r="15427" spans="16:16" x14ac:dyDescent="0.25">
      <c r="P15427" s="158"/>
    </row>
    <row r="15428" spans="16:16" x14ac:dyDescent="0.25">
      <c r="P15428" s="158"/>
    </row>
    <row r="15429" spans="16:16" x14ac:dyDescent="0.25">
      <c r="P15429" s="158"/>
    </row>
    <row r="15430" spans="16:16" x14ac:dyDescent="0.25">
      <c r="P15430" s="158"/>
    </row>
    <row r="15431" spans="16:16" x14ac:dyDescent="0.25">
      <c r="P15431" s="158"/>
    </row>
    <row r="15432" spans="16:16" x14ac:dyDescent="0.25">
      <c r="P15432" s="158"/>
    </row>
    <row r="15433" spans="16:16" x14ac:dyDescent="0.25">
      <c r="P15433" s="158"/>
    </row>
    <row r="15434" spans="16:16" x14ac:dyDescent="0.25">
      <c r="P15434" s="158"/>
    </row>
    <row r="15435" spans="16:16" x14ac:dyDescent="0.25">
      <c r="P15435" s="158"/>
    </row>
    <row r="15436" spans="16:16" x14ac:dyDescent="0.25">
      <c r="P15436" s="158"/>
    </row>
    <row r="15437" spans="16:16" x14ac:dyDescent="0.25">
      <c r="P15437" s="158"/>
    </row>
    <row r="15438" spans="16:16" x14ac:dyDescent="0.25">
      <c r="P15438" s="158"/>
    </row>
    <row r="15439" spans="16:16" x14ac:dyDescent="0.25">
      <c r="P15439" s="158"/>
    </row>
    <row r="15440" spans="16:16" x14ac:dyDescent="0.25">
      <c r="P15440" s="158"/>
    </row>
    <row r="15441" spans="16:16" x14ac:dyDescent="0.25">
      <c r="P15441" s="158"/>
    </row>
    <row r="15442" spans="16:16" x14ac:dyDescent="0.25">
      <c r="P15442" s="158"/>
    </row>
    <row r="15443" spans="16:16" x14ac:dyDescent="0.25">
      <c r="P15443" s="158"/>
    </row>
    <row r="15444" spans="16:16" x14ac:dyDescent="0.25">
      <c r="P15444" s="158"/>
    </row>
    <row r="15445" spans="16:16" x14ac:dyDescent="0.25">
      <c r="P15445" s="158"/>
    </row>
    <row r="15446" spans="16:16" x14ac:dyDescent="0.25">
      <c r="P15446" s="158"/>
    </row>
    <row r="15447" spans="16:16" x14ac:dyDescent="0.25">
      <c r="P15447" s="158"/>
    </row>
    <row r="15448" spans="16:16" x14ac:dyDescent="0.25">
      <c r="P15448" s="158"/>
    </row>
    <row r="15449" spans="16:16" x14ac:dyDescent="0.25">
      <c r="P15449" s="158"/>
    </row>
    <row r="15450" spans="16:16" x14ac:dyDescent="0.25">
      <c r="P15450" s="158"/>
    </row>
    <row r="15451" spans="16:16" x14ac:dyDescent="0.25">
      <c r="P15451" s="158"/>
    </row>
    <row r="15452" spans="16:16" x14ac:dyDescent="0.25">
      <c r="P15452" s="158"/>
    </row>
    <row r="15453" spans="16:16" x14ac:dyDescent="0.25">
      <c r="P15453" s="158"/>
    </row>
    <row r="15454" spans="16:16" x14ac:dyDescent="0.25">
      <c r="P15454" s="158"/>
    </row>
    <row r="15455" spans="16:16" x14ac:dyDescent="0.25">
      <c r="P15455" s="158"/>
    </row>
    <row r="15456" spans="16:16" x14ac:dyDescent="0.25">
      <c r="P15456" s="158"/>
    </row>
    <row r="15457" spans="16:16" x14ac:dyDescent="0.25">
      <c r="P15457" s="158"/>
    </row>
    <row r="15458" spans="16:16" x14ac:dyDescent="0.25">
      <c r="P15458" s="158"/>
    </row>
    <row r="15459" spans="16:16" x14ac:dyDescent="0.25">
      <c r="P15459" s="158"/>
    </row>
    <row r="15460" spans="16:16" x14ac:dyDescent="0.25">
      <c r="P15460" s="158"/>
    </row>
    <row r="15461" spans="16:16" x14ac:dyDescent="0.25">
      <c r="P15461" s="158"/>
    </row>
    <row r="15462" spans="16:16" x14ac:dyDescent="0.25">
      <c r="P15462" s="158"/>
    </row>
    <row r="15463" spans="16:16" x14ac:dyDescent="0.25">
      <c r="P15463" s="158"/>
    </row>
    <row r="15464" spans="16:16" x14ac:dyDescent="0.25">
      <c r="P15464" s="158"/>
    </row>
    <row r="15465" spans="16:16" x14ac:dyDescent="0.25">
      <c r="P15465" s="158"/>
    </row>
    <row r="15466" spans="16:16" x14ac:dyDescent="0.25">
      <c r="P15466" s="158"/>
    </row>
    <row r="15467" spans="16:16" x14ac:dyDescent="0.25">
      <c r="P15467" s="158"/>
    </row>
    <row r="15468" spans="16:16" x14ac:dyDescent="0.25">
      <c r="P15468" s="158"/>
    </row>
    <row r="15469" spans="16:16" x14ac:dyDescent="0.25">
      <c r="P15469" s="158"/>
    </row>
    <row r="15470" spans="16:16" x14ac:dyDescent="0.25">
      <c r="P15470" s="158"/>
    </row>
    <row r="15471" spans="16:16" x14ac:dyDescent="0.25">
      <c r="P15471" s="158"/>
    </row>
    <row r="15472" spans="16:16" x14ac:dyDescent="0.25">
      <c r="P15472" s="158"/>
    </row>
    <row r="15473" spans="16:16" x14ac:dyDescent="0.25">
      <c r="P15473" s="158"/>
    </row>
    <row r="15474" spans="16:16" x14ac:dyDescent="0.25">
      <c r="P15474" s="158"/>
    </row>
    <row r="15475" spans="16:16" x14ac:dyDescent="0.25">
      <c r="P15475" s="158"/>
    </row>
    <row r="15476" spans="16:16" x14ac:dyDescent="0.25">
      <c r="P15476" s="158"/>
    </row>
    <row r="15477" spans="16:16" x14ac:dyDescent="0.25">
      <c r="P15477" s="158"/>
    </row>
    <row r="15478" spans="16:16" x14ac:dyDescent="0.25">
      <c r="P15478" s="158"/>
    </row>
    <row r="15479" spans="16:16" x14ac:dyDescent="0.25">
      <c r="P15479" s="158"/>
    </row>
    <row r="15480" spans="16:16" x14ac:dyDescent="0.25">
      <c r="P15480" s="158"/>
    </row>
    <row r="15481" spans="16:16" x14ac:dyDescent="0.25">
      <c r="P15481" s="158"/>
    </row>
    <row r="15482" spans="16:16" x14ac:dyDescent="0.25">
      <c r="P15482" s="158"/>
    </row>
    <row r="15483" spans="16:16" x14ac:dyDescent="0.25">
      <c r="P15483" s="158"/>
    </row>
    <row r="15484" spans="16:16" x14ac:dyDescent="0.25">
      <c r="P15484" s="158"/>
    </row>
    <row r="15485" spans="16:16" x14ac:dyDescent="0.25">
      <c r="P15485" s="158"/>
    </row>
    <row r="15486" spans="16:16" x14ac:dyDescent="0.25">
      <c r="P15486" s="158"/>
    </row>
    <row r="15487" spans="16:16" x14ac:dyDescent="0.25">
      <c r="P15487" s="158"/>
    </row>
    <row r="15488" spans="16:16" x14ac:dyDescent="0.25">
      <c r="P15488" s="158"/>
    </row>
    <row r="15489" spans="16:16" x14ac:dyDescent="0.25">
      <c r="P15489" s="158"/>
    </row>
    <row r="15490" spans="16:16" x14ac:dyDescent="0.25">
      <c r="P15490" s="158"/>
    </row>
    <row r="15491" spans="16:16" x14ac:dyDescent="0.25">
      <c r="P15491" s="158"/>
    </row>
    <row r="15492" spans="16:16" x14ac:dyDescent="0.25">
      <c r="P15492" s="158"/>
    </row>
    <row r="15493" spans="16:16" x14ac:dyDescent="0.25">
      <c r="P15493" s="158"/>
    </row>
    <row r="15494" spans="16:16" x14ac:dyDescent="0.25">
      <c r="P15494" s="158"/>
    </row>
    <row r="15495" spans="16:16" x14ac:dyDescent="0.25">
      <c r="P15495" s="158"/>
    </row>
    <row r="15496" spans="16:16" x14ac:dyDescent="0.25">
      <c r="P15496" s="158"/>
    </row>
    <row r="15497" spans="16:16" x14ac:dyDescent="0.25">
      <c r="P15497" s="158"/>
    </row>
    <row r="15498" spans="16:16" x14ac:dyDescent="0.25">
      <c r="P15498" s="158"/>
    </row>
    <row r="15499" spans="16:16" x14ac:dyDescent="0.25">
      <c r="P15499" s="158"/>
    </row>
    <row r="15500" spans="16:16" x14ac:dyDescent="0.25">
      <c r="P15500" s="158"/>
    </row>
    <row r="15501" spans="16:16" x14ac:dyDescent="0.25">
      <c r="P15501" s="158"/>
    </row>
    <row r="15502" spans="16:16" x14ac:dyDescent="0.25">
      <c r="P15502" s="158"/>
    </row>
    <row r="15503" spans="16:16" x14ac:dyDescent="0.25">
      <c r="P15503" s="158"/>
    </row>
    <row r="15504" spans="16:16" x14ac:dyDescent="0.25">
      <c r="P15504" s="158"/>
    </row>
    <row r="15505" spans="16:16" x14ac:dyDescent="0.25">
      <c r="P15505" s="158"/>
    </row>
    <row r="15506" spans="16:16" x14ac:dyDescent="0.25">
      <c r="P15506" s="158"/>
    </row>
    <row r="15507" spans="16:16" x14ac:dyDescent="0.25">
      <c r="P15507" s="158"/>
    </row>
    <row r="15508" spans="16:16" x14ac:dyDescent="0.25">
      <c r="P15508" s="158"/>
    </row>
    <row r="15509" spans="16:16" x14ac:dyDescent="0.25">
      <c r="P15509" s="158"/>
    </row>
    <row r="15510" spans="16:16" x14ac:dyDescent="0.25">
      <c r="P15510" s="158"/>
    </row>
    <row r="15511" spans="16:16" x14ac:dyDescent="0.25">
      <c r="P15511" s="158"/>
    </row>
    <row r="15512" spans="16:16" x14ac:dyDescent="0.25">
      <c r="P15512" s="158"/>
    </row>
    <row r="15513" spans="16:16" x14ac:dyDescent="0.25">
      <c r="P15513" s="158"/>
    </row>
    <row r="15514" spans="16:16" x14ac:dyDescent="0.25">
      <c r="P15514" s="158"/>
    </row>
    <row r="15515" spans="16:16" x14ac:dyDescent="0.25">
      <c r="P15515" s="158"/>
    </row>
    <row r="15516" spans="16:16" x14ac:dyDescent="0.25">
      <c r="P15516" s="158"/>
    </row>
    <row r="15517" spans="16:16" x14ac:dyDescent="0.25">
      <c r="P15517" s="158"/>
    </row>
    <row r="15518" spans="16:16" x14ac:dyDescent="0.25">
      <c r="P15518" s="158"/>
    </row>
    <row r="15519" spans="16:16" x14ac:dyDescent="0.25">
      <c r="P15519" s="158"/>
    </row>
    <row r="15520" spans="16:16" x14ac:dyDescent="0.25">
      <c r="P15520" s="158"/>
    </row>
    <row r="15521" spans="16:16" x14ac:dyDescent="0.25">
      <c r="P15521" s="158"/>
    </row>
    <row r="15522" spans="16:16" x14ac:dyDescent="0.25">
      <c r="P15522" s="158"/>
    </row>
    <row r="15523" spans="16:16" x14ac:dyDescent="0.25">
      <c r="P15523" s="158"/>
    </row>
    <row r="15524" spans="16:16" x14ac:dyDescent="0.25">
      <c r="P15524" s="158"/>
    </row>
    <row r="15525" spans="16:16" x14ac:dyDescent="0.25">
      <c r="P15525" s="158"/>
    </row>
    <row r="15526" spans="16:16" x14ac:dyDescent="0.25">
      <c r="P15526" s="158"/>
    </row>
    <row r="15527" spans="16:16" x14ac:dyDescent="0.25">
      <c r="P15527" s="158"/>
    </row>
    <row r="15528" spans="16:16" x14ac:dyDescent="0.25">
      <c r="P15528" s="158"/>
    </row>
    <row r="15529" spans="16:16" x14ac:dyDescent="0.25">
      <c r="P15529" s="158"/>
    </row>
    <row r="15530" spans="16:16" x14ac:dyDescent="0.25">
      <c r="P15530" s="158"/>
    </row>
    <row r="15531" spans="16:16" x14ac:dyDescent="0.25">
      <c r="P15531" s="158"/>
    </row>
    <row r="15532" spans="16:16" x14ac:dyDescent="0.25">
      <c r="P15532" s="158"/>
    </row>
    <row r="15533" spans="16:16" x14ac:dyDescent="0.25">
      <c r="P15533" s="158"/>
    </row>
    <row r="15534" spans="16:16" x14ac:dyDescent="0.25">
      <c r="P15534" s="158"/>
    </row>
    <row r="15535" spans="16:16" x14ac:dyDescent="0.25">
      <c r="P15535" s="158"/>
    </row>
    <row r="15536" spans="16:16" x14ac:dyDescent="0.25">
      <c r="P15536" s="158"/>
    </row>
    <row r="15537" spans="16:16" x14ac:dyDescent="0.25">
      <c r="P15537" s="158"/>
    </row>
    <row r="15538" spans="16:16" x14ac:dyDescent="0.25">
      <c r="P15538" s="158"/>
    </row>
    <row r="15539" spans="16:16" x14ac:dyDescent="0.25">
      <c r="P15539" s="158"/>
    </row>
    <row r="15540" spans="16:16" x14ac:dyDescent="0.25">
      <c r="P15540" s="158"/>
    </row>
    <row r="15541" spans="16:16" x14ac:dyDescent="0.25">
      <c r="P15541" s="158"/>
    </row>
    <row r="15542" spans="16:16" x14ac:dyDescent="0.25">
      <c r="P15542" s="158"/>
    </row>
    <row r="15543" spans="16:16" x14ac:dyDescent="0.25">
      <c r="P15543" s="158"/>
    </row>
    <row r="15544" spans="16:16" x14ac:dyDescent="0.25">
      <c r="P15544" s="158"/>
    </row>
    <row r="15545" spans="16:16" x14ac:dyDescent="0.25">
      <c r="P15545" s="158"/>
    </row>
    <row r="15546" spans="16:16" x14ac:dyDescent="0.25">
      <c r="P15546" s="158"/>
    </row>
    <row r="15547" spans="16:16" x14ac:dyDescent="0.25">
      <c r="P15547" s="158"/>
    </row>
    <row r="15548" spans="16:16" x14ac:dyDescent="0.25">
      <c r="P15548" s="158"/>
    </row>
    <row r="15549" spans="16:16" x14ac:dyDescent="0.25">
      <c r="P15549" s="158"/>
    </row>
    <row r="15550" spans="16:16" x14ac:dyDescent="0.25">
      <c r="P15550" s="158"/>
    </row>
    <row r="15551" spans="16:16" x14ac:dyDescent="0.25">
      <c r="P15551" s="158"/>
    </row>
    <row r="15552" spans="16:16" x14ac:dyDescent="0.25">
      <c r="P15552" s="158"/>
    </row>
    <row r="15553" spans="16:16" x14ac:dyDescent="0.25">
      <c r="P15553" s="158"/>
    </row>
    <row r="15554" spans="16:16" x14ac:dyDescent="0.25">
      <c r="P15554" s="158"/>
    </row>
    <row r="15555" spans="16:16" x14ac:dyDescent="0.25">
      <c r="P15555" s="158"/>
    </row>
    <row r="15556" spans="16:16" x14ac:dyDescent="0.25">
      <c r="P15556" s="158"/>
    </row>
    <row r="15557" spans="16:16" x14ac:dyDescent="0.25">
      <c r="P15557" s="158"/>
    </row>
    <row r="15558" spans="16:16" x14ac:dyDescent="0.25">
      <c r="P15558" s="158"/>
    </row>
    <row r="15559" spans="16:16" x14ac:dyDescent="0.25">
      <c r="P15559" s="158"/>
    </row>
    <row r="15560" spans="16:16" x14ac:dyDescent="0.25">
      <c r="P15560" s="158"/>
    </row>
    <row r="15561" spans="16:16" x14ac:dyDescent="0.25">
      <c r="P15561" s="158"/>
    </row>
    <row r="15562" spans="16:16" x14ac:dyDescent="0.25">
      <c r="P15562" s="158"/>
    </row>
    <row r="15563" spans="16:16" x14ac:dyDescent="0.25">
      <c r="P15563" s="158"/>
    </row>
    <row r="15564" spans="16:16" x14ac:dyDescent="0.25">
      <c r="P15564" s="158"/>
    </row>
    <row r="15565" spans="16:16" x14ac:dyDescent="0.25">
      <c r="P15565" s="158"/>
    </row>
    <row r="15566" spans="16:16" x14ac:dyDescent="0.25">
      <c r="P15566" s="158"/>
    </row>
    <row r="15567" spans="16:16" x14ac:dyDescent="0.25">
      <c r="P15567" s="158"/>
    </row>
    <row r="15568" spans="16:16" x14ac:dyDescent="0.25">
      <c r="P15568" s="158"/>
    </row>
    <row r="15569" spans="16:16" x14ac:dyDescent="0.25">
      <c r="P15569" s="158"/>
    </row>
    <row r="15570" spans="16:16" x14ac:dyDescent="0.25">
      <c r="P15570" s="158"/>
    </row>
    <row r="15571" spans="16:16" x14ac:dyDescent="0.25">
      <c r="P15571" s="158"/>
    </row>
    <row r="15572" spans="16:16" x14ac:dyDescent="0.25">
      <c r="P15572" s="158"/>
    </row>
    <row r="15573" spans="16:16" x14ac:dyDescent="0.25">
      <c r="P15573" s="158"/>
    </row>
    <row r="15574" spans="16:16" x14ac:dyDescent="0.25">
      <c r="P15574" s="158"/>
    </row>
    <row r="15575" spans="16:16" x14ac:dyDescent="0.25">
      <c r="P15575" s="158"/>
    </row>
    <row r="15576" spans="16:16" x14ac:dyDescent="0.25">
      <c r="P15576" s="158"/>
    </row>
    <row r="15577" spans="16:16" x14ac:dyDescent="0.25">
      <c r="P15577" s="158"/>
    </row>
    <row r="15578" spans="16:16" x14ac:dyDescent="0.25">
      <c r="P15578" s="158"/>
    </row>
    <row r="15579" spans="16:16" x14ac:dyDescent="0.25">
      <c r="P15579" s="158"/>
    </row>
    <row r="15580" spans="16:16" x14ac:dyDescent="0.25">
      <c r="P15580" s="158"/>
    </row>
    <row r="15581" spans="16:16" x14ac:dyDescent="0.25">
      <c r="P15581" s="158"/>
    </row>
    <row r="15582" spans="16:16" x14ac:dyDescent="0.25">
      <c r="P15582" s="158"/>
    </row>
    <row r="15583" spans="16:16" x14ac:dyDescent="0.25">
      <c r="P15583" s="158"/>
    </row>
    <row r="15584" spans="16:16" x14ac:dyDescent="0.25">
      <c r="P15584" s="158"/>
    </row>
    <row r="15585" spans="16:16" x14ac:dyDescent="0.25">
      <c r="P15585" s="158"/>
    </row>
    <row r="15586" spans="16:16" x14ac:dyDescent="0.25">
      <c r="P15586" s="158"/>
    </row>
    <row r="15587" spans="16:16" x14ac:dyDescent="0.25">
      <c r="P15587" s="158"/>
    </row>
    <row r="15588" spans="16:16" x14ac:dyDescent="0.25">
      <c r="P15588" s="158"/>
    </row>
    <row r="15589" spans="16:16" x14ac:dyDescent="0.25">
      <c r="P15589" s="158"/>
    </row>
    <row r="15590" spans="16:16" x14ac:dyDescent="0.25">
      <c r="P15590" s="158"/>
    </row>
    <row r="15591" spans="16:16" x14ac:dyDescent="0.25">
      <c r="P15591" s="158"/>
    </row>
    <row r="15592" spans="16:16" x14ac:dyDescent="0.25">
      <c r="P15592" s="158"/>
    </row>
    <row r="15593" spans="16:16" x14ac:dyDescent="0.25">
      <c r="P15593" s="158"/>
    </row>
    <row r="15594" spans="16:16" x14ac:dyDescent="0.25">
      <c r="P15594" s="158"/>
    </row>
    <row r="15595" spans="16:16" x14ac:dyDescent="0.25">
      <c r="P15595" s="158"/>
    </row>
    <row r="15596" spans="16:16" x14ac:dyDescent="0.25">
      <c r="P15596" s="158"/>
    </row>
    <row r="15597" spans="16:16" x14ac:dyDescent="0.25">
      <c r="P15597" s="158"/>
    </row>
    <row r="15598" spans="16:16" x14ac:dyDescent="0.25">
      <c r="P15598" s="158"/>
    </row>
    <row r="15599" spans="16:16" x14ac:dyDescent="0.25">
      <c r="P15599" s="158"/>
    </row>
    <row r="15600" spans="16:16" x14ac:dyDescent="0.25">
      <c r="P15600" s="158"/>
    </row>
    <row r="15601" spans="16:16" x14ac:dyDescent="0.25">
      <c r="P15601" s="158"/>
    </row>
    <row r="15602" spans="16:16" x14ac:dyDescent="0.25">
      <c r="P15602" s="158"/>
    </row>
    <row r="15603" spans="16:16" x14ac:dyDescent="0.25">
      <c r="P15603" s="158"/>
    </row>
    <row r="15604" spans="16:16" x14ac:dyDescent="0.25">
      <c r="P15604" s="158"/>
    </row>
    <row r="15605" spans="16:16" x14ac:dyDescent="0.25">
      <c r="P15605" s="158"/>
    </row>
    <row r="15606" spans="16:16" x14ac:dyDescent="0.25">
      <c r="P15606" s="158"/>
    </row>
    <row r="15607" spans="16:16" x14ac:dyDescent="0.25">
      <c r="P15607" s="158"/>
    </row>
    <row r="15608" spans="16:16" x14ac:dyDescent="0.25">
      <c r="P15608" s="158"/>
    </row>
    <row r="15609" spans="16:16" x14ac:dyDescent="0.25">
      <c r="P15609" s="158"/>
    </row>
    <row r="15610" spans="16:16" x14ac:dyDescent="0.25">
      <c r="P15610" s="158"/>
    </row>
    <row r="15611" spans="16:16" x14ac:dyDescent="0.25">
      <c r="P15611" s="158"/>
    </row>
    <row r="15612" spans="16:16" x14ac:dyDescent="0.25">
      <c r="P15612" s="158"/>
    </row>
    <row r="15613" spans="16:16" x14ac:dyDescent="0.25">
      <c r="P15613" s="158"/>
    </row>
    <row r="15614" spans="16:16" x14ac:dyDescent="0.25">
      <c r="P15614" s="158"/>
    </row>
    <row r="15615" spans="16:16" x14ac:dyDescent="0.25">
      <c r="P15615" s="158"/>
    </row>
    <row r="15616" spans="16:16" x14ac:dyDescent="0.25">
      <c r="P15616" s="158"/>
    </row>
    <row r="15617" spans="16:16" x14ac:dyDescent="0.25">
      <c r="P15617" s="158"/>
    </row>
    <row r="15618" spans="16:16" x14ac:dyDescent="0.25">
      <c r="P15618" s="158"/>
    </row>
    <row r="15619" spans="16:16" x14ac:dyDescent="0.25">
      <c r="P15619" s="158"/>
    </row>
    <row r="15620" spans="16:16" x14ac:dyDescent="0.25">
      <c r="P15620" s="158"/>
    </row>
    <row r="15621" spans="16:16" x14ac:dyDescent="0.25">
      <c r="P15621" s="158"/>
    </row>
    <row r="15622" spans="16:16" x14ac:dyDescent="0.25">
      <c r="P15622" s="158"/>
    </row>
    <row r="15623" spans="16:16" x14ac:dyDescent="0.25">
      <c r="P15623" s="158"/>
    </row>
    <row r="15624" spans="16:16" x14ac:dyDescent="0.25">
      <c r="P15624" s="158"/>
    </row>
    <row r="15625" spans="16:16" x14ac:dyDescent="0.25">
      <c r="P15625" s="158"/>
    </row>
    <row r="15626" spans="16:16" x14ac:dyDescent="0.25">
      <c r="P15626" s="158"/>
    </row>
    <row r="15627" spans="16:16" x14ac:dyDescent="0.25">
      <c r="P15627" s="158"/>
    </row>
    <row r="15628" spans="16:16" x14ac:dyDescent="0.25">
      <c r="P15628" s="158"/>
    </row>
    <row r="15629" spans="16:16" x14ac:dyDescent="0.25">
      <c r="P15629" s="158"/>
    </row>
    <row r="15630" spans="16:16" x14ac:dyDescent="0.25">
      <c r="P15630" s="158"/>
    </row>
    <row r="15631" spans="16:16" x14ac:dyDescent="0.25">
      <c r="P15631" s="158"/>
    </row>
    <row r="15632" spans="16:16" x14ac:dyDescent="0.25">
      <c r="P15632" s="158"/>
    </row>
    <row r="15633" spans="16:16" x14ac:dyDescent="0.25">
      <c r="P15633" s="158"/>
    </row>
    <row r="15634" spans="16:16" x14ac:dyDescent="0.25">
      <c r="P15634" s="158"/>
    </row>
    <row r="15635" spans="16:16" x14ac:dyDescent="0.25">
      <c r="P15635" s="158"/>
    </row>
    <row r="15636" spans="16:16" x14ac:dyDescent="0.25">
      <c r="P15636" s="158"/>
    </row>
    <row r="15637" spans="16:16" x14ac:dyDescent="0.25">
      <c r="P15637" s="158"/>
    </row>
    <row r="15638" spans="16:16" x14ac:dyDescent="0.25">
      <c r="P15638" s="158"/>
    </row>
    <row r="15639" spans="16:16" x14ac:dyDescent="0.25">
      <c r="P15639" s="158"/>
    </row>
    <row r="15640" spans="16:16" x14ac:dyDescent="0.25">
      <c r="P15640" s="158"/>
    </row>
    <row r="15641" spans="16:16" x14ac:dyDescent="0.25">
      <c r="P15641" s="158"/>
    </row>
    <row r="15642" spans="16:16" x14ac:dyDescent="0.25">
      <c r="P15642" s="158"/>
    </row>
    <row r="15643" spans="16:16" x14ac:dyDescent="0.25">
      <c r="P15643" s="158"/>
    </row>
    <row r="15644" spans="16:16" x14ac:dyDescent="0.25">
      <c r="P15644" s="158"/>
    </row>
    <row r="15645" spans="16:16" x14ac:dyDescent="0.25">
      <c r="P15645" s="158"/>
    </row>
    <row r="15646" spans="16:16" x14ac:dyDescent="0.25">
      <c r="P15646" s="158"/>
    </row>
    <row r="15647" spans="16:16" x14ac:dyDescent="0.25">
      <c r="P15647" s="158"/>
    </row>
    <row r="15648" spans="16:16" x14ac:dyDescent="0.25">
      <c r="P15648" s="158"/>
    </row>
    <row r="15649" spans="16:16" x14ac:dyDescent="0.25">
      <c r="P15649" s="158"/>
    </row>
    <row r="15650" spans="16:16" x14ac:dyDescent="0.25">
      <c r="P15650" s="158"/>
    </row>
    <row r="15651" spans="16:16" x14ac:dyDescent="0.25">
      <c r="P15651" s="158"/>
    </row>
    <row r="15652" spans="16:16" x14ac:dyDescent="0.25">
      <c r="P15652" s="158"/>
    </row>
    <row r="15653" spans="16:16" x14ac:dyDescent="0.25">
      <c r="P15653" s="158"/>
    </row>
    <row r="15654" spans="16:16" x14ac:dyDescent="0.25">
      <c r="P15654" s="158"/>
    </row>
    <row r="15655" spans="16:16" x14ac:dyDescent="0.25">
      <c r="P15655" s="158"/>
    </row>
    <row r="15656" spans="16:16" x14ac:dyDescent="0.25">
      <c r="P15656" s="158"/>
    </row>
    <row r="15657" spans="16:16" x14ac:dyDescent="0.25">
      <c r="P15657" s="158"/>
    </row>
    <row r="15658" spans="16:16" x14ac:dyDescent="0.25">
      <c r="P15658" s="158"/>
    </row>
    <row r="15659" spans="16:16" x14ac:dyDescent="0.25">
      <c r="P15659" s="158"/>
    </row>
    <row r="15660" spans="16:16" x14ac:dyDescent="0.25">
      <c r="P15660" s="158"/>
    </row>
    <row r="15661" spans="16:16" x14ac:dyDescent="0.25">
      <c r="P15661" s="158"/>
    </row>
    <row r="15662" spans="16:16" x14ac:dyDescent="0.25">
      <c r="P15662" s="158"/>
    </row>
    <row r="15663" spans="16:16" x14ac:dyDescent="0.25">
      <c r="P15663" s="158"/>
    </row>
    <row r="15664" spans="16:16" x14ac:dyDescent="0.25">
      <c r="P15664" s="158"/>
    </row>
    <row r="15665" spans="16:16" x14ac:dyDescent="0.25">
      <c r="P15665" s="158"/>
    </row>
    <row r="15666" spans="16:16" x14ac:dyDescent="0.25">
      <c r="P15666" s="158"/>
    </row>
    <row r="15667" spans="16:16" x14ac:dyDescent="0.25">
      <c r="P15667" s="158"/>
    </row>
    <row r="15668" spans="16:16" x14ac:dyDescent="0.25">
      <c r="P15668" s="158"/>
    </row>
    <row r="15669" spans="16:16" x14ac:dyDescent="0.25">
      <c r="P15669" s="158"/>
    </row>
    <row r="15670" spans="16:16" x14ac:dyDescent="0.25">
      <c r="P15670" s="158"/>
    </row>
    <row r="15671" spans="16:16" x14ac:dyDescent="0.25">
      <c r="P15671" s="158"/>
    </row>
    <row r="15672" spans="16:16" x14ac:dyDescent="0.25">
      <c r="P15672" s="158"/>
    </row>
    <row r="15673" spans="16:16" x14ac:dyDescent="0.25">
      <c r="P15673" s="158"/>
    </row>
    <row r="15674" spans="16:16" x14ac:dyDescent="0.25">
      <c r="P15674" s="158"/>
    </row>
    <row r="15675" spans="16:16" x14ac:dyDescent="0.25">
      <c r="P15675" s="158"/>
    </row>
    <row r="15676" spans="16:16" x14ac:dyDescent="0.25">
      <c r="P15676" s="158"/>
    </row>
    <row r="15677" spans="16:16" x14ac:dyDescent="0.25">
      <c r="P15677" s="158"/>
    </row>
    <row r="15678" spans="16:16" x14ac:dyDescent="0.25">
      <c r="P15678" s="158"/>
    </row>
    <row r="15679" spans="16:16" x14ac:dyDescent="0.25">
      <c r="P15679" s="158"/>
    </row>
    <row r="15680" spans="16:16" x14ac:dyDescent="0.25">
      <c r="P15680" s="158"/>
    </row>
    <row r="15681" spans="16:16" x14ac:dyDescent="0.25">
      <c r="P15681" s="158"/>
    </row>
    <row r="15682" spans="16:16" x14ac:dyDescent="0.25">
      <c r="P15682" s="158"/>
    </row>
    <row r="15683" spans="16:16" x14ac:dyDescent="0.25">
      <c r="P15683" s="158"/>
    </row>
    <row r="15684" spans="16:16" x14ac:dyDescent="0.25">
      <c r="P15684" s="158"/>
    </row>
    <row r="15685" spans="16:16" x14ac:dyDescent="0.25">
      <c r="P15685" s="158"/>
    </row>
    <row r="15686" spans="16:16" x14ac:dyDescent="0.25">
      <c r="P15686" s="158"/>
    </row>
    <row r="15687" spans="16:16" x14ac:dyDescent="0.25">
      <c r="P15687" s="158"/>
    </row>
    <row r="15688" spans="16:16" x14ac:dyDescent="0.25">
      <c r="P15688" s="158"/>
    </row>
    <row r="15689" spans="16:16" x14ac:dyDescent="0.25">
      <c r="P15689" s="158"/>
    </row>
    <row r="15690" spans="16:16" x14ac:dyDescent="0.25">
      <c r="P15690" s="158"/>
    </row>
    <row r="15691" spans="16:16" x14ac:dyDescent="0.25">
      <c r="P15691" s="158"/>
    </row>
    <row r="15692" spans="16:16" x14ac:dyDescent="0.25">
      <c r="P15692" s="158"/>
    </row>
    <row r="15693" spans="16:16" x14ac:dyDescent="0.25">
      <c r="P15693" s="158"/>
    </row>
    <row r="15694" spans="16:16" x14ac:dyDescent="0.25">
      <c r="P15694" s="158"/>
    </row>
    <row r="15695" spans="16:16" x14ac:dyDescent="0.25">
      <c r="P15695" s="158"/>
    </row>
    <row r="15696" spans="16:16" x14ac:dyDescent="0.25">
      <c r="P15696" s="158"/>
    </row>
    <row r="15697" spans="16:16" x14ac:dyDescent="0.25">
      <c r="P15697" s="158"/>
    </row>
    <row r="15698" spans="16:16" x14ac:dyDescent="0.25">
      <c r="P15698" s="158"/>
    </row>
    <row r="15699" spans="16:16" x14ac:dyDescent="0.25">
      <c r="P15699" s="158"/>
    </row>
    <row r="15700" spans="16:16" x14ac:dyDescent="0.25">
      <c r="P15700" s="158"/>
    </row>
    <row r="15701" spans="16:16" x14ac:dyDescent="0.25">
      <c r="P15701" s="158"/>
    </row>
    <row r="15702" spans="16:16" x14ac:dyDescent="0.25">
      <c r="P15702" s="158"/>
    </row>
    <row r="15703" spans="16:16" x14ac:dyDescent="0.25">
      <c r="P15703" s="158"/>
    </row>
    <row r="15704" spans="16:16" x14ac:dyDescent="0.25">
      <c r="P15704" s="158"/>
    </row>
    <row r="15705" spans="16:16" x14ac:dyDescent="0.25">
      <c r="P15705" s="158"/>
    </row>
    <row r="15706" spans="16:16" x14ac:dyDescent="0.25">
      <c r="P15706" s="158"/>
    </row>
    <row r="15707" spans="16:16" x14ac:dyDescent="0.25">
      <c r="P15707" s="158"/>
    </row>
    <row r="15708" spans="16:16" x14ac:dyDescent="0.25">
      <c r="P15708" s="158"/>
    </row>
    <row r="15709" spans="16:16" x14ac:dyDescent="0.25">
      <c r="P15709" s="158"/>
    </row>
    <row r="15710" spans="16:16" x14ac:dyDescent="0.25">
      <c r="P15710" s="158"/>
    </row>
    <row r="15711" spans="16:16" x14ac:dyDescent="0.25">
      <c r="P15711" s="158"/>
    </row>
    <row r="15712" spans="16:16" x14ac:dyDescent="0.25">
      <c r="P15712" s="158"/>
    </row>
    <row r="15713" spans="16:16" x14ac:dyDescent="0.25">
      <c r="P15713" s="158"/>
    </row>
    <row r="15714" spans="16:16" x14ac:dyDescent="0.25">
      <c r="P15714" s="158"/>
    </row>
    <row r="15715" spans="16:16" x14ac:dyDescent="0.25">
      <c r="P15715" s="158"/>
    </row>
    <row r="15716" spans="16:16" x14ac:dyDescent="0.25">
      <c r="P15716" s="158"/>
    </row>
    <row r="15717" spans="16:16" x14ac:dyDescent="0.25">
      <c r="P15717" s="158"/>
    </row>
    <row r="15718" spans="16:16" x14ac:dyDescent="0.25">
      <c r="P15718" s="158"/>
    </row>
    <row r="15719" spans="16:16" x14ac:dyDescent="0.25">
      <c r="P15719" s="158"/>
    </row>
    <row r="15720" spans="16:16" x14ac:dyDescent="0.25">
      <c r="P15720" s="158"/>
    </row>
    <row r="15721" spans="16:16" x14ac:dyDescent="0.25">
      <c r="P15721" s="158"/>
    </row>
    <row r="15722" spans="16:16" x14ac:dyDescent="0.25">
      <c r="P15722" s="158"/>
    </row>
    <row r="15723" spans="16:16" x14ac:dyDescent="0.25">
      <c r="P15723" s="158"/>
    </row>
    <row r="15724" spans="16:16" x14ac:dyDescent="0.25">
      <c r="P15724" s="158"/>
    </row>
    <row r="15725" spans="16:16" x14ac:dyDescent="0.25">
      <c r="P15725" s="158"/>
    </row>
    <row r="15726" spans="16:16" x14ac:dyDescent="0.25">
      <c r="P15726" s="158"/>
    </row>
    <row r="15727" spans="16:16" x14ac:dyDescent="0.25">
      <c r="P15727" s="158"/>
    </row>
    <row r="15728" spans="16:16" x14ac:dyDescent="0.25">
      <c r="P15728" s="158"/>
    </row>
    <row r="15729" spans="16:16" x14ac:dyDescent="0.25">
      <c r="P15729" s="158"/>
    </row>
    <row r="15730" spans="16:16" x14ac:dyDescent="0.25">
      <c r="P15730" s="158"/>
    </row>
    <row r="15731" spans="16:16" x14ac:dyDescent="0.25">
      <c r="P15731" s="158"/>
    </row>
    <row r="15732" spans="16:16" x14ac:dyDescent="0.25">
      <c r="P15732" s="158"/>
    </row>
    <row r="15733" spans="16:16" x14ac:dyDescent="0.25">
      <c r="P15733" s="158"/>
    </row>
    <row r="15734" spans="16:16" x14ac:dyDescent="0.25">
      <c r="P15734" s="158"/>
    </row>
    <row r="15735" spans="16:16" x14ac:dyDescent="0.25">
      <c r="P15735" s="158"/>
    </row>
    <row r="15736" spans="16:16" x14ac:dyDescent="0.25">
      <c r="P15736" s="158"/>
    </row>
    <row r="15737" spans="16:16" x14ac:dyDescent="0.25">
      <c r="P15737" s="158"/>
    </row>
    <row r="15738" spans="16:16" x14ac:dyDescent="0.25">
      <c r="P15738" s="158"/>
    </row>
    <row r="15739" spans="16:16" x14ac:dyDescent="0.25">
      <c r="P15739" s="158"/>
    </row>
    <row r="15740" spans="16:16" x14ac:dyDescent="0.25">
      <c r="P15740" s="158"/>
    </row>
    <row r="15741" spans="16:16" x14ac:dyDescent="0.25">
      <c r="P15741" s="158"/>
    </row>
    <row r="15742" spans="16:16" x14ac:dyDescent="0.25">
      <c r="P15742" s="158"/>
    </row>
    <row r="15743" spans="16:16" x14ac:dyDescent="0.25">
      <c r="P15743" s="158"/>
    </row>
    <row r="15744" spans="16:16" x14ac:dyDescent="0.25">
      <c r="P15744" s="158"/>
    </row>
    <row r="15745" spans="16:16" x14ac:dyDescent="0.25">
      <c r="P15745" s="158"/>
    </row>
    <row r="15746" spans="16:16" x14ac:dyDescent="0.25">
      <c r="P15746" s="158"/>
    </row>
    <row r="15747" spans="16:16" x14ac:dyDescent="0.25">
      <c r="P15747" s="158"/>
    </row>
    <row r="15748" spans="16:16" x14ac:dyDescent="0.25">
      <c r="P15748" s="158"/>
    </row>
    <row r="15749" spans="16:16" x14ac:dyDescent="0.25">
      <c r="P15749" s="158"/>
    </row>
    <row r="15750" spans="16:16" x14ac:dyDescent="0.25">
      <c r="P15750" s="158"/>
    </row>
    <row r="15751" spans="16:16" x14ac:dyDescent="0.25">
      <c r="P15751" s="158"/>
    </row>
    <row r="15752" spans="16:16" x14ac:dyDescent="0.25">
      <c r="P15752" s="158"/>
    </row>
    <row r="15753" spans="16:16" x14ac:dyDescent="0.25">
      <c r="P15753" s="158"/>
    </row>
    <row r="15754" spans="16:16" x14ac:dyDescent="0.25">
      <c r="P15754" s="158"/>
    </row>
    <row r="15755" spans="16:16" x14ac:dyDescent="0.25">
      <c r="P15755" s="158"/>
    </row>
    <row r="15756" spans="16:16" x14ac:dyDescent="0.25">
      <c r="P15756" s="158"/>
    </row>
    <row r="15757" spans="16:16" x14ac:dyDescent="0.25">
      <c r="P15757" s="158"/>
    </row>
    <row r="15758" spans="16:16" x14ac:dyDescent="0.25">
      <c r="P15758" s="158"/>
    </row>
    <row r="15759" spans="16:16" x14ac:dyDescent="0.25">
      <c r="P15759" s="158"/>
    </row>
    <row r="15760" spans="16:16" x14ac:dyDescent="0.25">
      <c r="P15760" s="158"/>
    </row>
    <row r="15761" spans="16:16" x14ac:dyDescent="0.25">
      <c r="P15761" s="158"/>
    </row>
    <row r="15762" spans="16:16" x14ac:dyDescent="0.25">
      <c r="P15762" s="158"/>
    </row>
    <row r="15763" spans="16:16" x14ac:dyDescent="0.25">
      <c r="P15763" s="158"/>
    </row>
    <row r="15764" spans="16:16" x14ac:dyDescent="0.25">
      <c r="P15764" s="158"/>
    </row>
    <row r="15765" spans="16:16" x14ac:dyDescent="0.25">
      <c r="P15765" s="158"/>
    </row>
    <row r="15766" spans="16:16" x14ac:dyDescent="0.25">
      <c r="P15766" s="158"/>
    </row>
    <row r="15767" spans="16:16" x14ac:dyDescent="0.25">
      <c r="P15767" s="158"/>
    </row>
    <row r="15768" spans="16:16" x14ac:dyDescent="0.25">
      <c r="P15768" s="158"/>
    </row>
    <row r="15769" spans="16:16" x14ac:dyDescent="0.25">
      <c r="P15769" s="158"/>
    </row>
    <row r="15770" spans="16:16" x14ac:dyDescent="0.25">
      <c r="P15770" s="158"/>
    </row>
    <row r="15771" spans="16:16" x14ac:dyDescent="0.25">
      <c r="P15771" s="158"/>
    </row>
    <row r="15772" spans="16:16" x14ac:dyDescent="0.25">
      <c r="P15772" s="158"/>
    </row>
    <row r="15773" spans="16:16" x14ac:dyDescent="0.25">
      <c r="P15773" s="158"/>
    </row>
    <row r="15774" spans="16:16" x14ac:dyDescent="0.25">
      <c r="P15774" s="158"/>
    </row>
    <row r="15775" spans="16:16" x14ac:dyDescent="0.25">
      <c r="P15775" s="158"/>
    </row>
    <row r="15776" spans="16:16" x14ac:dyDescent="0.25">
      <c r="P15776" s="158"/>
    </row>
    <row r="15777" spans="16:16" x14ac:dyDescent="0.25">
      <c r="P15777" s="158"/>
    </row>
    <row r="15778" spans="16:16" x14ac:dyDescent="0.25">
      <c r="P15778" s="158"/>
    </row>
    <row r="15779" spans="16:16" x14ac:dyDescent="0.25">
      <c r="P15779" s="158"/>
    </row>
    <row r="15780" spans="16:16" x14ac:dyDescent="0.25">
      <c r="P15780" s="158"/>
    </row>
    <row r="15781" spans="16:16" x14ac:dyDescent="0.25">
      <c r="P15781" s="158"/>
    </row>
    <row r="15782" spans="16:16" x14ac:dyDescent="0.25">
      <c r="P15782" s="158"/>
    </row>
    <row r="15783" spans="16:16" x14ac:dyDescent="0.25">
      <c r="P15783" s="158"/>
    </row>
    <row r="15784" spans="16:16" x14ac:dyDescent="0.25">
      <c r="P15784" s="158"/>
    </row>
    <row r="15785" spans="16:16" x14ac:dyDescent="0.25">
      <c r="P15785" s="158"/>
    </row>
    <row r="15786" spans="16:16" x14ac:dyDescent="0.25">
      <c r="P15786" s="158"/>
    </row>
    <row r="15787" spans="16:16" x14ac:dyDescent="0.25">
      <c r="P15787" s="158"/>
    </row>
    <row r="15788" spans="16:16" x14ac:dyDescent="0.25">
      <c r="P15788" s="158"/>
    </row>
    <row r="15789" spans="16:16" x14ac:dyDescent="0.25">
      <c r="P15789" s="158"/>
    </row>
    <row r="15790" spans="16:16" x14ac:dyDescent="0.25">
      <c r="P15790" s="158"/>
    </row>
    <row r="15791" spans="16:16" x14ac:dyDescent="0.25">
      <c r="P15791" s="158"/>
    </row>
    <row r="15792" spans="16:16" x14ac:dyDescent="0.25">
      <c r="P15792" s="158"/>
    </row>
    <row r="15793" spans="16:16" x14ac:dyDescent="0.25">
      <c r="P15793" s="158"/>
    </row>
    <row r="15794" spans="16:16" x14ac:dyDescent="0.25">
      <c r="P15794" s="158"/>
    </row>
    <row r="15795" spans="16:16" x14ac:dyDescent="0.25">
      <c r="P15795" s="158"/>
    </row>
    <row r="15796" spans="16:16" x14ac:dyDescent="0.25">
      <c r="P15796" s="158"/>
    </row>
    <row r="15797" spans="16:16" x14ac:dyDescent="0.25">
      <c r="P15797" s="158"/>
    </row>
    <row r="15798" spans="16:16" x14ac:dyDescent="0.25">
      <c r="P15798" s="158"/>
    </row>
    <row r="15799" spans="16:16" x14ac:dyDescent="0.25">
      <c r="P15799" s="158"/>
    </row>
    <row r="15800" spans="16:16" x14ac:dyDescent="0.25">
      <c r="P15800" s="158"/>
    </row>
    <row r="15801" spans="16:16" x14ac:dyDescent="0.25">
      <c r="P15801" s="158"/>
    </row>
    <row r="15802" spans="16:16" x14ac:dyDescent="0.25">
      <c r="P15802" s="158"/>
    </row>
    <row r="15803" spans="16:16" x14ac:dyDescent="0.25">
      <c r="P15803" s="158"/>
    </row>
    <row r="15804" spans="16:16" x14ac:dyDescent="0.25">
      <c r="P15804" s="158"/>
    </row>
    <row r="15805" spans="16:16" x14ac:dyDescent="0.25">
      <c r="P15805" s="158"/>
    </row>
    <row r="15806" spans="16:16" x14ac:dyDescent="0.25">
      <c r="P15806" s="158"/>
    </row>
    <row r="15807" spans="16:16" x14ac:dyDescent="0.25">
      <c r="P15807" s="158"/>
    </row>
    <row r="15808" spans="16:16" x14ac:dyDescent="0.25">
      <c r="P15808" s="158"/>
    </row>
    <row r="15809" spans="16:16" x14ac:dyDescent="0.25">
      <c r="P15809" s="158"/>
    </row>
    <row r="15810" spans="16:16" x14ac:dyDescent="0.25">
      <c r="P15810" s="158"/>
    </row>
    <row r="15811" spans="16:16" x14ac:dyDescent="0.25">
      <c r="P15811" s="158"/>
    </row>
    <row r="15812" spans="16:16" x14ac:dyDescent="0.25">
      <c r="P15812" s="158"/>
    </row>
    <row r="15813" spans="16:16" x14ac:dyDescent="0.25">
      <c r="P15813" s="158"/>
    </row>
    <row r="15814" spans="16:16" x14ac:dyDescent="0.25">
      <c r="P15814" s="158"/>
    </row>
    <row r="15815" spans="16:16" x14ac:dyDescent="0.25">
      <c r="P15815" s="158"/>
    </row>
    <row r="15816" spans="16:16" x14ac:dyDescent="0.25">
      <c r="P15816" s="158"/>
    </row>
    <row r="15817" spans="16:16" x14ac:dyDescent="0.25">
      <c r="P15817" s="158"/>
    </row>
    <row r="15818" spans="16:16" x14ac:dyDescent="0.25">
      <c r="P15818" s="158"/>
    </row>
    <row r="15819" spans="16:16" x14ac:dyDescent="0.25">
      <c r="P15819" s="158"/>
    </row>
    <row r="15820" spans="16:16" x14ac:dyDescent="0.25">
      <c r="P15820" s="158"/>
    </row>
    <row r="15821" spans="16:16" x14ac:dyDescent="0.25">
      <c r="P15821" s="158"/>
    </row>
    <row r="15822" spans="16:16" x14ac:dyDescent="0.25">
      <c r="P15822" s="158"/>
    </row>
    <row r="15823" spans="16:16" x14ac:dyDescent="0.25">
      <c r="P15823" s="158"/>
    </row>
    <row r="15824" spans="16:16" x14ac:dyDescent="0.25">
      <c r="P15824" s="158"/>
    </row>
    <row r="15825" spans="16:16" x14ac:dyDescent="0.25">
      <c r="P15825" s="158"/>
    </row>
    <row r="15826" spans="16:16" x14ac:dyDescent="0.25">
      <c r="P15826" s="158"/>
    </row>
    <row r="15827" spans="16:16" x14ac:dyDescent="0.25">
      <c r="P15827" s="158"/>
    </row>
    <row r="15828" spans="16:16" x14ac:dyDescent="0.25">
      <c r="P15828" s="158"/>
    </row>
    <row r="15829" spans="16:16" x14ac:dyDescent="0.25">
      <c r="P15829" s="158"/>
    </row>
    <row r="15830" spans="16:16" x14ac:dyDescent="0.25">
      <c r="P15830" s="158"/>
    </row>
    <row r="15831" spans="16:16" x14ac:dyDescent="0.25">
      <c r="P15831" s="158"/>
    </row>
    <row r="15832" spans="16:16" x14ac:dyDescent="0.25">
      <c r="P15832" s="158"/>
    </row>
    <row r="15833" spans="16:16" x14ac:dyDescent="0.25">
      <c r="P15833" s="158"/>
    </row>
    <row r="15834" spans="16:16" x14ac:dyDescent="0.25">
      <c r="P15834" s="158"/>
    </row>
    <row r="15835" spans="16:16" x14ac:dyDescent="0.25">
      <c r="P15835" s="158"/>
    </row>
    <row r="15836" spans="16:16" x14ac:dyDescent="0.25">
      <c r="P15836" s="158"/>
    </row>
    <row r="15837" spans="16:16" x14ac:dyDescent="0.25">
      <c r="P15837" s="158"/>
    </row>
    <row r="15838" spans="16:16" x14ac:dyDescent="0.25">
      <c r="P15838" s="158"/>
    </row>
    <row r="15839" spans="16:16" x14ac:dyDescent="0.25">
      <c r="P15839" s="158"/>
    </row>
    <row r="15840" spans="16:16" x14ac:dyDescent="0.25">
      <c r="P15840" s="158"/>
    </row>
    <row r="15841" spans="16:16" x14ac:dyDescent="0.25">
      <c r="P15841" s="158"/>
    </row>
    <row r="15842" spans="16:16" x14ac:dyDescent="0.25">
      <c r="P15842" s="158"/>
    </row>
    <row r="15843" spans="16:16" x14ac:dyDescent="0.25">
      <c r="P15843" s="158"/>
    </row>
    <row r="15844" spans="16:16" x14ac:dyDescent="0.25">
      <c r="P15844" s="158"/>
    </row>
    <row r="15845" spans="16:16" x14ac:dyDescent="0.25">
      <c r="P15845" s="158"/>
    </row>
    <row r="15846" spans="16:16" x14ac:dyDescent="0.25">
      <c r="P15846" s="158"/>
    </row>
    <row r="15847" spans="16:16" x14ac:dyDescent="0.25">
      <c r="P15847" s="158"/>
    </row>
    <row r="15848" spans="16:16" x14ac:dyDescent="0.25">
      <c r="P15848" s="158"/>
    </row>
    <row r="15849" spans="16:16" x14ac:dyDescent="0.25">
      <c r="P15849" s="158"/>
    </row>
    <row r="15850" spans="16:16" x14ac:dyDescent="0.25">
      <c r="P15850" s="158"/>
    </row>
    <row r="15851" spans="16:16" x14ac:dyDescent="0.25">
      <c r="P15851" s="158"/>
    </row>
    <row r="15852" spans="16:16" x14ac:dyDescent="0.25">
      <c r="P15852" s="158"/>
    </row>
    <row r="15853" spans="16:16" x14ac:dyDescent="0.25">
      <c r="P15853" s="158"/>
    </row>
    <row r="15854" spans="16:16" x14ac:dyDescent="0.25">
      <c r="P15854" s="158"/>
    </row>
    <row r="15855" spans="16:16" x14ac:dyDescent="0.25">
      <c r="P15855" s="158"/>
    </row>
    <row r="15856" spans="16:16" x14ac:dyDescent="0.25">
      <c r="P15856" s="158"/>
    </row>
    <row r="15857" spans="16:16" x14ac:dyDescent="0.25">
      <c r="P15857" s="158"/>
    </row>
    <row r="15858" spans="16:16" x14ac:dyDescent="0.25">
      <c r="P15858" s="158"/>
    </row>
    <row r="15859" spans="16:16" x14ac:dyDescent="0.25">
      <c r="P15859" s="158"/>
    </row>
    <row r="15860" spans="16:16" x14ac:dyDescent="0.25">
      <c r="P15860" s="158"/>
    </row>
    <row r="15861" spans="16:16" x14ac:dyDescent="0.25">
      <c r="P15861" s="158"/>
    </row>
    <row r="15862" spans="16:16" x14ac:dyDescent="0.25">
      <c r="P15862" s="158"/>
    </row>
    <row r="15863" spans="16:16" x14ac:dyDescent="0.25">
      <c r="P15863" s="158"/>
    </row>
    <row r="15864" spans="16:16" x14ac:dyDescent="0.25">
      <c r="P15864" s="158"/>
    </row>
    <row r="15865" spans="16:16" x14ac:dyDescent="0.25">
      <c r="P15865" s="158"/>
    </row>
    <row r="15866" spans="16:16" x14ac:dyDescent="0.25">
      <c r="P15866" s="158"/>
    </row>
    <row r="15867" spans="16:16" x14ac:dyDescent="0.25">
      <c r="P15867" s="158"/>
    </row>
    <row r="15868" spans="16:16" x14ac:dyDescent="0.25">
      <c r="P15868" s="158"/>
    </row>
    <row r="15869" spans="16:16" x14ac:dyDescent="0.25">
      <c r="P15869" s="158"/>
    </row>
    <row r="15870" spans="16:16" x14ac:dyDescent="0.25">
      <c r="P15870" s="158"/>
    </row>
    <row r="15871" spans="16:16" x14ac:dyDescent="0.25">
      <c r="P15871" s="158"/>
    </row>
    <row r="15872" spans="16:16" x14ac:dyDescent="0.25">
      <c r="P15872" s="158"/>
    </row>
    <row r="15873" spans="16:16" x14ac:dyDescent="0.25">
      <c r="P15873" s="158"/>
    </row>
    <row r="15874" spans="16:16" x14ac:dyDescent="0.25">
      <c r="P15874" s="158"/>
    </row>
    <row r="15875" spans="16:16" x14ac:dyDescent="0.25">
      <c r="P15875" s="158"/>
    </row>
    <row r="15876" spans="16:16" x14ac:dyDescent="0.25">
      <c r="P15876" s="158"/>
    </row>
    <row r="15877" spans="16:16" x14ac:dyDescent="0.25">
      <c r="P15877" s="158"/>
    </row>
    <row r="15878" spans="16:16" x14ac:dyDescent="0.25">
      <c r="P15878" s="158"/>
    </row>
    <row r="15879" spans="16:16" x14ac:dyDescent="0.25">
      <c r="P15879" s="158"/>
    </row>
    <row r="15880" spans="16:16" x14ac:dyDescent="0.25">
      <c r="P15880" s="158"/>
    </row>
    <row r="15881" spans="16:16" x14ac:dyDescent="0.25">
      <c r="P15881" s="158"/>
    </row>
    <row r="15882" spans="16:16" x14ac:dyDescent="0.25">
      <c r="P15882" s="158"/>
    </row>
    <row r="15883" spans="16:16" x14ac:dyDescent="0.25">
      <c r="P15883" s="158"/>
    </row>
    <row r="15884" spans="16:16" x14ac:dyDescent="0.25">
      <c r="P15884" s="158"/>
    </row>
    <row r="15885" spans="16:16" x14ac:dyDescent="0.25">
      <c r="P15885" s="158"/>
    </row>
    <row r="15886" spans="16:16" x14ac:dyDescent="0.25">
      <c r="P15886" s="158"/>
    </row>
    <row r="15887" spans="16:16" x14ac:dyDescent="0.25">
      <c r="P15887" s="158"/>
    </row>
    <row r="15888" spans="16:16" x14ac:dyDescent="0.25">
      <c r="P15888" s="158"/>
    </row>
    <row r="15889" spans="16:16" x14ac:dyDescent="0.25">
      <c r="P15889" s="158"/>
    </row>
    <row r="15890" spans="16:16" x14ac:dyDescent="0.25">
      <c r="P15890" s="158"/>
    </row>
    <row r="15891" spans="16:16" x14ac:dyDescent="0.25">
      <c r="P15891" s="158"/>
    </row>
    <row r="15892" spans="16:16" x14ac:dyDescent="0.25">
      <c r="P15892" s="158"/>
    </row>
    <row r="15893" spans="16:16" x14ac:dyDescent="0.25">
      <c r="P15893" s="158"/>
    </row>
    <row r="15894" spans="16:16" x14ac:dyDescent="0.25">
      <c r="P15894" s="158"/>
    </row>
    <row r="15895" spans="16:16" x14ac:dyDescent="0.25">
      <c r="P15895" s="158"/>
    </row>
    <row r="15896" spans="16:16" x14ac:dyDescent="0.25">
      <c r="P15896" s="158"/>
    </row>
    <row r="15897" spans="16:16" x14ac:dyDescent="0.25">
      <c r="P15897" s="158"/>
    </row>
    <row r="15898" spans="16:16" x14ac:dyDescent="0.25">
      <c r="P15898" s="158"/>
    </row>
    <row r="15899" spans="16:16" x14ac:dyDescent="0.25">
      <c r="P15899" s="158"/>
    </row>
    <row r="15900" spans="16:16" x14ac:dyDescent="0.25">
      <c r="P15900" s="158"/>
    </row>
    <row r="15901" spans="16:16" x14ac:dyDescent="0.25">
      <c r="P15901" s="158"/>
    </row>
    <row r="15902" spans="16:16" x14ac:dyDescent="0.25">
      <c r="P15902" s="158"/>
    </row>
    <row r="15903" spans="16:16" x14ac:dyDescent="0.25">
      <c r="P15903" s="158"/>
    </row>
    <row r="15904" spans="16:16" x14ac:dyDescent="0.25">
      <c r="P15904" s="158"/>
    </row>
    <row r="15905" spans="16:16" x14ac:dyDescent="0.25">
      <c r="P15905" s="158"/>
    </row>
    <row r="15906" spans="16:16" x14ac:dyDescent="0.25">
      <c r="P15906" s="158"/>
    </row>
    <row r="15907" spans="16:16" x14ac:dyDescent="0.25">
      <c r="P15907" s="158"/>
    </row>
    <row r="15908" spans="16:16" x14ac:dyDescent="0.25">
      <c r="P15908" s="158"/>
    </row>
    <row r="15909" spans="16:16" x14ac:dyDescent="0.25">
      <c r="P15909" s="158"/>
    </row>
    <row r="15910" spans="16:16" x14ac:dyDescent="0.25">
      <c r="P15910" s="158"/>
    </row>
    <row r="15911" spans="16:16" x14ac:dyDescent="0.25">
      <c r="P15911" s="158"/>
    </row>
    <row r="15912" spans="16:16" x14ac:dyDescent="0.25">
      <c r="P15912" s="158"/>
    </row>
    <row r="15913" spans="16:16" x14ac:dyDescent="0.25">
      <c r="P15913" s="158"/>
    </row>
    <row r="15914" spans="16:16" x14ac:dyDescent="0.25">
      <c r="P15914" s="158"/>
    </row>
    <row r="15915" spans="16:16" x14ac:dyDescent="0.25">
      <c r="P15915" s="158"/>
    </row>
    <row r="15916" spans="16:16" x14ac:dyDescent="0.25">
      <c r="P15916" s="158"/>
    </row>
    <row r="15917" spans="16:16" x14ac:dyDescent="0.25">
      <c r="P15917" s="158"/>
    </row>
    <row r="15918" spans="16:16" x14ac:dyDescent="0.25">
      <c r="P15918" s="158"/>
    </row>
    <row r="15919" spans="16:16" x14ac:dyDescent="0.25">
      <c r="P15919" s="158"/>
    </row>
    <row r="15920" spans="16:16" x14ac:dyDescent="0.25">
      <c r="P15920" s="158"/>
    </row>
    <row r="15921" spans="16:16" x14ac:dyDescent="0.25">
      <c r="P15921" s="158"/>
    </row>
    <row r="15922" spans="16:16" x14ac:dyDescent="0.25">
      <c r="P15922" s="158"/>
    </row>
    <row r="15923" spans="16:16" x14ac:dyDescent="0.25">
      <c r="P15923" s="158"/>
    </row>
    <row r="15924" spans="16:16" x14ac:dyDescent="0.25">
      <c r="P15924" s="158"/>
    </row>
    <row r="15925" spans="16:16" x14ac:dyDescent="0.25">
      <c r="P15925" s="158"/>
    </row>
    <row r="15926" spans="16:16" x14ac:dyDescent="0.25">
      <c r="P15926" s="158"/>
    </row>
    <row r="15927" spans="16:16" x14ac:dyDescent="0.25">
      <c r="P15927" s="158"/>
    </row>
    <row r="15928" spans="16:16" x14ac:dyDescent="0.25">
      <c r="P15928" s="158"/>
    </row>
    <row r="15929" spans="16:16" x14ac:dyDescent="0.25">
      <c r="P15929" s="158"/>
    </row>
    <row r="15930" spans="16:16" x14ac:dyDescent="0.25">
      <c r="P15930" s="158"/>
    </row>
    <row r="15931" spans="16:16" x14ac:dyDescent="0.25">
      <c r="P15931" s="158"/>
    </row>
    <row r="15932" spans="16:16" x14ac:dyDescent="0.25">
      <c r="P15932" s="158"/>
    </row>
    <row r="15933" spans="16:16" x14ac:dyDescent="0.25">
      <c r="P15933" s="158"/>
    </row>
    <row r="15934" spans="16:16" x14ac:dyDescent="0.25">
      <c r="P15934" s="158"/>
    </row>
    <row r="15935" spans="16:16" x14ac:dyDescent="0.25">
      <c r="P15935" s="158"/>
    </row>
    <row r="15936" spans="16:16" x14ac:dyDescent="0.25">
      <c r="P15936" s="158"/>
    </row>
    <row r="15937" spans="16:16" x14ac:dyDescent="0.25">
      <c r="P15937" s="158"/>
    </row>
    <row r="15938" spans="16:16" x14ac:dyDescent="0.25">
      <c r="P15938" s="158"/>
    </row>
    <row r="15939" spans="16:16" x14ac:dyDescent="0.25">
      <c r="P15939" s="158"/>
    </row>
    <row r="15940" spans="16:16" x14ac:dyDescent="0.25">
      <c r="P15940" s="158"/>
    </row>
    <row r="15941" spans="16:16" x14ac:dyDescent="0.25">
      <c r="P15941" s="158"/>
    </row>
    <row r="15942" spans="16:16" x14ac:dyDescent="0.25">
      <c r="P15942" s="158"/>
    </row>
    <row r="15943" spans="16:16" x14ac:dyDescent="0.25">
      <c r="P15943" s="158"/>
    </row>
    <row r="15944" spans="16:16" x14ac:dyDescent="0.25">
      <c r="P15944" s="158"/>
    </row>
    <row r="15945" spans="16:16" x14ac:dyDescent="0.25">
      <c r="P15945" s="158"/>
    </row>
    <row r="15946" spans="16:16" x14ac:dyDescent="0.25">
      <c r="P15946" s="158"/>
    </row>
    <row r="15947" spans="16:16" x14ac:dyDescent="0.25">
      <c r="P15947" s="158"/>
    </row>
    <row r="15948" spans="16:16" x14ac:dyDescent="0.25">
      <c r="P15948" s="158"/>
    </row>
    <row r="15949" spans="16:16" x14ac:dyDescent="0.25">
      <c r="P15949" s="158"/>
    </row>
    <row r="15950" spans="16:16" x14ac:dyDescent="0.25">
      <c r="P15950" s="158"/>
    </row>
    <row r="15951" spans="16:16" x14ac:dyDescent="0.25">
      <c r="P15951" s="158"/>
    </row>
    <row r="15952" spans="16:16" x14ac:dyDescent="0.25">
      <c r="P15952" s="158"/>
    </row>
    <row r="15953" spans="16:16" x14ac:dyDescent="0.25">
      <c r="P15953" s="158"/>
    </row>
    <row r="15954" spans="16:16" x14ac:dyDescent="0.25">
      <c r="P15954" s="158"/>
    </row>
    <row r="15955" spans="16:16" x14ac:dyDescent="0.25">
      <c r="P15955" s="158"/>
    </row>
    <row r="15956" spans="16:16" x14ac:dyDescent="0.25">
      <c r="P15956" s="158"/>
    </row>
    <row r="15957" spans="16:16" x14ac:dyDescent="0.25">
      <c r="P15957" s="158"/>
    </row>
    <row r="15958" spans="16:16" x14ac:dyDescent="0.25">
      <c r="P15958" s="158"/>
    </row>
    <row r="15959" spans="16:16" x14ac:dyDescent="0.25">
      <c r="P15959" s="158"/>
    </row>
    <row r="15960" spans="16:16" x14ac:dyDescent="0.25">
      <c r="P15960" s="158"/>
    </row>
    <row r="15961" spans="16:16" x14ac:dyDescent="0.25">
      <c r="P15961" s="158"/>
    </row>
    <row r="15962" spans="16:16" x14ac:dyDescent="0.25">
      <c r="P15962" s="158"/>
    </row>
    <row r="15963" spans="16:16" x14ac:dyDescent="0.25">
      <c r="P15963" s="158"/>
    </row>
    <row r="15964" spans="16:16" x14ac:dyDescent="0.25">
      <c r="P15964" s="158"/>
    </row>
    <row r="15965" spans="16:16" x14ac:dyDescent="0.25">
      <c r="P15965" s="158"/>
    </row>
    <row r="15966" spans="16:16" x14ac:dyDescent="0.25">
      <c r="P15966" s="158"/>
    </row>
    <row r="15967" spans="16:16" x14ac:dyDescent="0.25">
      <c r="P15967" s="158"/>
    </row>
    <row r="15968" spans="16:16" x14ac:dyDescent="0.25">
      <c r="P15968" s="158"/>
    </row>
    <row r="15969" spans="16:16" x14ac:dyDescent="0.25">
      <c r="P15969" s="158"/>
    </row>
    <row r="15970" spans="16:16" x14ac:dyDescent="0.25">
      <c r="P15970" s="158"/>
    </row>
    <row r="15971" spans="16:16" x14ac:dyDescent="0.25">
      <c r="P15971" s="158"/>
    </row>
    <row r="15972" spans="16:16" x14ac:dyDescent="0.25">
      <c r="P15972" s="158"/>
    </row>
    <row r="15973" spans="16:16" x14ac:dyDescent="0.25">
      <c r="P15973" s="158"/>
    </row>
    <row r="15974" spans="16:16" x14ac:dyDescent="0.25">
      <c r="P15974" s="158"/>
    </row>
    <row r="15975" spans="16:16" x14ac:dyDescent="0.25">
      <c r="P15975" s="158"/>
    </row>
    <row r="15976" spans="16:16" x14ac:dyDescent="0.25">
      <c r="P15976" s="158"/>
    </row>
    <row r="15977" spans="16:16" x14ac:dyDescent="0.25">
      <c r="P15977" s="158"/>
    </row>
    <row r="15978" spans="16:16" x14ac:dyDescent="0.25">
      <c r="P15978" s="158"/>
    </row>
    <row r="15979" spans="16:16" x14ac:dyDescent="0.25">
      <c r="P15979" s="158"/>
    </row>
    <row r="15980" spans="16:16" x14ac:dyDescent="0.25">
      <c r="P15980" s="158"/>
    </row>
    <row r="15981" spans="16:16" x14ac:dyDescent="0.25">
      <c r="P15981" s="158"/>
    </row>
    <row r="15982" spans="16:16" x14ac:dyDescent="0.25">
      <c r="P15982" s="158"/>
    </row>
    <row r="15983" spans="16:16" x14ac:dyDescent="0.25">
      <c r="P15983" s="158"/>
    </row>
    <row r="15984" spans="16:16" x14ac:dyDescent="0.25">
      <c r="P15984" s="158"/>
    </row>
    <row r="15985" spans="16:16" x14ac:dyDescent="0.25">
      <c r="P15985" s="158"/>
    </row>
    <row r="15986" spans="16:16" x14ac:dyDescent="0.25">
      <c r="P15986" s="158"/>
    </row>
    <row r="15987" spans="16:16" x14ac:dyDescent="0.25">
      <c r="P15987" s="158"/>
    </row>
    <row r="15988" spans="16:16" x14ac:dyDescent="0.25">
      <c r="P15988" s="158"/>
    </row>
    <row r="15989" spans="16:16" x14ac:dyDescent="0.25">
      <c r="P15989" s="158"/>
    </row>
    <row r="15990" spans="16:16" x14ac:dyDescent="0.25">
      <c r="P15990" s="158"/>
    </row>
    <row r="15991" spans="16:16" x14ac:dyDescent="0.25">
      <c r="P15991" s="158"/>
    </row>
    <row r="15992" spans="16:16" x14ac:dyDescent="0.25">
      <c r="P15992" s="158"/>
    </row>
    <row r="15993" spans="16:16" x14ac:dyDescent="0.25">
      <c r="P15993" s="158"/>
    </row>
    <row r="15994" spans="16:16" x14ac:dyDescent="0.25">
      <c r="P15994" s="158"/>
    </row>
    <row r="15995" spans="16:16" x14ac:dyDescent="0.25">
      <c r="P15995" s="158"/>
    </row>
    <row r="15996" spans="16:16" x14ac:dyDescent="0.25">
      <c r="P15996" s="158"/>
    </row>
    <row r="15997" spans="16:16" x14ac:dyDescent="0.25">
      <c r="P15997" s="158"/>
    </row>
    <row r="15998" spans="16:16" x14ac:dyDescent="0.25">
      <c r="P15998" s="158"/>
    </row>
    <row r="15999" spans="16:16" x14ac:dyDescent="0.25">
      <c r="P15999" s="158"/>
    </row>
    <row r="16000" spans="16:16" x14ac:dyDescent="0.25">
      <c r="P16000" s="158"/>
    </row>
    <row r="16001" spans="16:16" x14ac:dyDescent="0.25">
      <c r="P16001" s="158"/>
    </row>
    <row r="16002" spans="16:16" x14ac:dyDescent="0.25">
      <c r="P16002" s="158"/>
    </row>
    <row r="16003" spans="16:16" x14ac:dyDescent="0.25">
      <c r="P16003" s="158"/>
    </row>
    <row r="16004" spans="16:16" x14ac:dyDescent="0.25">
      <c r="P16004" s="158"/>
    </row>
    <row r="16005" spans="16:16" x14ac:dyDescent="0.25">
      <c r="P16005" s="158"/>
    </row>
    <row r="16006" spans="16:16" x14ac:dyDescent="0.25">
      <c r="P16006" s="158"/>
    </row>
    <row r="16007" spans="16:16" x14ac:dyDescent="0.25">
      <c r="P16007" s="158"/>
    </row>
    <row r="16008" spans="16:16" x14ac:dyDescent="0.25">
      <c r="P16008" s="158"/>
    </row>
    <row r="16009" spans="16:16" x14ac:dyDescent="0.25">
      <c r="P16009" s="158"/>
    </row>
    <row r="16010" spans="16:16" x14ac:dyDescent="0.25">
      <c r="P16010" s="158"/>
    </row>
    <row r="16011" spans="16:16" x14ac:dyDescent="0.25">
      <c r="P16011" s="158"/>
    </row>
    <row r="16012" spans="16:16" x14ac:dyDescent="0.25">
      <c r="P16012" s="158"/>
    </row>
    <row r="16013" spans="16:16" x14ac:dyDescent="0.25">
      <c r="P16013" s="158"/>
    </row>
    <row r="16014" spans="16:16" x14ac:dyDescent="0.25">
      <c r="P16014" s="158"/>
    </row>
    <row r="16015" spans="16:16" x14ac:dyDescent="0.25">
      <c r="P16015" s="158"/>
    </row>
    <row r="16016" spans="16:16" x14ac:dyDescent="0.25">
      <c r="P16016" s="158"/>
    </row>
    <row r="16017" spans="16:16" x14ac:dyDescent="0.25">
      <c r="P16017" s="158"/>
    </row>
    <row r="16018" spans="16:16" x14ac:dyDescent="0.25">
      <c r="P16018" s="158"/>
    </row>
    <row r="16019" spans="16:16" x14ac:dyDescent="0.25">
      <c r="P16019" s="158"/>
    </row>
    <row r="16020" spans="16:16" x14ac:dyDescent="0.25">
      <c r="P16020" s="158"/>
    </row>
    <row r="16021" spans="16:16" x14ac:dyDescent="0.25">
      <c r="P16021" s="158"/>
    </row>
    <row r="16022" spans="16:16" x14ac:dyDescent="0.25">
      <c r="P16022" s="158"/>
    </row>
    <row r="16023" spans="16:16" x14ac:dyDescent="0.25">
      <c r="P16023" s="158"/>
    </row>
    <row r="16024" spans="16:16" x14ac:dyDescent="0.25">
      <c r="P16024" s="158"/>
    </row>
    <row r="16025" spans="16:16" x14ac:dyDescent="0.25">
      <c r="P16025" s="158"/>
    </row>
    <row r="16026" spans="16:16" x14ac:dyDescent="0.25">
      <c r="P16026" s="158"/>
    </row>
    <row r="16027" spans="16:16" x14ac:dyDescent="0.25">
      <c r="P16027" s="158"/>
    </row>
    <row r="16028" spans="16:16" x14ac:dyDescent="0.25">
      <c r="P16028" s="158"/>
    </row>
    <row r="16029" spans="16:16" x14ac:dyDescent="0.25">
      <c r="P16029" s="158"/>
    </row>
    <row r="16030" spans="16:16" x14ac:dyDescent="0.25">
      <c r="P16030" s="158"/>
    </row>
    <row r="16031" spans="16:16" x14ac:dyDescent="0.25">
      <c r="P16031" s="158"/>
    </row>
    <row r="16032" spans="16:16" x14ac:dyDescent="0.25">
      <c r="P16032" s="158"/>
    </row>
    <row r="16033" spans="16:16" x14ac:dyDescent="0.25">
      <c r="P16033" s="158"/>
    </row>
    <row r="16034" spans="16:16" x14ac:dyDescent="0.25">
      <c r="P16034" s="158"/>
    </row>
    <row r="16035" spans="16:16" x14ac:dyDescent="0.25">
      <c r="P16035" s="158"/>
    </row>
    <row r="16036" spans="16:16" x14ac:dyDescent="0.25">
      <c r="P16036" s="158"/>
    </row>
    <row r="16037" spans="16:16" x14ac:dyDescent="0.25">
      <c r="P16037" s="158"/>
    </row>
    <row r="16038" spans="16:16" x14ac:dyDescent="0.25">
      <c r="P16038" s="158"/>
    </row>
    <row r="16039" spans="16:16" x14ac:dyDescent="0.25">
      <c r="P16039" s="158"/>
    </row>
    <row r="16040" spans="16:16" x14ac:dyDescent="0.25">
      <c r="P16040" s="158"/>
    </row>
    <row r="16041" spans="16:16" x14ac:dyDescent="0.25">
      <c r="P16041" s="158"/>
    </row>
    <row r="16042" spans="16:16" x14ac:dyDescent="0.25">
      <c r="P16042" s="158"/>
    </row>
    <row r="16043" spans="16:16" x14ac:dyDescent="0.25">
      <c r="P16043" s="158"/>
    </row>
    <row r="16044" spans="16:16" x14ac:dyDescent="0.25">
      <c r="P16044" s="158"/>
    </row>
    <row r="16045" spans="16:16" x14ac:dyDescent="0.25">
      <c r="P16045" s="158"/>
    </row>
    <row r="16046" spans="16:16" x14ac:dyDescent="0.25">
      <c r="P16046" s="158"/>
    </row>
    <row r="16047" spans="16:16" x14ac:dyDescent="0.25">
      <c r="P16047" s="158"/>
    </row>
    <row r="16048" spans="16:16" x14ac:dyDescent="0.25">
      <c r="P16048" s="158"/>
    </row>
    <row r="16049" spans="16:16" x14ac:dyDescent="0.25">
      <c r="P16049" s="158"/>
    </row>
    <row r="16050" spans="16:16" x14ac:dyDescent="0.25">
      <c r="P16050" s="158"/>
    </row>
    <row r="16051" spans="16:16" x14ac:dyDescent="0.25">
      <c r="P16051" s="158"/>
    </row>
    <row r="16052" spans="16:16" x14ac:dyDescent="0.25">
      <c r="P16052" s="158"/>
    </row>
    <row r="16053" spans="16:16" x14ac:dyDescent="0.25">
      <c r="P16053" s="158"/>
    </row>
    <row r="16054" spans="16:16" x14ac:dyDescent="0.25">
      <c r="P16054" s="158"/>
    </row>
    <row r="16055" spans="16:16" x14ac:dyDescent="0.25">
      <c r="P16055" s="158"/>
    </row>
    <row r="16056" spans="16:16" x14ac:dyDescent="0.25">
      <c r="P16056" s="158"/>
    </row>
    <row r="16057" spans="16:16" x14ac:dyDescent="0.25">
      <c r="P16057" s="158"/>
    </row>
    <row r="16058" spans="16:16" x14ac:dyDescent="0.25">
      <c r="P16058" s="158"/>
    </row>
    <row r="16059" spans="16:16" x14ac:dyDescent="0.25">
      <c r="P16059" s="158"/>
    </row>
    <row r="16060" spans="16:16" x14ac:dyDescent="0.25">
      <c r="P16060" s="158"/>
    </row>
    <row r="16061" spans="16:16" x14ac:dyDescent="0.25">
      <c r="P16061" s="158"/>
    </row>
    <row r="16062" spans="16:16" x14ac:dyDescent="0.25">
      <c r="P16062" s="158"/>
    </row>
    <row r="16063" spans="16:16" x14ac:dyDescent="0.25">
      <c r="P16063" s="158"/>
    </row>
    <row r="16064" spans="16:16" x14ac:dyDescent="0.25">
      <c r="P16064" s="158"/>
    </row>
    <row r="16065" spans="16:16" x14ac:dyDescent="0.25">
      <c r="P16065" s="158"/>
    </row>
    <row r="16066" spans="16:16" x14ac:dyDescent="0.25">
      <c r="P16066" s="158"/>
    </row>
    <row r="16067" spans="16:16" x14ac:dyDescent="0.25">
      <c r="P16067" s="158"/>
    </row>
    <row r="16068" spans="16:16" x14ac:dyDescent="0.25">
      <c r="P16068" s="158"/>
    </row>
    <row r="16069" spans="16:16" x14ac:dyDescent="0.25">
      <c r="P16069" s="158"/>
    </row>
    <row r="16070" spans="16:16" x14ac:dyDescent="0.25">
      <c r="P16070" s="158"/>
    </row>
    <row r="16071" spans="16:16" x14ac:dyDescent="0.25">
      <c r="P16071" s="158"/>
    </row>
    <row r="16072" spans="16:16" x14ac:dyDescent="0.25">
      <c r="P16072" s="158"/>
    </row>
    <row r="16073" spans="16:16" x14ac:dyDescent="0.25">
      <c r="P16073" s="158"/>
    </row>
    <row r="16074" spans="16:16" x14ac:dyDescent="0.25">
      <c r="P16074" s="158"/>
    </row>
    <row r="16075" spans="16:16" x14ac:dyDescent="0.25">
      <c r="P16075" s="158"/>
    </row>
    <row r="16076" spans="16:16" x14ac:dyDescent="0.25">
      <c r="P16076" s="158"/>
    </row>
    <row r="16077" spans="16:16" x14ac:dyDescent="0.25">
      <c r="P16077" s="158"/>
    </row>
    <row r="16078" spans="16:16" x14ac:dyDescent="0.25">
      <c r="P16078" s="158"/>
    </row>
    <row r="16079" spans="16:16" x14ac:dyDescent="0.25">
      <c r="P16079" s="158"/>
    </row>
    <row r="16080" spans="16:16" x14ac:dyDescent="0.25">
      <c r="P16080" s="158"/>
    </row>
    <row r="16081" spans="16:16" x14ac:dyDescent="0.25">
      <c r="P16081" s="158"/>
    </row>
    <row r="16082" spans="16:16" x14ac:dyDescent="0.25">
      <c r="P16082" s="158"/>
    </row>
    <row r="16083" spans="16:16" x14ac:dyDescent="0.25">
      <c r="P16083" s="158"/>
    </row>
    <row r="16084" spans="16:16" x14ac:dyDescent="0.25">
      <c r="P16084" s="158"/>
    </row>
    <row r="16085" spans="16:16" x14ac:dyDescent="0.25">
      <c r="P16085" s="158"/>
    </row>
    <row r="16086" spans="16:16" x14ac:dyDescent="0.25">
      <c r="P16086" s="158"/>
    </row>
    <row r="16087" spans="16:16" x14ac:dyDescent="0.25">
      <c r="P16087" s="158"/>
    </row>
    <row r="16088" spans="16:16" x14ac:dyDescent="0.25">
      <c r="P16088" s="158"/>
    </row>
    <row r="16089" spans="16:16" x14ac:dyDescent="0.25">
      <c r="P16089" s="158"/>
    </row>
    <row r="16090" spans="16:16" x14ac:dyDescent="0.25">
      <c r="P16090" s="158"/>
    </row>
    <row r="16091" spans="16:16" x14ac:dyDescent="0.25">
      <c r="P16091" s="158"/>
    </row>
    <row r="16092" spans="16:16" x14ac:dyDescent="0.25">
      <c r="P16092" s="158"/>
    </row>
    <row r="16093" spans="16:16" x14ac:dyDescent="0.25">
      <c r="P16093" s="158"/>
    </row>
    <row r="16094" spans="16:16" x14ac:dyDescent="0.25">
      <c r="P16094" s="158"/>
    </row>
    <row r="16095" spans="16:16" x14ac:dyDescent="0.25">
      <c r="P16095" s="158"/>
    </row>
    <row r="16096" spans="16:16" x14ac:dyDescent="0.25">
      <c r="P16096" s="158"/>
    </row>
    <row r="16097" spans="16:16" x14ac:dyDescent="0.25">
      <c r="P16097" s="158"/>
    </row>
    <row r="16098" spans="16:16" x14ac:dyDescent="0.25">
      <c r="P16098" s="158"/>
    </row>
    <row r="16099" spans="16:16" x14ac:dyDescent="0.25">
      <c r="P16099" s="158"/>
    </row>
    <row r="16100" spans="16:16" x14ac:dyDescent="0.25">
      <c r="P16100" s="158"/>
    </row>
    <row r="16101" spans="16:16" x14ac:dyDescent="0.25">
      <c r="P16101" s="158"/>
    </row>
    <row r="16102" spans="16:16" x14ac:dyDescent="0.25">
      <c r="P16102" s="158"/>
    </row>
    <row r="16103" spans="16:16" x14ac:dyDescent="0.25">
      <c r="P16103" s="158"/>
    </row>
    <row r="16104" spans="16:16" x14ac:dyDescent="0.25">
      <c r="P16104" s="158"/>
    </row>
    <row r="16105" spans="16:16" x14ac:dyDescent="0.25">
      <c r="P16105" s="158"/>
    </row>
    <row r="16106" spans="16:16" x14ac:dyDescent="0.25">
      <c r="P16106" s="158"/>
    </row>
    <row r="16107" spans="16:16" x14ac:dyDescent="0.25">
      <c r="P16107" s="158"/>
    </row>
    <row r="16108" spans="16:16" x14ac:dyDescent="0.25">
      <c r="P16108" s="158"/>
    </row>
    <row r="16109" spans="16:16" x14ac:dyDescent="0.25">
      <c r="P16109" s="158"/>
    </row>
    <row r="16110" spans="16:16" x14ac:dyDescent="0.25">
      <c r="P16110" s="158"/>
    </row>
    <row r="16111" spans="16:16" x14ac:dyDescent="0.25">
      <c r="P16111" s="158"/>
    </row>
    <row r="16112" spans="16:16" x14ac:dyDescent="0.25">
      <c r="P16112" s="158"/>
    </row>
    <row r="16113" spans="16:16" x14ac:dyDescent="0.25">
      <c r="P16113" s="158"/>
    </row>
    <row r="16114" spans="16:16" x14ac:dyDescent="0.25">
      <c r="P16114" s="158"/>
    </row>
    <row r="16115" spans="16:16" x14ac:dyDescent="0.25">
      <c r="P16115" s="158"/>
    </row>
    <row r="16116" spans="16:16" x14ac:dyDescent="0.25">
      <c r="P16116" s="158"/>
    </row>
    <row r="16117" spans="16:16" x14ac:dyDescent="0.25">
      <c r="P16117" s="158"/>
    </row>
    <row r="16118" spans="16:16" x14ac:dyDescent="0.25">
      <c r="P16118" s="158"/>
    </row>
    <row r="16119" spans="16:16" x14ac:dyDescent="0.25">
      <c r="P16119" s="158"/>
    </row>
    <row r="16120" spans="16:16" x14ac:dyDescent="0.25">
      <c r="P16120" s="158"/>
    </row>
    <row r="16121" spans="16:16" x14ac:dyDescent="0.25">
      <c r="P16121" s="158"/>
    </row>
    <row r="16122" spans="16:16" x14ac:dyDescent="0.25">
      <c r="P16122" s="158"/>
    </row>
    <row r="16123" spans="16:16" x14ac:dyDescent="0.25">
      <c r="P16123" s="158"/>
    </row>
    <row r="16124" spans="16:16" x14ac:dyDescent="0.25">
      <c r="P16124" s="158"/>
    </row>
    <row r="16125" spans="16:16" x14ac:dyDescent="0.25">
      <c r="P16125" s="158"/>
    </row>
    <row r="16126" spans="16:16" x14ac:dyDescent="0.25">
      <c r="P16126" s="158"/>
    </row>
    <row r="16127" spans="16:16" x14ac:dyDescent="0.25">
      <c r="P16127" s="158"/>
    </row>
    <row r="16128" spans="16:16" x14ac:dyDescent="0.25">
      <c r="P16128" s="158"/>
    </row>
    <row r="16129" spans="16:16" x14ac:dyDescent="0.25">
      <c r="P16129" s="158"/>
    </row>
    <row r="16130" spans="16:16" x14ac:dyDescent="0.25">
      <c r="P16130" s="158"/>
    </row>
    <row r="16131" spans="16:16" x14ac:dyDescent="0.25">
      <c r="P16131" s="158"/>
    </row>
    <row r="16132" spans="16:16" x14ac:dyDescent="0.25">
      <c r="P16132" s="158"/>
    </row>
    <row r="16133" spans="16:16" x14ac:dyDescent="0.25">
      <c r="P16133" s="158"/>
    </row>
    <row r="16134" spans="16:16" x14ac:dyDescent="0.25">
      <c r="P16134" s="158"/>
    </row>
    <row r="16135" spans="16:16" x14ac:dyDescent="0.25">
      <c r="P16135" s="158"/>
    </row>
    <row r="16136" spans="16:16" x14ac:dyDescent="0.25">
      <c r="P16136" s="158"/>
    </row>
    <row r="16137" spans="16:16" x14ac:dyDescent="0.25">
      <c r="P16137" s="158"/>
    </row>
    <row r="16138" spans="16:16" x14ac:dyDescent="0.25">
      <c r="P16138" s="158"/>
    </row>
    <row r="16139" spans="16:16" x14ac:dyDescent="0.25">
      <c r="P16139" s="158"/>
    </row>
    <row r="16140" spans="16:16" x14ac:dyDescent="0.25">
      <c r="P16140" s="158"/>
    </row>
    <row r="16141" spans="16:16" x14ac:dyDescent="0.25">
      <c r="P16141" s="158"/>
    </row>
    <row r="16142" spans="16:16" x14ac:dyDescent="0.25">
      <c r="P16142" s="158"/>
    </row>
    <row r="16143" spans="16:16" x14ac:dyDescent="0.25">
      <c r="P16143" s="158"/>
    </row>
    <row r="16144" spans="16:16" x14ac:dyDescent="0.25">
      <c r="P16144" s="158"/>
    </row>
    <row r="16145" spans="16:16" x14ac:dyDescent="0.25">
      <c r="P16145" s="158"/>
    </row>
    <row r="16146" spans="16:16" x14ac:dyDescent="0.25">
      <c r="P16146" s="158"/>
    </row>
    <row r="16147" spans="16:16" x14ac:dyDescent="0.25">
      <c r="P16147" s="158"/>
    </row>
    <row r="16148" spans="16:16" x14ac:dyDescent="0.25">
      <c r="P16148" s="158"/>
    </row>
    <row r="16149" spans="16:16" x14ac:dyDescent="0.25">
      <c r="P16149" s="158"/>
    </row>
    <row r="16150" spans="16:16" x14ac:dyDescent="0.25">
      <c r="P16150" s="158"/>
    </row>
    <row r="16151" spans="16:16" x14ac:dyDescent="0.25">
      <c r="P16151" s="158"/>
    </row>
    <row r="16152" spans="16:16" x14ac:dyDescent="0.25">
      <c r="P16152" s="158"/>
    </row>
    <row r="16153" spans="16:16" x14ac:dyDescent="0.25">
      <c r="P16153" s="158"/>
    </row>
    <row r="16154" spans="16:16" x14ac:dyDescent="0.25">
      <c r="P16154" s="158"/>
    </row>
    <row r="16155" spans="16:16" x14ac:dyDescent="0.25">
      <c r="P16155" s="158"/>
    </row>
    <row r="16156" spans="16:16" x14ac:dyDescent="0.25">
      <c r="P16156" s="158"/>
    </row>
    <row r="16157" spans="16:16" x14ac:dyDescent="0.25">
      <c r="P16157" s="158"/>
    </row>
    <row r="16158" spans="16:16" x14ac:dyDescent="0.25">
      <c r="P16158" s="158"/>
    </row>
    <row r="16159" spans="16:16" x14ac:dyDescent="0.25">
      <c r="P16159" s="158"/>
    </row>
    <row r="16160" spans="16:16" x14ac:dyDescent="0.25">
      <c r="P16160" s="158"/>
    </row>
    <row r="16161" spans="16:16" x14ac:dyDescent="0.25">
      <c r="P16161" s="158"/>
    </row>
    <row r="16162" spans="16:16" x14ac:dyDescent="0.25">
      <c r="P16162" s="158"/>
    </row>
    <row r="16163" spans="16:16" x14ac:dyDescent="0.25">
      <c r="P16163" s="158"/>
    </row>
    <row r="16164" spans="16:16" x14ac:dyDescent="0.25">
      <c r="P16164" s="158"/>
    </row>
    <row r="16165" spans="16:16" x14ac:dyDescent="0.25">
      <c r="P16165" s="158"/>
    </row>
    <row r="16166" spans="16:16" x14ac:dyDescent="0.25">
      <c r="P16166" s="158"/>
    </row>
    <row r="16167" spans="16:16" x14ac:dyDescent="0.25">
      <c r="P16167" s="158"/>
    </row>
    <row r="16168" spans="16:16" x14ac:dyDescent="0.25">
      <c r="P16168" s="158"/>
    </row>
    <row r="16169" spans="16:16" x14ac:dyDescent="0.25">
      <c r="P16169" s="158"/>
    </row>
    <row r="16170" spans="16:16" x14ac:dyDescent="0.25">
      <c r="P16170" s="158"/>
    </row>
    <row r="16171" spans="16:16" x14ac:dyDescent="0.25">
      <c r="P16171" s="158"/>
    </row>
    <row r="16172" spans="16:16" x14ac:dyDescent="0.25">
      <c r="P16172" s="158"/>
    </row>
    <row r="16173" spans="16:16" x14ac:dyDescent="0.25">
      <c r="P16173" s="158"/>
    </row>
    <row r="16174" spans="16:16" x14ac:dyDescent="0.25">
      <c r="P16174" s="158"/>
    </row>
    <row r="16175" spans="16:16" x14ac:dyDescent="0.25">
      <c r="P16175" s="158"/>
    </row>
    <row r="16176" spans="16:16" x14ac:dyDescent="0.25">
      <c r="P16176" s="158"/>
    </row>
    <row r="16177" spans="16:16" x14ac:dyDescent="0.25">
      <c r="P16177" s="158"/>
    </row>
    <row r="16178" spans="16:16" x14ac:dyDescent="0.25">
      <c r="P16178" s="158"/>
    </row>
    <row r="16179" spans="16:16" x14ac:dyDescent="0.25">
      <c r="P16179" s="158"/>
    </row>
    <row r="16180" spans="16:16" x14ac:dyDescent="0.25">
      <c r="P16180" s="158"/>
    </row>
    <row r="16181" spans="16:16" x14ac:dyDescent="0.25">
      <c r="P16181" s="158"/>
    </row>
    <row r="16182" spans="16:16" x14ac:dyDescent="0.25">
      <c r="P16182" s="158"/>
    </row>
    <row r="16183" spans="16:16" x14ac:dyDescent="0.25">
      <c r="P16183" s="158"/>
    </row>
    <row r="16184" spans="16:16" x14ac:dyDescent="0.25">
      <c r="P16184" s="158"/>
    </row>
    <row r="16185" spans="16:16" x14ac:dyDescent="0.25">
      <c r="P16185" s="158"/>
    </row>
    <row r="16186" spans="16:16" x14ac:dyDescent="0.25">
      <c r="P16186" s="158"/>
    </row>
    <row r="16187" spans="16:16" x14ac:dyDescent="0.25">
      <c r="P16187" s="158"/>
    </row>
    <row r="16188" spans="16:16" x14ac:dyDescent="0.25">
      <c r="P16188" s="158"/>
    </row>
    <row r="16189" spans="16:16" x14ac:dyDescent="0.25">
      <c r="P16189" s="158"/>
    </row>
    <row r="16190" spans="16:16" x14ac:dyDescent="0.25">
      <c r="P16190" s="158"/>
    </row>
    <row r="16191" spans="16:16" x14ac:dyDescent="0.25">
      <c r="P16191" s="158"/>
    </row>
    <row r="16192" spans="16:16" x14ac:dyDescent="0.25">
      <c r="P16192" s="158"/>
    </row>
    <row r="16193" spans="16:16" x14ac:dyDescent="0.25">
      <c r="P16193" s="158"/>
    </row>
    <row r="16194" spans="16:16" x14ac:dyDescent="0.25">
      <c r="P16194" s="158"/>
    </row>
    <row r="16195" spans="16:16" x14ac:dyDescent="0.25">
      <c r="P16195" s="158"/>
    </row>
    <row r="16196" spans="16:16" x14ac:dyDescent="0.25">
      <c r="P16196" s="158"/>
    </row>
    <row r="16197" spans="16:16" x14ac:dyDescent="0.25">
      <c r="P16197" s="158"/>
    </row>
    <row r="16198" spans="16:16" x14ac:dyDescent="0.25">
      <c r="P16198" s="158"/>
    </row>
    <row r="16199" spans="16:16" x14ac:dyDescent="0.25">
      <c r="P16199" s="158"/>
    </row>
    <row r="16200" spans="16:16" x14ac:dyDescent="0.25">
      <c r="P16200" s="158"/>
    </row>
    <row r="16201" spans="16:16" x14ac:dyDescent="0.25">
      <c r="P16201" s="158"/>
    </row>
    <row r="16202" spans="16:16" x14ac:dyDescent="0.25">
      <c r="P16202" s="158"/>
    </row>
    <row r="16203" spans="16:16" x14ac:dyDescent="0.25">
      <c r="P16203" s="158"/>
    </row>
    <row r="16204" spans="16:16" x14ac:dyDescent="0.25">
      <c r="P16204" s="158"/>
    </row>
    <row r="16205" spans="16:16" x14ac:dyDescent="0.25">
      <c r="P16205" s="158"/>
    </row>
    <row r="16206" spans="16:16" x14ac:dyDescent="0.25">
      <c r="P16206" s="158"/>
    </row>
    <row r="16207" spans="16:16" x14ac:dyDescent="0.25">
      <c r="P16207" s="158"/>
    </row>
    <row r="16208" spans="16:16" x14ac:dyDescent="0.25">
      <c r="P16208" s="158"/>
    </row>
    <row r="16209" spans="16:16" x14ac:dyDescent="0.25">
      <c r="P16209" s="158"/>
    </row>
    <row r="16210" spans="16:16" x14ac:dyDescent="0.25">
      <c r="P16210" s="158"/>
    </row>
    <row r="16211" spans="16:16" x14ac:dyDescent="0.25">
      <c r="P16211" s="158"/>
    </row>
    <row r="16212" spans="16:16" x14ac:dyDescent="0.25">
      <c r="P16212" s="158"/>
    </row>
    <row r="16213" spans="16:16" x14ac:dyDescent="0.25">
      <c r="P16213" s="158"/>
    </row>
    <row r="16214" spans="16:16" x14ac:dyDescent="0.25">
      <c r="P16214" s="158"/>
    </row>
    <row r="16215" spans="16:16" x14ac:dyDescent="0.25">
      <c r="P16215" s="158"/>
    </row>
    <row r="16216" spans="16:16" x14ac:dyDescent="0.25">
      <c r="P16216" s="158"/>
    </row>
    <row r="16217" spans="16:16" x14ac:dyDescent="0.25">
      <c r="P16217" s="158"/>
    </row>
    <row r="16218" spans="16:16" x14ac:dyDescent="0.25">
      <c r="P16218" s="158"/>
    </row>
    <row r="16219" spans="16:16" x14ac:dyDescent="0.25">
      <c r="P16219" s="158"/>
    </row>
    <row r="16220" spans="16:16" x14ac:dyDescent="0.25">
      <c r="P16220" s="158"/>
    </row>
    <row r="16221" spans="16:16" x14ac:dyDescent="0.25">
      <c r="P16221" s="158"/>
    </row>
    <row r="16222" spans="16:16" x14ac:dyDescent="0.25">
      <c r="P16222" s="158"/>
    </row>
    <row r="16223" spans="16:16" x14ac:dyDescent="0.25">
      <c r="P16223" s="158"/>
    </row>
    <row r="16224" spans="16:16" x14ac:dyDescent="0.25">
      <c r="P16224" s="158"/>
    </row>
    <row r="16225" spans="16:16" x14ac:dyDescent="0.25">
      <c r="P16225" s="158"/>
    </row>
    <row r="16226" spans="16:16" x14ac:dyDescent="0.25">
      <c r="P16226" s="158"/>
    </row>
    <row r="16227" spans="16:16" x14ac:dyDescent="0.25">
      <c r="P16227" s="158"/>
    </row>
    <row r="16228" spans="16:16" x14ac:dyDescent="0.25">
      <c r="P16228" s="158"/>
    </row>
    <row r="16229" spans="16:16" x14ac:dyDescent="0.25">
      <c r="P16229" s="158"/>
    </row>
    <row r="16230" spans="16:16" x14ac:dyDescent="0.25">
      <c r="P16230" s="158"/>
    </row>
    <row r="16231" spans="16:16" x14ac:dyDescent="0.25">
      <c r="P16231" s="158"/>
    </row>
    <row r="16232" spans="16:16" x14ac:dyDescent="0.25">
      <c r="P16232" s="158"/>
    </row>
    <row r="16233" spans="16:16" x14ac:dyDescent="0.25">
      <c r="P16233" s="158"/>
    </row>
    <row r="16234" spans="16:16" x14ac:dyDescent="0.25">
      <c r="P16234" s="158"/>
    </row>
    <row r="16235" spans="16:16" x14ac:dyDescent="0.25">
      <c r="P16235" s="158"/>
    </row>
    <row r="16236" spans="16:16" x14ac:dyDescent="0.25">
      <c r="P16236" s="158"/>
    </row>
    <row r="16237" spans="16:16" x14ac:dyDescent="0.25">
      <c r="P16237" s="158"/>
    </row>
    <row r="16238" spans="16:16" x14ac:dyDescent="0.25">
      <c r="P16238" s="158"/>
    </row>
    <row r="16239" spans="16:16" x14ac:dyDescent="0.25">
      <c r="P16239" s="158"/>
    </row>
    <row r="16240" spans="16:16" x14ac:dyDescent="0.25">
      <c r="P16240" s="158"/>
    </row>
    <row r="16241" spans="16:16" x14ac:dyDescent="0.25">
      <c r="P16241" s="158"/>
    </row>
    <row r="16242" spans="16:16" x14ac:dyDescent="0.25">
      <c r="P16242" s="158"/>
    </row>
    <row r="16243" spans="16:16" x14ac:dyDescent="0.25">
      <c r="P16243" s="158"/>
    </row>
    <row r="16244" spans="16:16" x14ac:dyDescent="0.25">
      <c r="P16244" s="158"/>
    </row>
    <row r="16245" spans="16:16" x14ac:dyDescent="0.25">
      <c r="P16245" s="158"/>
    </row>
    <row r="16246" spans="16:16" x14ac:dyDescent="0.25">
      <c r="P16246" s="158"/>
    </row>
    <row r="16247" spans="16:16" x14ac:dyDescent="0.25">
      <c r="P16247" s="158"/>
    </row>
    <row r="16248" spans="16:16" x14ac:dyDescent="0.25">
      <c r="P16248" s="158"/>
    </row>
    <row r="16249" spans="16:16" x14ac:dyDescent="0.25">
      <c r="P16249" s="158"/>
    </row>
    <row r="16250" spans="16:16" x14ac:dyDescent="0.25">
      <c r="P16250" s="158"/>
    </row>
    <row r="16251" spans="16:16" x14ac:dyDescent="0.25">
      <c r="P16251" s="158"/>
    </row>
    <row r="16252" spans="16:16" x14ac:dyDescent="0.25">
      <c r="P16252" s="158"/>
    </row>
    <row r="16253" spans="16:16" x14ac:dyDescent="0.25">
      <c r="P16253" s="158"/>
    </row>
    <row r="16254" spans="16:16" x14ac:dyDescent="0.25">
      <c r="P16254" s="158"/>
    </row>
    <row r="16255" spans="16:16" x14ac:dyDescent="0.25">
      <c r="P16255" s="158"/>
    </row>
    <row r="16256" spans="16:16" x14ac:dyDescent="0.25">
      <c r="P16256" s="158"/>
    </row>
    <row r="16257" spans="16:16" x14ac:dyDescent="0.25">
      <c r="P16257" s="158"/>
    </row>
    <row r="16258" spans="16:16" x14ac:dyDescent="0.25">
      <c r="P16258" s="158"/>
    </row>
    <row r="16259" spans="16:16" x14ac:dyDescent="0.25">
      <c r="P16259" s="158"/>
    </row>
    <row r="16260" spans="16:16" x14ac:dyDescent="0.25">
      <c r="P16260" s="158"/>
    </row>
    <row r="16261" spans="16:16" x14ac:dyDescent="0.25">
      <c r="P16261" s="158"/>
    </row>
    <row r="16262" spans="16:16" x14ac:dyDescent="0.25">
      <c r="P16262" s="158"/>
    </row>
    <row r="16263" spans="16:16" x14ac:dyDescent="0.25">
      <c r="P16263" s="158"/>
    </row>
    <row r="16264" spans="16:16" x14ac:dyDescent="0.25">
      <c r="P16264" s="158"/>
    </row>
    <row r="16265" spans="16:16" x14ac:dyDescent="0.25">
      <c r="P16265" s="158"/>
    </row>
    <row r="16266" spans="16:16" x14ac:dyDescent="0.25">
      <c r="P16266" s="158"/>
    </row>
    <row r="16267" spans="16:16" x14ac:dyDescent="0.25">
      <c r="P16267" s="158"/>
    </row>
    <row r="16268" spans="16:16" x14ac:dyDescent="0.25">
      <c r="P16268" s="158"/>
    </row>
    <row r="16269" spans="16:16" x14ac:dyDescent="0.25">
      <c r="P16269" s="158"/>
    </row>
    <row r="16270" spans="16:16" x14ac:dyDescent="0.25">
      <c r="P16270" s="158"/>
    </row>
    <row r="16271" spans="16:16" x14ac:dyDescent="0.25">
      <c r="P16271" s="158"/>
    </row>
    <row r="16272" spans="16:16" x14ac:dyDescent="0.25">
      <c r="P16272" s="158"/>
    </row>
    <row r="16273" spans="16:16" x14ac:dyDescent="0.25">
      <c r="P16273" s="158"/>
    </row>
    <row r="16274" spans="16:16" x14ac:dyDescent="0.25">
      <c r="P16274" s="158"/>
    </row>
    <row r="16275" spans="16:16" x14ac:dyDescent="0.25">
      <c r="P16275" s="158"/>
    </row>
    <row r="16276" spans="16:16" x14ac:dyDescent="0.25">
      <c r="P16276" s="158"/>
    </row>
    <row r="16277" spans="16:16" x14ac:dyDescent="0.25">
      <c r="P16277" s="158"/>
    </row>
    <row r="16278" spans="16:16" x14ac:dyDescent="0.25">
      <c r="P16278" s="158"/>
    </row>
    <row r="16279" spans="16:16" x14ac:dyDescent="0.25">
      <c r="P16279" s="158"/>
    </row>
    <row r="16280" spans="16:16" x14ac:dyDescent="0.25">
      <c r="P16280" s="158"/>
    </row>
    <row r="16281" spans="16:16" x14ac:dyDescent="0.25">
      <c r="P16281" s="158"/>
    </row>
    <row r="16282" spans="16:16" x14ac:dyDescent="0.25">
      <c r="P16282" s="158"/>
    </row>
    <row r="16283" spans="16:16" x14ac:dyDescent="0.25">
      <c r="P16283" s="158"/>
    </row>
    <row r="16284" spans="16:16" x14ac:dyDescent="0.25">
      <c r="P16284" s="158"/>
    </row>
    <row r="16285" spans="16:16" x14ac:dyDescent="0.25">
      <c r="P16285" s="158"/>
    </row>
    <row r="16286" spans="16:16" x14ac:dyDescent="0.25">
      <c r="P16286" s="158"/>
    </row>
    <row r="16287" spans="16:16" x14ac:dyDescent="0.25">
      <c r="P16287" s="158"/>
    </row>
    <row r="16288" spans="16:16" x14ac:dyDescent="0.25">
      <c r="P16288" s="158"/>
    </row>
    <row r="16289" spans="16:16" x14ac:dyDescent="0.25">
      <c r="P16289" s="158"/>
    </row>
    <row r="16290" spans="16:16" x14ac:dyDescent="0.25">
      <c r="P16290" s="158"/>
    </row>
    <row r="16291" spans="16:16" x14ac:dyDescent="0.25">
      <c r="P16291" s="158"/>
    </row>
    <row r="16292" spans="16:16" x14ac:dyDescent="0.25">
      <c r="P16292" s="158"/>
    </row>
    <row r="16293" spans="16:16" x14ac:dyDescent="0.25">
      <c r="P16293" s="158"/>
    </row>
    <row r="16294" spans="16:16" x14ac:dyDescent="0.25">
      <c r="P16294" s="158"/>
    </row>
    <row r="16295" spans="16:16" x14ac:dyDescent="0.25">
      <c r="P16295" s="158"/>
    </row>
    <row r="16296" spans="16:16" x14ac:dyDescent="0.25">
      <c r="P16296" s="158"/>
    </row>
    <row r="16297" spans="16:16" x14ac:dyDescent="0.25">
      <c r="P16297" s="158"/>
    </row>
    <row r="16298" spans="16:16" x14ac:dyDescent="0.25">
      <c r="P16298" s="158"/>
    </row>
    <row r="16299" spans="16:16" x14ac:dyDescent="0.25">
      <c r="P16299" s="158"/>
    </row>
    <row r="16300" spans="16:16" x14ac:dyDescent="0.25">
      <c r="P16300" s="158"/>
    </row>
    <row r="16301" spans="16:16" x14ac:dyDescent="0.25">
      <c r="P16301" s="158"/>
    </row>
    <row r="16302" spans="16:16" x14ac:dyDescent="0.25">
      <c r="P16302" s="158"/>
    </row>
    <row r="16303" spans="16:16" x14ac:dyDescent="0.25">
      <c r="P16303" s="158"/>
    </row>
    <row r="16304" spans="16:16" x14ac:dyDescent="0.25">
      <c r="P16304" s="158"/>
    </row>
    <row r="16305" spans="16:16" x14ac:dyDescent="0.25">
      <c r="P16305" s="158"/>
    </row>
    <row r="16306" spans="16:16" x14ac:dyDescent="0.25">
      <c r="P16306" s="158"/>
    </row>
    <row r="16307" spans="16:16" x14ac:dyDescent="0.25">
      <c r="P16307" s="158"/>
    </row>
    <row r="16308" spans="16:16" x14ac:dyDescent="0.25">
      <c r="P16308" s="158"/>
    </row>
    <row r="16309" spans="16:16" x14ac:dyDescent="0.25">
      <c r="P16309" s="158"/>
    </row>
    <row r="16310" spans="16:16" x14ac:dyDescent="0.25">
      <c r="P16310" s="158"/>
    </row>
    <row r="16311" spans="16:16" x14ac:dyDescent="0.25">
      <c r="P16311" s="158"/>
    </row>
    <row r="16312" spans="16:16" x14ac:dyDescent="0.25">
      <c r="P16312" s="158"/>
    </row>
    <row r="16313" spans="16:16" x14ac:dyDescent="0.25">
      <c r="P16313" s="158"/>
    </row>
    <row r="16314" spans="16:16" x14ac:dyDescent="0.25">
      <c r="P16314" s="158"/>
    </row>
    <row r="16315" spans="16:16" x14ac:dyDescent="0.25">
      <c r="P16315" s="158"/>
    </row>
    <row r="16316" spans="16:16" x14ac:dyDescent="0.25">
      <c r="P16316" s="158"/>
    </row>
    <row r="16317" spans="16:16" x14ac:dyDescent="0.25">
      <c r="P16317" s="158"/>
    </row>
    <row r="16318" spans="16:16" x14ac:dyDescent="0.25">
      <c r="P16318" s="158"/>
    </row>
    <row r="16319" spans="16:16" x14ac:dyDescent="0.25">
      <c r="P16319" s="158"/>
    </row>
    <row r="16320" spans="16:16" x14ac:dyDescent="0.25">
      <c r="P16320" s="158"/>
    </row>
    <row r="16321" spans="16:16" x14ac:dyDescent="0.25">
      <c r="P16321" s="158"/>
    </row>
    <row r="16322" spans="16:16" x14ac:dyDescent="0.25">
      <c r="P16322" s="158"/>
    </row>
    <row r="16323" spans="16:16" x14ac:dyDescent="0.25">
      <c r="P16323" s="158"/>
    </row>
    <row r="16324" spans="16:16" x14ac:dyDescent="0.25">
      <c r="P16324" s="158"/>
    </row>
    <row r="16325" spans="16:16" x14ac:dyDescent="0.25">
      <c r="P16325" s="158"/>
    </row>
    <row r="16326" spans="16:16" x14ac:dyDescent="0.25">
      <c r="P16326" s="158"/>
    </row>
    <row r="16327" spans="16:16" x14ac:dyDescent="0.25">
      <c r="P16327" s="158"/>
    </row>
    <row r="16328" spans="16:16" x14ac:dyDescent="0.25">
      <c r="P16328" s="158"/>
    </row>
    <row r="16329" spans="16:16" x14ac:dyDescent="0.25">
      <c r="P16329" s="158"/>
    </row>
    <row r="16330" spans="16:16" x14ac:dyDescent="0.25">
      <c r="P16330" s="158"/>
    </row>
    <row r="16331" spans="16:16" x14ac:dyDescent="0.25">
      <c r="P16331" s="158"/>
    </row>
    <row r="16332" spans="16:16" x14ac:dyDescent="0.25">
      <c r="P16332" s="158"/>
    </row>
    <row r="16333" spans="16:16" x14ac:dyDescent="0.25">
      <c r="P16333" s="158"/>
    </row>
    <row r="16334" spans="16:16" x14ac:dyDescent="0.25">
      <c r="P16334" s="158"/>
    </row>
    <row r="16335" spans="16:16" x14ac:dyDescent="0.25">
      <c r="P16335" s="158"/>
    </row>
    <row r="16336" spans="16:16" x14ac:dyDescent="0.25">
      <c r="P16336" s="158"/>
    </row>
    <row r="16337" spans="16:16" x14ac:dyDescent="0.25">
      <c r="P16337" s="158"/>
    </row>
    <row r="16338" spans="16:16" x14ac:dyDescent="0.25">
      <c r="P16338" s="158"/>
    </row>
    <row r="16339" spans="16:16" x14ac:dyDescent="0.25">
      <c r="P16339" s="158"/>
    </row>
    <row r="16340" spans="16:16" x14ac:dyDescent="0.25">
      <c r="P16340" s="158"/>
    </row>
    <row r="16341" spans="16:16" x14ac:dyDescent="0.25">
      <c r="P16341" s="158"/>
    </row>
    <row r="16342" spans="16:16" x14ac:dyDescent="0.25">
      <c r="P16342" s="158"/>
    </row>
    <row r="16343" spans="16:16" x14ac:dyDescent="0.25">
      <c r="P16343" s="158"/>
    </row>
    <row r="16344" spans="16:16" x14ac:dyDescent="0.25">
      <c r="P16344" s="158"/>
    </row>
    <row r="16345" spans="16:16" x14ac:dyDescent="0.25">
      <c r="P16345" s="158"/>
    </row>
    <row r="16346" spans="16:16" x14ac:dyDescent="0.25">
      <c r="P16346" s="158"/>
    </row>
    <row r="16347" spans="16:16" x14ac:dyDescent="0.25">
      <c r="P16347" s="158"/>
    </row>
    <row r="16348" spans="16:16" x14ac:dyDescent="0.25">
      <c r="P16348" s="158"/>
    </row>
    <row r="16349" spans="16:16" x14ac:dyDescent="0.25">
      <c r="P16349" s="158"/>
    </row>
    <row r="16350" spans="16:16" x14ac:dyDescent="0.25">
      <c r="P16350" s="158"/>
    </row>
    <row r="16351" spans="16:16" x14ac:dyDescent="0.25">
      <c r="P16351" s="158"/>
    </row>
    <row r="16352" spans="16:16" x14ac:dyDescent="0.25">
      <c r="P16352" s="158"/>
    </row>
    <row r="16353" spans="16:16" x14ac:dyDescent="0.25">
      <c r="P16353" s="158"/>
    </row>
    <row r="16354" spans="16:16" x14ac:dyDescent="0.25">
      <c r="P16354" s="158"/>
    </row>
    <row r="16355" spans="16:16" x14ac:dyDescent="0.25">
      <c r="P16355" s="158"/>
    </row>
    <row r="16356" spans="16:16" x14ac:dyDescent="0.25">
      <c r="P16356" s="158"/>
    </row>
    <row r="16357" spans="16:16" x14ac:dyDescent="0.25">
      <c r="P16357" s="158"/>
    </row>
    <row r="16358" spans="16:16" x14ac:dyDescent="0.25">
      <c r="P16358" s="158"/>
    </row>
    <row r="16359" spans="16:16" x14ac:dyDescent="0.25">
      <c r="P16359" s="158"/>
    </row>
    <row r="16360" spans="16:16" x14ac:dyDescent="0.25">
      <c r="P16360" s="158"/>
    </row>
    <row r="16361" spans="16:16" x14ac:dyDescent="0.25">
      <c r="P16361" s="158"/>
    </row>
    <row r="16362" spans="16:16" x14ac:dyDescent="0.25">
      <c r="P16362" s="158"/>
    </row>
    <row r="16363" spans="16:16" x14ac:dyDescent="0.25">
      <c r="P16363" s="158"/>
    </row>
    <row r="16364" spans="16:16" x14ac:dyDescent="0.25">
      <c r="P16364" s="158"/>
    </row>
    <row r="16365" spans="16:16" x14ac:dyDescent="0.25">
      <c r="P16365" s="158"/>
    </row>
    <row r="16366" spans="16:16" x14ac:dyDescent="0.25">
      <c r="P16366" s="158"/>
    </row>
    <row r="16367" spans="16:16" x14ac:dyDescent="0.25">
      <c r="P16367" s="158"/>
    </row>
    <row r="16368" spans="16:16" x14ac:dyDescent="0.25">
      <c r="P16368" s="158"/>
    </row>
    <row r="16369" spans="16:16" x14ac:dyDescent="0.25">
      <c r="P16369" s="158"/>
    </row>
    <row r="16370" spans="16:16" x14ac:dyDescent="0.25">
      <c r="P16370" s="158"/>
    </row>
    <row r="16371" spans="16:16" x14ac:dyDescent="0.25">
      <c r="P16371" s="158"/>
    </row>
    <row r="16372" spans="16:16" x14ac:dyDescent="0.25">
      <c r="P16372" s="158"/>
    </row>
    <row r="16373" spans="16:16" x14ac:dyDescent="0.25">
      <c r="P16373" s="158"/>
    </row>
    <row r="16374" spans="16:16" x14ac:dyDescent="0.25">
      <c r="P16374" s="158"/>
    </row>
    <row r="16375" spans="16:16" x14ac:dyDescent="0.25">
      <c r="P16375" s="158"/>
    </row>
    <row r="16376" spans="16:16" x14ac:dyDescent="0.25">
      <c r="P16376" s="158"/>
    </row>
    <row r="16377" spans="16:16" x14ac:dyDescent="0.25">
      <c r="P16377" s="158"/>
    </row>
    <row r="16378" spans="16:16" x14ac:dyDescent="0.25">
      <c r="P16378" s="158"/>
    </row>
    <row r="16379" spans="16:16" x14ac:dyDescent="0.25">
      <c r="P16379" s="158"/>
    </row>
    <row r="16380" spans="16:16" x14ac:dyDescent="0.25">
      <c r="P16380" s="158"/>
    </row>
    <row r="16381" spans="16:16" x14ac:dyDescent="0.25">
      <c r="P16381" s="158"/>
    </row>
    <row r="16382" spans="16:16" x14ac:dyDescent="0.25">
      <c r="P16382" s="158"/>
    </row>
    <row r="16383" spans="16:16" x14ac:dyDescent="0.25">
      <c r="P16383" s="158"/>
    </row>
    <row r="16384" spans="16:16" x14ac:dyDescent="0.25">
      <c r="P16384" s="158"/>
    </row>
    <row r="16385" spans="16:16" x14ac:dyDescent="0.25">
      <c r="P16385" s="158"/>
    </row>
    <row r="16386" spans="16:16" x14ac:dyDescent="0.25">
      <c r="P16386" s="158"/>
    </row>
    <row r="16387" spans="16:16" x14ac:dyDescent="0.25">
      <c r="P16387" s="158"/>
    </row>
    <row r="16388" spans="16:16" x14ac:dyDescent="0.25">
      <c r="P16388" s="158"/>
    </row>
    <row r="16389" spans="16:16" x14ac:dyDescent="0.25">
      <c r="P16389" s="158"/>
    </row>
    <row r="16390" spans="16:16" x14ac:dyDescent="0.25">
      <c r="P16390" s="158"/>
    </row>
    <row r="16391" spans="16:16" x14ac:dyDescent="0.25">
      <c r="P16391" s="158"/>
    </row>
    <row r="16392" spans="16:16" x14ac:dyDescent="0.25">
      <c r="P16392" s="158"/>
    </row>
    <row r="16393" spans="16:16" x14ac:dyDescent="0.25">
      <c r="P16393" s="158"/>
    </row>
    <row r="16394" spans="16:16" x14ac:dyDescent="0.25">
      <c r="P16394" s="158"/>
    </row>
    <row r="16395" spans="16:16" x14ac:dyDescent="0.25">
      <c r="P16395" s="158"/>
    </row>
    <row r="16396" spans="16:16" x14ac:dyDescent="0.25">
      <c r="P16396" s="158"/>
    </row>
    <row r="16397" spans="16:16" x14ac:dyDescent="0.25">
      <c r="P16397" s="158"/>
    </row>
    <row r="16398" spans="16:16" x14ac:dyDescent="0.25">
      <c r="P16398" s="158"/>
    </row>
    <row r="16399" spans="16:16" x14ac:dyDescent="0.25">
      <c r="P16399" s="158"/>
    </row>
    <row r="16400" spans="16:16" x14ac:dyDescent="0.25">
      <c r="P16400" s="158"/>
    </row>
    <row r="16401" spans="16:16" x14ac:dyDescent="0.25">
      <c r="P16401" s="158"/>
    </row>
    <row r="16402" spans="16:16" x14ac:dyDescent="0.25">
      <c r="P16402" s="158"/>
    </row>
    <row r="16403" spans="16:16" x14ac:dyDescent="0.25">
      <c r="P16403" s="158"/>
    </row>
    <row r="16404" spans="16:16" x14ac:dyDescent="0.25">
      <c r="P16404" s="158"/>
    </row>
    <row r="16405" spans="16:16" x14ac:dyDescent="0.25">
      <c r="P16405" s="158"/>
    </row>
    <row r="16406" spans="16:16" x14ac:dyDescent="0.25">
      <c r="P16406" s="158"/>
    </row>
    <row r="16407" spans="16:16" x14ac:dyDescent="0.25">
      <c r="P16407" s="158"/>
    </row>
    <row r="16408" spans="16:16" x14ac:dyDescent="0.25">
      <c r="P16408" s="158"/>
    </row>
    <row r="16409" spans="16:16" x14ac:dyDescent="0.25">
      <c r="P16409" s="158"/>
    </row>
    <row r="16410" spans="16:16" x14ac:dyDescent="0.25">
      <c r="P16410" s="158"/>
    </row>
    <row r="16411" spans="16:16" x14ac:dyDescent="0.25">
      <c r="P16411" s="158"/>
    </row>
    <row r="16412" spans="16:16" x14ac:dyDescent="0.25">
      <c r="P16412" s="158"/>
    </row>
    <row r="16413" spans="16:16" x14ac:dyDescent="0.25">
      <c r="P16413" s="158"/>
    </row>
    <row r="16414" spans="16:16" x14ac:dyDescent="0.25">
      <c r="P16414" s="158"/>
    </row>
    <row r="16415" spans="16:16" x14ac:dyDescent="0.25">
      <c r="P16415" s="158"/>
    </row>
    <row r="16416" spans="16:16" x14ac:dyDescent="0.25">
      <c r="P16416" s="158"/>
    </row>
    <row r="16417" spans="16:16" x14ac:dyDescent="0.25">
      <c r="P16417" s="158"/>
    </row>
    <row r="16418" spans="16:16" x14ac:dyDescent="0.25">
      <c r="P16418" s="158"/>
    </row>
    <row r="16419" spans="16:16" x14ac:dyDescent="0.25">
      <c r="P16419" s="158"/>
    </row>
    <row r="16420" spans="16:16" x14ac:dyDescent="0.25">
      <c r="P16420" s="158"/>
    </row>
    <row r="16421" spans="16:16" x14ac:dyDescent="0.25">
      <c r="P16421" s="158"/>
    </row>
    <row r="16422" spans="16:16" x14ac:dyDescent="0.25">
      <c r="P16422" s="158"/>
    </row>
    <row r="16423" spans="16:16" x14ac:dyDescent="0.25">
      <c r="P16423" s="158"/>
    </row>
    <row r="16424" spans="16:16" x14ac:dyDescent="0.25">
      <c r="P16424" s="158"/>
    </row>
    <row r="16425" spans="16:16" x14ac:dyDescent="0.25">
      <c r="P16425" s="158"/>
    </row>
    <row r="16426" spans="16:16" x14ac:dyDescent="0.25">
      <c r="P16426" s="158"/>
    </row>
    <row r="16427" spans="16:16" x14ac:dyDescent="0.25">
      <c r="P16427" s="158"/>
    </row>
    <row r="16428" spans="16:16" x14ac:dyDescent="0.25">
      <c r="P16428" s="158"/>
    </row>
    <row r="16429" spans="16:16" x14ac:dyDescent="0.25">
      <c r="P16429" s="158"/>
    </row>
    <row r="16430" spans="16:16" x14ac:dyDescent="0.25">
      <c r="P16430" s="158"/>
    </row>
    <row r="16431" spans="16:16" x14ac:dyDescent="0.25">
      <c r="P16431" s="158"/>
    </row>
    <row r="16432" spans="16:16" x14ac:dyDescent="0.25">
      <c r="P16432" s="158"/>
    </row>
    <row r="16433" spans="16:16" x14ac:dyDescent="0.25">
      <c r="P16433" s="158"/>
    </row>
    <row r="16434" spans="16:16" x14ac:dyDescent="0.25">
      <c r="P16434" s="158"/>
    </row>
    <row r="16435" spans="16:16" x14ac:dyDescent="0.25">
      <c r="P16435" s="158"/>
    </row>
    <row r="16436" spans="16:16" x14ac:dyDescent="0.25">
      <c r="P16436" s="158"/>
    </row>
    <row r="16437" spans="16:16" x14ac:dyDescent="0.25">
      <c r="P16437" s="158"/>
    </row>
    <row r="16438" spans="16:16" x14ac:dyDescent="0.25">
      <c r="P16438" s="158"/>
    </row>
    <row r="16439" spans="16:16" x14ac:dyDescent="0.25">
      <c r="P16439" s="158"/>
    </row>
    <row r="16440" spans="16:16" x14ac:dyDescent="0.25">
      <c r="P16440" s="158"/>
    </row>
    <row r="16441" spans="16:16" x14ac:dyDescent="0.25">
      <c r="P16441" s="158"/>
    </row>
    <row r="16442" spans="16:16" x14ac:dyDescent="0.25">
      <c r="P16442" s="158"/>
    </row>
    <row r="16443" spans="16:16" x14ac:dyDescent="0.25">
      <c r="P16443" s="158"/>
    </row>
    <row r="16444" spans="16:16" x14ac:dyDescent="0.25">
      <c r="P16444" s="158"/>
    </row>
    <row r="16445" spans="16:16" x14ac:dyDescent="0.25">
      <c r="P16445" s="158"/>
    </row>
    <row r="16446" spans="16:16" x14ac:dyDescent="0.25">
      <c r="P16446" s="158"/>
    </row>
    <row r="16447" spans="16:16" x14ac:dyDescent="0.25">
      <c r="P16447" s="158"/>
    </row>
    <row r="16448" spans="16:16" x14ac:dyDescent="0.25">
      <c r="P16448" s="158"/>
    </row>
    <row r="16449" spans="16:16" x14ac:dyDescent="0.25">
      <c r="P16449" s="158"/>
    </row>
    <row r="16450" spans="16:16" x14ac:dyDescent="0.25">
      <c r="P16450" s="158"/>
    </row>
    <row r="16451" spans="16:16" x14ac:dyDescent="0.25">
      <c r="P16451" s="158"/>
    </row>
    <row r="16452" spans="16:16" x14ac:dyDescent="0.25">
      <c r="P16452" s="158"/>
    </row>
    <row r="16453" spans="16:16" x14ac:dyDescent="0.25">
      <c r="P16453" s="158"/>
    </row>
    <row r="16454" spans="16:16" x14ac:dyDescent="0.25">
      <c r="P16454" s="158"/>
    </row>
    <row r="16455" spans="16:16" x14ac:dyDescent="0.25">
      <c r="P16455" s="158"/>
    </row>
    <row r="16456" spans="16:16" x14ac:dyDescent="0.25">
      <c r="P16456" s="158"/>
    </row>
    <row r="16457" spans="16:16" x14ac:dyDescent="0.25">
      <c r="P16457" s="158"/>
    </row>
    <row r="16458" spans="16:16" x14ac:dyDescent="0.25">
      <c r="P16458" s="158"/>
    </row>
    <row r="16459" spans="16:16" x14ac:dyDescent="0.25">
      <c r="P16459" s="158"/>
    </row>
    <row r="16460" spans="16:16" x14ac:dyDescent="0.25">
      <c r="P16460" s="158"/>
    </row>
    <row r="16461" spans="16:16" x14ac:dyDescent="0.25">
      <c r="P16461" s="158"/>
    </row>
    <row r="16462" spans="16:16" x14ac:dyDescent="0.25">
      <c r="P16462" s="158"/>
    </row>
    <row r="16463" spans="16:16" x14ac:dyDescent="0.25">
      <c r="P16463" s="158"/>
    </row>
    <row r="16464" spans="16:16" x14ac:dyDescent="0.25">
      <c r="P16464" s="158"/>
    </row>
    <row r="16465" spans="16:16" x14ac:dyDescent="0.25">
      <c r="P16465" s="158"/>
    </row>
    <row r="16466" spans="16:16" x14ac:dyDescent="0.25">
      <c r="P16466" s="158"/>
    </row>
    <row r="16467" spans="16:16" x14ac:dyDescent="0.25">
      <c r="P16467" s="158"/>
    </row>
    <row r="16468" spans="16:16" x14ac:dyDescent="0.25">
      <c r="P16468" s="158"/>
    </row>
    <row r="16469" spans="16:16" x14ac:dyDescent="0.25">
      <c r="P16469" s="158"/>
    </row>
    <row r="16470" spans="16:16" x14ac:dyDescent="0.25">
      <c r="P16470" s="158"/>
    </row>
    <row r="16471" spans="16:16" x14ac:dyDescent="0.25">
      <c r="P16471" s="158"/>
    </row>
    <row r="16472" spans="16:16" x14ac:dyDescent="0.25">
      <c r="P16472" s="158"/>
    </row>
    <row r="16473" spans="16:16" x14ac:dyDescent="0.25">
      <c r="P16473" s="158"/>
    </row>
    <row r="16474" spans="16:16" x14ac:dyDescent="0.25">
      <c r="P16474" s="158"/>
    </row>
    <row r="16475" spans="16:16" x14ac:dyDescent="0.25">
      <c r="P16475" s="158"/>
    </row>
    <row r="16476" spans="16:16" x14ac:dyDescent="0.25">
      <c r="P16476" s="158"/>
    </row>
    <row r="16477" spans="16:16" x14ac:dyDescent="0.25">
      <c r="P16477" s="158"/>
    </row>
    <row r="16478" spans="16:16" x14ac:dyDescent="0.25">
      <c r="P16478" s="158"/>
    </row>
    <row r="16479" spans="16:16" x14ac:dyDescent="0.25">
      <c r="P16479" s="158"/>
    </row>
    <row r="16480" spans="16:16" x14ac:dyDescent="0.25">
      <c r="P16480" s="158"/>
    </row>
    <row r="16481" spans="16:16" x14ac:dyDescent="0.25">
      <c r="P16481" s="158"/>
    </row>
    <row r="16482" spans="16:16" x14ac:dyDescent="0.25">
      <c r="P16482" s="158"/>
    </row>
    <row r="16483" spans="16:16" x14ac:dyDescent="0.25">
      <c r="P16483" s="158"/>
    </row>
    <row r="16484" spans="16:16" x14ac:dyDescent="0.25">
      <c r="P16484" s="158"/>
    </row>
    <row r="16485" spans="16:16" x14ac:dyDescent="0.25">
      <c r="P16485" s="158"/>
    </row>
    <row r="16486" spans="16:16" x14ac:dyDescent="0.25">
      <c r="P16486" s="158"/>
    </row>
    <row r="16487" spans="16:16" x14ac:dyDescent="0.25">
      <c r="P16487" s="158"/>
    </row>
    <row r="16488" spans="16:16" x14ac:dyDescent="0.25">
      <c r="P16488" s="158"/>
    </row>
    <row r="16489" spans="16:16" x14ac:dyDescent="0.25">
      <c r="P16489" s="158"/>
    </row>
    <row r="16490" spans="16:16" x14ac:dyDescent="0.25">
      <c r="P16490" s="158"/>
    </row>
    <row r="16491" spans="16:16" x14ac:dyDescent="0.25">
      <c r="P16491" s="158"/>
    </row>
    <row r="16492" spans="16:16" x14ac:dyDescent="0.25">
      <c r="P16492" s="158"/>
    </row>
    <row r="16493" spans="16:16" x14ac:dyDescent="0.25">
      <c r="P16493" s="158"/>
    </row>
    <row r="16494" spans="16:16" x14ac:dyDescent="0.25">
      <c r="P16494" s="158"/>
    </row>
    <row r="16495" spans="16:16" x14ac:dyDescent="0.25">
      <c r="P16495" s="158"/>
    </row>
    <row r="16496" spans="16:16" x14ac:dyDescent="0.25">
      <c r="P16496" s="158"/>
    </row>
    <row r="16497" spans="16:16" x14ac:dyDescent="0.25">
      <c r="P16497" s="158"/>
    </row>
    <row r="16498" spans="16:16" x14ac:dyDescent="0.25">
      <c r="P16498" s="158"/>
    </row>
    <row r="16499" spans="16:16" x14ac:dyDescent="0.25">
      <c r="P16499" s="158"/>
    </row>
    <row r="16500" spans="16:16" x14ac:dyDescent="0.25">
      <c r="P16500" s="158"/>
    </row>
    <row r="16501" spans="16:16" x14ac:dyDescent="0.25">
      <c r="P16501" s="158"/>
    </row>
    <row r="16502" spans="16:16" x14ac:dyDescent="0.25">
      <c r="P16502" s="158"/>
    </row>
    <row r="16503" spans="16:16" x14ac:dyDescent="0.25">
      <c r="P16503" s="158"/>
    </row>
    <row r="16504" spans="16:16" x14ac:dyDescent="0.25">
      <c r="P16504" s="158"/>
    </row>
    <row r="16505" spans="16:16" x14ac:dyDescent="0.25">
      <c r="P16505" s="158"/>
    </row>
    <row r="16506" spans="16:16" x14ac:dyDescent="0.25">
      <c r="P16506" s="158"/>
    </row>
    <row r="16507" spans="16:16" x14ac:dyDescent="0.25">
      <c r="P16507" s="158"/>
    </row>
    <row r="16508" spans="16:16" x14ac:dyDescent="0.25">
      <c r="P16508" s="158"/>
    </row>
    <row r="16509" spans="16:16" x14ac:dyDescent="0.25">
      <c r="P16509" s="158"/>
    </row>
    <row r="16510" spans="16:16" x14ac:dyDescent="0.25">
      <c r="P16510" s="158"/>
    </row>
    <row r="16511" spans="16:16" x14ac:dyDescent="0.25">
      <c r="P16511" s="158"/>
    </row>
    <row r="16512" spans="16:16" x14ac:dyDescent="0.25">
      <c r="P16512" s="158"/>
    </row>
    <row r="16513" spans="16:16" x14ac:dyDescent="0.25">
      <c r="P16513" s="158"/>
    </row>
    <row r="16514" spans="16:16" x14ac:dyDescent="0.25">
      <c r="P16514" s="158"/>
    </row>
    <row r="16515" spans="16:16" x14ac:dyDescent="0.25">
      <c r="P16515" s="158"/>
    </row>
    <row r="16516" spans="16:16" x14ac:dyDescent="0.25">
      <c r="P16516" s="158"/>
    </row>
    <row r="16517" spans="16:16" x14ac:dyDescent="0.25">
      <c r="P16517" s="158"/>
    </row>
    <row r="16518" spans="16:16" x14ac:dyDescent="0.25">
      <c r="P16518" s="158"/>
    </row>
    <row r="16519" spans="16:16" x14ac:dyDescent="0.25">
      <c r="P16519" s="158"/>
    </row>
    <row r="16520" spans="16:16" x14ac:dyDescent="0.25">
      <c r="P16520" s="158"/>
    </row>
    <row r="16521" spans="16:16" x14ac:dyDescent="0.25">
      <c r="P16521" s="158"/>
    </row>
    <row r="16522" spans="16:16" x14ac:dyDescent="0.25">
      <c r="P16522" s="158"/>
    </row>
    <row r="16523" spans="16:16" x14ac:dyDescent="0.25">
      <c r="P16523" s="158"/>
    </row>
    <row r="16524" spans="16:16" x14ac:dyDescent="0.25">
      <c r="P16524" s="158"/>
    </row>
    <row r="16525" spans="16:16" x14ac:dyDescent="0.25">
      <c r="P16525" s="158"/>
    </row>
    <row r="16526" spans="16:16" x14ac:dyDescent="0.25">
      <c r="P16526" s="158"/>
    </row>
    <row r="16527" spans="16:16" x14ac:dyDescent="0.25">
      <c r="P16527" s="158"/>
    </row>
    <row r="16528" spans="16:16" x14ac:dyDescent="0.25">
      <c r="P16528" s="158"/>
    </row>
    <row r="16529" spans="16:16" x14ac:dyDescent="0.25">
      <c r="P16529" s="158"/>
    </row>
    <row r="16530" spans="16:16" x14ac:dyDescent="0.25">
      <c r="P16530" s="158"/>
    </row>
    <row r="16531" spans="16:16" x14ac:dyDescent="0.25">
      <c r="P16531" s="158"/>
    </row>
    <row r="16532" spans="16:16" x14ac:dyDescent="0.25">
      <c r="P16532" s="158"/>
    </row>
    <row r="16533" spans="16:16" x14ac:dyDescent="0.25">
      <c r="P16533" s="158"/>
    </row>
    <row r="16534" spans="16:16" x14ac:dyDescent="0.25">
      <c r="P16534" s="158"/>
    </row>
    <row r="16535" spans="16:16" x14ac:dyDescent="0.25">
      <c r="P16535" s="158"/>
    </row>
    <row r="16536" spans="16:16" x14ac:dyDescent="0.25">
      <c r="P16536" s="158"/>
    </row>
    <row r="16537" spans="16:16" x14ac:dyDescent="0.25">
      <c r="P16537" s="158"/>
    </row>
    <row r="16538" spans="16:16" x14ac:dyDescent="0.25">
      <c r="P16538" s="158"/>
    </row>
    <row r="16539" spans="16:16" x14ac:dyDescent="0.25">
      <c r="P16539" s="158"/>
    </row>
    <row r="16540" spans="16:16" x14ac:dyDescent="0.25">
      <c r="P16540" s="158"/>
    </row>
    <row r="16541" spans="16:16" x14ac:dyDescent="0.25">
      <c r="P16541" s="158"/>
    </row>
    <row r="16542" spans="16:16" x14ac:dyDescent="0.25">
      <c r="P16542" s="158"/>
    </row>
    <row r="16543" spans="16:16" x14ac:dyDescent="0.25">
      <c r="P16543" s="158"/>
    </row>
    <row r="16544" spans="16:16" x14ac:dyDescent="0.25">
      <c r="P16544" s="158"/>
    </row>
    <row r="16545" spans="16:16" x14ac:dyDescent="0.25">
      <c r="P16545" s="158"/>
    </row>
    <row r="16546" spans="16:16" x14ac:dyDescent="0.25">
      <c r="P16546" s="158"/>
    </row>
    <row r="16547" spans="16:16" x14ac:dyDescent="0.25">
      <c r="P16547" s="158"/>
    </row>
    <row r="16548" spans="16:16" x14ac:dyDescent="0.25">
      <c r="P16548" s="158"/>
    </row>
    <row r="16549" spans="16:16" x14ac:dyDescent="0.25">
      <c r="P16549" s="158"/>
    </row>
    <row r="16550" spans="16:16" x14ac:dyDescent="0.25">
      <c r="P16550" s="158"/>
    </row>
    <row r="16551" spans="16:16" x14ac:dyDescent="0.25">
      <c r="P16551" s="158"/>
    </row>
    <row r="16552" spans="16:16" x14ac:dyDescent="0.25">
      <c r="P16552" s="158"/>
    </row>
    <row r="16553" spans="16:16" x14ac:dyDescent="0.25">
      <c r="P16553" s="158"/>
    </row>
    <row r="16554" spans="16:16" x14ac:dyDescent="0.25">
      <c r="P16554" s="158"/>
    </row>
    <row r="16555" spans="16:16" x14ac:dyDescent="0.25">
      <c r="P16555" s="158"/>
    </row>
    <row r="16556" spans="16:16" x14ac:dyDescent="0.25">
      <c r="P16556" s="158"/>
    </row>
    <row r="16557" spans="16:16" x14ac:dyDescent="0.25">
      <c r="P16557" s="158"/>
    </row>
    <row r="16558" spans="16:16" x14ac:dyDescent="0.25">
      <c r="P16558" s="158"/>
    </row>
    <row r="16559" spans="16:16" x14ac:dyDescent="0.25">
      <c r="P16559" s="158"/>
    </row>
    <row r="16560" spans="16:16" x14ac:dyDescent="0.25">
      <c r="P16560" s="158"/>
    </row>
    <row r="16561" spans="16:16" x14ac:dyDescent="0.25">
      <c r="P16561" s="158"/>
    </row>
    <row r="16562" spans="16:16" x14ac:dyDescent="0.25">
      <c r="P16562" s="158"/>
    </row>
    <row r="16563" spans="16:16" x14ac:dyDescent="0.25">
      <c r="P16563" s="158"/>
    </row>
    <row r="16564" spans="16:16" x14ac:dyDescent="0.25">
      <c r="P16564" s="158"/>
    </row>
    <row r="16565" spans="16:16" x14ac:dyDescent="0.25">
      <c r="P16565" s="158"/>
    </row>
    <row r="16566" spans="16:16" x14ac:dyDescent="0.25">
      <c r="P16566" s="158"/>
    </row>
    <row r="16567" spans="16:16" x14ac:dyDescent="0.25">
      <c r="P16567" s="158"/>
    </row>
    <row r="16568" spans="16:16" x14ac:dyDescent="0.25">
      <c r="P16568" s="158"/>
    </row>
    <row r="16569" spans="16:16" x14ac:dyDescent="0.25">
      <c r="P16569" s="158"/>
    </row>
    <row r="16570" spans="16:16" x14ac:dyDescent="0.25">
      <c r="P16570" s="158"/>
    </row>
    <row r="16571" spans="16:16" x14ac:dyDescent="0.25">
      <c r="P16571" s="158"/>
    </row>
    <row r="16572" spans="16:16" x14ac:dyDescent="0.25">
      <c r="P16572" s="158"/>
    </row>
    <row r="16573" spans="16:16" x14ac:dyDescent="0.25">
      <c r="P16573" s="158"/>
    </row>
    <row r="16574" spans="16:16" x14ac:dyDescent="0.25">
      <c r="P16574" s="158"/>
    </row>
    <row r="16575" spans="16:16" x14ac:dyDescent="0.25">
      <c r="P16575" s="158"/>
    </row>
    <row r="16576" spans="16:16" x14ac:dyDescent="0.25">
      <c r="P16576" s="158"/>
    </row>
    <row r="16577" spans="16:16" x14ac:dyDescent="0.25">
      <c r="P16577" s="158"/>
    </row>
    <row r="16578" spans="16:16" x14ac:dyDescent="0.25">
      <c r="P16578" s="158"/>
    </row>
    <row r="16579" spans="16:16" x14ac:dyDescent="0.25">
      <c r="P16579" s="158"/>
    </row>
    <row r="16580" spans="16:16" x14ac:dyDescent="0.25">
      <c r="P16580" s="158"/>
    </row>
    <row r="16581" spans="16:16" x14ac:dyDescent="0.25">
      <c r="P16581" s="158"/>
    </row>
    <row r="16582" spans="16:16" x14ac:dyDescent="0.25">
      <c r="P16582" s="158"/>
    </row>
    <row r="16583" spans="16:16" x14ac:dyDescent="0.25">
      <c r="P16583" s="158"/>
    </row>
    <row r="16584" spans="16:16" x14ac:dyDescent="0.25">
      <c r="P16584" s="158"/>
    </row>
    <row r="16585" spans="16:16" x14ac:dyDescent="0.25">
      <c r="P16585" s="158"/>
    </row>
    <row r="16586" spans="16:16" x14ac:dyDescent="0.25">
      <c r="P16586" s="158"/>
    </row>
    <row r="16587" spans="16:16" x14ac:dyDescent="0.25">
      <c r="P16587" s="158"/>
    </row>
    <row r="16588" spans="16:16" x14ac:dyDescent="0.25">
      <c r="P16588" s="158"/>
    </row>
    <row r="16589" spans="16:16" x14ac:dyDescent="0.25">
      <c r="P16589" s="158"/>
    </row>
    <row r="16590" spans="16:16" x14ac:dyDescent="0.25">
      <c r="P16590" s="158"/>
    </row>
    <row r="16591" spans="16:16" x14ac:dyDescent="0.25">
      <c r="P16591" s="158"/>
    </row>
    <row r="16592" spans="16:16" x14ac:dyDescent="0.25">
      <c r="P16592" s="158"/>
    </row>
    <row r="16593" spans="16:16" x14ac:dyDescent="0.25">
      <c r="P16593" s="158"/>
    </row>
    <row r="16594" spans="16:16" x14ac:dyDescent="0.25">
      <c r="P16594" s="158"/>
    </row>
    <row r="16595" spans="16:16" x14ac:dyDescent="0.25">
      <c r="P16595" s="158"/>
    </row>
    <row r="16596" spans="16:16" x14ac:dyDescent="0.25">
      <c r="P16596" s="158"/>
    </row>
    <row r="16597" spans="16:16" x14ac:dyDescent="0.25">
      <c r="P16597" s="158"/>
    </row>
    <row r="16598" spans="16:16" x14ac:dyDescent="0.25">
      <c r="P16598" s="158"/>
    </row>
    <row r="16599" spans="16:16" x14ac:dyDescent="0.25">
      <c r="P16599" s="158"/>
    </row>
    <row r="16600" spans="16:16" x14ac:dyDescent="0.25">
      <c r="P16600" s="158"/>
    </row>
    <row r="16601" spans="16:16" x14ac:dyDescent="0.25">
      <c r="P16601" s="158"/>
    </row>
    <row r="16602" spans="16:16" x14ac:dyDescent="0.25">
      <c r="P16602" s="158"/>
    </row>
    <row r="16603" spans="16:16" x14ac:dyDescent="0.25">
      <c r="P16603" s="158"/>
    </row>
    <row r="16604" spans="16:16" x14ac:dyDescent="0.25">
      <c r="P16604" s="158"/>
    </row>
    <row r="16605" spans="16:16" x14ac:dyDescent="0.25">
      <c r="P16605" s="158"/>
    </row>
    <row r="16606" spans="16:16" x14ac:dyDescent="0.25">
      <c r="P16606" s="158"/>
    </row>
    <row r="16607" spans="16:16" x14ac:dyDescent="0.25">
      <c r="P16607" s="158"/>
    </row>
    <row r="16608" spans="16:16" x14ac:dyDescent="0.25">
      <c r="P16608" s="158"/>
    </row>
    <row r="16609" spans="16:16" x14ac:dyDescent="0.25">
      <c r="P16609" s="158"/>
    </row>
    <row r="16610" spans="16:16" x14ac:dyDescent="0.25">
      <c r="P16610" s="158"/>
    </row>
    <row r="16611" spans="16:16" x14ac:dyDescent="0.25">
      <c r="P16611" s="158"/>
    </row>
    <row r="16612" spans="16:16" x14ac:dyDescent="0.25">
      <c r="P16612" s="158"/>
    </row>
    <row r="16613" spans="16:16" x14ac:dyDescent="0.25">
      <c r="P16613" s="158"/>
    </row>
    <row r="16614" spans="16:16" x14ac:dyDescent="0.25">
      <c r="P16614" s="158"/>
    </row>
    <row r="16615" spans="16:16" x14ac:dyDescent="0.25">
      <c r="P16615" s="158"/>
    </row>
    <row r="16616" spans="16:16" x14ac:dyDescent="0.25">
      <c r="P16616" s="158"/>
    </row>
    <row r="16617" spans="16:16" x14ac:dyDescent="0.25">
      <c r="P16617" s="158"/>
    </row>
    <row r="16618" spans="16:16" x14ac:dyDescent="0.25">
      <c r="P16618" s="158"/>
    </row>
    <row r="16619" spans="16:16" x14ac:dyDescent="0.25">
      <c r="P16619" s="158"/>
    </row>
    <row r="16620" spans="16:16" x14ac:dyDescent="0.25">
      <c r="P16620" s="158"/>
    </row>
    <row r="16621" spans="16:16" x14ac:dyDescent="0.25">
      <c r="P16621" s="158"/>
    </row>
    <row r="16622" spans="16:16" x14ac:dyDescent="0.25">
      <c r="P16622" s="158"/>
    </row>
    <row r="16623" spans="16:16" x14ac:dyDescent="0.25">
      <c r="P16623" s="158"/>
    </row>
    <row r="16624" spans="16:16" x14ac:dyDescent="0.25">
      <c r="P16624" s="158"/>
    </row>
    <row r="16625" spans="16:16" x14ac:dyDescent="0.25">
      <c r="P16625" s="158"/>
    </row>
    <row r="16626" spans="16:16" x14ac:dyDescent="0.25">
      <c r="P16626" s="158"/>
    </row>
    <row r="16627" spans="16:16" x14ac:dyDescent="0.25">
      <c r="P16627" s="158"/>
    </row>
    <row r="16628" spans="16:16" x14ac:dyDescent="0.25">
      <c r="P16628" s="158"/>
    </row>
    <row r="16629" spans="16:16" x14ac:dyDescent="0.25">
      <c r="P16629" s="158"/>
    </row>
    <row r="16630" spans="16:16" x14ac:dyDescent="0.25">
      <c r="P16630" s="158"/>
    </row>
    <row r="16631" spans="16:16" x14ac:dyDescent="0.25">
      <c r="P16631" s="158"/>
    </row>
    <row r="16632" spans="16:16" x14ac:dyDescent="0.25">
      <c r="P16632" s="158"/>
    </row>
    <row r="16633" spans="16:16" x14ac:dyDescent="0.25">
      <c r="P16633" s="158"/>
    </row>
    <row r="16634" spans="16:16" x14ac:dyDescent="0.25">
      <c r="P16634" s="158"/>
    </row>
    <row r="16635" spans="16:16" x14ac:dyDescent="0.25">
      <c r="P16635" s="158"/>
    </row>
    <row r="16636" spans="16:16" x14ac:dyDescent="0.25">
      <c r="P16636" s="158"/>
    </row>
    <row r="16637" spans="16:16" x14ac:dyDescent="0.25">
      <c r="P16637" s="158"/>
    </row>
    <row r="16638" spans="16:16" x14ac:dyDescent="0.25">
      <c r="P16638" s="158"/>
    </row>
    <row r="16639" spans="16:16" x14ac:dyDescent="0.25">
      <c r="P16639" s="158"/>
    </row>
    <row r="16640" spans="16:16" x14ac:dyDescent="0.25">
      <c r="P16640" s="158"/>
    </row>
    <row r="16641" spans="16:16" x14ac:dyDescent="0.25">
      <c r="P16641" s="158"/>
    </row>
    <row r="16642" spans="16:16" x14ac:dyDescent="0.25">
      <c r="P16642" s="158"/>
    </row>
    <row r="16643" spans="16:16" x14ac:dyDescent="0.25">
      <c r="P16643" s="158"/>
    </row>
    <row r="16644" spans="16:16" x14ac:dyDescent="0.25">
      <c r="P16644" s="158"/>
    </row>
    <row r="16645" spans="16:16" x14ac:dyDescent="0.25">
      <c r="P16645" s="158"/>
    </row>
    <row r="16646" spans="16:16" x14ac:dyDescent="0.25">
      <c r="P16646" s="158"/>
    </row>
    <row r="16647" spans="16:16" x14ac:dyDescent="0.25">
      <c r="P16647" s="158"/>
    </row>
    <row r="16648" spans="16:16" x14ac:dyDescent="0.25">
      <c r="P16648" s="158"/>
    </row>
    <row r="16649" spans="16:16" x14ac:dyDescent="0.25">
      <c r="P16649" s="158"/>
    </row>
    <row r="16650" spans="16:16" x14ac:dyDescent="0.25">
      <c r="P16650" s="158"/>
    </row>
    <row r="16651" spans="16:16" x14ac:dyDescent="0.25">
      <c r="P16651" s="158"/>
    </row>
    <row r="16652" spans="16:16" x14ac:dyDescent="0.25">
      <c r="P16652" s="158"/>
    </row>
    <row r="16653" spans="16:16" x14ac:dyDescent="0.25">
      <c r="P16653" s="158"/>
    </row>
    <row r="16654" spans="16:16" x14ac:dyDescent="0.25">
      <c r="P16654" s="158"/>
    </row>
    <row r="16655" spans="16:16" x14ac:dyDescent="0.25">
      <c r="P16655" s="158"/>
    </row>
    <row r="16656" spans="16:16" x14ac:dyDescent="0.25">
      <c r="P16656" s="158"/>
    </row>
    <row r="16657" spans="16:16" x14ac:dyDescent="0.25">
      <c r="P16657" s="158"/>
    </row>
    <row r="16658" spans="16:16" x14ac:dyDescent="0.25">
      <c r="P16658" s="158"/>
    </row>
    <row r="16659" spans="16:16" x14ac:dyDescent="0.25">
      <c r="P16659" s="158"/>
    </row>
    <row r="16660" spans="16:16" x14ac:dyDescent="0.25">
      <c r="P16660" s="158"/>
    </row>
    <row r="16661" spans="16:16" x14ac:dyDescent="0.25">
      <c r="P16661" s="158"/>
    </row>
    <row r="16662" spans="16:16" x14ac:dyDescent="0.25">
      <c r="P16662" s="158"/>
    </row>
    <row r="16663" spans="16:16" x14ac:dyDescent="0.25">
      <c r="P16663" s="158"/>
    </row>
    <row r="16664" spans="16:16" x14ac:dyDescent="0.25">
      <c r="P16664" s="158"/>
    </row>
    <row r="16665" spans="16:16" x14ac:dyDescent="0.25">
      <c r="P16665" s="158"/>
    </row>
    <row r="16666" spans="16:16" x14ac:dyDescent="0.25">
      <c r="P16666" s="158"/>
    </row>
    <row r="16667" spans="16:16" x14ac:dyDescent="0.25">
      <c r="P16667" s="158"/>
    </row>
    <row r="16668" spans="16:16" x14ac:dyDescent="0.25">
      <c r="P16668" s="158"/>
    </row>
    <row r="16669" spans="16:16" x14ac:dyDescent="0.25">
      <c r="P16669" s="158"/>
    </row>
    <row r="16670" spans="16:16" x14ac:dyDescent="0.25">
      <c r="P16670" s="158"/>
    </row>
    <row r="16671" spans="16:16" x14ac:dyDescent="0.25">
      <c r="P16671" s="158"/>
    </row>
    <row r="16672" spans="16:16" x14ac:dyDescent="0.25">
      <c r="P16672" s="158"/>
    </row>
    <row r="16673" spans="16:16" x14ac:dyDescent="0.25">
      <c r="P16673" s="158"/>
    </row>
    <row r="16674" spans="16:16" x14ac:dyDescent="0.25">
      <c r="P16674" s="158"/>
    </row>
    <row r="16675" spans="16:16" x14ac:dyDescent="0.25">
      <c r="P16675" s="158"/>
    </row>
    <row r="16676" spans="16:16" x14ac:dyDescent="0.25">
      <c r="P16676" s="158"/>
    </row>
    <row r="16677" spans="16:16" x14ac:dyDescent="0.25">
      <c r="P16677" s="158"/>
    </row>
    <row r="16678" spans="16:16" x14ac:dyDescent="0.25">
      <c r="P16678" s="158"/>
    </row>
    <row r="16679" spans="16:16" x14ac:dyDescent="0.25">
      <c r="P16679" s="158"/>
    </row>
    <row r="16680" spans="16:16" x14ac:dyDescent="0.25">
      <c r="P16680" s="158"/>
    </row>
    <row r="16681" spans="16:16" x14ac:dyDescent="0.25">
      <c r="P16681" s="158"/>
    </row>
    <row r="16682" spans="16:16" x14ac:dyDescent="0.25">
      <c r="P16682" s="158"/>
    </row>
    <row r="16683" spans="16:16" x14ac:dyDescent="0.25">
      <c r="P16683" s="158"/>
    </row>
    <row r="16684" spans="16:16" x14ac:dyDescent="0.25">
      <c r="P16684" s="158"/>
    </row>
    <row r="16685" spans="16:16" x14ac:dyDescent="0.25">
      <c r="P16685" s="158"/>
    </row>
    <row r="16686" spans="16:16" x14ac:dyDescent="0.25">
      <c r="P16686" s="158"/>
    </row>
    <row r="16687" spans="16:16" x14ac:dyDescent="0.25">
      <c r="P16687" s="158"/>
    </row>
    <row r="16688" spans="16:16" x14ac:dyDescent="0.25">
      <c r="P16688" s="158"/>
    </row>
    <row r="16689" spans="16:16" x14ac:dyDescent="0.25">
      <c r="P16689" s="158"/>
    </row>
    <row r="16690" spans="16:16" x14ac:dyDescent="0.25">
      <c r="P16690" s="158"/>
    </row>
    <row r="16691" spans="16:16" x14ac:dyDescent="0.25">
      <c r="P16691" s="158"/>
    </row>
    <row r="16692" spans="16:16" x14ac:dyDescent="0.25">
      <c r="P16692" s="158"/>
    </row>
    <row r="16693" spans="16:16" x14ac:dyDescent="0.25">
      <c r="P16693" s="158"/>
    </row>
    <row r="16694" spans="16:16" x14ac:dyDescent="0.25">
      <c r="P16694" s="158"/>
    </row>
    <row r="16695" spans="16:16" x14ac:dyDescent="0.25">
      <c r="P16695" s="158"/>
    </row>
    <row r="16696" spans="16:16" x14ac:dyDescent="0.25">
      <c r="P16696" s="158"/>
    </row>
    <row r="16697" spans="16:16" x14ac:dyDescent="0.25">
      <c r="P16697" s="158"/>
    </row>
    <row r="16698" spans="16:16" x14ac:dyDescent="0.25">
      <c r="P16698" s="158"/>
    </row>
    <row r="16699" spans="16:16" x14ac:dyDescent="0.25">
      <c r="P16699" s="158"/>
    </row>
    <row r="16700" spans="16:16" x14ac:dyDescent="0.25">
      <c r="P16700" s="158"/>
    </row>
    <row r="16701" spans="16:16" x14ac:dyDescent="0.25">
      <c r="P16701" s="158"/>
    </row>
    <row r="16702" spans="16:16" x14ac:dyDescent="0.25">
      <c r="P16702" s="158"/>
    </row>
    <row r="16703" spans="16:16" x14ac:dyDescent="0.25">
      <c r="P16703" s="158"/>
    </row>
    <row r="16704" spans="16:16" x14ac:dyDescent="0.25">
      <c r="P16704" s="158"/>
    </row>
    <row r="16705" spans="16:16" x14ac:dyDescent="0.25">
      <c r="P16705" s="158"/>
    </row>
    <row r="16706" spans="16:16" x14ac:dyDescent="0.25">
      <c r="P16706" s="158"/>
    </row>
    <row r="16707" spans="16:16" x14ac:dyDescent="0.25">
      <c r="P16707" s="158"/>
    </row>
    <row r="16708" spans="16:16" x14ac:dyDescent="0.25">
      <c r="P16708" s="158"/>
    </row>
    <row r="16709" spans="16:16" x14ac:dyDescent="0.25">
      <c r="P16709" s="158"/>
    </row>
    <row r="16710" spans="16:16" x14ac:dyDescent="0.25">
      <c r="P16710" s="158"/>
    </row>
    <row r="16711" spans="16:16" x14ac:dyDescent="0.25">
      <c r="P16711" s="158"/>
    </row>
    <row r="16712" spans="16:16" x14ac:dyDescent="0.25">
      <c r="P16712" s="158"/>
    </row>
    <row r="16713" spans="16:16" x14ac:dyDescent="0.25">
      <c r="P16713" s="158"/>
    </row>
    <row r="16714" spans="16:16" x14ac:dyDescent="0.25">
      <c r="P16714" s="158"/>
    </row>
    <row r="16715" spans="16:16" x14ac:dyDescent="0.25">
      <c r="P16715" s="158"/>
    </row>
    <row r="16716" spans="16:16" x14ac:dyDescent="0.25">
      <c r="P16716" s="158"/>
    </row>
    <row r="16717" spans="16:16" x14ac:dyDescent="0.25">
      <c r="P16717" s="158"/>
    </row>
    <row r="16718" spans="16:16" x14ac:dyDescent="0.25">
      <c r="P16718" s="158"/>
    </row>
    <row r="16719" spans="16:16" x14ac:dyDescent="0.25">
      <c r="P16719" s="158"/>
    </row>
    <row r="16720" spans="16:16" x14ac:dyDescent="0.25">
      <c r="P16720" s="158"/>
    </row>
    <row r="16721" spans="16:16" x14ac:dyDescent="0.25">
      <c r="P16721" s="158"/>
    </row>
    <row r="16722" spans="16:16" x14ac:dyDescent="0.25">
      <c r="P16722" s="158"/>
    </row>
    <row r="16723" spans="16:16" x14ac:dyDescent="0.25">
      <c r="P16723" s="158"/>
    </row>
    <row r="16724" spans="16:16" x14ac:dyDescent="0.25">
      <c r="P16724" s="158"/>
    </row>
    <row r="16725" spans="16:16" x14ac:dyDescent="0.25">
      <c r="P16725" s="158"/>
    </row>
    <row r="16726" spans="16:16" x14ac:dyDescent="0.25">
      <c r="P16726" s="158"/>
    </row>
    <row r="16727" spans="16:16" x14ac:dyDescent="0.25">
      <c r="P16727" s="158"/>
    </row>
    <row r="16728" spans="16:16" x14ac:dyDescent="0.25">
      <c r="P16728" s="158"/>
    </row>
    <row r="16729" spans="16:16" x14ac:dyDescent="0.25">
      <c r="P16729" s="158"/>
    </row>
    <row r="16730" spans="16:16" x14ac:dyDescent="0.25">
      <c r="P16730" s="158"/>
    </row>
    <row r="16731" spans="16:16" x14ac:dyDescent="0.25">
      <c r="P16731" s="158"/>
    </row>
    <row r="16732" spans="16:16" x14ac:dyDescent="0.25">
      <c r="P16732" s="158"/>
    </row>
    <row r="16733" spans="16:16" x14ac:dyDescent="0.25">
      <c r="P16733" s="158"/>
    </row>
    <row r="16734" spans="16:16" x14ac:dyDescent="0.25">
      <c r="P16734" s="158"/>
    </row>
    <row r="16735" spans="16:16" x14ac:dyDescent="0.25">
      <c r="P16735" s="158"/>
    </row>
    <row r="16736" spans="16:16" x14ac:dyDescent="0.25">
      <c r="P16736" s="158"/>
    </row>
    <row r="16737" spans="16:16" x14ac:dyDescent="0.25">
      <c r="P16737" s="158"/>
    </row>
    <row r="16738" spans="16:16" x14ac:dyDescent="0.25">
      <c r="P16738" s="158"/>
    </row>
    <row r="16739" spans="16:16" x14ac:dyDescent="0.25">
      <c r="P16739" s="158"/>
    </row>
    <row r="16740" spans="16:16" x14ac:dyDescent="0.25">
      <c r="P16740" s="158"/>
    </row>
    <row r="16741" spans="16:16" x14ac:dyDescent="0.25">
      <c r="P16741" s="158"/>
    </row>
    <row r="16742" spans="16:16" x14ac:dyDescent="0.25">
      <c r="P16742" s="158"/>
    </row>
    <row r="16743" spans="16:16" x14ac:dyDescent="0.25">
      <c r="P16743" s="158"/>
    </row>
    <row r="16744" spans="16:16" x14ac:dyDescent="0.25">
      <c r="P16744" s="158"/>
    </row>
    <row r="16745" spans="16:16" x14ac:dyDescent="0.25">
      <c r="P16745" s="158"/>
    </row>
    <row r="16746" spans="16:16" x14ac:dyDescent="0.25">
      <c r="P16746" s="158"/>
    </row>
    <row r="16747" spans="16:16" x14ac:dyDescent="0.25">
      <c r="P16747" s="158"/>
    </row>
    <row r="16748" spans="16:16" x14ac:dyDescent="0.25">
      <c r="P16748" s="158"/>
    </row>
    <row r="16749" spans="16:16" x14ac:dyDescent="0.25">
      <c r="P16749" s="158"/>
    </row>
    <row r="16750" spans="16:16" x14ac:dyDescent="0.25">
      <c r="P16750" s="158"/>
    </row>
    <row r="16751" spans="16:16" x14ac:dyDescent="0.25">
      <c r="P16751" s="158"/>
    </row>
    <row r="16752" spans="16:16" x14ac:dyDescent="0.25">
      <c r="P16752" s="158"/>
    </row>
    <row r="16753" spans="16:16" x14ac:dyDescent="0.25">
      <c r="P16753" s="158"/>
    </row>
    <row r="16754" spans="16:16" x14ac:dyDescent="0.25">
      <c r="P16754" s="158"/>
    </row>
    <row r="16755" spans="16:16" x14ac:dyDescent="0.25">
      <c r="P16755" s="158"/>
    </row>
    <row r="16756" spans="16:16" x14ac:dyDescent="0.25">
      <c r="P16756" s="158"/>
    </row>
    <row r="16757" spans="16:16" x14ac:dyDescent="0.25">
      <c r="P16757" s="158"/>
    </row>
    <row r="16758" spans="16:16" x14ac:dyDescent="0.25">
      <c r="P16758" s="158"/>
    </row>
    <row r="16759" spans="16:16" x14ac:dyDescent="0.25">
      <c r="P16759" s="158"/>
    </row>
    <row r="16760" spans="16:16" x14ac:dyDescent="0.25">
      <c r="P16760" s="158"/>
    </row>
    <row r="16761" spans="16:16" x14ac:dyDescent="0.25">
      <c r="P16761" s="158"/>
    </row>
    <row r="16762" spans="16:16" x14ac:dyDescent="0.25">
      <c r="P16762" s="158"/>
    </row>
    <row r="16763" spans="16:16" x14ac:dyDescent="0.25">
      <c r="P16763" s="158"/>
    </row>
    <row r="16764" spans="16:16" x14ac:dyDescent="0.25">
      <c r="P16764" s="158"/>
    </row>
    <row r="16765" spans="16:16" x14ac:dyDescent="0.25">
      <c r="P16765" s="158"/>
    </row>
    <row r="16766" spans="16:16" x14ac:dyDescent="0.25">
      <c r="P16766" s="158"/>
    </row>
    <row r="16767" spans="16:16" x14ac:dyDescent="0.25">
      <c r="P16767" s="158"/>
    </row>
    <row r="16768" spans="16:16" x14ac:dyDescent="0.25">
      <c r="P16768" s="158"/>
    </row>
    <row r="16769" spans="16:16" x14ac:dyDescent="0.25">
      <c r="P16769" s="158"/>
    </row>
    <row r="16770" spans="16:16" x14ac:dyDescent="0.25">
      <c r="P16770" s="158"/>
    </row>
    <row r="16771" spans="16:16" x14ac:dyDescent="0.25">
      <c r="P16771" s="158"/>
    </row>
    <row r="16772" spans="16:16" x14ac:dyDescent="0.25">
      <c r="P16772" s="158"/>
    </row>
    <row r="16773" spans="16:16" x14ac:dyDescent="0.25">
      <c r="P16773" s="158"/>
    </row>
    <row r="16774" spans="16:16" x14ac:dyDescent="0.25">
      <c r="P16774" s="158"/>
    </row>
    <row r="16775" spans="16:16" x14ac:dyDescent="0.25">
      <c r="P16775" s="158"/>
    </row>
    <row r="16776" spans="16:16" x14ac:dyDescent="0.25">
      <c r="P16776" s="158"/>
    </row>
    <row r="16777" spans="16:16" x14ac:dyDescent="0.25">
      <c r="P16777" s="158"/>
    </row>
    <row r="16778" spans="16:16" x14ac:dyDescent="0.25">
      <c r="P16778" s="158"/>
    </row>
    <row r="16779" spans="16:16" x14ac:dyDescent="0.25">
      <c r="P16779" s="158"/>
    </row>
    <row r="16780" spans="16:16" x14ac:dyDescent="0.25">
      <c r="P16780" s="158"/>
    </row>
    <row r="16781" spans="16:16" x14ac:dyDescent="0.25">
      <c r="P16781" s="158"/>
    </row>
    <row r="16782" spans="16:16" x14ac:dyDescent="0.25">
      <c r="P16782" s="158"/>
    </row>
    <row r="16783" spans="16:16" x14ac:dyDescent="0.25">
      <c r="P16783" s="158"/>
    </row>
    <row r="16784" spans="16:16" x14ac:dyDescent="0.25">
      <c r="P16784" s="158"/>
    </row>
    <row r="16785" spans="16:16" x14ac:dyDescent="0.25">
      <c r="P16785" s="158"/>
    </row>
    <row r="16786" spans="16:16" x14ac:dyDescent="0.25">
      <c r="P16786" s="158"/>
    </row>
    <row r="16787" spans="16:16" x14ac:dyDescent="0.25">
      <c r="P16787" s="158"/>
    </row>
    <row r="16788" spans="16:16" x14ac:dyDescent="0.25">
      <c r="P16788" s="158"/>
    </row>
    <row r="16789" spans="16:16" x14ac:dyDescent="0.25">
      <c r="P16789" s="158"/>
    </row>
    <row r="16790" spans="16:16" x14ac:dyDescent="0.25">
      <c r="P16790" s="158"/>
    </row>
    <row r="16791" spans="16:16" x14ac:dyDescent="0.25">
      <c r="P16791" s="158"/>
    </row>
    <row r="16792" spans="16:16" x14ac:dyDescent="0.25">
      <c r="P16792" s="158"/>
    </row>
    <row r="16793" spans="16:16" x14ac:dyDescent="0.25">
      <c r="P16793" s="158"/>
    </row>
    <row r="16794" spans="16:16" x14ac:dyDescent="0.25">
      <c r="P16794" s="158"/>
    </row>
    <row r="16795" spans="16:16" x14ac:dyDescent="0.25">
      <c r="P16795" s="158"/>
    </row>
    <row r="16796" spans="16:16" x14ac:dyDescent="0.25">
      <c r="P16796" s="158"/>
    </row>
    <row r="16797" spans="16:16" x14ac:dyDescent="0.25">
      <c r="P16797" s="158"/>
    </row>
    <row r="16798" spans="16:16" x14ac:dyDescent="0.25">
      <c r="P16798" s="158"/>
    </row>
    <row r="16799" spans="16:16" x14ac:dyDescent="0.25">
      <c r="P16799" s="158"/>
    </row>
    <row r="16800" spans="16:16" x14ac:dyDescent="0.25">
      <c r="P16800" s="158"/>
    </row>
    <row r="16801" spans="16:16" x14ac:dyDescent="0.25">
      <c r="P16801" s="158"/>
    </row>
    <row r="16802" spans="16:16" x14ac:dyDescent="0.25">
      <c r="P16802" s="158"/>
    </row>
    <row r="16803" spans="16:16" x14ac:dyDescent="0.25">
      <c r="P16803" s="158"/>
    </row>
    <row r="16804" spans="16:16" x14ac:dyDescent="0.25">
      <c r="P16804" s="158"/>
    </row>
    <row r="16805" spans="16:16" x14ac:dyDescent="0.25">
      <c r="P16805" s="158"/>
    </row>
    <row r="16806" spans="16:16" x14ac:dyDescent="0.25">
      <c r="P16806" s="158"/>
    </row>
    <row r="16807" spans="16:16" x14ac:dyDescent="0.25">
      <c r="P16807" s="158"/>
    </row>
    <row r="16808" spans="16:16" x14ac:dyDescent="0.25">
      <c r="P16808" s="158"/>
    </row>
    <row r="16809" spans="16:16" x14ac:dyDescent="0.25">
      <c r="P16809" s="158"/>
    </row>
    <row r="16810" spans="16:16" x14ac:dyDescent="0.25">
      <c r="P16810" s="158"/>
    </row>
    <row r="16811" spans="16:16" x14ac:dyDescent="0.25">
      <c r="P16811" s="158"/>
    </row>
    <row r="16812" spans="16:16" x14ac:dyDescent="0.25">
      <c r="P16812" s="158"/>
    </row>
    <row r="16813" spans="16:16" x14ac:dyDescent="0.25">
      <c r="P16813" s="158"/>
    </row>
    <row r="16814" spans="16:16" x14ac:dyDescent="0.25">
      <c r="P16814" s="158"/>
    </row>
    <row r="16815" spans="16:16" x14ac:dyDescent="0.25">
      <c r="P16815" s="158"/>
    </row>
    <row r="16816" spans="16:16" x14ac:dyDescent="0.25">
      <c r="P16816" s="158"/>
    </row>
    <row r="16817" spans="16:16" x14ac:dyDescent="0.25">
      <c r="P16817" s="158"/>
    </row>
    <row r="16818" spans="16:16" x14ac:dyDescent="0.25">
      <c r="P16818" s="158"/>
    </row>
    <row r="16819" spans="16:16" x14ac:dyDescent="0.25">
      <c r="P16819" s="158"/>
    </row>
    <row r="16820" spans="16:16" x14ac:dyDescent="0.25">
      <c r="P16820" s="158"/>
    </row>
    <row r="16821" spans="16:16" x14ac:dyDescent="0.25">
      <c r="P16821" s="158"/>
    </row>
    <row r="16822" spans="16:16" x14ac:dyDescent="0.25">
      <c r="P16822" s="158"/>
    </row>
    <row r="16823" spans="16:16" x14ac:dyDescent="0.25">
      <c r="P16823" s="158"/>
    </row>
    <row r="16824" spans="16:16" x14ac:dyDescent="0.25">
      <c r="P16824" s="158"/>
    </row>
    <row r="16825" spans="16:16" x14ac:dyDescent="0.25">
      <c r="P16825" s="158"/>
    </row>
    <row r="16826" spans="16:16" x14ac:dyDescent="0.25">
      <c r="P16826" s="158"/>
    </row>
    <row r="16827" spans="16:16" x14ac:dyDescent="0.25">
      <c r="P16827" s="158"/>
    </row>
    <row r="16828" spans="16:16" x14ac:dyDescent="0.25">
      <c r="P16828" s="158"/>
    </row>
    <row r="16829" spans="16:16" x14ac:dyDescent="0.25">
      <c r="P16829" s="158"/>
    </row>
    <row r="16830" spans="16:16" x14ac:dyDescent="0.25">
      <c r="P16830" s="158"/>
    </row>
    <row r="16831" spans="16:16" x14ac:dyDescent="0.25">
      <c r="P16831" s="158"/>
    </row>
    <row r="16832" spans="16:16" x14ac:dyDescent="0.25">
      <c r="P16832" s="158"/>
    </row>
    <row r="16833" spans="16:16" x14ac:dyDescent="0.25">
      <c r="P16833" s="158"/>
    </row>
    <row r="16834" spans="16:16" x14ac:dyDescent="0.25">
      <c r="P16834" s="158"/>
    </row>
    <row r="16835" spans="16:16" x14ac:dyDescent="0.25">
      <c r="P16835" s="158"/>
    </row>
    <row r="16836" spans="16:16" x14ac:dyDescent="0.25">
      <c r="P16836" s="158"/>
    </row>
    <row r="16837" spans="16:16" x14ac:dyDescent="0.25">
      <c r="P16837" s="158"/>
    </row>
    <row r="16838" spans="16:16" x14ac:dyDescent="0.25">
      <c r="P16838" s="158"/>
    </row>
    <row r="16839" spans="16:16" x14ac:dyDescent="0.25">
      <c r="P16839" s="158"/>
    </row>
    <row r="16840" spans="16:16" x14ac:dyDescent="0.25">
      <c r="P16840" s="158"/>
    </row>
    <row r="16841" spans="16:16" x14ac:dyDescent="0.25">
      <c r="P16841" s="158"/>
    </row>
    <row r="16842" spans="16:16" x14ac:dyDescent="0.25">
      <c r="P16842" s="158"/>
    </row>
    <row r="16843" spans="16:16" x14ac:dyDescent="0.25">
      <c r="P16843" s="158"/>
    </row>
    <row r="16844" spans="16:16" x14ac:dyDescent="0.25">
      <c r="P16844" s="158"/>
    </row>
    <row r="16845" spans="16:16" x14ac:dyDescent="0.25">
      <c r="P16845" s="158"/>
    </row>
    <row r="16846" spans="16:16" x14ac:dyDescent="0.25">
      <c r="P16846" s="158"/>
    </row>
    <row r="16847" spans="16:16" x14ac:dyDescent="0.25">
      <c r="P16847" s="158"/>
    </row>
    <row r="16848" spans="16:16" x14ac:dyDescent="0.25">
      <c r="P16848" s="158"/>
    </row>
    <row r="16849" spans="16:16" x14ac:dyDescent="0.25">
      <c r="P16849" s="158"/>
    </row>
    <row r="16850" spans="16:16" x14ac:dyDescent="0.25">
      <c r="P16850" s="158"/>
    </row>
    <row r="16851" spans="16:16" x14ac:dyDescent="0.25">
      <c r="P16851" s="158"/>
    </row>
    <row r="16852" spans="16:16" x14ac:dyDescent="0.25">
      <c r="P16852" s="158"/>
    </row>
    <row r="16853" spans="16:16" x14ac:dyDescent="0.25">
      <c r="P16853" s="158"/>
    </row>
    <row r="16854" spans="16:16" x14ac:dyDescent="0.25">
      <c r="P16854" s="158"/>
    </row>
    <row r="16855" spans="16:16" x14ac:dyDescent="0.25">
      <c r="P16855" s="158"/>
    </row>
    <row r="16856" spans="16:16" x14ac:dyDescent="0.25">
      <c r="P16856" s="158"/>
    </row>
    <row r="16857" spans="16:16" x14ac:dyDescent="0.25">
      <c r="P16857" s="158"/>
    </row>
    <row r="16858" spans="16:16" x14ac:dyDescent="0.25">
      <c r="P16858" s="158"/>
    </row>
    <row r="16859" spans="16:16" x14ac:dyDescent="0.25">
      <c r="P16859" s="158"/>
    </row>
    <row r="16860" spans="16:16" x14ac:dyDescent="0.25">
      <c r="P16860" s="158"/>
    </row>
    <row r="16861" spans="16:16" x14ac:dyDescent="0.25">
      <c r="P16861" s="158"/>
    </row>
    <row r="16862" spans="16:16" x14ac:dyDescent="0.25">
      <c r="P16862" s="158"/>
    </row>
    <row r="16863" spans="16:16" x14ac:dyDescent="0.25">
      <c r="P16863" s="158"/>
    </row>
    <row r="16864" spans="16:16" x14ac:dyDescent="0.25">
      <c r="P16864" s="158"/>
    </row>
    <row r="16865" spans="16:16" x14ac:dyDescent="0.25">
      <c r="P16865" s="158"/>
    </row>
    <row r="16866" spans="16:16" x14ac:dyDescent="0.25">
      <c r="P16866" s="158"/>
    </row>
    <row r="16867" spans="16:16" x14ac:dyDescent="0.25">
      <c r="P16867" s="158"/>
    </row>
    <row r="16868" spans="16:16" x14ac:dyDescent="0.25">
      <c r="P16868" s="158"/>
    </row>
    <row r="16869" spans="16:16" x14ac:dyDescent="0.25">
      <c r="P16869" s="158"/>
    </row>
    <row r="16870" spans="16:16" x14ac:dyDescent="0.25">
      <c r="P16870" s="158"/>
    </row>
    <row r="16871" spans="16:16" x14ac:dyDescent="0.25">
      <c r="P16871" s="158"/>
    </row>
    <row r="16872" spans="16:16" x14ac:dyDescent="0.25">
      <c r="P16872" s="158"/>
    </row>
    <row r="16873" spans="16:16" x14ac:dyDescent="0.25">
      <c r="P16873" s="158"/>
    </row>
    <row r="16874" spans="16:16" x14ac:dyDescent="0.25">
      <c r="P16874" s="158"/>
    </row>
    <row r="16875" spans="16:16" x14ac:dyDescent="0.25">
      <c r="P16875" s="158"/>
    </row>
    <row r="16876" spans="16:16" x14ac:dyDescent="0.25">
      <c r="P16876" s="158"/>
    </row>
    <row r="16877" spans="16:16" x14ac:dyDescent="0.25">
      <c r="P16877" s="158"/>
    </row>
    <row r="16878" spans="16:16" x14ac:dyDescent="0.25">
      <c r="P16878" s="158"/>
    </row>
    <row r="16879" spans="16:16" x14ac:dyDescent="0.25">
      <c r="P16879" s="158"/>
    </row>
    <row r="16880" spans="16:16" x14ac:dyDescent="0.25">
      <c r="P16880" s="158"/>
    </row>
    <row r="16881" spans="16:16" x14ac:dyDescent="0.25">
      <c r="P16881" s="158"/>
    </row>
    <row r="16882" spans="16:16" x14ac:dyDescent="0.25">
      <c r="P16882" s="158"/>
    </row>
    <row r="16883" spans="16:16" x14ac:dyDescent="0.25">
      <c r="P16883" s="158"/>
    </row>
    <row r="16884" spans="16:16" x14ac:dyDescent="0.25">
      <c r="P16884" s="158"/>
    </row>
    <row r="16885" spans="16:16" x14ac:dyDescent="0.25">
      <c r="P16885" s="158"/>
    </row>
    <row r="16886" spans="16:16" x14ac:dyDescent="0.25">
      <c r="P16886" s="158"/>
    </row>
    <row r="16887" spans="16:16" x14ac:dyDescent="0.25">
      <c r="P16887" s="158"/>
    </row>
    <row r="16888" spans="16:16" x14ac:dyDescent="0.25">
      <c r="P16888" s="158"/>
    </row>
    <row r="16889" spans="16:16" x14ac:dyDescent="0.25">
      <c r="P16889" s="158"/>
    </row>
    <row r="16890" spans="16:16" x14ac:dyDescent="0.25">
      <c r="P16890" s="158"/>
    </row>
    <row r="16891" spans="16:16" x14ac:dyDescent="0.25">
      <c r="P16891" s="158"/>
    </row>
    <row r="16892" spans="16:16" x14ac:dyDescent="0.25">
      <c r="P16892" s="158"/>
    </row>
    <row r="16893" spans="16:16" x14ac:dyDescent="0.25">
      <c r="P16893" s="158"/>
    </row>
    <row r="16894" spans="16:16" x14ac:dyDescent="0.25">
      <c r="P16894" s="158"/>
    </row>
    <row r="16895" spans="16:16" x14ac:dyDescent="0.25">
      <c r="P16895" s="158"/>
    </row>
    <row r="16896" spans="16:16" x14ac:dyDescent="0.25">
      <c r="P16896" s="158"/>
    </row>
    <row r="16897" spans="16:16" x14ac:dyDescent="0.25">
      <c r="P16897" s="158"/>
    </row>
    <row r="16898" spans="16:16" x14ac:dyDescent="0.25">
      <c r="P16898" s="158"/>
    </row>
    <row r="16899" spans="16:16" x14ac:dyDescent="0.25">
      <c r="P16899" s="158"/>
    </row>
    <row r="16900" spans="16:16" x14ac:dyDescent="0.25">
      <c r="P16900" s="158"/>
    </row>
    <row r="16901" spans="16:16" x14ac:dyDescent="0.25">
      <c r="P16901" s="158"/>
    </row>
    <row r="16902" spans="16:16" x14ac:dyDescent="0.25">
      <c r="P16902" s="158"/>
    </row>
    <row r="16903" spans="16:16" x14ac:dyDescent="0.25">
      <c r="P16903" s="158"/>
    </row>
    <row r="16904" spans="16:16" x14ac:dyDescent="0.25">
      <c r="P16904" s="158"/>
    </row>
    <row r="16905" spans="16:16" x14ac:dyDescent="0.25">
      <c r="P16905" s="158"/>
    </row>
    <row r="16906" spans="16:16" x14ac:dyDescent="0.25">
      <c r="P16906" s="158"/>
    </row>
    <row r="16907" spans="16:16" x14ac:dyDescent="0.25">
      <c r="P16907" s="158"/>
    </row>
    <row r="16908" spans="16:16" x14ac:dyDescent="0.25">
      <c r="P16908" s="158"/>
    </row>
    <row r="16909" spans="16:16" x14ac:dyDescent="0.25">
      <c r="P16909" s="158"/>
    </row>
    <row r="16910" spans="16:16" x14ac:dyDescent="0.25">
      <c r="P16910" s="158"/>
    </row>
    <row r="16911" spans="16:16" x14ac:dyDescent="0.25">
      <c r="P16911" s="158"/>
    </row>
    <row r="16912" spans="16:16" x14ac:dyDescent="0.25">
      <c r="P16912" s="158"/>
    </row>
    <row r="16913" spans="16:16" x14ac:dyDescent="0.25">
      <c r="P16913" s="158"/>
    </row>
    <row r="16914" spans="16:16" x14ac:dyDescent="0.25">
      <c r="P16914" s="158"/>
    </row>
    <row r="16915" spans="16:16" x14ac:dyDescent="0.25">
      <c r="P16915" s="158"/>
    </row>
    <row r="16916" spans="16:16" x14ac:dyDescent="0.25">
      <c r="P16916" s="158"/>
    </row>
    <row r="16917" spans="16:16" x14ac:dyDescent="0.25">
      <c r="P16917" s="158"/>
    </row>
    <row r="16918" spans="16:16" x14ac:dyDescent="0.25">
      <c r="P16918" s="158"/>
    </row>
    <row r="16919" spans="16:16" x14ac:dyDescent="0.25">
      <c r="P16919" s="158"/>
    </row>
    <row r="16920" spans="16:16" x14ac:dyDescent="0.25">
      <c r="P16920" s="158"/>
    </row>
    <row r="16921" spans="16:16" x14ac:dyDescent="0.25">
      <c r="P16921" s="158"/>
    </row>
    <row r="16922" spans="16:16" x14ac:dyDescent="0.25">
      <c r="P16922" s="158"/>
    </row>
    <row r="16923" spans="16:16" x14ac:dyDescent="0.25">
      <c r="P16923" s="158"/>
    </row>
    <row r="16924" spans="16:16" x14ac:dyDescent="0.25">
      <c r="P16924" s="158"/>
    </row>
    <row r="16925" spans="16:16" x14ac:dyDescent="0.25">
      <c r="P16925" s="158"/>
    </row>
    <row r="16926" spans="16:16" x14ac:dyDescent="0.25">
      <c r="P16926" s="158"/>
    </row>
    <row r="16927" spans="16:16" x14ac:dyDescent="0.25">
      <c r="P16927" s="158"/>
    </row>
    <row r="16928" spans="16:16" x14ac:dyDescent="0.25">
      <c r="P16928" s="158"/>
    </row>
    <row r="16929" spans="16:16" x14ac:dyDescent="0.25">
      <c r="P16929" s="158"/>
    </row>
    <row r="16930" spans="16:16" x14ac:dyDescent="0.25">
      <c r="P16930" s="158"/>
    </row>
    <row r="16931" spans="16:16" x14ac:dyDescent="0.25">
      <c r="P16931" s="158"/>
    </row>
    <row r="16932" spans="16:16" x14ac:dyDescent="0.25">
      <c r="P16932" s="158"/>
    </row>
    <row r="16933" spans="16:16" x14ac:dyDescent="0.25">
      <c r="P16933" s="158"/>
    </row>
    <row r="16934" spans="16:16" x14ac:dyDescent="0.25">
      <c r="P16934" s="158"/>
    </row>
    <row r="16935" spans="16:16" x14ac:dyDescent="0.25">
      <c r="P16935" s="158"/>
    </row>
    <row r="16936" spans="16:16" x14ac:dyDescent="0.25">
      <c r="P16936" s="158"/>
    </row>
    <row r="16937" spans="16:16" x14ac:dyDescent="0.25">
      <c r="P16937" s="158"/>
    </row>
    <row r="16938" spans="16:16" x14ac:dyDescent="0.25">
      <c r="P16938" s="158"/>
    </row>
    <row r="16939" spans="16:16" x14ac:dyDescent="0.25">
      <c r="P16939" s="158"/>
    </row>
    <row r="16940" spans="16:16" x14ac:dyDescent="0.25">
      <c r="P16940" s="158"/>
    </row>
    <row r="16941" spans="16:16" x14ac:dyDescent="0.25">
      <c r="P16941" s="158"/>
    </row>
    <row r="16942" spans="16:16" x14ac:dyDescent="0.25">
      <c r="P16942" s="158"/>
    </row>
    <row r="16943" spans="16:16" x14ac:dyDescent="0.25">
      <c r="P16943" s="158"/>
    </row>
    <row r="16944" spans="16:16" x14ac:dyDescent="0.25">
      <c r="P16944" s="158"/>
    </row>
    <row r="16945" spans="16:16" x14ac:dyDescent="0.25">
      <c r="P16945" s="158"/>
    </row>
    <row r="16946" spans="16:16" x14ac:dyDescent="0.25">
      <c r="P16946" s="158"/>
    </row>
    <row r="16947" spans="16:16" x14ac:dyDescent="0.25">
      <c r="P16947" s="158"/>
    </row>
    <row r="16948" spans="16:16" x14ac:dyDescent="0.25">
      <c r="P16948" s="158"/>
    </row>
    <row r="16949" spans="16:16" x14ac:dyDescent="0.25">
      <c r="P16949" s="158"/>
    </row>
    <row r="16950" spans="16:16" x14ac:dyDescent="0.25">
      <c r="P16950" s="158"/>
    </row>
    <row r="16951" spans="16:16" x14ac:dyDescent="0.25">
      <c r="P16951" s="158"/>
    </row>
    <row r="16952" spans="16:16" x14ac:dyDescent="0.25">
      <c r="P16952" s="158"/>
    </row>
    <row r="16953" spans="16:16" x14ac:dyDescent="0.25">
      <c r="P16953" s="158"/>
    </row>
    <row r="16954" spans="16:16" x14ac:dyDescent="0.25">
      <c r="P16954" s="158"/>
    </row>
    <row r="16955" spans="16:16" x14ac:dyDescent="0.25">
      <c r="P16955" s="158"/>
    </row>
    <row r="16956" spans="16:16" x14ac:dyDescent="0.25">
      <c r="P16956" s="158"/>
    </row>
    <row r="16957" spans="16:16" x14ac:dyDescent="0.25">
      <c r="P16957" s="158"/>
    </row>
    <row r="16958" spans="16:16" x14ac:dyDescent="0.25">
      <c r="P16958" s="158"/>
    </row>
    <row r="16959" spans="16:16" x14ac:dyDescent="0.25">
      <c r="P16959" s="158"/>
    </row>
    <row r="16960" spans="16:16" x14ac:dyDescent="0.25">
      <c r="P16960" s="158"/>
    </row>
    <row r="16961" spans="16:16" x14ac:dyDescent="0.25">
      <c r="P16961" s="158"/>
    </row>
    <row r="16962" spans="16:16" x14ac:dyDescent="0.25">
      <c r="P16962" s="158"/>
    </row>
    <row r="16963" spans="16:16" x14ac:dyDescent="0.25">
      <c r="P16963" s="158"/>
    </row>
    <row r="16964" spans="16:16" x14ac:dyDescent="0.25">
      <c r="P16964" s="158"/>
    </row>
    <row r="16965" spans="16:16" x14ac:dyDescent="0.25">
      <c r="P16965" s="158"/>
    </row>
    <row r="16966" spans="16:16" x14ac:dyDescent="0.25">
      <c r="P16966" s="158"/>
    </row>
    <row r="16967" spans="16:16" x14ac:dyDescent="0.25">
      <c r="P16967" s="158"/>
    </row>
    <row r="16968" spans="16:16" x14ac:dyDescent="0.25">
      <c r="P16968" s="158"/>
    </row>
    <row r="16969" spans="16:16" x14ac:dyDescent="0.25">
      <c r="P16969" s="158"/>
    </row>
    <row r="16970" spans="16:16" x14ac:dyDescent="0.25">
      <c r="P16970" s="158"/>
    </row>
    <row r="16971" spans="16:16" x14ac:dyDescent="0.25">
      <c r="P16971" s="158"/>
    </row>
    <row r="16972" spans="16:16" x14ac:dyDescent="0.25">
      <c r="P16972" s="158"/>
    </row>
    <row r="16973" spans="16:16" x14ac:dyDescent="0.25">
      <c r="P16973" s="158"/>
    </row>
    <row r="16974" spans="16:16" x14ac:dyDescent="0.25">
      <c r="P16974" s="158"/>
    </row>
    <row r="16975" spans="16:16" x14ac:dyDescent="0.25">
      <c r="P16975" s="158"/>
    </row>
    <row r="16976" spans="16:16" x14ac:dyDescent="0.25">
      <c r="P16976" s="158"/>
    </row>
    <row r="16977" spans="16:16" x14ac:dyDescent="0.25">
      <c r="P16977" s="158"/>
    </row>
    <row r="16978" spans="16:16" x14ac:dyDescent="0.25">
      <c r="P16978" s="158"/>
    </row>
    <row r="16979" spans="16:16" x14ac:dyDescent="0.25">
      <c r="P16979" s="158"/>
    </row>
    <row r="16980" spans="16:16" x14ac:dyDescent="0.25">
      <c r="P16980" s="158"/>
    </row>
    <row r="16981" spans="16:16" x14ac:dyDescent="0.25">
      <c r="P16981" s="158"/>
    </row>
    <row r="16982" spans="16:16" x14ac:dyDescent="0.25">
      <c r="P16982" s="158"/>
    </row>
    <row r="16983" spans="16:16" x14ac:dyDescent="0.25">
      <c r="P16983" s="158"/>
    </row>
    <row r="16984" spans="16:16" x14ac:dyDescent="0.25">
      <c r="P16984" s="158"/>
    </row>
    <row r="16985" spans="16:16" x14ac:dyDescent="0.25">
      <c r="P16985" s="158"/>
    </row>
    <row r="16986" spans="16:16" x14ac:dyDescent="0.25">
      <c r="P16986" s="158"/>
    </row>
    <row r="16987" spans="16:16" x14ac:dyDescent="0.25">
      <c r="P16987" s="158"/>
    </row>
    <row r="16988" spans="16:16" x14ac:dyDescent="0.25">
      <c r="P16988" s="158"/>
    </row>
    <row r="16989" spans="16:16" x14ac:dyDescent="0.25">
      <c r="P16989" s="158"/>
    </row>
    <row r="16990" spans="16:16" x14ac:dyDescent="0.25">
      <c r="P16990" s="158"/>
    </row>
    <row r="16991" spans="16:16" x14ac:dyDescent="0.25">
      <c r="P16991" s="158"/>
    </row>
    <row r="16992" spans="16:16" x14ac:dyDescent="0.25">
      <c r="P16992" s="158"/>
    </row>
    <row r="16993" spans="16:16" x14ac:dyDescent="0.25">
      <c r="P16993" s="158"/>
    </row>
    <row r="16994" spans="16:16" x14ac:dyDescent="0.25">
      <c r="P16994" s="158"/>
    </row>
    <row r="16995" spans="16:16" x14ac:dyDescent="0.25">
      <c r="P16995" s="158"/>
    </row>
    <row r="16996" spans="16:16" x14ac:dyDescent="0.25">
      <c r="P16996" s="158"/>
    </row>
    <row r="16997" spans="16:16" x14ac:dyDescent="0.25">
      <c r="P16997" s="158"/>
    </row>
    <row r="16998" spans="16:16" x14ac:dyDescent="0.25">
      <c r="P16998" s="158"/>
    </row>
    <row r="16999" spans="16:16" x14ac:dyDescent="0.25">
      <c r="P16999" s="158"/>
    </row>
    <row r="17000" spans="16:16" x14ac:dyDescent="0.25">
      <c r="P17000" s="158"/>
    </row>
    <row r="17001" spans="16:16" x14ac:dyDescent="0.25">
      <c r="P17001" s="158"/>
    </row>
    <row r="17002" spans="16:16" x14ac:dyDescent="0.25">
      <c r="P17002" s="158"/>
    </row>
    <row r="17003" spans="16:16" x14ac:dyDescent="0.25">
      <c r="P17003" s="158"/>
    </row>
    <row r="17004" spans="16:16" x14ac:dyDescent="0.25">
      <c r="P17004" s="158"/>
    </row>
    <row r="17005" spans="16:16" x14ac:dyDescent="0.25">
      <c r="P17005" s="158"/>
    </row>
    <row r="17006" spans="16:16" x14ac:dyDescent="0.25">
      <c r="P17006" s="158"/>
    </row>
    <row r="17007" spans="16:16" x14ac:dyDescent="0.25">
      <c r="P17007" s="158"/>
    </row>
    <row r="17008" spans="16:16" x14ac:dyDescent="0.25">
      <c r="P17008" s="158"/>
    </row>
    <row r="17009" spans="16:16" x14ac:dyDescent="0.25">
      <c r="P17009" s="158"/>
    </row>
    <row r="17010" spans="16:16" x14ac:dyDescent="0.25">
      <c r="P17010" s="158"/>
    </row>
    <row r="17011" spans="16:16" x14ac:dyDescent="0.25">
      <c r="P17011" s="158"/>
    </row>
    <row r="17012" spans="16:16" x14ac:dyDescent="0.25">
      <c r="P17012" s="158"/>
    </row>
    <row r="17013" spans="16:16" x14ac:dyDescent="0.25">
      <c r="P17013" s="158"/>
    </row>
    <row r="17014" spans="16:16" x14ac:dyDescent="0.25">
      <c r="P17014" s="158"/>
    </row>
    <row r="17015" spans="16:16" x14ac:dyDescent="0.25">
      <c r="P17015" s="158"/>
    </row>
    <row r="17016" spans="16:16" x14ac:dyDescent="0.25">
      <c r="P17016" s="158"/>
    </row>
    <row r="17017" spans="16:16" x14ac:dyDescent="0.25">
      <c r="P17017" s="158"/>
    </row>
    <row r="17018" spans="16:16" x14ac:dyDescent="0.25">
      <c r="P17018" s="158"/>
    </row>
    <row r="17019" spans="16:16" x14ac:dyDescent="0.25">
      <c r="P17019" s="158"/>
    </row>
    <row r="17020" spans="16:16" x14ac:dyDescent="0.25">
      <c r="P17020" s="158"/>
    </row>
    <row r="17021" spans="16:16" x14ac:dyDescent="0.25">
      <c r="P17021" s="158"/>
    </row>
    <row r="17022" spans="16:16" x14ac:dyDescent="0.25">
      <c r="P17022" s="158"/>
    </row>
    <row r="17023" spans="16:16" x14ac:dyDescent="0.25">
      <c r="P17023" s="158"/>
    </row>
    <row r="17024" spans="16:16" x14ac:dyDescent="0.25">
      <c r="P17024" s="158"/>
    </row>
    <row r="17025" spans="16:16" x14ac:dyDescent="0.25">
      <c r="P17025" s="158"/>
    </row>
    <row r="17026" spans="16:16" x14ac:dyDescent="0.25">
      <c r="P17026" s="158"/>
    </row>
    <row r="17027" spans="16:16" x14ac:dyDescent="0.25">
      <c r="P17027" s="158"/>
    </row>
    <row r="17028" spans="16:16" x14ac:dyDescent="0.25">
      <c r="P17028" s="158"/>
    </row>
    <row r="17029" spans="16:16" x14ac:dyDescent="0.25">
      <c r="P17029" s="158"/>
    </row>
    <row r="17030" spans="16:16" x14ac:dyDescent="0.25">
      <c r="P17030" s="158"/>
    </row>
    <row r="17031" spans="16:16" x14ac:dyDescent="0.25">
      <c r="P17031" s="158"/>
    </row>
    <row r="17032" spans="16:16" x14ac:dyDescent="0.25">
      <c r="P17032" s="158"/>
    </row>
    <row r="17033" spans="16:16" x14ac:dyDescent="0.25">
      <c r="P17033" s="158"/>
    </row>
    <row r="17034" spans="16:16" x14ac:dyDescent="0.25">
      <c r="P17034" s="158"/>
    </row>
    <row r="17035" spans="16:16" x14ac:dyDescent="0.25">
      <c r="P17035" s="158"/>
    </row>
    <row r="17036" spans="16:16" x14ac:dyDescent="0.25">
      <c r="P17036" s="158"/>
    </row>
    <row r="17037" spans="16:16" x14ac:dyDescent="0.25">
      <c r="P17037" s="158"/>
    </row>
    <row r="17038" spans="16:16" x14ac:dyDescent="0.25">
      <c r="P17038" s="158"/>
    </row>
    <row r="17039" spans="16:16" x14ac:dyDescent="0.25">
      <c r="P17039" s="158"/>
    </row>
    <row r="17040" spans="16:16" x14ac:dyDescent="0.25">
      <c r="P17040" s="158"/>
    </row>
    <row r="17041" spans="16:16" x14ac:dyDescent="0.25">
      <c r="P17041" s="158"/>
    </row>
    <row r="17042" spans="16:16" x14ac:dyDescent="0.25">
      <c r="P17042" s="158"/>
    </row>
    <row r="17043" spans="16:16" x14ac:dyDescent="0.25">
      <c r="P17043" s="158"/>
    </row>
    <row r="17044" spans="16:16" x14ac:dyDescent="0.25">
      <c r="P17044" s="158"/>
    </row>
    <row r="17045" spans="16:16" x14ac:dyDescent="0.25">
      <c r="P17045" s="158"/>
    </row>
    <row r="17046" spans="16:16" x14ac:dyDescent="0.25">
      <c r="P17046" s="158"/>
    </row>
    <row r="17047" spans="16:16" x14ac:dyDescent="0.25">
      <c r="P17047" s="158"/>
    </row>
    <row r="17048" spans="16:16" x14ac:dyDescent="0.25">
      <c r="P17048" s="158"/>
    </row>
    <row r="17049" spans="16:16" x14ac:dyDescent="0.25">
      <c r="P17049" s="158"/>
    </row>
    <row r="17050" spans="16:16" x14ac:dyDescent="0.25">
      <c r="P17050" s="158"/>
    </row>
    <row r="17051" spans="16:16" x14ac:dyDescent="0.25">
      <c r="P17051" s="158"/>
    </row>
    <row r="17052" spans="16:16" x14ac:dyDescent="0.25">
      <c r="P17052" s="158"/>
    </row>
    <row r="17053" spans="16:16" x14ac:dyDescent="0.25">
      <c r="P17053" s="158"/>
    </row>
    <row r="17054" spans="16:16" x14ac:dyDescent="0.25">
      <c r="P17054" s="158"/>
    </row>
    <row r="17055" spans="16:16" x14ac:dyDescent="0.25">
      <c r="P17055" s="158"/>
    </row>
    <row r="17056" spans="16:16" x14ac:dyDescent="0.25">
      <c r="P17056" s="158"/>
    </row>
    <row r="17057" spans="16:16" x14ac:dyDescent="0.25">
      <c r="P17057" s="158"/>
    </row>
    <row r="17058" spans="16:16" x14ac:dyDescent="0.25">
      <c r="P17058" s="158"/>
    </row>
    <row r="17059" spans="16:16" x14ac:dyDescent="0.25">
      <c r="P17059" s="158"/>
    </row>
    <row r="17060" spans="16:16" x14ac:dyDescent="0.25">
      <c r="P17060" s="158"/>
    </row>
    <row r="17061" spans="16:16" x14ac:dyDescent="0.25">
      <c r="P17061" s="158"/>
    </row>
    <row r="17062" spans="16:16" x14ac:dyDescent="0.25">
      <c r="P17062" s="158"/>
    </row>
    <row r="17063" spans="16:16" x14ac:dyDescent="0.25">
      <c r="P17063" s="158"/>
    </row>
    <row r="17064" spans="16:16" x14ac:dyDescent="0.25">
      <c r="P17064" s="158"/>
    </row>
    <row r="17065" spans="16:16" x14ac:dyDescent="0.25">
      <c r="P17065" s="158"/>
    </row>
    <row r="17066" spans="16:16" x14ac:dyDescent="0.25">
      <c r="P17066" s="158"/>
    </row>
    <row r="17067" spans="16:16" x14ac:dyDescent="0.25">
      <c r="P17067" s="158"/>
    </row>
    <row r="17068" spans="16:16" x14ac:dyDescent="0.25">
      <c r="P17068" s="158"/>
    </row>
    <row r="17069" spans="16:16" x14ac:dyDescent="0.25">
      <c r="P17069" s="158"/>
    </row>
    <row r="17070" spans="16:16" x14ac:dyDescent="0.25">
      <c r="P17070" s="158"/>
    </row>
    <row r="17071" spans="16:16" x14ac:dyDescent="0.25">
      <c r="P17071" s="158"/>
    </row>
    <row r="17072" spans="16:16" x14ac:dyDescent="0.25">
      <c r="P17072" s="158"/>
    </row>
    <row r="17073" spans="16:16" x14ac:dyDescent="0.25">
      <c r="P17073" s="158"/>
    </row>
    <row r="17074" spans="16:16" x14ac:dyDescent="0.25">
      <c r="P17074" s="158"/>
    </row>
    <row r="17075" spans="16:16" x14ac:dyDescent="0.25">
      <c r="P17075" s="158"/>
    </row>
    <row r="17076" spans="16:16" x14ac:dyDescent="0.25">
      <c r="P17076" s="158"/>
    </row>
    <row r="17077" spans="16:16" x14ac:dyDescent="0.25">
      <c r="P17077" s="158"/>
    </row>
    <row r="17078" spans="16:16" x14ac:dyDescent="0.25">
      <c r="P17078" s="158"/>
    </row>
    <row r="17079" spans="16:16" x14ac:dyDescent="0.25">
      <c r="P17079" s="158"/>
    </row>
    <row r="17080" spans="16:16" x14ac:dyDescent="0.25">
      <c r="P17080" s="158"/>
    </row>
    <row r="17081" spans="16:16" x14ac:dyDescent="0.25">
      <c r="P17081" s="158"/>
    </row>
    <row r="17082" spans="16:16" x14ac:dyDescent="0.25">
      <c r="P17082" s="158"/>
    </row>
    <row r="17083" spans="16:16" x14ac:dyDescent="0.25">
      <c r="P17083" s="158"/>
    </row>
    <row r="17084" spans="16:16" x14ac:dyDescent="0.25">
      <c r="P17084" s="158"/>
    </row>
    <row r="17085" spans="16:16" x14ac:dyDescent="0.25">
      <c r="P17085" s="158"/>
    </row>
    <row r="17086" spans="16:16" x14ac:dyDescent="0.25">
      <c r="P17086" s="158"/>
    </row>
    <row r="17087" spans="16:16" x14ac:dyDescent="0.25">
      <c r="P17087" s="158"/>
    </row>
    <row r="17088" spans="16:16" x14ac:dyDescent="0.25">
      <c r="P17088" s="158"/>
    </row>
    <row r="17089" spans="16:16" x14ac:dyDescent="0.25">
      <c r="P17089" s="158"/>
    </row>
    <row r="17090" spans="16:16" x14ac:dyDescent="0.25">
      <c r="P17090" s="158"/>
    </row>
    <row r="17091" spans="16:16" x14ac:dyDescent="0.25">
      <c r="P17091" s="158"/>
    </row>
    <row r="17092" spans="16:16" x14ac:dyDescent="0.25">
      <c r="P17092" s="158"/>
    </row>
    <row r="17093" spans="16:16" x14ac:dyDescent="0.25">
      <c r="P17093" s="158"/>
    </row>
    <row r="17094" spans="16:16" x14ac:dyDescent="0.25">
      <c r="P17094" s="158"/>
    </row>
    <row r="17095" spans="16:16" x14ac:dyDescent="0.25">
      <c r="P17095" s="158"/>
    </row>
    <row r="17096" spans="16:16" x14ac:dyDescent="0.25">
      <c r="P17096" s="158"/>
    </row>
    <row r="17097" spans="16:16" x14ac:dyDescent="0.25">
      <c r="P17097" s="158"/>
    </row>
    <row r="17098" spans="16:16" x14ac:dyDescent="0.25">
      <c r="P17098" s="158"/>
    </row>
    <row r="17099" spans="16:16" x14ac:dyDescent="0.25">
      <c r="P17099" s="158"/>
    </row>
    <row r="17100" spans="16:16" x14ac:dyDescent="0.25">
      <c r="P17100" s="158"/>
    </row>
    <row r="17101" spans="16:16" x14ac:dyDescent="0.25">
      <c r="P17101" s="158"/>
    </row>
    <row r="17102" spans="16:16" x14ac:dyDescent="0.25">
      <c r="P17102" s="158"/>
    </row>
    <row r="17103" spans="16:16" x14ac:dyDescent="0.25">
      <c r="P17103" s="158"/>
    </row>
    <row r="17104" spans="16:16" x14ac:dyDescent="0.25">
      <c r="P17104" s="158"/>
    </row>
    <row r="17105" spans="16:16" x14ac:dyDescent="0.25">
      <c r="P17105" s="158"/>
    </row>
    <row r="17106" spans="16:16" x14ac:dyDescent="0.25">
      <c r="P17106" s="158"/>
    </row>
    <row r="17107" spans="16:16" x14ac:dyDescent="0.25">
      <c r="P17107" s="158"/>
    </row>
    <row r="17108" spans="16:16" x14ac:dyDescent="0.25">
      <c r="P17108" s="158"/>
    </row>
    <row r="17109" spans="16:16" x14ac:dyDescent="0.25">
      <c r="P17109" s="158"/>
    </row>
    <row r="17110" spans="16:16" x14ac:dyDescent="0.25">
      <c r="P17110" s="158"/>
    </row>
    <row r="17111" spans="16:16" x14ac:dyDescent="0.25">
      <c r="P17111" s="158"/>
    </row>
    <row r="17112" spans="16:16" x14ac:dyDescent="0.25">
      <c r="P17112" s="158"/>
    </row>
    <row r="17113" spans="16:16" x14ac:dyDescent="0.25">
      <c r="P17113" s="158"/>
    </row>
    <row r="17114" spans="16:16" x14ac:dyDescent="0.25">
      <c r="P17114" s="158"/>
    </row>
    <row r="17115" spans="16:16" x14ac:dyDescent="0.25">
      <c r="P17115" s="158"/>
    </row>
    <row r="17116" spans="16:16" x14ac:dyDescent="0.25">
      <c r="P17116" s="158"/>
    </row>
    <row r="17117" spans="16:16" x14ac:dyDescent="0.25">
      <c r="P17117" s="158"/>
    </row>
    <row r="17118" spans="16:16" x14ac:dyDescent="0.25">
      <c r="P17118" s="158"/>
    </row>
    <row r="17119" spans="16:16" x14ac:dyDescent="0.25">
      <c r="P17119" s="158"/>
    </row>
    <row r="17120" spans="16:16" x14ac:dyDescent="0.25">
      <c r="P17120" s="158"/>
    </row>
    <row r="17121" spans="16:16" x14ac:dyDescent="0.25">
      <c r="P17121" s="158"/>
    </row>
    <row r="17122" spans="16:16" x14ac:dyDescent="0.25">
      <c r="P17122" s="158"/>
    </row>
    <row r="17123" spans="16:16" x14ac:dyDescent="0.25">
      <c r="P17123" s="158"/>
    </row>
    <row r="17124" spans="16:16" x14ac:dyDescent="0.25">
      <c r="P17124" s="158"/>
    </row>
    <row r="17125" spans="16:16" x14ac:dyDescent="0.25">
      <c r="P17125" s="158"/>
    </row>
    <row r="17126" spans="16:16" x14ac:dyDescent="0.25">
      <c r="P17126" s="158"/>
    </row>
    <row r="17127" spans="16:16" x14ac:dyDescent="0.25">
      <c r="P17127" s="158"/>
    </row>
    <row r="17128" spans="16:16" x14ac:dyDescent="0.25">
      <c r="P17128" s="158"/>
    </row>
    <row r="17129" spans="16:16" x14ac:dyDescent="0.25">
      <c r="P17129" s="158"/>
    </row>
    <row r="17130" spans="16:16" x14ac:dyDescent="0.25">
      <c r="P17130" s="158"/>
    </row>
    <row r="17131" spans="16:16" x14ac:dyDescent="0.25">
      <c r="P17131" s="158"/>
    </row>
    <row r="17132" spans="16:16" x14ac:dyDescent="0.25">
      <c r="P17132" s="158"/>
    </row>
    <row r="17133" spans="16:16" x14ac:dyDescent="0.25">
      <c r="P17133" s="158"/>
    </row>
    <row r="17134" spans="16:16" x14ac:dyDescent="0.25">
      <c r="P17134" s="158"/>
    </row>
    <row r="17135" spans="16:16" x14ac:dyDescent="0.25">
      <c r="P17135" s="158"/>
    </row>
    <row r="17136" spans="16:16" x14ac:dyDescent="0.25">
      <c r="P17136" s="158"/>
    </row>
    <row r="17137" spans="16:16" x14ac:dyDescent="0.25">
      <c r="P17137" s="158"/>
    </row>
    <row r="17138" spans="16:16" x14ac:dyDescent="0.25">
      <c r="P17138" s="158"/>
    </row>
    <row r="17139" spans="16:16" x14ac:dyDescent="0.25">
      <c r="P17139" s="158"/>
    </row>
    <row r="17140" spans="16:16" x14ac:dyDescent="0.25">
      <c r="P17140" s="158"/>
    </row>
    <row r="17141" spans="16:16" x14ac:dyDescent="0.25">
      <c r="P17141" s="158"/>
    </row>
    <row r="17142" spans="16:16" x14ac:dyDescent="0.25">
      <c r="P17142" s="158"/>
    </row>
    <row r="17143" spans="16:16" x14ac:dyDescent="0.25">
      <c r="P17143" s="158"/>
    </row>
    <row r="17144" spans="16:16" x14ac:dyDescent="0.25">
      <c r="P17144" s="158"/>
    </row>
    <row r="17145" spans="16:16" x14ac:dyDescent="0.25">
      <c r="P17145" s="158"/>
    </row>
    <row r="17146" spans="16:16" x14ac:dyDescent="0.25">
      <c r="P17146" s="158"/>
    </row>
    <row r="17147" spans="16:16" x14ac:dyDescent="0.25">
      <c r="P17147" s="158"/>
    </row>
    <row r="17148" spans="16:16" x14ac:dyDescent="0.25">
      <c r="P17148" s="158"/>
    </row>
    <row r="17149" spans="16:16" x14ac:dyDescent="0.25">
      <c r="P17149" s="158"/>
    </row>
    <row r="17150" spans="16:16" x14ac:dyDescent="0.25">
      <c r="P17150" s="158"/>
    </row>
    <row r="17151" spans="16:16" x14ac:dyDescent="0.25">
      <c r="P17151" s="158"/>
    </row>
    <row r="17152" spans="16:16" x14ac:dyDescent="0.25">
      <c r="P17152" s="158"/>
    </row>
    <row r="17153" spans="16:16" x14ac:dyDescent="0.25">
      <c r="P17153" s="158"/>
    </row>
    <row r="17154" spans="16:16" x14ac:dyDescent="0.25">
      <c r="P17154" s="158"/>
    </row>
    <row r="17155" spans="16:16" x14ac:dyDescent="0.25">
      <c r="P17155" s="158"/>
    </row>
    <row r="17156" spans="16:16" x14ac:dyDescent="0.25">
      <c r="P17156" s="158"/>
    </row>
    <row r="17157" spans="16:16" x14ac:dyDescent="0.25">
      <c r="P17157" s="158"/>
    </row>
    <row r="17158" spans="16:16" x14ac:dyDescent="0.25">
      <c r="P17158" s="158"/>
    </row>
    <row r="17159" spans="16:16" x14ac:dyDescent="0.25">
      <c r="P17159" s="158"/>
    </row>
    <row r="17160" spans="16:16" x14ac:dyDescent="0.25">
      <c r="P17160" s="158"/>
    </row>
    <row r="17161" spans="16:16" x14ac:dyDescent="0.25">
      <c r="P17161" s="158"/>
    </row>
    <row r="17162" spans="16:16" x14ac:dyDescent="0.25">
      <c r="P17162" s="158"/>
    </row>
    <row r="17163" spans="16:16" x14ac:dyDescent="0.25">
      <c r="P17163" s="158"/>
    </row>
    <row r="17164" spans="16:16" x14ac:dyDescent="0.25">
      <c r="P17164" s="158"/>
    </row>
    <row r="17165" spans="16:16" x14ac:dyDescent="0.25">
      <c r="P17165" s="158"/>
    </row>
    <row r="17166" spans="16:16" x14ac:dyDescent="0.25">
      <c r="P17166" s="158"/>
    </row>
    <row r="17167" spans="16:16" x14ac:dyDescent="0.25">
      <c r="P17167" s="158"/>
    </row>
    <row r="17168" spans="16:16" x14ac:dyDescent="0.25">
      <c r="P17168" s="158"/>
    </row>
    <row r="17169" spans="16:16" x14ac:dyDescent="0.25">
      <c r="P17169" s="158"/>
    </row>
    <row r="17170" spans="16:16" x14ac:dyDescent="0.25">
      <c r="P17170" s="158"/>
    </row>
    <row r="17171" spans="16:16" x14ac:dyDescent="0.25">
      <c r="P17171" s="158"/>
    </row>
    <row r="17172" spans="16:16" x14ac:dyDescent="0.25">
      <c r="P17172" s="158"/>
    </row>
    <row r="17173" spans="16:16" x14ac:dyDescent="0.25">
      <c r="P17173" s="158"/>
    </row>
    <row r="17174" spans="16:16" x14ac:dyDescent="0.25">
      <c r="P17174" s="158"/>
    </row>
    <row r="17175" spans="16:16" x14ac:dyDescent="0.25">
      <c r="P17175" s="158"/>
    </row>
    <row r="17176" spans="16:16" x14ac:dyDescent="0.25">
      <c r="P17176" s="158"/>
    </row>
    <row r="17177" spans="16:16" x14ac:dyDescent="0.25">
      <c r="P17177" s="158"/>
    </row>
    <row r="17178" spans="16:16" x14ac:dyDescent="0.25">
      <c r="P17178" s="158"/>
    </row>
    <row r="17179" spans="16:16" x14ac:dyDescent="0.25">
      <c r="P17179" s="158"/>
    </row>
    <row r="17180" spans="16:16" x14ac:dyDescent="0.25">
      <c r="P17180" s="158"/>
    </row>
    <row r="17181" spans="16:16" x14ac:dyDescent="0.25">
      <c r="P17181" s="158"/>
    </row>
    <row r="17182" spans="16:16" x14ac:dyDescent="0.25">
      <c r="P17182" s="158"/>
    </row>
    <row r="17183" spans="16:16" x14ac:dyDescent="0.25">
      <c r="P17183" s="158"/>
    </row>
    <row r="17184" spans="16:16" x14ac:dyDescent="0.25">
      <c r="P17184" s="158"/>
    </row>
    <row r="17185" spans="16:16" x14ac:dyDescent="0.25">
      <c r="P17185" s="158"/>
    </row>
    <row r="17186" spans="16:16" x14ac:dyDescent="0.25">
      <c r="P17186" s="158"/>
    </row>
    <row r="17187" spans="16:16" x14ac:dyDescent="0.25">
      <c r="P17187" s="158"/>
    </row>
    <row r="17188" spans="16:16" x14ac:dyDescent="0.25">
      <c r="P17188" s="158"/>
    </row>
    <row r="17189" spans="16:16" x14ac:dyDescent="0.25">
      <c r="P17189" s="158"/>
    </row>
    <row r="17190" spans="16:16" x14ac:dyDescent="0.25">
      <c r="P17190" s="158"/>
    </row>
    <row r="17191" spans="16:16" x14ac:dyDescent="0.25">
      <c r="P17191" s="158"/>
    </row>
    <row r="17192" spans="16:16" x14ac:dyDescent="0.25">
      <c r="P17192" s="158"/>
    </row>
    <row r="17193" spans="16:16" x14ac:dyDescent="0.25">
      <c r="P17193" s="158"/>
    </row>
    <row r="17194" spans="16:16" x14ac:dyDescent="0.25">
      <c r="P17194" s="158"/>
    </row>
    <row r="17195" spans="16:16" x14ac:dyDescent="0.25">
      <c r="P17195" s="158"/>
    </row>
    <row r="17196" spans="16:16" x14ac:dyDescent="0.25">
      <c r="P17196" s="158"/>
    </row>
    <row r="17197" spans="16:16" x14ac:dyDescent="0.25">
      <c r="P17197" s="158"/>
    </row>
    <row r="17198" spans="16:16" x14ac:dyDescent="0.25">
      <c r="P17198" s="158"/>
    </row>
    <row r="17199" spans="16:16" x14ac:dyDescent="0.25">
      <c r="P17199" s="158"/>
    </row>
    <row r="17200" spans="16:16" x14ac:dyDescent="0.25">
      <c r="P17200" s="158"/>
    </row>
    <row r="17201" spans="16:16" x14ac:dyDescent="0.25">
      <c r="P17201" s="158"/>
    </row>
    <row r="17202" spans="16:16" x14ac:dyDescent="0.25">
      <c r="P17202" s="158"/>
    </row>
    <row r="17203" spans="16:16" x14ac:dyDescent="0.25">
      <c r="P17203" s="158"/>
    </row>
    <row r="17204" spans="16:16" x14ac:dyDescent="0.25">
      <c r="P17204" s="158"/>
    </row>
    <row r="17205" spans="16:16" x14ac:dyDescent="0.25">
      <c r="P17205" s="158"/>
    </row>
    <row r="17206" spans="16:16" x14ac:dyDescent="0.25">
      <c r="P17206" s="158"/>
    </row>
    <row r="17207" spans="16:16" x14ac:dyDescent="0.25">
      <c r="P17207" s="158"/>
    </row>
    <row r="17208" spans="16:16" x14ac:dyDescent="0.25">
      <c r="P17208" s="158"/>
    </row>
    <row r="17209" spans="16:16" x14ac:dyDescent="0.25">
      <c r="P17209" s="158"/>
    </row>
    <row r="17210" spans="16:16" x14ac:dyDescent="0.25">
      <c r="P17210" s="158"/>
    </row>
    <row r="17211" spans="16:16" x14ac:dyDescent="0.25">
      <c r="P17211" s="158"/>
    </row>
    <row r="17212" spans="16:16" x14ac:dyDescent="0.25">
      <c r="P17212" s="158"/>
    </row>
    <row r="17213" spans="16:16" x14ac:dyDescent="0.25">
      <c r="P17213" s="158"/>
    </row>
    <row r="17214" spans="16:16" x14ac:dyDescent="0.25">
      <c r="P17214" s="158"/>
    </row>
    <row r="17215" spans="16:16" x14ac:dyDescent="0.25">
      <c r="P17215" s="158"/>
    </row>
    <row r="17216" spans="16:16" x14ac:dyDescent="0.25">
      <c r="P17216" s="158"/>
    </row>
    <row r="17217" spans="16:16" x14ac:dyDescent="0.25">
      <c r="P17217" s="158"/>
    </row>
    <row r="17218" spans="16:16" x14ac:dyDescent="0.25">
      <c r="P17218" s="158"/>
    </row>
    <row r="17219" spans="16:16" x14ac:dyDescent="0.25">
      <c r="P17219" s="158"/>
    </row>
    <row r="17220" spans="16:16" x14ac:dyDescent="0.25">
      <c r="P17220" s="158"/>
    </row>
    <row r="17221" spans="16:16" x14ac:dyDescent="0.25">
      <c r="P17221" s="158"/>
    </row>
    <row r="17222" spans="16:16" x14ac:dyDescent="0.25">
      <c r="P17222" s="158"/>
    </row>
    <row r="17223" spans="16:16" x14ac:dyDescent="0.25">
      <c r="P17223" s="158"/>
    </row>
    <row r="17224" spans="16:16" x14ac:dyDescent="0.25">
      <c r="P17224" s="158"/>
    </row>
    <row r="17225" spans="16:16" x14ac:dyDescent="0.25">
      <c r="P17225" s="158"/>
    </row>
    <row r="17226" spans="16:16" x14ac:dyDescent="0.25">
      <c r="P17226" s="158"/>
    </row>
    <row r="17227" spans="16:16" x14ac:dyDescent="0.25">
      <c r="P17227" s="158"/>
    </row>
    <row r="17228" spans="16:16" x14ac:dyDescent="0.25">
      <c r="P17228" s="158"/>
    </row>
    <row r="17229" spans="16:16" x14ac:dyDescent="0.25">
      <c r="P17229" s="158"/>
    </row>
    <row r="17230" spans="16:16" x14ac:dyDescent="0.25">
      <c r="P17230" s="158"/>
    </row>
    <row r="17231" spans="16:16" x14ac:dyDescent="0.25">
      <c r="P17231" s="158"/>
    </row>
    <row r="17232" spans="16:16" x14ac:dyDescent="0.25">
      <c r="P17232" s="158"/>
    </row>
    <row r="17233" spans="16:16" x14ac:dyDescent="0.25">
      <c r="P17233" s="158"/>
    </row>
    <row r="17234" spans="16:16" x14ac:dyDescent="0.25">
      <c r="P17234" s="158"/>
    </row>
    <row r="17235" spans="16:16" x14ac:dyDescent="0.25">
      <c r="P17235" s="158"/>
    </row>
    <row r="17236" spans="16:16" x14ac:dyDescent="0.25">
      <c r="P17236" s="158"/>
    </row>
    <row r="17237" spans="16:16" x14ac:dyDescent="0.25">
      <c r="P17237" s="158"/>
    </row>
    <row r="17238" spans="16:16" x14ac:dyDescent="0.25">
      <c r="P17238" s="158"/>
    </row>
    <row r="17239" spans="16:16" x14ac:dyDescent="0.25">
      <c r="P17239" s="158"/>
    </row>
    <row r="17240" spans="16:16" x14ac:dyDescent="0.25">
      <c r="P17240" s="158"/>
    </row>
    <row r="17241" spans="16:16" x14ac:dyDescent="0.25">
      <c r="P17241" s="158"/>
    </row>
    <row r="17242" spans="16:16" x14ac:dyDescent="0.25">
      <c r="P17242" s="158"/>
    </row>
    <row r="17243" spans="16:16" x14ac:dyDescent="0.25">
      <c r="P17243" s="158"/>
    </row>
    <row r="17244" spans="16:16" x14ac:dyDescent="0.25">
      <c r="P17244" s="158"/>
    </row>
    <row r="17245" spans="16:16" x14ac:dyDescent="0.25">
      <c r="P17245" s="158"/>
    </row>
    <row r="17246" spans="16:16" x14ac:dyDescent="0.25">
      <c r="P17246" s="158"/>
    </row>
    <row r="17247" spans="16:16" x14ac:dyDescent="0.25">
      <c r="P17247" s="158"/>
    </row>
    <row r="17248" spans="16:16" x14ac:dyDescent="0.25">
      <c r="P17248" s="158"/>
    </row>
    <row r="17249" spans="16:16" x14ac:dyDescent="0.25">
      <c r="P17249" s="158"/>
    </row>
    <row r="17250" spans="16:16" x14ac:dyDescent="0.25">
      <c r="P17250" s="158"/>
    </row>
    <row r="17251" spans="16:16" x14ac:dyDescent="0.25">
      <c r="P17251" s="158"/>
    </row>
    <row r="17252" spans="16:16" x14ac:dyDescent="0.25">
      <c r="P17252" s="158"/>
    </row>
    <row r="17253" spans="16:16" x14ac:dyDescent="0.25">
      <c r="P17253" s="158"/>
    </row>
    <row r="17254" spans="16:16" x14ac:dyDescent="0.25">
      <c r="P17254" s="158"/>
    </row>
    <row r="17255" spans="16:16" x14ac:dyDescent="0.25">
      <c r="P17255" s="158"/>
    </row>
    <row r="17256" spans="16:16" x14ac:dyDescent="0.25">
      <c r="P17256" s="158"/>
    </row>
    <row r="17257" spans="16:16" x14ac:dyDescent="0.25">
      <c r="P17257" s="158"/>
    </row>
    <row r="17258" spans="16:16" x14ac:dyDescent="0.25">
      <c r="P17258" s="158"/>
    </row>
    <row r="17259" spans="16:16" x14ac:dyDescent="0.25">
      <c r="P17259" s="158"/>
    </row>
    <row r="17260" spans="16:16" x14ac:dyDescent="0.25">
      <c r="P17260" s="158"/>
    </row>
    <row r="17261" spans="16:16" x14ac:dyDescent="0.25">
      <c r="P17261" s="158"/>
    </row>
    <row r="17262" spans="16:16" x14ac:dyDescent="0.25">
      <c r="P17262" s="158"/>
    </row>
    <row r="17263" spans="16:16" x14ac:dyDescent="0.25">
      <c r="P17263" s="158"/>
    </row>
    <row r="17264" spans="16:16" x14ac:dyDescent="0.25">
      <c r="P17264" s="158"/>
    </row>
    <row r="17265" spans="16:16" x14ac:dyDescent="0.25">
      <c r="P17265" s="158"/>
    </row>
    <row r="17266" spans="16:16" x14ac:dyDescent="0.25">
      <c r="P17266" s="158"/>
    </row>
    <row r="17267" spans="16:16" x14ac:dyDescent="0.25">
      <c r="P17267" s="158"/>
    </row>
    <row r="17268" spans="16:16" x14ac:dyDescent="0.25">
      <c r="P17268" s="158"/>
    </row>
    <row r="17269" spans="16:16" x14ac:dyDescent="0.25">
      <c r="P17269" s="158"/>
    </row>
    <row r="17270" spans="16:16" x14ac:dyDescent="0.25">
      <c r="P17270" s="158"/>
    </row>
    <row r="17271" spans="16:16" x14ac:dyDescent="0.25">
      <c r="P17271" s="158"/>
    </row>
    <row r="17272" spans="16:16" x14ac:dyDescent="0.25">
      <c r="P17272" s="158"/>
    </row>
    <row r="17273" spans="16:16" x14ac:dyDescent="0.25">
      <c r="P17273" s="158"/>
    </row>
    <row r="17274" spans="16:16" x14ac:dyDescent="0.25">
      <c r="P17274" s="158"/>
    </row>
    <row r="17275" spans="16:16" x14ac:dyDescent="0.25">
      <c r="P17275" s="158"/>
    </row>
    <row r="17276" spans="16:16" x14ac:dyDescent="0.25">
      <c r="P17276" s="158"/>
    </row>
    <row r="17277" spans="16:16" x14ac:dyDescent="0.25">
      <c r="P17277" s="158"/>
    </row>
    <row r="17278" spans="16:16" x14ac:dyDescent="0.25">
      <c r="P17278" s="158"/>
    </row>
    <row r="17279" spans="16:16" x14ac:dyDescent="0.25">
      <c r="P17279" s="158"/>
    </row>
    <row r="17280" spans="16:16" x14ac:dyDescent="0.25">
      <c r="P17280" s="158"/>
    </row>
    <row r="17281" spans="16:16" x14ac:dyDescent="0.25">
      <c r="P17281" s="158"/>
    </row>
    <row r="17282" spans="16:16" x14ac:dyDescent="0.25">
      <c r="P17282" s="158"/>
    </row>
    <row r="17283" spans="16:16" x14ac:dyDescent="0.25">
      <c r="P17283" s="158"/>
    </row>
    <row r="17284" spans="16:16" x14ac:dyDescent="0.25">
      <c r="P17284" s="158"/>
    </row>
    <row r="17285" spans="16:16" x14ac:dyDescent="0.25">
      <c r="P17285" s="158"/>
    </row>
    <row r="17286" spans="16:16" x14ac:dyDescent="0.25">
      <c r="P17286" s="158"/>
    </row>
    <row r="17287" spans="16:16" x14ac:dyDescent="0.25">
      <c r="P17287" s="158"/>
    </row>
    <row r="17288" spans="16:16" x14ac:dyDescent="0.25">
      <c r="P17288" s="158"/>
    </row>
    <row r="17289" spans="16:16" x14ac:dyDescent="0.25">
      <c r="P17289" s="158"/>
    </row>
    <row r="17290" spans="16:16" x14ac:dyDescent="0.25">
      <c r="P17290" s="158"/>
    </row>
    <row r="17291" spans="16:16" x14ac:dyDescent="0.25">
      <c r="P17291" s="158"/>
    </row>
    <row r="17292" spans="16:16" x14ac:dyDescent="0.25">
      <c r="P17292" s="158"/>
    </row>
    <row r="17293" spans="16:16" x14ac:dyDescent="0.25">
      <c r="P17293" s="158"/>
    </row>
    <row r="17294" spans="16:16" x14ac:dyDescent="0.25">
      <c r="P17294" s="158"/>
    </row>
    <row r="17295" spans="16:16" x14ac:dyDescent="0.25">
      <c r="P17295" s="158"/>
    </row>
  </sheetData>
  <mergeCells count="7">
    <mergeCell ref="A14:A15"/>
    <mergeCell ref="A1:D1"/>
    <mergeCell ref="E5:F5"/>
    <mergeCell ref="E6:F6"/>
    <mergeCell ref="E7:F7"/>
    <mergeCell ref="E9:F9"/>
    <mergeCell ref="F12:F13"/>
  </mergeCells>
  <dataValidations disablePrompts="1" count="1">
    <dataValidation type="list" allowBlank="1" showInputMessage="1" showErrorMessage="1" sqref="C13" xr:uid="{25705115-7D17-4974-8877-C518C94DC34A}">
      <formula1>"Normalised Q_A (Nm3/s), Q_A (m3/s)"</formula1>
    </dataValidation>
  </dataValidations>
  <pageMargins left="0.7" right="0.7" top="0.75" bottom="0.75" header="0.3" footer="0.3"/>
  <pageSetup paperSiz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BB0-ED97-46A4-BF14-79167E710D97}">
  <sheetPr>
    <tabColor theme="9" tint="-0.499984740745262"/>
  </sheetPr>
  <dimension ref="B1:O63"/>
  <sheetViews>
    <sheetView topLeftCell="A20" zoomScale="90" zoomScaleNormal="90" workbookViewId="0">
      <selection activeCell="K38" sqref="K38"/>
    </sheetView>
  </sheetViews>
  <sheetFormatPr defaultColWidth="8.85546875" defaultRowHeight="15" x14ac:dyDescent="0.25"/>
  <cols>
    <col min="2" max="2" width="23.7109375" bestFit="1" customWidth="1"/>
    <col min="3" max="3" width="29.42578125" bestFit="1" customWidth="1"/>
    <col min="4" max="4" width="25" customWidth="1"/>
    <col min="5" max="5" width="33.28515625" customWidth="1"/>
    <col min="6" max="6" width="22" customWidth="1"/>
    <col min="7" max="7" width="19.42578125" customWidth="1"/>
    <col min="8" max="8" width="24.7109375" customWidth="1"/>
    <col min="9" max="9" width="19.7109375" customWidth="1"/>
    <col min="10" max="10" width="27.42578125" bestFit="1" customWidth="1"/>
    <col min="11" max="11" width="19.85546875" customWidth="1"/>
  </cols>
  <sheetData>
    <row r="1" spans="2:11" x14ac:dyDescent="0.25">
      <c r="B1" t="s">
        <v>169</v>
      </c>
    </row>
    <row r="2" spans="2:11" ht="15.75" x14ac:dyDescent="0.25">
      <c r="D2" s="81" t="s">
        <v>133</v>
      </c>
    </row>
    <row r="3" spans="2:11" ht="15.75" x14ac:dyDescent="0.25">
      <c r="D3" s="82" t="s">
        <v>134</v>
      </c>
    </row>
    <row r="4" spans="2:11" ht="15.75" x14ac:dyDescent="0.25">
      <c r="D4" s="4" t="s">
        <v>121</v>
      </c>
    </row>
    <row r="6" spans="2:11" ht="15.75" thickBot="1" x14ac:dyDescent="0.3"/>
    <row r="7" spans="2:11" ht="16.5" thickBot="1" x14ac:dyDescent="0.3">
      <c r="B7" s="29"/>
      <c r="C7" s="111" t="s">
        <v>1</v>
      </c>
      <c r="D7" s="112" t="s">
        <v>2</v>
      </c>
      <c r="E7" s="113" t="s">
        <v>36</v>
      </c>
      <c r="F7" s="114" t="s">
        <v>3</v>
      </c>
      <c r="H7" s="211" t="s">
        <v>165</v>
      </c>
      <c r="I7" s="212"/>
      <c r="J7" s="212"/>
      <c r="K7" s="213"/>
    </row>
    <row r="8" spans="2:11" ht="46.5" customHeight="1" x14ac:dyDescent="0.25">
      <c r="B8" s="29"/>
      <c r="C8" s="115" t="s">
        <v>26</v>
      </c>
      <c r="D8" s="116" t="s">
        <v>0</v>
      </c>
      <c r="E8" s="117"/>
      <c r="F8" s="118">
        <v>2.47E-2</v>
      </c>
      <c r="H8" s="87" t="s">
        <v>141</v>
      </c>
      <c r="I8" s="29"/>
      <c r="J8" s="29"/>
      <c r="K8" s="73"/>
    </row>
    <row r="9" spans="2:11" ht="58.5" customHeight="1" thickBot="1" x14ac:dyDescent="0.3">
      <c r="B9" s="29"/>
      <c r="C9" s="119" t="s">
        <v>4</v>
      </c>
      <c r="D9" s="116" t="s">
        <v>5</v>
      </c>
      <c r="E9" s="117"/>
      <c r="F9" s="118">
        <v>2675</v>
      </c>
      <c r="H9" s="88" t="s">
        <v>167</v>
      </c>
      <c r="I9" s="69" t="str">
        <f>IF(H9="Q_A (Nm3/h)", "Nm3/h -DIN 1343", "m3/h")</f>
        <v>Nm3/h -DIN 1343</v>
      </c>
      <c r="J9" s="13" t="str">
        <f>IF(H9="Q_A (Nm3/h)", "Air flow in normal cubic meter (STD)", "Air flow in actual cubic meter at process temperature")</f>
        <v>Air flow in normal cubic meter (STD)</v>
      </c>
      <c r="K9" s="51">
        <v>1000</v>
      </c>
    </row>
    <row r="10" spans="2:11" ht="18.75" x14ac:dyDescent="0.25">
      <c r="B10" s="29"/>
      <c r="C10" s="115" t="s">
        <v>27</v>
      </c>
      <c r="D10" s="116" t="s">
        <v>87</v>
      </c>
      <c r="E10" s="117"/>
      <c r="F10" s="118">
        <v>2.9999999999999997E-4</v>
      </c>
      <c r="H10" s="86" t="str">
        <f>IF(H9="Q_A (Nm3/h)", "Q_A [m3/h]", "")</f>
        <v>Q_A [m3/h]</v>
      </c>
      <c r="I10" s="66" t="str">
        <f>IF(H9="Q_A (Nm3/h)", "m3/h", "")</f>
        <v>m3/h</v>
      </c>
      <c r="J10" s="13" t="str">
        <f>IF(H9="Q_A (Nm3/h)", "Actual air flow rate (V2)", "")</f>
        <v>Actual air flow rate (V2)</v>
      </c>
      <c r="K10" s="71">
        <f>IF(H9="Q_A (Nm3/h)", QA*K24/K38*K26/K25, "")</f>
        <v>1073.0276074774051</v>
      </c>
    </row>
    <row r="11" spans="2:11" ht="18" x14ac:dyDescent="0.25">
      <c r="B11" s="29"/>
      <c r="C11" s="115" t="s">
        <v>6</v>
      </c>
      <c r="D11" s="116" t="s">
        <v>86</v>
      </c>
      <c r="E11" s="117"/>
      <c r="F11" s="120">
        <v>8.3139999999999993E-5</v>
      </c>
      <c r="H11" s="75"/>
      <c r="I11" s="29"/>
      <c r="J11" s="29"/>
      <c r="K11" s="73"/>
    </row>
    <row r="12" spans="2:11" ht="18.75" x14ac:dyDescent="0.25">
      <c r="B12" s="29"/>
      <c r="C12" s="115" t="s">
        <v>28</v>
      </c>
      <c r="D12" s="116" t="s">
        <v>16</v>
      </c>
      <c r="E12" s="117" t="s">
        <v>118</v>
      </c>
      <c r="F12" s="121">
        <v>3</v>
      </c>
      <c r="H12" s="74" t="s">
        <v>122</v>
      </c>
      <c r="I12" s="29"/>
      <c r="J12" s="29"/>
      <c r="K12" s="73"/>
    </row>
    <row r="13" spans="2:11" ht="18" x14ac:dyDescent="0.25">
      <c r="B13" s="29"/>
      <c r="C13" s="115" t="s">
        <v>29</v>
      </c>
      <c r="D13" s="116" t="s">
        <v>7</v>
      </c>
      <c r="E13" s="117" t="s">
        <v>83</v>
      </c>
      <c r="F13" s="118">
        <v>25</v>
      </c>
      <c r="H13" s="74"/>
      <c r="I13" s="29"/>
      <c r="J13" s="29"/>
      <c r="K13" s="73"/>
    </row>
    <row r="14" spans="2:11" ht="18.75" x14ac:dyDescent="0.25">
      <c r="B14" s="29"/>
      <c r="C14" s="115" t="s">
        <v>81</v>
      </c>
      <c r="D14" s="116" t="s">
        <v>7</v>
      </c>
      <c r="E14" s="122" t="s">
        <v>15</v>
      </c>
      <c r="F14" s="123">
        <v>15</v>
      </c>
      <c r="H14" s="74" t="s">
        <v>123</v>
      </c>
      <c r="I14" s="29"/>
      <c r="J14" s="29"/>
      <c r="K14" s="73"/>
    </row>
    <row r="15" spans="2:11" ht="16.5" customHeight="1" thickBot="1" x14ac:dyDescent="0.3">
      <c r="B15" s="29"/>
      <c r="C15" s="124" t="s">
        <v>161</v>
      </c>
      <c r="D15" s="125" t="s">
        <v>158</v>
      </c>
      <c r="E15" s="126" t="s">
        <v>128</v>
      </c>
      <c r="F15" s="127">
        <v>1.0129999999999999</v>
      </c>
      <c r="H15" s="74" t="s">
        <v>124</v>
      </c>
      <c r="I15" s="29"/>
      <c r="J15" s="29"/>
      <c r="K15" s="73"/>
    </row>
    <row r="16" spans="2:11" ht="15.75" x14ac:dyDescent="0.25">
      <c r="B16" s="29"/>
      <c r="C16" s="111" t="s">
        <v>9</v>
      </c>
      <c r="D16" s="112" t="s">
        <v>2</v>
      </c>
      <c r="E16" s="113" t="s">
        <v>36</v>
      </c>
      <c r="F16" s="114" t="s">
        <v>3</v>
      </c>
      <c r="H16" s="74"/>
      <c r="I16" s="29"/>
      <c r="J16" s="29"/>
      <c r="K16" s="73"/>
    </row>
    <row r="17" spans="2:15" ht="31.5" customHeight="1" x14ac:dyDescent="0.25">
      <c r="B17" s="29"/>
      <c r="C17" s="115" t="s">
        <v>30</v>
      </c>
      <c r="D17" s="116" t="s">
        <v>48</v>
      </c>
      <c r="E17" s="122" t="s">
        <v>109</v>
      </c>
      <c r="F17" s="128">
        <v>0.5</v>
      </c>
      <c r="H17" s="205" t="s">
        <v>135</v>
      </c>
      <c r="I17" s="206"/>
      <c r="J17" s="206"/>
      <c r="K17" s="207"/>
      <c r="L17" s="70"/>
    </row>
    <row r="18" spans="2:15" ht="18.75" x14ac:dyDescent="0.25">
      <c r="B18" s="76"/>
      <c r="C18" s="129" t="s">
        <v>131</v>
      </c>
      <c r="D18" s="130" t="s">
        <v>17</v>
      </c>
      <c r="E18" s="131"/>
      <c r="F18" s="132">
        <f>IF(H9="Q_A (Nm3/h)", K10*24, QA*24)</f>
        <v>25752.662579457723</v>
      </c>
      <c r="H18" s="75"/>
      <c r="I18" s="29"/>
      <c r="J18" s="29"/>
      <c r="K18" s="73"/>
    </row>
    <row r="19" spans="2:15" ht="18.75" x14ac:dyDescent="0.25">
      <c r="B19" s="76"/>
      <c r="C19" s="129" t="s">
        <v>130</v>
      </c>
      <c r="D19" s="130" t="s">
        <v>18</v>
      </c>
      <c r="E19" s="131"/>
      <c r="F19" s="133">
        <f>QAday/(24*60*60)</f>
        <v>0.29806322429927923</v>
      </c>
      <c r="H19" s="75"/>
      <c r="I19" s="29"/>
      <c r="J19" s="29"/>
      <c r="K19" s="73"/>
    </row>
    <row r="20" spans="2:15" ht="18.75" x14ac:dyDescent="0.25">
      <c r="B20" s="76"/>
      <c r="C20" s="129" t="s">
        <v>132</v>
      </c>
      <c r="D20" s="130" t="s">
        <v>18</v>
      </c>
      <c r="E20" s="131" t="s">
        <v>129</v>
      </c>
      <c r="F20" s="133">
        <f>QAs*K38/K40*((20+273.15)/(Tproces+273.15))</f>
        <v>0.30517907267334859</v>
      </c>
      <c r="H20" s="72" t="s">
        <v>136</v>
      </c>
      <c r="I20" s="29"/>
      <c r="J20" s="29"/>
      <c r="K20" s="73"/>
    </row>
    <row r="21" spans="2:15" ht="18" x14ac:dyDescent="0.25">
      <c r="B21" s="29"/>
      <c r="C21" s="115" t="s">
        <v>11</v>
      </c>
      <c r="D21" s="116" t="s">
        <v>19</v>
      </c>
      <c r="E21" s="122" t="s">
        <v>35</v>
      </c>
      <c r="F21" s="134">
        <v>462</v>
      </c>
      <c r="H21" s="75"/>
      <c r="I21" s="29"/>
      <c r="J21" s="29"/>
      <c r="K21" s="73"/>
    </row>
    <row r="22" spans="2:15" ht="32.25" thickBot="1" x14ac:dyDescent="0.3">
      <c r="B22" s="29"/>
      <c r="C22" s="115" t="s">
        <v>31</v>
      </c>
      <c r="D22" s="116" t="s">
        <v>12</v>
      </c>
      <c r="E22" s="122" t="s">
        <v>13</v>
      </c>
      <c r="F22" s="134">
        <v>7.55</v>
      </c>
      <c r="H22" s="75"/>
      <c r="I22" s="29"/>
      <c r="J22" s="29"/>
      <c r="K22" s="73"/>
    </row>
    <row r="23" spans="2:15" ht="32.25" thickBot="1" x14ac:dyDescent="0.3">
      <c r="B23" s="29"/>
      <c r="C23" s="135" t="s">
        <v>32</v>
      </c>
      <c r="D23" s="136" t="s">
        <v>20</v>
      </c>
      <c r="E23" s="137" t="s">
        <v>37</v>
      </c>
      <c r="F23" s="138">
        <f>+DR*Aerfield</f>
        <v>3488.1</v>
      </c>
      <c r="H23" s="83" t="s">
        <v>137</v>
      </c>
      <c r="I23" s="84"/>
      <c r="J23" s="84"/>
      <c r="K23" s="85"/>
    </row>
    <row r="24" spans="2:15" ht="18.75" x14ac:dyDescent="0.35">
      <c r="B24" s="29"/>
      <c r="C24" s="111" t="s">
        <v>10</v>
      </c>
      <c r="D24" s="112" t="s">
        <v>2</v>
      </c>
      <c r="E24" s="113" t="s">
        <v>36</v>
      </c>
      <c r="F24" s="114" t="s">
        <v>3</v>
      </c>
      <c r="H24" s="7" t="s">
        <v>154</v>
      </c>
      <c r="I24" s="4" t="s">
        <v>158</v>
      </c>
      <c r="J24" s="4" t="s">
        <v>125</v>
      </c>
      <c r="K24" s="31">
        <v>1.0129999999999999</v>
      </c>
    </row>
    <row r="25" spans="2:15" ht="31.5" x14ac:dyDescent="0.35">
      <c r="B25" s="29"/>
      <c r="C25" s="115" t="s">
        <v>30</v>
      </c>
      <c r="D25" s="116" t="s">
        <v>48</v>
      </c>
      <c r="E25" s="122" t="s">
        <v>110</v>
      </c>
      <c r="F25" s="128">
        <v>0.25</v>
      </c>
      <c r="H25" s="7" t="s">
        <v>155</v>
      </c>
      <c r="I25" s="4" t="s">
        <v>5</v>
      </c>
      <c r="J25" s="4" t="s">
        <v>125</v>
      </c>
      <c r="K25" s="31">
        <v>273.14999999999998</v>
      </c>
    </row>
    <row r="26" spans="2:15" ht="19.5" thickBot="1" x14ac:dyDescent="0.4">
      <c r="B26" s="29"/>
      <c r="C26" s="115" t="s">
        <v>44</v>
      </c>
      <c r="D26" s="116" t="s">
        <v>19</v>
      </c>
      <c r="E26" s="122" t="s">
        <v>47</v>
      </c>
      <c r="F26" s="134">
        <v>600</v>
      </c>
      <c r="H26" s="7" t="s">
        <v>156</v>
      </c>
      <c r="I26" s="4" t="s">
        <v>5</v>
      </c>
      <c r="J26" s="4" t="s">
        <v>159</v>
      </c>
      <c r="K26" s="71">
        <f>Tproces+273.15</f>
        <v>288.14999999999998</v>
      </c>
    </row>
    <row r="27" spans="2:15" ht="18.75" x14ac:dyDescent="0.25">
      <c r="B27" s="29"/>
      <c r="C27" s="115" t="s">
        <v>45</v>
      </c>
      <c r="D27" s="116" t="s">
        <v>12</v>
      </c>
      <c r="E27" s="122" t="s">
        <v>42</v>
      </c>
      <c r="F27" s="134">
        <v>5.2</v>
      </c>
      <c r="H27" s="90"/>
      <c r="I27" s="91"/>
      <c r="J27" s="91"/>
      <c r="K27" s="92"/>
    </row>
    <row r="28" spans="2:15" ht="32.25" thickBot="1" x14ac:dyDescent="0.4">
      <c r="B28" s="29"/>
      <c r="C28" s="135" t="s">
        <v>46</v>
      </c>
      <c r="D28" s="136" t="s">
        <v>20</v>
      </c>
      <c r="E28" s="137" t="s">
        <v>43</v>
      </c>
      <c r="F28" s="138">
        <f>F26*F27</f>
        <v>3120</v>
      </c>
      <c r="H28" s="75" t="s">
        <v>152</v>
      </c>
      <c r="I28" s="29"/>
      <c r="J28" s="29"/>
      <c r="K28" s="73"/>
    </row>
    <row r="29" spans="2:15" ht="23.25" customHeight="1" thickBot="1" x14ac:dyDescent="0.3">
      <c r="B29" s="29"/>
      <c r="C29" s="97"/>
      <c r="D29" s="97"/>
      <c r="E29" s="97"/>
      <c r="F29" s="97"/>
      <c r="H29" s="75"/>
      <c r="I29" s="29"/>
      <c r="J29" s="29"/>
      <c r="K29" s="73"/>
    </row>
    <row r="30" spans="2:15" ht="23.25" customHeight="1" x14ac:dyDescent="0.25">
      <c r="B30" s="61" t="s">
        <v>82</v>
      </c>
      <c r="C30" s="139" t="s">
        <v>14</v>
      </c>
      <c r="D30" s="112" t="s">
        <v>2</v>
      </c>
      <c r="E30" s="112" t="s">
        <v>36</v>
      </c>
      <c r="F30" s="114" t="s">
        <v>3</v>
      </c>
      <c r="H30" s="75" t="s">
        <v>153</v>
      </c>
      <c r="I30" s="29"/>
      <c r="J30" s="29"/>
      <c r="K30" s="73"/>
    </row>
    <row r="31" spans="2:15" ht="23.25" customHeight="1" x14ac:dyDescent="0.25">
      <c r="B31" s="53" t="s">
        <v>106</v>
      </c>
      <c r="C31" s="140" t="s">
        <v>21</v>
      </c>
      <c r="D31" s="117" t="s">
        <v>0</v>
      </c>
      <c r="E31" s="117" t="s">
        <v>111</v>
      </c>
      <c r="F31" s="141">
        <f>KHprocess*EXP(delta*(1/(Tproces+273.15)-1/(Tnul+273.15)))</f>
        <v>3.3722613710624127E-2</v>
      </c>
      <c r="H31" s="75"/>
      <c r="I31" s="29"/>
      <c r="J31" s="29"/>
      <c r="K31" s="73"/>
    </row>
    <row r="32" spans="2:15" ht="23.25" customHeight="1" x14ac:dyDescent="0.25">
      <c r="B32" s="53" t="s">
        <v>107</v>
      </c>
      <c r="C32" s="140" t="s">
        <v>22</v>
      </c>
      <c r="D32" s="117" t="s">
        <v>8</v>
      </c>
      <c r="E32" s="117" t="s">
        <v>112</v>
      </c>
      <c r="F32" s="142">
        <f>1/(KH*constR*(Tproces+273.15)*10^3)</f>
        <v>1.2377990018716274</v>
      </c>
      <c r="H32" s="75" t="s">
        <v>166</v>
      </c>
      <c r="I32" s="29"/>
      <c r="J32" s="29"/>
      <c r="K32" s="73"/>
      <c r="L32" s="29"/>
      <c r="M32" s="29"/>
      <c r="N32" s="29"/>
      <c r="O32" s="29"/>
    </row>
    <row r="33" spans="2:15" ht="23.25" customHeight="1" x14ac:dyDescent="0.25">
      <c r="B33" s="53" t="s">
        <v>104</v>
      </c>
      <c r="C33" s="140" t="s">
        <v>85</v>
      </c>
      <c r="D33" s="117" t="s">
        <v>33</v>
      </c>
      <c r="E33" s="117" t="s">
        <v>113</v>
      </c>
      <c r="F33" s="143">
        <f>F20/Aerfield</f>
        <v>6.6056076336222644E-4</v>
      </c>
      <c r="H33" s="75"/>
      <c r="I33" s="29"/>
      <c r="J33" s="29"/>
      <c r="K33" s="73"/>
      <c r="L33" s="29"/>
      <c r="M33" s="29"/>
      <c r="N33" s="29"/>
      <c r="O33" s="29"/>
    </row>
    <row r="34" spans="2:15" ht="18.75" x14ac:dyDescent="0.25">
      <c r="B34" s="53" t="s">
        <v>105</v>
      </c>
      <c r="C34" s="140" t="s">
        <v>23</v>
      </c>
      <c r="D34" s="117" t="s">
        <v>16</v>
      </c>
      <c r="E34" s="117" t="s">
        <v>114</v>
      </c>
      <c r="F34" s="144">
        <f>((DR/0.815)^(-0.49))*34500*(VG)^0.86</f>
        <v>21.341124639517211</v>
      </c>
      <c r="H34" s="75"/>
      <c r="I34" s="29"/>
      <c r="J34" s="29"/>
      <c r="K34" s="73"/>
    </row>
    <row r="35" spans="2:15" ht="32.25" thickBot="1" x14ac:dyDescent="0.3">
      <c r="B35" s="62" t="s">
        <v>69</v>
      </c>
      <c r="C35" s="145" t="s">
        <v>24</v>
      </c>
      <c r="D35" s="146" t="s">
        <v>16</v>
      </c>
      <c r="E35" s="137" t="s">
        <v>115</v>
      </c>
      <c r="F35" s="147">
        <f>KLAN2O20*(1.024)^(Tproces-20)</f>
        <v>18.954726356949799</v>
      </c>
      <c r="H35" s="75"/>
      <c r="I35" s="29"/>
      <c r="J35" s="29"/>
      <c r="K35" s="73"/>
    </row>
    <row r="36" spans="2:15" ht="16.5" thickBot="1" x14ac:dyDescent="0.3">
      <c r="B36" s="78"/>
      <c r="C36" s="60"/>
      <c r="D36" s="29"/>
      <c r="E36" s="29"/>
      <c r="F36" s="79"/>
      <c r="H36" s="93"/>
      <c r="I36" s="6"/>
      <c r="J36" s="6"/>
      <c r="K36" s="94"/>
    </row>
    <row r="37" spans="2:15" ht="18.75" x14ac:dyDescent="0.25">
      <c r="B37" s="61" t="s">
        <v>82</v>
      </c>
      <c r="C37" s="67" t="s">
        <v>78</v>
      </c>
      <c r="D37" s="67"/>
      <c r="E37" s="67"/>
      <c r="F37" s="68"/>
      <c r="H37" s="124" t="s">
        <v>126</v>
      </c>
      <c r="I37" s="153" t="s">
        <v>127</v>
      </c>
      <c r="J37" s="153" t="s">
        <v>163</v>
      </c>
      <c r="K37" s="154">
        <f>EXP(52.57-(6690.9/K26)-4.681*LN(K26))</f>
        <v>17.099458437619745</v>
      </c>
    </row>
    <row r="38" spans="2:15" ht="18.75" x14ac:dyDescent="0.35">
      <c r="B38" s="53">
        <v>2</v>
      </c>
      <c r="C38" s="45" t="s">
        <v>25</v>
      </c>
      <c r="D38" s="148" t="s">
        <v>34</v>
      </c>
      <c r="E38" s="48" t="s">
        <v>116</v>
      </c>
      <c r="F38" s="80">
        <f>HN2O*N2O*(1-EXP((-(KLaprocess/HN2O)*(VR/QAday))))*(QAday/VR)</f>
        <v>3.9951245204664794</v>
      </c>
      <c r="H38" s="115" t="s">
        <v>160</v>
      </c>
      <c r="I38" s="117" t="s">
        <v>158</v>
      </c>
      <c r="J38" s="117" t="s">
        <v>163</v>
      </c>
      <c r="K38" s="155">
        <f>F15-K37/1000</f>
        <v>0.99590054156238017</v>
      </c>
    </row>
    <row r="39" spans="2:15" ht="19.5" thickBot="1" x14ac:dyDescent="0.3">
      <c r="B39" s="62"/>
      <c r="C39" s="47" t="s">
        <v>38</v>
      </c>
      <c r="D39" s="149" t="s">
        <v>40</v>
      </c>
      <c r="E39" s="10" t="s">
        <v>116</v>
      </c>
      <c r="F39" s="77">
        <f>rprocess*VR/1000</f>
        <v>13.935393839839126</v>
      </c>
      <c r="H39" s="115" t="s">
        <v>126</v>
      </c>
      <c r="I39" s="117" t="s">
        <v>127</v>
      </c>
      <c r="J39" s="117" t="s">
        <v>164</v>
      </c>
      <c r="K39" s="155">
        <f>EXP(52.57-(6690.9/(20+273.15))-4.681*LN(20+273.15))</f>
        <v>23.442831512284585</v>
      </c>
    </row>
    <row r="40" spans="2:15" ht="19.5" thickBot="1" x14ac:dyDescent="0.3">
      <c r="B40" s="78"/>
      <c r="C40" s="60"/>
      <c r="D40" s="150"/>
      <c r="E40" s="29"/>
      <c r="F40" s="29"/>
      <c r="H40" s="135" t="s">
        <v>162</v>
      </c>
      <c r="I40" s="146" t="s">
        <v>158</v>
      </c>
      <c r="J40" s="146" t="s">
        <v>164</v>
      </c>
      <c r="K40" s="156">
        <f>F15-K39/1000</f>
        <v>0.98955716848771536</v>
      </c>
    </row>
    <row r="41" spans="2:15" ht="16.5" thickBot="1" x14ac:dyDescent="0.3">
      <c r="B41" s="78"/>
      <c r="C41" s="60"/>
      <c r="D41" s="150"/>
      <c r="E41" s="29"/>
      <c r="F41" s="29"/>
    </row>
    <row r="42" spans="2:15" ht="15.75" x14ac:dyDescent="0.25">
      <c r="B42" s="61" t="s">
        <v>82</v>
      </c>
      <c r="C42" s="67" t="s">
        <v>157</v>
      </c>
      <c r="D42" s="151"/>
      <c r="E42" s="67"/>
      <c r="F42" s="68"/>
    </row>
    <row r="43" spans="2:15" ht="18.75" x14ac:dyDescent="0.35">
      <c r="B43" s="53">
        <v>3</v>
      </c>
      <c r="C43" s="45" t="s">
        <v>25</v>
      </c>
      <c r="D43" s="148" t="s">
        <v>34</v>
      </c>
      <c r="E43" s="48" t="s">
        <v>116</v>
      </c>
      <c r="F43" s="80">
        <f>KLAnon*(NonN2O-(CN2O/HN2O))</f>
        <v>0.74927290295222471</v>
      </c>
    </row>
    <row r="44" spans="2:15" ht="19.5" thickBot="1" x14ac:dyDescent="0.3">
      <c r="B44" s="62"/>
      <c r="C44" s="47" t="s">
        <v>38</v>
      </c>
      <c r="D44" s="149" t="s">
        <v>39</v>
      </c>
      <c r="E44" s="10" t="s">
        <v>116</v>
      </c>
      <c r="F44" s="77">
        <f>Vrnon*rNon/1000</f>
        <v>2.3377314572109413</v>
      </c>
    </row>
    <row r="45" spans="2:15" ht="16.5" thickBot="1" x14ac:dyDescent="0.3">
      <c r="B45" s="29"/>
      <c r="C45" s="29"/>
      <c r="D45" s="29"/>
      <c r="E45" s="29"/>
      <c r="F45" s="79"/>
    </row>
    <row r="46" spans="2:15" ht="19.5" thickBot="1" x14ac:dyDescent="0.3">
      <c r="B46" s="29"/>
      <c r="C46" s="29"/>
      <c r="D46" s="12" t="s">
        <v>41</v>
      </c>
      <c r="E46" s="152" t="s">
        <v>39</v>
      </c>
      <c r="F46" s="89">
        <f>F39+F44</f>
        <v>16.273125297050068</v>
      </c>
    </row>
    <row r="48" spans="2:15" ht="15.75" thickBot="1" x14ac:dyDescent="0.3"/>
    <row r="49" spans="3:6" ht="18.75" x14ac:dyDescent="0.25">
      <c r="D49" s="208" t="s">
        <v>148</v>
      </c>
      <c r="E49" s="209"/>
      <c r="F49" s="210"/>
    </row>
    <row r="50" spans="3:6" ht="15.75" x14ac:dyDescent="0.25">
      <c r="C50" s="29"/>
      <c r="D50" s="74"/>
      <c r="E50" s="97"/>
      <c r="F50" s="98"/>
    </row>
    <row r="51" spans="3:6" ht="15.75" x14ac:dyDescent="0.25">
      <c r="D51" s="74" t="s">
        <v>144</v>
      </c>
      <c r="E51" s="97"/>
      <c r="F51" s="98"/>
    </row>
    <row r="52" spans="3:6" ht="15.75" x14ac:dyDescent="0.25">
      <c r="C52" s="29"/>
      <c r="D52" s="74"/>
      <c r="E52" s="97"/>
      <c r="F52" s="98"/>
    </row>
    <row r="53" spans="3:6" ht="18.75" x14ac:dyDescent="0.25">
      <c r="D53" s="103" t="s">
        <v>138</v>
      </c>
      <c r="E53" s="106" t="s">
        <v>168</v>
      </c>
      <c r="F53" s="123">
        <v>50.6</v>
      </c>
    </row>
    <row r="54" spans="3:6" ht="15.75" x14ac:dyDescent="0.25">
      <c r="C54" s="29"/>
      <c r="D54" s="74"/>
      <c r="E54" s="99"/>
      <c r="F54" s="98"/>
    </row>
    <row r="55" spans="3:6" ht="15.75" x14ac:dyDescent="0.25">
      <c r="D55" s="100" t="s">
        <v>121</v>
      </c>
      <c r="E55" s="101"/>
      <c r="F55" s="102"/>
    </row>
    <row r="56" spans="3:6" ht="18.75" x14ac:dyDescent="0.25">
      <c r="D56" s="103" t="s">
        <v>139</v>
      </c>
      <c r="E56" s="104" t="s">
        <v>147</v>
      </c>
      <c r="F56" s="105">
        <v>273</v>
      </c>
    </row>
    <row r="57" spans="3:6" ht="15.75" x14ac:dyDescent="0.25">
      <c r="D57" s="103" t="s">
        <v>142</v>
      </c>
      <c r="E57" s="106" t="s">
        <v>140</v>
      </c>
      <c r="F57" s="105">
        <v>14</v>
      </c>
    </row>
    <row r="58" spans="3:6" ht="15.75" x14ac:dyDescent="0.25">
      <c r="D58" s="103" t="s">
        <v>143</v>
      </c>
      <c r="E58" s="106" t="s">
        <v>140</v>
      </c>
      <c r="F58" s="105">
        <v>16</v>
      </c>
    </row>
    <row r="59" spans="3:6" ht="15.75" x14ac:dyDescent="0.25">
      <c r="C59" s="29"/>
      <c r="D59" s="74"/>
      <c r="E59" s="97"/>
      <c r="F59" s="98"/>
    </row>
    <row r="60" spans="3:6" ht="37.5" customHeight="1" x14ac:dyDescent="0.25">
      <c r="D60" s="205" t="s">
        <v>146</v>
      </c>
      <c r="E60" s="206"/>
      <c r="F60" s="207"/>
    </row>
    <row r="61" spans="3:6" ht="15.75" x14ac:dyDescent="0.25">
      <c r="C61" s="29"/>
      <c r="D61" s="74"/>
      <c r="E61" s="97"/>
      <c r="F61" s="98"/>
    </row>
    <row r="62" spans="3:6" ht="18.75" x14ac:dyDescent="0.25">
      <c r="C62" s="29"/>
      <c r="D62" s="103" t="s">
        <v>145</v>
      </c>
      <c r="E62" s="106" t="s">
        <v>149</v>
      </c>
      <c r="F62" s="107">
        <f>F53*((F57*2+F58)/(2*F57))</f>
        <v>79.51428571428572</v>
      </c>
    </row>
    <row r="63" spans="3:6" ht="19.5" thickBot="1" x14ac:dyDescent="0.3">
      <c r="C63" s="29"/>
      <c r="D63" s="108" t="s">
        <v>150</v>
      </c>
      <c r="E63" s="109" t="s">
        <v>151</v>
      </c>
      <c r="F63" s="110">
        <f>F62*F56</f>
        <v>21707.4</v>
      </c>
    </row>
  </sheetData>
  <mergeCells count="4">
    <mergeCell ref="D60:F60"/>
    <mergeCell ref="D49:F49"/>
    <mergeCell ref="H17:K17"/>
    <mergeCell ref="H7:K7"/>
  </mergeCells>
  <phoneticPr fontId="3" type="noConversion"/>
  <dataValidations count="1">
    <dataValidation type="list" allowBlank="1" showInputMessage="1" showErrorMessage="1" sqref="H9" xr:uid="{1952A63C-3619-49DB-939C-D9FD5CAB872C}">
      <formula1>"Q_A (Nm3/h), Q_A (m3/h)"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0BCE-7CA6-44D8-AAF8-9EA6DE9B9DA2}">
  <sheetPr>
    <tabColor theme="1"/>
  </sheetPr>
  <dimension ref="A1:G43"/>
  <sheetViews>
    <sheetView zoomScaleNormal="100" workbookViewId="0">
      <selection activeCell="F9" sqref="F9"/>
    </sheetView>
  </sheetViews>
  <sheetFormatPr defaultColWidth="8.85546875" defaultRowHeight="15" x14ac:dyDescent="0.25"/>
  <cols>
    <col min="1" max="1" width="22" customWidth="1"/>
    <col min="2" max="2" width="14" customWidth="1"/>
    <col min="3" max="3" width="21.42578125" bestFit="1" customWidth="1"/>
    <col min="4" max="4" width="25.7109375" bestFit="1" customWidth="1"/>
    <col min="5" max="5" width="46.7109375" customWidth="1"/>
    <col min="6" max="6" width="15.85546875" customWidth="1"/>
    <col min="12" max="12" width="22.7109375" bestFit="1" customWidth="1"/>
    <col min="14" max="14" width="33.42578125" customWidth="1"/>
    <col min="15" max="15" width="6.42578125" bestFit="1" customWidth="1"/>
  </cols>
  <sheetData>
    <row r="1" spans="1:7" ht="15.75" x14ac:dyDescent="0.25">
      <c r="A1" s="29"/>
      <c r="B1" s="29"/>
      <c r="C1" s="29"/>
      <c r="D1" s="29"/>
      <c r="E1" s="29"/>
      <c r="F1" s="29"/>
      <c r="G1" s="29"/>
    </row>
    <row r="2" spans="1:7" ht="15.75" x14ac:dyDescent="0.25">
      <c r="A2" s="29"/>
      <c r="B2" s="29"/>
      <c r="C2" s="29"/>
      <c r="D2" s="81" t="s">
        <v>133</v>
      </c>
      <c r="E2" s="29"/>
      <c r="F2" s="29"/>
      <c r="G2" s="29"/>
    </row>
    <row r="3" spans="1:7" ht="15.75" x14ac:dyDescent="0.25">
      <c r="A3" s="29"/>
      <c r="B3" s="29"/>
      <c r="C3" s="29"/>
      <c r="D3" s="82" t="s">
        <v>134</v>
      </c>
      <c r="E3" s="29"/>
      <c r="F3" s="29"/>
      <c r="G3" s="29"/>
    </row>
    <row r="4" spans="1:7" ht="15.75" x14ac:dyDescent="0.25">
      <c r="A4" s="29"/>
      <c r="B4" s="29"/>
      <c r="C4" s="29"/>
      <c r="D4" s="4" t="s">
        <v>121</v>
      </c>
      <c r="E4" s="29"/>
      <c r="F4" s="29"/>
      <c r="G4" s="29"/>
    </row>
    <row r="5" spans="1:7" ht="15.75" x14ac:dyDescent="0.25">
      <c r="A5" s="29"/>
      <c r="B5" s="29"/>
      <c r="C5" s="29"/>
      <c r="D5" s="29"/>
      <c r="E5" s="29"/>
      <c r="F5" s="29"/>
      <c r="G5" s="29"/>
    </row>
    <row r="6" spans="1:7" ht="15.75" x14ac:dyDescent="0.25">
      <c r="A6" s="29"/>
      <c r="B6" s="29"/>
      <c r="C6" s="20" t="s">
        <v>49</v>
      </c>
      <c r="D6" s="29"/>
      <c r="E6" s="29"/>
      <c r="F6" s="29"/>
      <c r="G6" s="29"/>
    </row>
    <row r="7" spans="1:7" ht="16.5" thickBot="1" x14ac:dyDescent="0.3">
      <c r="A7" s="29"/>
      <c r="B7" s="29"/>
      <c r="C7" s="29"/>
      <c r="D7" s="29"/>
      <c r="E7" s="29"/>
      <c r="F7" s="29"/>
      <c r="G7" s="29"/>
    </row>
    <row r="8" spans="1:7" ht="16.5" thickBot="1" x14ac:dyDescent="0.3">
      <c r="A8" s="29"/>
      <c r="B8" s="29"/>
      <c r="C8" s="14" t="s">
        <v>1</v>
      </c>
      <c r="D8" s="15" t="s">
        <v>2</v>
      </c>
      <c r="E8" s="16" t="s">
        <v>36</v>
      </c>
      <c r="F8" s="17" t="s">
        <v>3</v>
      </c>
      <c r="G8" s="29"/>
    </row>
    <row r="9" spans="1:7" ht="18.75" x14ac:dyDescent="0.25">
      <c r="A9" s="29"/>
      <c r="B9" s="29"/>
      <c r="C9" s="21" t="s">
        <v>81</v>
      </c>
      <c r="D9" s="18" t="s">
        <v>7</v>
      </c>
      <c r="E9" s="19" t="s">
        <v>15</v>
      </c>
      <c r="F9" s="23">
        <v>15</v>
      </c>
      <c r="G9" s="29"/>
    </row>
    <row r="10" spans="1:7" ht="15.75" x14ac:dyDescent="0.25">
      <c r="A10" s="29"/>
      <c r="B10" s="29"/>
      <c r="C10" s="22" t="s">
        <v>50</v>
      </c>
      <c r="D10" s="4" t="s">
        <v>51</v>
      </c>
      <c r="E10" s="13" t="s">
        <v>62</v>
      </c>
      <c r="F10" s="24">
        <v>37.5</v>
      </c>
      <c r="G10" s="29"/>
    </row>
    <row r="11" spans="1:7" ht="18.75" x14ac:dyDescent="0.35">
      <c r="A11" s="29"/>
      <c r="B11" s="29"/>
      <c r="C11" s="22" t="s">
        <v>52</v>
      </c>
      <c r="D11" s="4" t="s">
        <v>80</v>
      </c>
      <c r="E11" s="13" t="s">
        <v>53</v>
      </c>
      <c r="F11" s="24">
        <v>1.2</v>
      </c>
      <c r="G11" s="29"/>
    </row>
    <row r="12" spans="1:7" ht="18.75" x14ac:dyDescent="0.25">
      <c r="A12" s="29"/>
      <c r="B12" s="29"/>
      <c r="C12" s="22" t="s">
        <v>102</v>
      </c>
      <c r="D12" s="4" t="s">
        <v>20</v>
      </c>
      <c r="E12" s="13" t="s">
        <v>59</v>
      </c>
      <c r="F12" s="25">
        <v>1250</v>
      </c>
      <c r="G12" s="29"/>
    </row>
    <row r="13" spans="1:7" ht="20.25" thickBot="1" x14ac:dyDescent="0.4">
      <c r="A13" s="29"/>
      <c r="B13" s="29"/>
      <c r="C13" s="26" t="s">
        <v>88</v>
      </c>
      <c r="D13" s="9" t="s">
        <v>119</v>
      </c>
      <c r="E13" s="27" t="s">
        <v>120</v>
      </c>
      <c r="F13" s="28">
        <v>0.1</v>
      </c>
      <c r="G13" s="29"/>
    </row>
    <row r="14" spans="1:7" ht="16.5" thickBot="1" x14ac:dyDescent="0.3">
      <c r="A14" s="29"/>
      <c r="B14" s="29"/>
      <c r="C14" s="14" t="s">
        <v>10</v>
      </c>
      <c r="D14" s="15" t="s">
        <v>2</v>
      </c>
      <c r="E14" s="16" t="s">
        <v>36</v>
      </c>
      <c r="F14" s="17" t="s">
        <v>3</v>
      </c>
      <c r="G14" s="29"/>
    </row>
    <row r="15" spans="1:7" ht="19.5" x14ac:dyDescent="0.35">
      <c r="A15" s="29"/>
      <c r="B15" s="29"/>
      <c r="C15" s="21" t="s">
        <v>103</v>
      </c>
      <c r="D15" s="18" t="s">
        <v>119</v>
      </c>
      <c r="E15" s="19" t="s">
        <v>120</v>
      </c>
      <c r="F15" s="43">
        <v>0.01</v>
      </c>
      <c r="G15" s="29"/>
    </row>
    <row r="16" spans="1:7" ht="19.5" x14ac:dyDescent="0.35">
      <c r="A16" s="29"/>
      <c r="B16" s="29"/>
      <c r="C16" s="41" t="s">
        <v>28</v>
      </c>
      <c r="D16" s="42" t="s">
        <v>16</v>
      </c>
      <c r="E16" s="49" t="s">
        <v>118</v>
      </c>
      <c r="F16" s="50">
        <v>3</v>
      </c>
      <c r="G16" s="29"/>
    </row>
    <row r="17" spans="1:7" ht="18" x14ac:dyDescent="0.25">
      <c r="A17" s="29"/>
      <c r="B17" s="29"/>
      <c r="C17" s="7" t="s">
        <v>44</v>
      </c>
      <c r="D17" s="5" t="s">
        <v>19</v>
      </c>
      <c r="E17" s="13" t="s">
        <v>47</v>
      </c>
      <c r="F17" s="51">
        <f>18*9</f>
        <v>162</v>
      </c>
      <c r="G17" s="29"/>
    </row>
    <row r="18" spans="1:7" ht="18.75" x14ac:dyDescent="0.35">
      <c r="A18" s="29"/>
      <c r="B18" s="29"/>
      <c r="C18" s="7" t="s">
        <v>45</v>
      </c>
      <c r="D18" s="5" t="s">
        <v>12</v>
      </c>
      <c r="E18" s="13" t="s">
        <v>42</v>
      </c>
      <c r="F18" s="51">
        <v>5.5</v>
      </c>
      <c r="G18" s="29"/>
    </row>
    <row r="19" spans="1:7" ht="20.25" thickBot="1" x14ac:dyDescent="0.4">
      <c r="A19" s="29"/>
      <c r="B19" s="29"/>
      <c r="C19" s="8" t="s">
        <v>46</v>
      </c>
      <c r="D19" s="6" t="s">
        <v>20</v>
      </c>
      <c r="E19" s="27" t="s">
        <v>43</v>
      </c>
      <c r="F19" s="52">
        <f>F17*F18</f>
        <v>891</v>
      </c>
      <c r="G19" s="29"/>
    </row>
    <row r="20" spans="1:7" ht="16.5" thickBot="1" x14ac:dyDescent="0.3">
      <c r="A20" s="29"/>
      <c r="B20" s="29"/>
      <c r="C20" s="1" t="s">
        <v>1</v>
      </c>
      <c r="D20" s="2" t="s">
        <v>2</v>
      </c>
      <c r="E20" s="11" t="s">
        <v>36</v>
      </c>
      <c r="F20" s="3" t="s">
        <v>3</v>
      </c>
      <c r="G20" s="29"/>
    </row>
    <row r="21" spans="1:7" ht="18" x14ac:dyDescent="0.25">
      <c r="A21" s="29"/>
      <c r="B21" s="29"/>
      <c r="C21" s="21" t="s">
        <v>29</v>
      </c>
      <c r="D21" s="18" t="s">
        <v>7</v>
      </c>
      <c r="E21" s="19" t="s">
        <v>83</v>
      </c>
      <c r="F21" s="30">
        <v>20</v>
      </c>
      <c r="G21" s="29"/>
    </row>
    <row r="22" spans="1:7" ht="31.5" x14ac:dyDescent="0.25">
      <c r="A22" s="29"/>
      <c r="B22" s="29"/>
      <c r="C22" s="22" t="s">
        <v>56</v>
      </c>
      <c r="D22" s="4" t="s">
        <v>84</v>
      </c>
      <c r="E22" s="13" t="s">
        <v>58</v>
      </c>
      <c r="F22" s="31">
        <v>0.9</v>
      </c>
      <c r="G22" s="29"/>
    </row>
    <row r="23" spans="1:7" ht="31.5" x14ac:dyDescent="0.25">
      <c r="A23" s="29"/>
      <c r="B23" s="29"/>
      <c r="C23" s="22" t="s">
        <v>57</v>
      </c>
      <c r="D23" s="4" t="s">
        <v>84</v>
      </c>
      <c r="E23" s="13" t="s">
        <v>63</v>
      </c>
      <c r="F23" s="31">
        <v>0.95</v>
      </c>
      <c r="G23" s="29"/>
    </row>
    <row r="24" spans="1:7" ht="31.5" x14ac:dyDescent="0.25">
      <c r="A24" s="29"/>
      <c r="B24" s="29"/>
      <c r="C24" s="22" t="s">
        <v>60</v>
      </c>
      <c r="D24" s="4" t="s">
        <v>84</v>
      </c>
      <c r="E24" s="13" t="s">
        <v>61</v>
      </c>
      <c r="F24" s="31">
        <v>1</v>
      </c>
      <c r="G24" s="29"/>
    </row>
    <row r="25" spans="1:7" ht="18.75" x14ac:dyDescent="0.25">
      <c r="A25" s="29"/>
      <c r="C25" s="22" t="s">
        <v>89</v>
      </c>
      <c r="D25" s="4" t="s">
        <v>90</v>
      </c>
      <c r="E25" s="13" t="s">
        <v>74</v>
      </c>
      <c r="F25" s="31">
        <f>1.77*10^-9</f>
        <v>1.7700000000000001E-9</v>
      </c>
      <c r="G25" s="29"/>
    </row>
    <row r="26" spans="1:7" ht="18.75" x14ac:dyDescent="0.25">
      <c r="A26" s="29"/>
      <c r="C26" s="22" t="s">
        <v>91</v>
      </c>
      <c r="D26" s="4" t="s">
        <v>90</v>
      </c>
      <c r="E26" s="13" t="s">
        <v>74</v>
      </c>
      <c r="F26" s="31">
        <f>2.12*10^-9</f>
        <v>2.1200000000000001E-9</v>
      </c>
      <c r="G26" s="29"/>
    </row>
    <row r="27" spans="1:7" ht="18.75" x14ac:dyDescent="0.25">
      <c r="A27" s="29"/>
      <c r="C27" s="22" t="s">
        <v>92</v>
      </c>
      <c r="D27" s="4" t="s">
        <v>68</v>
      </c>
      <c r="E27" s="13" t="s">
        <v>67</v>
      </c>
      <c r="F27" s="95">
        <v>1.5</v>
      </c>
      <c r="G27" s="29"/>
    </row>
    <row r="28" spans="1:7" ht="18.75" x14ac:dyDescent="0.25">
      <c r="A28" s="29"/>
      <c r="C28" s="22" t="s">
        <v>93</v>
      </c>
      <c r="D28" s="4" t="s">
        <v>94</v>
      </c>
      <c r="E28" s="13" t="s">
        <v>66</v>
      </c>
      <c r="F28" s="71">
        <f>(14.65-0.41*T_standard+0.0049*T_standard^2+0.0000778*T_standard^3)/1000</f>
        <v>9.0324000000000012E-3</v>
      </c>
      <c r="G28" s="29"/>
    </row>
    <row r="29" spans="1:7" ht="20.25" thickBot="1" x14ac:dyDescent="0.4">
      <c r="A29" s="29"/>
      <c r="C29" s="26" t="s">
        <v>95</v>
      </c>
      <c r="D29" s="9" t="s">
        <v>96</v>
      </c>
      <c r="E29" s="27" t="s">
        <v>66</v>
      </c>
      <c r="F29" s="96">
        <f>(14.65-0.41*T_process+0.0049*T_process^2+0.0000778*T_process^3)/1000</f>
        <v>9.8650749999999992E-3</v>
      </c>
      <c r="G29" s="29"/>
    </row>
    <row r="30" spans="1:7" ht="16.5" thickBot="1" x14ac:dyDescent="0.3">
      <c r="A30" s="29"/>
      <c r="C30" s="32"/>
      <c r="D30" s="29"/>
      <c r="E30" s="29"/>
      <c r="F30" s="29"/>
      <c r="G30" s="29"/>
    </row>
    <row r="31" spans="1:7" ht="15.75" x14ac:dyDescent="0.25">
      <c r="A31" s="29"/>
      <c r="B31" s="59" t="s">
        <v>82</v>
      </c>
      <c r="C31" s="214" t="s">
        <v>78</v>
      </c>
      <c r="D31" s="214"/>
      <c r="E31" s="214"/>
      <c r="F31" s="215"/>
      <c r="G31" s="29"/>
    </row>
    <row r="32" spans="1:7" ht="18.75" x14ac:dyDescent="0.35">
      <c r="A32" s="29"/>
      <c r="B32" s="53" t="s">
        <v>69</v>
      </c>
      <c r="C32" s="54" t="s">
        <v>54</v>
      </c>
      <c r="D32" s="4" t="s">
        <v>79</v>
      </c>
      <c r="E32" s="13" t="s">
        <v>55</v>
      </c>
      <c r="F32" s="33">
        <f>SAE*P</f>
        <v>45</v>
      </c>
      <c r="G32" s="29"/>
    </row>
    <row r="33" spans="1:7" ht="18.75" x14ac:dyDescent="0.35">
      <c r="A33" s="29"/>
      <c r="B33" s="53" t="s">
        <v>70</v>
      </c>
      <c r="C33" s="54" t="s">
        <v>64</v>
      </c>
      <c r="D33" s="4" t="s">
        <v>79</v>
      </c>
      <c r="E33" s="13" t="s">
        <v>65</v>
      </c>
      <c r="F33" s="33">
        <f>alpha*F*SOTR*((Beta*C_O2_sat_Tproc-C_O2_Process)/C_O2_sat20)*1.024^(T_process-20)</f>
        <v>-5936.3760569269898</v>
      </c>
      <c r="G33" s="29"/>
    </row>
    <row r="34" spans="1:7" ht="18.75" x14ac:dyDescent="0.25">
      <c r="A34" s="29"/>
      <c r="B34" s="53" t="s">
        <v>71</v>
      </c>
      <c r="C34" s="54" t="s">
        <v>76</v>
      </c>
      <c r="D34" s="4" t="s">
        <v>97</v>
      </c>
      <c r="E34" s="13" t="s">
        <v>72</v>
      </c>
      <c r="F34" s="33">
        <f>AOTR/((C_O2_sat_Tproc-C_O2_Process)*V)</f>
        <v>3.1870274066233244</v>
      </c>
      <c r="G34" s="29">
        <f>+KLa_O2_proc*24</f>
        <v>76.488657758959789</v>
      </c>
    </row>
    <row r="35" spans="1:7" ht="18.75" x14ac:dyDescent="0.25">
      <c r="A35" s="29"/>
      <c r="B35" s="53" t="s">
        <v>73</v>
      </c>
      <c r="C35" s="54" t="s">
        <v>77</v>
      </c>
      <c r="D35" s="4" t="s">
        <v>97</v>
      </c>
      <c r="E35" s="4" t="s">
        <v>72</v>
      </c>
      <c r="F35" s="33">
        <f>KLa_O2_proc*SQRT(D_N2O/D_O2)</f>
        <v>2.9120880413410504</v>
      </c>
      <c r="G35" s="29">
        <f>+KLa_N2O_Tproc*24</f>
        <v>69.890112992185209</v>
      </c>
    </row>
    <row r="36" spans="1:7" ht="18.75" x14ac:dyDescent="0.35">
      <c r="A36" s="29"/>
      <c r="B36" s="53" t="s">
        <v>75</v>
      </c>
      <c r="C36" s="54" t="s">
        <v>98</v>
      </c>
      <c r="D36" s="4" t="s">
        <v>99</v>
      </c>
      <c r="E36" s="13" t="s">
        <v>100</v>
      </c>
      <c r="F36" s="33">
        <f>KLa_N2O_Tproc*C_N2P_process*V</f>
        <v>364.01100516763131</v>
      </c>
      <c r="G36" s="29"/>
    </row>
    <row r="37" spans="1:7" ht="19.5" thickBot="1" x14ac:dyDescent="0.4">
      <c r="A37" s="29"/>
      <c r="B37" s="46"/>
      <c r="C37" s="55" t="s">
        <v>38</v>
      </c>
      <c r="D37" s="9" t="s">
        <v>39</v>
      </c>
      <c r="E37" s="27" t="s">
        <v>100</v>
      </c>
      <c r="F37" s="34">
        <f>NTR_aerated*24/1000</f>
        <v>8.7362641240231511</v>
      </c>
      <c r="G37" s="29"/>
    </row>
    <row r="38" spans="1:7" ht="15.75" x14ac:dyDescent="0.25">
      <c r="A38" s="29"/>
      <c r="B38" s="60"/>
      <c r="C38" s="29"/>
      <c r="D38" s="29"/>
      <c r="E38" s="29"/>
      <c r="F38" s="29"/>
      <c r="G38" s="29"/>
    </row>
    <row r="39" spans="1:7" ht="16.5" thickBot="1" x14ac:dyDescent="0.3">
      <c r="B39" s="44"/>
      <c r="C39" s="35"/>
      <c r="D39" s="35"/>
      <c r="E39" s="39"/>
      <c r="F39" s="29"/>
    </row>
    <row r="40" spans="1:7" ht="15.75" x14ac:dyDescent="0.25">
      <c r="B40" s="59" t="s">
        <v>82</v>
      </c>
      <c r="C40" s="214" t="s">
        <v>117</v>
      </c>
      <c r="D40" s="214"/>
      <c r="E40" s="214"/>
      <c r="F40" s="215"/>
    </row>
    <row r="41" spans="1:7" ht="19.5" thickBot="1" x14ac:dyDescent="0.4">
      <c r="B41" s="56" t="s">
        <v>108</v>
      </c>
      <c r="C41" s="57" t="s">
        <v>38</v>
      </c>
      <c r="D41" s="63" t="s">
        <v>101</v>
      </c>
      <c r="E41" s="27" t="s">
        <v>100</v>
      </c>
      <c r="F41" s="38">
        <f>(kLa_nonaerated*V_nonaerated*N2O_nonaerated)/1000</f>
        <v>2.673E-2</v>
      </c>
    </row>
    <row r="42" spans="1:7" ht="16.5" thickBot="1" x14ac:dyDescent="0.3">
      <c r="C42" s="35"/>
      <c r="D42" s="64"/>
      <c r="E42" s="29"/>
      <c r="F42" s="37"/>
    </row>
    <row r="43" spans="1:7" ht="19.5" thickBot="1" x14ac:dyDescent="0.4">
      <c r="C43" s="36" t="s">
        <v>41</v>
      </c>
      <c r="D43" s="65" t="s">
        <v>101</v>
      </c>
      <c r="E43" s="58" t="s">
        <v>100</v>
      </c>
      <c r="F43" s="40">
        <f>Emission_surface+Emission_no</f>
        <v>8.7629941240231517</v>
      </c>
    </row>
  </sheetData>
  <mergeCells count="2">
    <mergeCell ref="C31:F31"/>
    <mergeCell ref="C40:F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192-D99E-40BD-9ABD-885C7D41135C}">
  <sheetPr>
    <tabColor rgb="FFFFC000"/>
  </sheetPr>
  <dimension ref="A1"/>
  <sheetViews>
    <sheetView topLeftCell="A10" zoomScale="70" zoomScaleNormal="70" workbookViewId="0">
      <selection activeCell="AF11" sqref="AF11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55</vt:i4>
      </vt:variant>
    </vt:vector>
  </HeadingPairs>
  <TitlesOfParts>
    <vt:vector size="59" baseType="lpstr">
      <vt:lpstr>Time series calculation</vt:lpstr>
      <vt:lpstr>N2O Emission- Bottom Aeration</vt:lpstr>
      <vt:lpstr>N2O Emission - Surface Aeration</vt:lpstr>
      <vt:lpstr>Aeration Field Size</vt:lpstr>
      <vt:lpstr>Aerfield</vt:lpstr>
      <vt:lpstr>Airfield</vt:lpstr>
      <vt:lpstr>'N2O Emission - Surface Aeration'!alpha</vt:lpstr>
      <vt:lpstr>'N2O Emission - Surface Aeration'!AOTR</vt:lpstr>
      <vt:lpstr>'N2O Emission - Surface Aeration'!Beta</vt:lpstr>
      <vt:lpstr>'N2O Emission - Surface Aeration'!C_N2P_process</vt:lpstr>
      <vt:lpstr>'N2O Emission - Surface Aeration'!C_O2_Process</vt:lpstr>
      <vt:lpstr>'N2O Emission - Surface Aeration'!C_O2_sat_Tproc</vt:lpstr>
      <vt:lpstr>'N2O Emission - Surface Aeration'!C_O2_sat20</vt:lpstr>
      <vt:lpstr>CN2O</vt:lpstr>
      <vt:lpstr>constR</vt:lpstr>
      <vt:lpstr>'N2O Emission - Surface Aeration'!D_N2O</vt:lpstr>
      <vt:lpstr>'N2O Emission - Surface Aeration'!D_O2</vt:lpstr>
      <vt:lpstr>delta</vt:lpstr>
      <vt:lpstr>DR</vt:lpstr>
      <vt:lpstr>Drnon</vt:lpstr>
      <vt:lpstr>Emission_no</vt:lpstr>
      <vt:lpstr>Emission_surface</vt:lpstr>
      <vt:lpstr>'N2O Emission - Surface Aeration'!F</vt:lpstr>
      <vt:lpstr>HN2O</vt:lpstr>
      <vt:lpstr>KH</vt:lpstr>
      <vt:lpstr>KHprocess</vt:lpstr>
      <vt:lpstr>'N2O Emission - Surface Aeration'!KLa_N2O_Tproc</vt:lpstr>
      <vt:lpstr>'N2O Emission - Surface Aeration'!kLa_nonaerated</vt:lpstr>
      <vt:lpstr>'N2O Emission - Surface Aeration'!KLa_O2_proc</vt:lpstr>
      <vt:lpstr>KLAN2O20</vt:lpstr>
      <vt:lpstr>KLAnon</vt:lpstr>
      <vt:lpstr>KLaprocess</vt:lpstr>
      <vt:lpstr>N2O</vt:lpstr>
      <vt:lpstr>N2O_nonaerated</vt:lpstr>
      <vt:lpstr>nonair</vt:lpstr>
      <vt:lpstr>NonN2O</vt:lpstr>
      <vt:lpstr>'N2O Emission - Surface Aeration'!NTR_aerated</vt:lpstr>
      <vt:lpstr>'N2O Emission - Surface Aeration'!P</vt:lpstr>
      <vt:lpstr>'Time series calculation'!Q_A__m3_s</vt:lpstr>
      <vt:lpstr>'Time series calculation'!Q_A__m3s</vt:lpstr>
      <vt:lpstr>'Time series calculation'!Q_A_type</vt:lpstr>
      <vt:lpstr>QA</vt:lpstr>
      <vt:lpstr>QAday</vt:lpstr>
      <vt:lpstr>QAs</vt:lpstr>
      <vt:lpstr>rNon</vt:lpstr>
      <vt:lpstr>rprocess</vt:lpstr>
      <vt:lpstr>'N2O Emission - Surface Aeration'!SAE</vt:lpstr>
      <vt:lpstr>'N2O Emission - Surface Aeration'!SOTR</vt:lpstr>
      <vt:lpstr>'N2O Emission - Surface Aeration'!T_process</vt:lpstr>
      <vt:lpstr>'N2O Emission - Surface Aeration'!T_standard</vt:lpstr>
      <vt:lpstr>Tnul</vt:lpstr>
      <vt:lpstr>Tproc</vt:lpstr>
      <vt:lpstr>Tproces</vt:lpstr>
      <vt:lpstr>Tstand</vt:lpstr>
      <vt:lpstr>'N2O Emission - Surface Aeration'!V</vt:lpstr>
      <vt:lpstr>'N2O Emission - Surface Aeration'!V_nonaerated</vt:lpstr>
      <vt:lpstr>VG</vt:lpstr>
      <vt:lpstr>VR</vt:lpstr>
      <vt:lpstr>Vrnon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mha@unisense.com</dc:creator>
  <cp:lastModifiedBy>Shuting Wang</cp:lastModifiedBy>
  <cp:lastPrinted>2026-04-30T03:51:17Z</cp:lastPrinted>
  <dcterms:created xsi:type="dcterms:W3CDTF">2023-03-29T09:58:03Z</dcterms:created>
  <dcterms:modified xsi:type="dcterms:W3CDTF">2026-07-17T01:21:21Z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2025-12-10T06:37:50Z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7d9d903a-ceb5-42a7-a738-ed88260c4e95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