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D:\My Frame Work\Project Library\EXCEL PROJECT\"/>
    </mc:Choice>
  </mc:AlternateContent>
  <xr:revisionPtr revIDLastSave="0" documentId="13_ncr:1_{1977DD64-71CC-4F97-81B1-33D721ECBFF3}" xr6:coauthVersionLast="47" xr6:coauthVersionMax="47" xr10:uidLastSave="{00000000-0000-0000-0000-000000000000}"/>
  <bookViews>
    <workbookView xWindow="-120" yWindow="-120" windowWidth="20730" windowHeight="11160" xr2:uid="{459F9F98-A217-4EB8-8904-59B06CA214CA}"/>
  </bookViews>
  <sheets>
    <sheet name="Database" sheetId="1" r:id="rId1"/>
    <sheet name="Pivot Tables" sheetId="3" r:id="rId2"/>
    <sheet name="Income Analysis" sheetId="4" r:id="rId3"/>
    <sheet name="Expenses Indepth Analysis" sheetId="5" r:id="rId4"/>
    <sheet name="Sheet2" sheetId="2" state="hidden" r:id="rId5"/>
  </sheets>
  <definedNames>
    <definedName name="Slicer_YEARS">#N/A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5" i="3" l="1"/>
  <c r="AP5" i="3"/>
  <c r="N95" i="1"/>
  <c r="L3" i="1"/>
  <c r="M3" i="1" s="1"/>
  <c r="L4" i="1"/>
  <c r="M4" i="1" s="1"/>
  <c r="L5" i="1"/>
  <c r="M5" i="1" s="1"/>
  <c r="L6" i="1"/>
  <c r="M6" i="1" s="1"/>
  <c r="N6" i="1" s="1"/>
  <c r="L7" i="1"/>
  <c r="M7" i="1" s="1"/>
  <c r="L8" i="1"/>
  <c r="M8" i="1" s="1"/>
  <c r="L9" i="1"/>
  <c r="M9" i="1" s="1"/>
  <c r="L10" i="1"/>
  <c r="M10" i="1" s="1"/>
  <c r="N10" i="1" s="1"/>
  <c r="L11" i="1"/>
  <c r="M11" i="1" s="1"/>
  <c r="L12" i="1"/>
  <c r="M12" i="1" s="1"/>
  <c r="L13" i="1"/>
  <c r="M13" i="1" s="1"/>
  <c r="L14" i="1"/>
  <c r="M14" i="1" s="1"/>
  <c r="N14" i="1" s="1"/>
  <c r="L15" i="1"/>
  <c r="M15" i="1" s="1"/>
  <c r="L16" i="1"/>
  <c r="M16" i="1" s="1"/>
  <c r="L17" i="1"/>
  <c r="M17" i="1" s="1"/>
  <c r="L18" i="1"/>
  <c r="M18" i="1" s="1"/>
  <c r="N18" i="1" s="1"/>
  <c r="L19" i="1"/>
  <c r="M19" i="1" s="1"/>
  <c r="L20" i="1"/>
  <c r="M20" i="1" s="1"/>
  <c r="L21" i="1"/>
  <c r="M21" i="1" s="1"/>
  <c r="L22" i="1"/>
  <c r="M22" i="1" s="1"/>
  <c r="L23" i="1"/>
  <c r="M23" i="1" s="1"/>
  <c r="L24" i="1"/>
  <c r="M24" i="1" s="1"/>
  <c r="L25" i="1"/>
  <c r="M25" i="1" s="1"/>
  <c r="O25" i="1" s="1"/>
  <c r="L26" i="1"/>
  <c r="M26" i="1" s="1"/>
  <c r="N26" i="1" s="1"/>
  <c r="L27" i="1"/>
  <c r="M27" i="1" s="1"/>
  <c r="L28" i="1"/>
  <c r="M28" i="1" s="1"/>
  <c r="L29" i="1"/>
  <c r="M29" i="1" s="1"/>
  <c r="L30" i="1"/>
  <c r="M30" i="1" s="1"/>
  <c r="N30" i="1" s="1"/>
  <c r="L31" i="1"/>
  <c r="M31" i="1" s="1"/>
  <c r="L32" i="1"/>
  <c r="M32" i="1" s="1"/>
  <c r="L33" i="1"/>
  <c r="M33" i="1" s="1"/>
  <c r="L34" i="1"/>
  <c r="M34" i="1" s="1"/>
  <c r="N34" i="1" s="1"/>
  <c r="L35" i="1"/>
  <c r="M35" i="1" s="1"/>
  <c r="L36" i="1"/>
  <c r="M36" i="1" s="1"/>
  <c r="L37" i="1"/>
  <c r="M37" i="1" s="1"/>
  <c r="L38" i="1"/>
  <c r="M38" i="1" s="1"/>
  <c r="N38" i="1" s="1"/>
  <c r="L39" i="1"/>
  <c r="M39" i="1" s="1"/>
  <c r="L40" i="1"/>
  <c r="M40" i="1" s="1"/>
  <c r="L41" i="1"/>
  <c r="M41" i="1" s="1"/>
  <c r="L42" i="1"/>
  <c r="M42" i="1" s="1"/>
  <c r="N42" i="1" s="1"/>
  <c r="L43" i="1"/>
  <c r="M43" i="1" s="1"/>
  <c r="L44" i="1"/>
  <c r="M44" i="1" s="1"/>
  <c r="L45" i="1"/>
  <c r="M45" i="1" s="1"/>
  <c r="L46" i="1"/>
  <c r="M46" i="1" s="1"/>
  <c r="N46" i="1" s="1"/>
  <c r="L47" i="1"/>
  <c r="M47" i="1" s="1"/>
  <c r="L48" i="1"/>
  <c r="M48" i="1" s="1"/>
  <c r="L49" i="1"/>
  <c r="M49" i="1" s="1"/>
  <c r="L50" i="1"/>
  <c r="M50" i="1" s="1"/>
  <c r="N50" i="1" s="1"/>
  <c r="L51" i="1"/>
  <c r="M51" i="1" s="1"/>
  <c r="L52" i="1"/>
  <c r="M52" i="1" s="1"/>
  <c r="L53" i="1"/>
  <c r="M53" i="1" s="1"/>
  <c r="L54" i="1"/>
  <c r="M54" i="1" s="1"/>
  <c r="N54" i="1" s="1"/>
  <c r="L55" i="1"/>
  <c r="M55" i="1" s="1"/>
  <c r="L56" i="1"/>
  <c r="M56" i="1" s="1"/>
  <c r="L57" i="1"/>
  <c r="M57" i="1" s="1"/>
  <c r="L58" i="1"/>
  <c r="M58" i="1" s="1"/>
  <c r="O58" i="1" s="1"/>
  <c r="L59" i="1"/>
  <c r="M59" i="1" s="1"/>
  <c r="L60" i="1"/>
  <c r="M60" i="1" s="1"/>
  <c r="L61" i="1"/>
  <c r="M61" i="1" s="1"/>
  <c r="L62" i="1"/>
  <c r="M62" i="1" s="1"/>
  <c r="L63" i="1"/>
  <c r="M63" i="1" s="1"/>
  <c r="L64" i="1"/>
  <c r="M64" i="1" s="1"/>
  <c r="L65" i="1"/>
  <c r="M65" i="1" s="1"/>
  <c r="L66" i="1"/>
  <c r="M66" i="1" s="1"/>
  <c r="N66" i="1" s="1"/>
  <c r="L67" i="1"/>
  <c r="M67" i="1" s="1"/>
  <c r="L68" i="1"/>
  <c r="M68" i="1" s="1"/>
  <c r="L69" i="1"/>
  <c r="M69" i="1" s="1"/>
  <c r="L70" i="1"/>
  <c r="M70" i="1" s="1"/>
  <c r="N70" i="1" s="1"/>
  <c r="L71" i="1"/>
  <c r="M71" i="1" s="1"/>
  <c r="L72" i="1"/>
  <c r="M72" i="1" s="1"/>
  <c r="L73" i="1"/>
  <c r="M73" i="1" s="1"/>
  <c r="L74" i="1"/>
  <c r="M74" i="1" s="1"/>
  <c r="N74" i="1" s="1"/>
  <c r="L75" i="1"/>
  <c r="M75" i="1" s="1"/>
  <c r="L76" i="1"/>
  <c r="M76" i="1" s="1"/>
  <c r="L77" i="1"/>
  <c r="M77" i="1" s="1"/>
  <c r="L78" i="1"/>
  <c r="M78" i="1" s="1"/>
  <c r="N78" i="1" s="1"/>
  <c r="L79" i="1"/>
  <c r="M79" i="1" s="1"/>
  <c r="O79" i="1" s="1"/>
  <c r="L80" i="1"/>
  <c r="M80" i="1" s="1"/>
  <c r="L81" i="1"/>
  <c r="M81" i="1" s="1"/>
  <c r="L82" i="1"/>
  <c r="M82" i="1" s="1"/>
  <c r="N82" i="1" s="1"/>
  <c r="L83" i="1"/>
  <c r="M83" i="1" s="1"/>
  <c r="L84" i="1"/>
  <c r="M84" i="1" s="1"/>
  <c r="L85" i="1"/>
  <c r="M85" i="1" s="1"/>
  <c r="L86" i="1"/>
  <c r="M86" i="1" s="1"/>
  <c r="N86" i="1" s="1"/>
  <c r="L87" i="1"/>
  <c r="M87" i="1" s="1"/>
  <c r="L88" i="1"/>
  <c r="M88" i="1" s="1"/>
  <c r="L89" i="1"/>
  <c r="M89" i="1" s="1"/>
  <c r="L90" i="1"/>
  <c r="M90" i="1" s="1"/>
  <c r="N90" i="1" s="1"/>
  <c r="L91" i="1"/>
  <c r="M91" i="1" s="1"/>
  <c r="L92" i="1"/>
  <c r="M92" i="1" s="1"/>
  <c r="L93" i="1"/>
  <c r="M93" i="1" s="1"/>
  <c r="L94" i="1"/>
  <c r="M94" i="1" s="1"/>
  <c r="L95" i="1"/>
  <c r="M95" i="1" s="1"/>
  <c r="O95" i="1" s="1"/>
  <c r="L96" i="1"/>
  <c r="M96" i="1" s="1"/>
  <c r="L97" i="1"/>
  <c r="M97" i="1" s="1"/>
  <c r="L98" i="1"/>
  <c r="M98" i="1" s="1"/>
  <c r="N98" i="1" s="1"/>
  <c r="L99" i="1"/>
  <c r="M99" i="1" s="1"/>
  <c r="L100" i="1"/>
  <c r="M100" i="1" s="1"/>
  <c r="L101" i="1"/>
  <c r="M101" i="1" s="1"/>
  <c r="L102" i="1"/>
  <c r="M102" i="1" s="1"/>
  <c r="N102" i="1" s="1"/>
  <c r="L103" i="1"/>
  <c r="M103" i="1" s="1"/>
  <c r="L104" i="1"/>
  <c r="M104" i="1" s="1"/>
  <c r="L105" i="1"/>
  <c r="M105" i="1" s="1"/>
  <c r="L106" i="1"/>
  <c r="M106" i="1" s="1"/>
  <c r="N106" i="1" s="1"/>
  <c r="L107" i="1"/>
  <c r="M107" i="1" s="1"/>
  <c r="L108" i="1"/>
  <c r="M108" i="1" s="1"/>
  <c r="L109" i="1"/>
  <c r="M109" i="1" s="1"/>
  <c r="L110" i="1"/>
  <c r="M110" i="1" s="1"/>
  <c r="N110" i="1" s="1"/>
  <c r="L111" i="1"/>
  <c r="M111" i="1" s="1"/>
  <c r="L112" i="1"/>
  <c r="M112" i="1" s="1"/>
  <c r="L113" i="1"/>
  <c r="M113" i="1" s="1"/>
  <c r="L114" i="1"/>
  <c r="M114" i="1" s="1"/>
  <c r="N114" i="1" s="1"/>
  <c r="L115" i="1"/>
  <c r="M115" i="1" s="1"/>
  <c r="O115" i="1" s="1"/>
  <c r="L116" i="1"/>
  <c r="M116" i="1" s="1"/>
  <c r="L117" i="1"/>
  <c r="M117" i="1" s="1"/>
  <c r="L118" i="1"/>
  <c r="M118" i="1" s="1"/>
  <c r="N118" i="1" s="1"/>
  <c r="L119" i="1"/>
  <c r="M119" i="1" s="1"/>
  <c r="L120" i="1"/>
  <c r="M120" i="1" s="1"/>
  <c r="L121" i="1"/>
  <c r="M121" i="1" s="1"/>
  <c r="L122" i="1"/>
  <c r="M122" i="1" s="1"/>
  <c r="N122" i="1" s="1"/>
  <c r="L123" i="1"/>
  <c r="M123" i="1" s="1"/>
  <c r="L124" i="1"/>
  <c r="M124" i="1" s="1"/>
  <c r="L125" i="1"/>
  <c r="M125" i="1" s="1"/>
  <c r="L126" i="1"/>
  <c r="M126" i="1" s="1"/>
  <c r="L127" i="1"/>
  <c r="M127" i="1" s="1"/>
  <c r="L128" i="1"/>
  <c r="M128" i="1" s="1"/>
  <c r="L129" i="1"/>
  <c r="M129" i="1" s="1"/>
  <c r="L130" i="1"/>
  <c r="M130" i="1" s="1"/>
  <c r="N130" i="1" s="1"/>
  <c r="L131" i="1"/>
  <c r="M131" i="1" s="1"/>
  <c r="L132" i="1"/>
  <c r="M132" i="1" s="1"/>
  <c r="L133" i="1"/>
  <c r="M133" i="1" s="1"/>
  <c r="L134" i="1"/>
  <c r="M134" i="1" s="1"/>
  <c r="L135" i="1"/>
  <c r="M135" i="1" s="1"/>
  <c r="L136" i="1"/>
  <c r="M136" i="1" s="1"/>
  <c r="L137" i="1"/>
  <c r="M137" i="1" s="1"/>
  <c r="L138" i="1"/>
  <c r="M138" i="1" s="1"/>
  <c r="O138" i="1" s="1"/>
  <c r="L139" i="1"/>
  <c r="M139" i="1" s="1"/>
  <c r="L140" i="1"/>
  <c r="M140" i="1" s="1"/>
  <c r="L141" i="1"/>
  <c r="M141" i="1" s="1"/>
  <c r="L142" i="1"/>
  <c r="M142" i="1" s="1"/>
  <c r="N142" i="1" s="1"/>
  <c r="L143" i="1"/>
  <c r="M143" i="1" s="1"/>
  <c r="L144" i="1"/>
  <c r="M144" i="1" s="1"/>
  <c r="L145" i="1"/>
  <c r="M145" i="1" s="1"/>
  <c r="L146" i="1"/>
  <c r="M146" i="1" s="1"/>
  <c r="N146" i="1" s="1"/>
  <c r="L147" i="1"/>
  <c r="M147" i="1" s="1"/>
  <c r="L148" i="1"/>
  <c r="M148" i="1" s="1"/>
  <c r="L149" i="1"/>
  <c r="M149" i="1" s="1"/>
  <c r="L150" i="1"/>
  <c r="M150" i="1" s="1"/>
  <c r="N150" i="1" s="1"/>
  <c r="L151" i="1"/>
  <c r="M151" i="1" s="1"/>
  <c r="L152" i="1"/>
  <c r="M152" i="1" s="1"/>
  <c r="L153" i="1"/>
  <c r="M153" i="1" s="1"/>
  <c r="L154" i="1"/>
  <c r="M154" i="1" s="1"/>
  <c r="L155" i="1"/>
  <c r="M155" i="1" s="1"/>
  <c r="L156" i="1"/>
  <c r="M156" i="1" s="1"/>
  <c r="L157" i="1"/>
  <c r="M157" i="1" s="1"/>
  <c r="L158" i="1"/>
  <c r="M158" i="1" s="1"/>
  <c r="N158" i="1" s="1"/>
  <c r="L159" i="1"/>
  <c r="M159" i="1" s="1"/>
  <c r="O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N170" i="1" s="1"/>
  <c r="L171" i="1"/>
  <c r="M171" i="1" s="1"/>
  <c r="L172" i="1"/>
  <c r="M172" i="1" s="1"/>
  <c r="L173" i="1"/>
  <c r="M173" i="1" s="1"/>
  <c r="L174" i="1"/>
  <c r="M174" i="1" s="1"/>
  <c r="N174" i="1" s="1"/>
  <c r="L175" i="1"/>
  <c r="M175" i="1" s="1"/>
  <c r="L176" i="1"/>
  <c r="M176" i="1" s="1"/>
  <c r="L177" i="1"/>
  <c r="M177" i="1" s="1"/>
  <c r="L178" i="1"/>
  <c r="M178" i="1" s="1"/>
  <c r="L179" i="1"/>
  <c r="M179" i="1" s="1"/>
  <c r="O179" i="1" s="1"/>
  <c r="L180" i="1"/>
  <c r="M180" i="1" s="1"/>
  <c r="L181" i="1"/>
  <c r="M181" i="1" s="1"/>
  <c r="L182" i="1"/>
  <c r="M182" i="1" s="1"/>
  <c r="L183" i="1"/>
  <c r="M183" i="1" s="1"/>
  <c r="L184" i="1"/>
  <c r="M184" i="1" s="1"/>
  <c r="L185" i="1"/>
  <c r="M185" i="1" s="1"/>
  <c r="L186" i="1"/>
  <c r="M186" i="1" s="1"/>
  <c r="N186" i="1" s="1"/>
  <c r="L187" i="1"/>
  <c r="M187" i="1" s="1"/>
  <c r="L188" i="1"/>
  <c r="M188" i="1" s="1"/>
  <c r="L189" i="1"/>
  <c r="M189" i="1" s="1"/>
  <c r="L190" i="1"/>
  <c r="M190" i="1" s="1"/>
  <c r="L191" i="1"/>
  <c r="M191" i="1" s="1"/>
  <c r="L192" i="1"/>
  <c r="M192" i="1" s="1"/>
  <c r="L193" i="1"/>
  <c r="M193" i="1" s="1"/>
  <c r="L194" i="1"/>
  <c r="M194" i="1" s="1"/>
  <c r="L195" i="1"/>
  <c r="M195" i="1" s="1"/>
  <c r="O195" i="1" s="1"/>
  <c r="L196" i="1"/>
  <c r="M196" i="1" s="1"/>
  <c r="L197" i="1"/>
  <c r="M197" i="1" s="1"/>
  <c r="L198" i="1"/>
  <c r="M198" i="1" s="1"/>
  <c r="N198" i="1" s="1"/>
  <c r="L199" i="1"/>
  <c r="M199" i="1" s="1"/>
  <c r="L200" i="1"/>
  <c r="M200" i="1" s="1"/>
  <c r="L201" i="1"/>
  <c r="M201" i="1" s="1"/>
  <c r="L202" i="1"/>
  <c r="M202" i="1" s="1"/>
  <c r="N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O213" i="1" s="1"/>
  <c r="L214" i="1"/>
  <c r="M214" i="1" s="1"/>
  <c r="N214" i="1" s="1"/>
  <c r="L215" i="1"/>
  <c r="M215" i="1" s="1"/>
  <c r="L216" i="1"/>
  <c r="M216" i="1" s="1"/>
  <c r="L217" i="1"/>
  <c r="M217" i="1" s="1"/>
  <c r="L218" i="1"/>
  <c r="M218" i="1" s="1"/>
  <c r="N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N230" i="1" s="1"/>
  <c r="L231" i="1"/>
  <c r="M231" i="1" s="1"/>
  <c r="L232" i="1"/>
  <c r="M232" i="1" s="1"/>
  <c r="L233" i="1"/>
  <c r="M233" i="1" s="1"/>
  <c r="L234" i="1"/>
  <c r="M234" i="1" s="1"/>
  <c r="O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N246" i="1" s="1"/>
  <c r="L247" i="1"/>
  <c r="M247" i="1" s="1"/>
  <c r="L248" i="1"/>
  <c r="M248" i="1" s="1"/>
  <c r="L249" i="1"/>
  <c r="M249" i="1" s="1"/>
  <c r="L250" i="1"/>
  <c r="M250" i="1" s="1"/>
  <c r="N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N262" i="1" s="1"/>
  <c r="L263" i="1"/>
  <c r="M263" i="1" s="1"/>
  <c r="L264" i="1"/>
  <c r="M264" i="1" s="1"/>
  <c r="L265" i="1"/>
  <c r="M265" i="1" s="1"/>
  <c r="L266" i="1"/>
  <c r="M266" i="1" s="1"/>
  <c r="N266" i="1" s="1"/>
  <c r="L267" i="1"/>
  <c r="M267" i="1" s="1"/>
  <c r="L268" i="1"/>
  <c r="M268" i="1" s="1"/>
  <c r="L269" i="1"/>
  <c r="M269" i="1" s="1"/>
  <c r="L270" i="1"/>
  <c r="M270" i="1" s="1"/>
  <c r="L271" i="1"/>
  <c r="M271" i="1" s="1"/>
  <c r="O271" i="1" s="1"/>
  <c r="L272" i="1"/>
  <c r="M272" i="1" s="1"/>
  <c r="L273" i="1"/>
  <c r="M273" i="1" s="1"/>
  <c r="L274" i="1"/>
  <c r="M274" i="1" s="1"/>
  <c r="L275" i="1"/>
  <c r="M275" i="1" s="1"/>
  <c r="L276" i="1"/>
  <c r="M276" i="1" s="1"/>
  <c r="L277" i="1"/>
  <c r="M277" i="1" s="1"/>
  <c r="L2" i="1"/>
  <c r="M2" i="1" s="1"/>
  <c r="N2" i="1" s="1"/>
  <c r="AJ15" i="3"/>
  <c r="AT8" i="3"/>
  <c r="BI11" i="3"/>
  <c r="BI14" i="3"/>
  <c r="BW9" i="3"/>
  <c r="BI12" i="3"/>
  <c r="AJ9" i="3"/>
  <c r="BI9" i="3"/>
  <c r="AJ14" i="3"/>
  <c r="AU8" i="3"/>
  <c r="AJ10" i="3"/>
  <c r="AJ12" i="3"/>
  <c r="BI13" i="3"/>
  <c r="BI10" i="3"/>
  <c r="BI15" i="3"/>
  <c r="AJ13" i="3"/>
  <c r="AJ11" i="3"/>
  <c r="BW10" i="3" l="1"/>
  <c r="N179" i="1"/>
  <c r="BO9" i="3"/>
  <c r="BO11" i="3"/>
  <c r="BO13" i="3"/>
  <c r="BO15" i="3"/>
  <c r="BO10" i="3"/>
  <c r="BO12" i="3"/>
  <c r="BO14" i="3"/>
  <c r="BJ9" i="3"/>
  <c r="BJ11" i="3"/>
  <c r="BJ13" i="3"/>
  <c r="BJ15" i="3"/>
  <c r="BJ10" i="3"/>
  <c r="BJ12" i="3"/>
  <c r="BJ14" i="3"/>
  <c r="AK13" i="3"/>
  <c r="AK15" i="3"/>
  <c r="AK9" i="3"/>
  <c r="AK11" i="3"/>
  <c r="AK12" i="3"/>
  <c r="AK10" i="3"/>
  <c r="AK14" i="3"/>
  <c r="N25" i="1"/>
  <c r="N274" i="1"/>
  <c r="O274" i="1"/>
  <c r="N258" i="1"/>
  <c r="O258" i="1"/>
  <c r="N242" i="1"/>
  <c r="O242" i="1"/>
  <c r="N222" i="1"/>
  <c r="O222" i="1"/>
  <c r="N206" i="1"/>
  <c r="O206" i="1"/>
  <c r="N194" i="1"/>
  <c r="O194" i="1"/>
  <c r="N190" i="1"/>
  <c r="O190" i="1"/>
  <c r="N178" i="1"/>
  <c r="O178" i="1"/>
  <c r="N166" i="1"/>
  <c r="O166" i="1"/>
  <c r="N162" i="1"/>
  <c r="O162" i="1"/>
  <c r="N154" i="1"/>
  <c r="O154" i="1"/>
  <c r="N134" i="1"/>
  <c r="O134" i="1"/>
  <c r="N126" i="1"/>
  <c r="O126" i="1"/>
  <c r="N94" i="1"/>
  <c r="O94" i="1"/>
  <c r="N62" i="1"/>
  <c r="O62" i="1"/>
  <c r="N22" i="1"/>
  <c r="O22" i="1"/>
  <c r="N249" i="1"/>
  <c r="O249" i="1"/>
  <c r="N217" i="1"/>
  <c r="O217" i="1"/>
  <c r="N185" i="1"/>
  <c r="O185" i="1"/>
  <c r="N173" i="1"/>
  <c r="O173" i="1"/>
  <c r="N161" i="1"/>
  <c r="O161" i="1"/>
  <c r="N149" i="1"/>
  <c r="O149" i="1"/>
  <c r="N145" i="1"/>
  <c r="O145" i="1"/>
  <c r="N105" i="1"/>
  <c r="O105" i="1"/>
  <c r="N270" i="1"/>
  <c r="O270" i="1"/>
  <c r="O254" i="1"/>
  <c r="N254" i="1"/>
  <c r="N238" i="1"/>
  <c r="O238" i="1"/>
  <c r="N226" i="1"/>
  <c r="O226" i="1"/>
  <c r="N210" i="1"/>
  <c r="O210" i="1"/>
  <c r="N182" i="1"/>
  <c r="O182" i="1"/>
  <c r="N81" i="1"/>
  <c r="O81" i="1"/>
  <c r="O146" i="1"/>
  <c r="O130" i="1"/>
  <c r="O114" i="1"/>
  <c r="O98" i="1"/>
  <c r="O82" i="1"/>
  <c r="O66" i="1"/>
  <c r="O50" i="1"/>
  <c r="O34" i="1"/>
  <c r="O18" i="1"/>
  <c r="N33" i="1"/>
  <c r="O33" i="1"/>
  <c r="N29" i="1"/>
  <c r="O29" i="1"/>
  <c r="N21" i="1"/>
  <c r="O21" i="1"/>
  <c r="N17" i="1"/>
  <c r="O17" i="1"/>
  <c r="N13" i="1"/>
  <c r="O13" i="1"/>
  <c r="N9" i="1"/>
  <c r="O9" i="1"/>
  <c r="N5" i="1"/>
  <c r="O5" i="1"/>
  <c r="N234" i="1"/>
  <c r="N159" i="1"/>
  <c r="N79" i="1"/>
  <c r="O174" i="1"/>
  <c r="O158" i="1"/>
  <c r="O142" i="1"/>
  <c r="O110" i="1"/>
  <c r="O78" i="1"/>
  <c r="O46" i="1"/>
  <c r="O30" i="1"/>
  <c r="O14" i="1"/>
  <c r="N273" i="1"/>
  <c r="O273" i="1"/>
  <c r="N265" i="1"/>
  <c r="O265" i="1"/>
  <c r="N257" i="1"/>
  <c r="O257" i="1"/>
  <c r="N241" i="1"/>
  <c r="O241" i="1"/>
  <c r="N237" i="1"/>
  <c r="O237" i="1"/>
  <c r="N229" i="1"/>
  <c r="O229" i="1"/>
  <c r="N221" i="1"/>
  <c r="O221" i="1"/>
  <c r="N209" i="1"/>
  <c r="O209" i="1"/>
  <c r="N201" i="1"/>
  <c r="O201" i="1"/>
  <c r="N193" i="1"/>
  <c r="O193" i="1"/>
  <c r="N177" i="1"/>
  <c r="O177" i="1"/>
  <c r="N169" i="1"/>
  <c r="O169" i="1"/>
  <c r="N157" i="1"/>
  <c r="O157" i="1"/>
  <c r="N137" i="1"/>
  <c r="O137" i="1"/>
  <c r="N125" i="1"/>
  <c r="O125" i="1"/>
  <c r="N117" i="1"/>
  <c r="O117" i="1"/>
  <c r="N109" i="1"/>
  <c r="O109" i="1"/>
  <c r="N101" i="1"/>
  <c r="O101" i="1"/>
  <c r="N93" i="1"/>
  <c r="O93" i="1"/>
  <c r="N85" i="1"/>
  <c r="O85" i="1"/>
  <c r="N73" i="1"/>
  <c r="O73" i="1"/>
  <c r="N65" i="1"/>
  <c r="O65" i="1"/>
  <c r="N57" i="1"/>
  <c r="O57" i="1"/>
  <c r="N49" i="1"/>
  <c r="O49" i="1"/>
  <c r="N37" i="1"/>
  <c r="O37" i="1"/>
  <c r="N276" i="1"/>
  <c r="O276" i="1"/>
  <c r="N272" i="1"/>
  <c r="O272" i="1"/>
  <c r="N268" i="1"/>
  <c r="O268" i="1"/>
  <c r="N264" i="1"/>
  <c r="O264" i="1"/>
  <c r="N260" i="1"/>
  <c r="O260" i="1"/>
  <c r="N256" i="1"/>
  <c r="O256" i="1"/>
  <c r="N252" i="1"/>
  <c r="O252" i="1"/>
  <c r="N248" i="1"/>
  <c r="O248" i="1"/>
  <c r="N244" i="1"/>
  <c r="O244" i="1"/>
  <c r="N240" i="1"/>
  <c r="O240" i="1"/>
  <c r="N236" i="1"/>
  <c r="O236" i="1"/>
  <c r="N232" i="1"/>
  <c r="O232" i="1"/>
  <c r="N228" i="1"/>
  <c r="O228" i="1"/>
  <c r="N224" i="1"/>
  <c r="O224" i="1"/>
  <c r="N220" i="1"/>
  <c r="O220" i="1"/>
  <c r="N216" i="1"/>
  <c r="O216" i="1"/>
  <c r="N212" i="1"/>
  <c r="O212" i="1"/>
  <c r="N208" i="1"/>
  <c r="O208" i="1"/>
  <c r="N204" i="1"/>
  <c r="O204" i="1"/>
  <c r="N200" i="1"/>
  <c r="O200" i="1"/>
  <c r="N196" i="1"/>
  <c r="O196" i="1"/>
  <c r="N192" i="1"/>
  <c r="O192" i="1"/>
  <c r="N188" i="1"/>
  <c r="O188" i="1"/>
  <c r="N184" i="1"/>
  <c r="O184" i="1"/>
  <c r="N180" i="1"/>
  <c r="O180" i="1"/>
  <c r="N176" i="1"/>
  <c r="O176" i="1"/>
  <c r="N172" i="1"/>
  <c r="O172" i="1"/>
  <c r="N168" i="1"/>
  <c r="O168" i="1"/>
  <c r="N164" i="1"/>
  <c r="O164" i="1"/>
  <c r="N160" i="1"/>
  <c r="O160" i="1"/>
  <c r="N156" i="1"/>
  <c r="O156" i="1"/>
  <c r="N152" i="1"/>
  <c r="O152" i="1"/>
  <c r="N148" i="1"/>
  <c r="O148" i="1"/>
  <c r="N144" i="1"/>
  <c r="O144" i="1"/>
  <c r="N140" i="1"/>
  <c r="O140" i="1"/>
  <c r="N136" i="1"/>
  <c r="O136" i="1"/>
  <c r="N132" i="1"/>
  <c r="O132" i="1"/>
  <c r="N128" i="1"/>
  <c r="O128" i="1"/>
  <c r="N124" i="1"/>
  <c r="O124" i="1"/>
  <c r="N120" i="1"/>
  <c r="O120" i="1"/>
  <c r="N116" i="1"/>
  <c r="O116" i="1"/>
  <c r="N112" i="1"/>
  <c r="O112" i="1"/>
  <c r="N108" i="1"/>
  <c r="O108" i="1"/>
  <c r="N104" i="1"/>
  <c r="O104" i="1"/>
  <c r="N100" i="1"/>
  <c r="O100" i="1"/>
  <c r="N96" i="1"/>
  <c r="O96" i="1"/>
  <c r="N92" i="1"/>
  <c r="O92" i="1"/>
  <c r="N88" i="1"/>
  <c r="O88" i="1"/>
  <c r="N84" i="1"/>
  <c r="O84" i="1"/>
  <c r="N80" i="1"/>
  <c r="O80" i="1"/>
  <c r="N76" i="1"/>
  <c r="O76" i="1"/>
  <c r="N72" i="1"/>
  <c r="O72" i="1"/>
  <c r="N68" i="1"/>
  <c r="O68" i="1"/>
  <c r="N64" i="1"/>
  <c r="O64" i="1"/>
  <c r="N60" i="1"/>
  <c r="O60" i="1"/>
  <c r="N56" i="1"/>
  <c r="O56" i="1"/>
  <c r="N52" i="1"/>
  <c r="O52" i="1"/>
  <c r="N48" i="1"/>
  <c r="O48" i="1"/>
  <c r="N44" i="1"/>
  <c r="O44" i="1"/>
  <c r="N40" i="1"/>
  <c r="O40" i="1"/>
  <c r="N36" i="1"/>
  <c r="O36" i="1"/>
  <c r="N32" i="1"/>
  <c r="O32" i="1"/>
  <c r="N28" i="1"/>
  <c r="O28" i="1"/>
  <c r="N24" i="1"/>
  <c r="O24" i="1"/>
  <c r="N20" i="1"/>
  <c r="O20" i="1"/>
  <c r="N16" i="1"/>
  <c r="O16" i="1"/>
  <c r="N12" i="1"/>
  <c r="O12" i="1"/>
  <c r="N8" i="1"/>
  <c r="O8" i="1"/>
  <c r="N4" i="1"/>
  <c r="O4" i="1"/>
  <c r="N213" i="1"/>
  <c r="N138" i="1"/>
  <c r="N58" i="1"/>
  <c r="O266" i="1"/>
  <c r="O250" i="1"/>
  <c r="O218" i="1"/>
  <c r="O202" i="1"/>
  <c r="O186" i="1"/>
  <c r="O170" i="1"/>
  <c r="O122" i="1"/>
  <c r="O106" i="1"/>
  <c r="O90" i="1"/>
  <c r="O74" i="1"/>
  <c r="O42" i="1"/>
  <c r="O26" i="1"/>
  <c r="O10" i="1"/>
  <c r="N277" i="1"/>
  <c r="O277" i="1"/>
  <c r="N269" i="1"/>
  <c r="O269" i="1"/>
  <c r="N261" i="1"/>
  <c r="O261" i="1"/>
  <c r="N253" i="1"/>
  <c r="O253" i="1"/>
  <c r="O245" i="1"/>
  <c r="N245" i="1"/>
  <c r="N233" i="1"/>
  <c r="O233" i="1"/>
  <c r="N225" i="1"/>
  <c r="O225" i="1"/>
  <c r="N205" i="1"/>
  <c r="O205" i="1"/>
  <c r="N197" i="1"/>
  <c r="O197" i="1"/>
  <c r="N189" i="1"/>
  <c r="O189" i="1"/>
  <c r="N181" i="1"/>
  <c r="O181" i="1"/>
  <c r="N165" i="1"/>
  <c r="O165" i="1"/>
  <c r="N153" i="1"/>
  <c r="O153" i="1"/>
  <c r="N141" i="1"/>
  <c r="O141" i="1"/>
  <c r="N133" i="1"/>
  <c r="O133" i="1"/>
  <c r="N129" i="1"/>
  <c r="O129" i="1"/>
  <c r="N121" i="1"/>
  <c r="O121" i="1"/>
  <c r="N113" i="1"/>
  <c r="O113" i="1"/>
  <c r="N97" i="1"/>
  <c r="O97" i="1"/>
  <c r="N89" i="1"/>
  <c r="O89" i="1"/>
  <c r="N77" i="1"/>
  <c r="O77" i="1"/>
  <c r="N69" i="1"/>
  <c r="O69" i="1"/>
  <c r="N61" i="1"/>
  <c r="O61" i="1"/>
  <c r="N53" i="1"/>
  <c r="O53" i="1"/>
  <c r="N45" i="1"/>
  <c r="O45" i="1"/>
  <c r="N41" i="1"/>
  <c r="O41" i="1"/>
  <c r="O275" i="1"/>
  <c r="N275" i="1"/>
  <c r="N267" i="1"/>
  <c r="O267" i="1"/>
  <c r="N263" i="1"/>
  <c r="O263" i="1"/>
  <c r="O259" i="1"/>
  <c r="N259" i="1"/>
  <c r="O255" i="1"/>
  <c r="N255" i="1"/>
  <c r="N251" i="1"/>
  <c r="O251" i="1"/>
  <c r="N247" i="1"/>
  <c r="O247" i="1"/>
  <c r="O243" i="1"/>
  <c r="N243" i="1"/>
  <c r="O239" i="1"/>
  <c r="N239" i="1"/>
  <c r="N235" i="1"/>
  <c r="O235" i="1"/>
  <c r="N231" i="1"/>
  <c r="O231" i="1"/>
  <c r="O227" i="1"/>
  <c r="N227" i="1"/>
  <c r="O223" i="1"/>
  <c r="N223" i="1"/>
  <c r="N219" i="1"/>
  <c r="O219" i="1"/>
  <c r="N215" i="1"/>
  <c r="O215" i="1"/>
  <c r="O211" i="1"/>
  <c r="N211" i="1"/>
  <c r="O207" i="1"/>
  <c r="N207" i="1"/>
  <c r="N203" i="1"/>
  <c r="O203" i="1"/>
  <c r="N199" i="1"/>
  <c r="O199" i="1"/>
  <c r="O191" i="1"/>
  <c r="N191" i="1"/>
  <c r="N187" i="1"/>
  <c r="O187" i="1"/>
  <c r="N183" i="1"/>
  <c r="O183" i="1"/>
  <c r="O175" i="1"/>
  <c r="N175" i="1"/>
  <c r="N171" i="1"/>
  <c r="O171" i="1"/>
  <c r="N167" i="1"/>
  <c r="O167" i="1"/>
  <c r="O163" i="1"/>
  <c r="N163" i="1"/>
  <c r="N155" i="1"/>
  <c r="O155" i="1"/>
  <c r="N151" i="1"/>
  <c r="O151" i="1"/>
  <c r="O147" i="1"/>
  <c r="N147" i="1"/>
  <c r="O143" i="1"/>
  <c r="N143" i="1"/>
  <c r="N139" i="1"/>
  <c r="O139" i="1"/>
  <c r="N135" i="1"/>
  <c r="O135" i="1"/>
  <c r="O131" i="1"/>
  <c r="N131" i="1"/>
  <c r="O127" i="1"/>
  <c r="N127" i="1"/>
  <c r="N123" i="1"/>
  <c r="O123" i="1"/>
  <c r="N119" i="1"/>
  <c r="O119" i="1"/>
  <c r="O111" i="1"/>
  <c r="N111" i="1"/>
  <c r="N107" i="1"/>
  <c r="O107" i="1"/>
  <c r="N103" i="1"/>
  <c r="O103" i="1"/>
  <c r="O99" i="1"/>
  <c r="N99" i="1"/>
  <c r="N91" i="1"/>
  <c r="O91" i="1"/>
  <c r="N87" i="1"/>
  <c r="O87" i="1"/>
  <c r="O83" i="1"/>
  <c r="N83" i="1"/>
  <c r="N75" i="1"/>
  <c r="O75" i="1"/>
  <c r="N71" i="1"/>
  <c r="O71" i="1"/>
  <c r="O67" i="1"/>
  <c r="N67" i="1"/>
  <c r="O63" i="1"/>
  <c r="N63" i="1"/>
  <c r="N59" i="1"/>
  <c r="O59" i="1"/>
  <c r="N55" i="1"/>
  <c r="O55" i="1"/>
  <c r="N51" i="1"/>
  <c r="O51" i="1"/>
  <c r="N47" i="1"/>
  <c r="O47" i="1"/>
  <c r="N43" i="1"/>
  <c r="O43" i="1"/>
  <c r="N39" i="1"/>
  <c r="O39" i="1"/>
  <c r="N35" i="1"/>
  <c r="O35" i="1"/>
  <c r="N31" i="1"/>
  <c r="O31" i="1"/>
  <c r="N27" i="1"/>
  <c r="O27" i="1"/>
  <c r="N23" i="1"/>
  <c r="O23" i="1"/>
  <c r="N19" i="1"/>
  <c r="O19" i="1"/>
  <c r="N15" i="1"/>
  <c r="O15" i="1"/>
  <c r="N11" i="1"/>
  <c r="O11" i="1"/>
  <c r="N7" i="1"/>
  <c r="O7" i="1"/>
  <c r="N3" i="1"/>
  <c r="O3" i="1"/>
  <c r="N271" i="1"/>
  <c r="N195" i="1"/>
  <c r="N115" i="1"/>
  <c r="O262" i="1"/>
  <c r="O246" i="1"/>
  <c r="O230" i="1"/>
  <c r="O214" i="1"/>
  <c r="O198" i="1"/>
  <c r="O150" i="1"/>
  <c r="O118" i="1"/>
  <c r="O102" i="1"/>
  <c r="O86" i="1"/>
  <c r="O70" i="1"/>
  <c r="O54" i="1"/>
  <c r="O38" i="1"/>
  <c r="O6" i="1"/>
  <c r="O2" i="1"/>
  <c r="BQ15" i="3" l="1"/>
  <c r="BQ14" i="3"/>
  <c r="BQ13" i="3"/>
  <c r="BQ12" i="3"/>
  <c r="BQ11" i="3"/>
  <c r="BQ10" i="3"/>
  <c r="BQ9" i="3"/>
  <c r="BP10" i="3"/>
  <c r="BP14" i="3"/>
  <c r="BP15" i="3"/>
  <c r="BP13" i="3"/>
  <c r="BP12" i="3"/>
  <c r="BP11" i="3"/>
  <c r="BP9" i="3"/>
</calcChain>
</file>

<file path=xl/sharedStrings.xml><?xml version="1.0" encoding="utf-8"?>
<sst xmlns="http://schemas.openxmlformats.org/spreadsheetml/2006/main" count="487" uniqueCount="82">
  <si>
    <t>YEARS</t>
  </si>
  <si>
    <t>MONTHS</t>
  </si>
  <si>
    <t>INCOMES</t>
  </si>
  <si>
    <t>CAPEX</t>
  </si>
  <si>
    <t>OPEX</t>
  </si>
  <si>
    <t>UTILITES</t>
  </si>
  <si>
    <t>ADVERTISMENTS</t>
  </si>
  <si>
    <t>STATIONARY</t>
  </si>
  <si>
    <t>FINACE COST</t>
  </si>
  <si>
    <t>TAX</t>
  </si>
  <si>
    <t>NET REVENUE</t>
  </si>
  <si>
    <t>NET REVENUE% OF SALES</t>
  </si>
  <si>
    <t>OFFICE 
SUPPLIES</t>
  </si>
  <si>
    <t>SARARIES &amp;
 WAGES</t>
  </si>
  <si>
    <t>JAN</t>
  </si>
  <si>
    <t>FEB</t>
  </si>
  <si>
    <t>MAR</t>
  </si>
  <si>
    <t>APR</t>
  </si>
  <si>
    <t>MAY</t>
  </si>
  <si>
    <t>JUN</t>
  </si>
  <si>
    <t>JUL</t>
  </si>
  <si>
    <t>AUG</t>
  </si>
  <si>
    <t>SEP</t>
  </si>
  <si>
    <t>OCT</t>
  </si>
  <si>
    <t>NOV</t>
  </si>
  <si>
    <t>DEC</t>
  </si>
  <si>
    <t>TOTAL 
EXPENSES</t>
  </si>
  <si>
    <t>Sub yearPopulator()</t>
  </si>
  <si>
    <t>Application.ScreenUpdating = False</t>
  </si>
  <si>
    <t>Dim FIRSTY As Long</t>
  </si>
  <si>
    <t>Dim I As Long</t>
  </si>
  <si>
    <t>Dim F As Long</t>
  </si>
  <si>
    <t>Dim L As Long</t>
  </si>
  <si>
    <t>Dim J As Long</t>
  </si>
  <si>
    <t>FIRSTY = 1850</t>
  </si>
  <si>
    <t>F = 2</t>
  </si>
  <si>
    <t>L = 13</t>
  </si>
  <si>
    <t>For J = 1 To 173</t>
  </si>
  <si>
    <t>For I = F To L</t>
  </si>
  <si>
    <t>Sheet1.Range("A" &amp; I).Value = FIRSTY</t>
  </si>
  <si>
    <t>Next I</t>
  </si>
  <si>
    <t>F = L + 1</t>
  </si>
  <si>
    <t>L = L + 12</t>
  </si>
  <si>
    <t>FIRSTY = FIRSTY + 1</t>
  </si>
  <si>
    <t>Next J</t>
  </si>
  <si>
    <t>Application.ScreenUpdating = True</t>
  </si>
  <si>
    <t>End Sub</t>
  </si>
  <si>
    <t>Sum of NET REVENUE</t>
  </si>
  <si>
    <t>Sum of TOTAL 
EXPENSES</t>
  </si>
  <si>
    <t>Average of NET REVENUE% OF SALES</t>
  </si>
  <si>
    <t>Sum of TAX</t>
  </si>
  <si>
    <t>Row Labels</t>
  </si>
  <si>
    <t>Grand Total</t>
  </si>
  <si>
    <t>Sum of INCOMES</t>
  </si>
  <si>
    <t>Months</t>
  </si>
  <si>
    <t>Column Labels</t>
  </si>
  <si>
    <t>Sum of UTILITES</t>
  </si>
  <si>
    <t>Sum of OPEX</t>
  </si>
  <si>
    <t>Sum of SARARIES &amp;
 WAGES</t>
  </si>
  <si>
    <t>Sum of FINACE COST</t>
  </si>
  <si>
    <t>Sum of OFFICE 
SUPPLIES</t>
  </si>
  <si>
    <t>Sum of ADVERTISMENTS</t>
  </si>
  <si>
    <t>Sum of STATIONARY</t>
  </si>
  <si>
    <t>Values</t>
  </si>
  <si>
    <t>Expenses</t>
  </si>
  <si>
    <t>Average Incomes</t>
  </si>
  <si>
    <t>Average Expenses</t>
  </si>
  <si>
    <t>Expense Statistics Par Month</t>
  </si>
  <si>
    <t xml:space="preserve"> FINACE COST</t>
  </si>
  <si>
    <t xml:space="preserve"> UTILITES</t>
  </si>
  <si>
    <t xml:space="preserve"> ADVERTISMENTS</t>
  </si>
  <si>
    <t>X</t>
  </si>
  <si>
    <t>y</t>
  </si>
  <si>
    <t>Amounts</t>
  </si>
  <si>
    <t>Max</t>
  </si>
  <si>
    <t>Without Amounts</t>
  </si>
  <si>
    <t>Expenses To Income Ratio</t>
  </si>
  <si>
    <t>Incomes</t>
  </si>
  <si>
    <t xml:space="preserve"> SARARIES &amp;
 WAGES</t>
  </si>
  <si>
    <t xml:space="preserve"> OFFICE 
SUPPLIES</t>
  </si>
  <si>
    <t xml:space="preserve"> STATIONARY</t>
  </si>
  <si>
    <t xml:space="preserve"> OPEX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</si>
</sst>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_);_(* \(#,##0.0\);_(* &quot;-&quot;??_);_(@_)"/>
    <numFmt numFmtId="165" formatCode="_(* #,##0_);_(* \(#,##0\);_(* &quot;-&quot;??_);_(@_)"/>
    <numFmt numFmtId="166" formatCode="_(* #,##0_);_(* \(#,##0\);_(* &quot;-&quot;?_);_(@_)"/>
  </numFmts>
  <fonts count="10"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u/>
      <sz val="11"/>
      <color theme="1"/>
      <name val="Calibri"/>
      <family val="2"/>
      <scheme val="minor"/>
    </font>
    <font>
      <sz val="11"/>
      <color theme="0"/>
      <name val="Calibri"/>
      <family val="2"/>
      <scheme val="minor"/>
    </font>
    <font>
      <sz val="11"/>
      <color rgb="FF00B0F0"/>
      <name val="Calibri"/>
      <family val="2"/>
      <scheme val="minor"/>
    </font>
    <font>
      <b/>
      <sz val="11"/>
      <name val="Calibri"/>
      <family val="2"/>
      <scheme val="minor"/>
    </font>
    <font>
      <b/>
      <sz val="11"/>
      <color theme="1"/>
      <name val="Calibri"/>
      <family val="2"/>
      <scheme val="minor"/>
    </font>
    <font>
      <b/>
      <sz val="15"/>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1" tint="0.249977111117893"/>
        <bgColor indexed="64"/>
      </patternFill>
    </fill>
  </fills>
  <borders count="3">
    <border>
      <left/>
      <right/>
      <top/>
      <bottom/>
      <diagonal/>
    </border>
    <border>
      <left/>
      <right style="medium">
        <color auto="1"/>
      </right>
      <top/>
      <bottom/>
      <diagonal/>
    </border>
    <border>
      <left style="thin">
        <color auto="1"/>
      </left>
      <right style="thin">
        <color auto="1"/>
      </right>
      <top style="thin">
        <color auto="1"/>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165" fontId="0" fillId="0" borderId="0" xfId="1" applyNumberFormat="1" applyFont="1"/>
    <xf numFmtId="165" fontId="0" fillId="0" borderId="0" xfId="0" applyNumberFormat="1"/>
    <xf numFmtId="9" fontId="0" fillId="0" borderId="0" xfId="2" applyFont="1"/>
    <xf numFmtId="0" fontId="0" fillId="0" borderId="0" xfId="0" pivotButton="1"/>
    <xf numFmtId="0" fontId="0" fillId="0" borderId="0" xfId="0" applyAlignment="1">
      <alignment horizontal="left"/>
    </xf>
    <xf numFmtId="0" fontId="0" fillId="2" borderId="0" xfId="0" applyFill="1"/>
    <xf numFmtId="9" fontId="0" fillId="0" borderId="0" xfId="0" applyNumberFormat="1"/>
    <xf numFmtId="0" fontId="0" fillId="0" borderId="1" xfId="0" applyBorder="1"/>
    <xf numFmtId="0" fontId="4" fillId="0" borderId="0" xfId="0" applyFont="1"/>
    <xf numFmtId="0" fontId="2" fillId="3" borderId="0" xfId="0" applyFont="1" applyFill="1"/>
    <xf numFmtId="165" fontId="0" fillId="2" borderId="0" xfId="1" applyNumberFormat="1" applyFont="1" applyFill="1"/>
    <xf numFmtId="164" fontId="0" fillId="2" borderId="0" xfId="1" applyNumberFormat="1" applyFont="1" applyFill="1"/>
    <xf numFmtId="164" fontId="0" fillId="2" borderId="0" xfId="0" applyNumberFormat="1" applyFill="1"/>
    <xf numFmtId="43" fontId="0" fillId="2" borderId="0" xfId="0" applyNumberFormat="1" applyFill="1"/>
    <xf numFmtId="165" fontId="0" fillId="2" borderId="0" xfId="0" applyNumberFormat="1" applyFill="1" applyAlignment="1">
      <alignment horizontal="left"/>
    </xf>
    <xf numFmtId="166" fontId="0" fillId="2" borderId="0" xfId="0" applyNumberFormat="1" applyFill="1"/>
    <xf numFmtId="165" fontId="0" fillId="2" borderId="0" xfId="0" applyNumberFormat="1" applyFill="1"/>
    <xf numFmtId="9" fontId="0" fillId="2" borderId="0" xfId="2" applyFont="1" applyFill="1"/>
    <xf numFmtId="0" fontId="5" fillId="2" borderId="0" xfId="0" applyFont="1" applyFill="1"/>
    <xf numFmtId="164" fontId="6" fillId="2" borderId="0" xfId="1" applyNumberFormat="1" applyFont="1" applyFill="1" applyAlignment="1">
      <alignment horizontal="center" vertical="center"/>
    </xf>
    <xf numFmtId="165" fontId="6" fillId="2" borderId="0" xfId="1" applyNumberFormat="1" applyFont="1" applyFill="1" applyAlignment="1">
      <alignment horizontal="center" vertical="center"/>
    </xf>
    <xf numFmtId="164" fontId="6" fillId="2" borderId="0" xfId="0" applyNumberFormat="1" applyFont="1" applyFill="1" applyAlignment="1">
      <alignment horizontal="center" vertical="center"/>
    </xf>
    <xf numFmtId="43" fontId="6" fillId="2" borderId="0" xfId="0" applyNumberFormat="1" applyFont="1" applyFill="1" applyAlignment="1">
      <alignment horizontal="center" vertical="center"/>
    </xf>
    <xf numFmtId="0" fontId="6" fillId="2" borderId="0" xfId="0" applyFont="1" applyFill="1" applyAlignment="1">
      <alignment horizontal="center" vertical="center"/>
    </xf>
    <xf numFmtId="165" fontId="6" fillId="2" borderId="0" xfId="0" applyNumberFormat="1" applyFont="1" applyFill="1" applyAlignment="1">
      <alignment horizontal="center" vertical="center"/>
    </xf>
    <xf numFmtId="166" fontId="6" fillId="2" borderId="0" xfId="0" applyNumberFormat="1" applyFont="1" applyFill="1" applyAlignment="1">
      <alignment horizontal="center" vertical="center"/>
    </xf>
    <xf numFmtId="9" fontId="6" fillId="2" borderId="0" xfId="2" applyFont="1" applyFill="1" applyAlignment="1">
      <alignment horizontal="center" vertical="center"/>
    </xf>
    <xf numFmtId="0" fontId="7" fillId="4" borderId="2" xfId="0" applyFont="1" applyFill="1" applyBorder="1" applyAlignment="1">
      <alignment horizontal="center" vertical="center" wrapText="1"/>
    </xf>
    <xf numFmtId="9" fontId="0" fillId="2" borderId="0" xfId="0" applyNumberFormat="1" applyFill="1"/>
    <xf numFmtId="9" fontId="0" fillId="2" borderId="0" xfId="0" applyNumberFormat="1" applyFill="1" applyAlignment="1">
      <alignment horizontal="right"/>
    </xf>
    <xf numFmtId="0" fontId="8" fillId="0" borderId="0" xfId="0" applyFont="1"/>
    <xf numFmtId="0" fontId="9" fillId="0" borderId="0" xfId="0" applyFont="1"/>
    <xf numFmtId="0" fontId="0" fillId="0" borderId="0" xfId="0" applyAlignment="1">
      <alignment horizontal="center"/>
    </xf>
    <xf numFmtId="165" fontId="0" fillId="0" borderId="0" xfId="0" applyNumberFormat="1" applyAlignment="1">
      <alignment horizontal="center"/>
    </xf>
    <xf numFmtId="0" fontId="2" fillId="2" borderId="0" xfId="0" applyFont="1" applyFill="1" applyAlignment="1">
      <alignment horizontal="center" vertical="center"/>
    </xf>
    <xf numFmtId="10" fontId="0" fillId="0" borderId="0" xfId="0" applyNumberFormat="1"/>
    <xf numFmtId="0" fontId="5" fillId="5" borderId="0" xfId="0" applyFont="1" applyFill="1" applyAlignment="1">
      <alignment horizontal="center" vertical="center"/>
    </xf>
  </cellXfs>
  <cellStyles count="3">
    <cellStyle name="Comma" xfId="1" builtinId="3"/>
    <cellStyle name="Normal" xfId="0" builtinId="0"/>
    <cellStyle name="Percent" xfId="2" builtinId="5"/>
  </cellStyles>
  <dxfs count="20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fill>
        <patternFill patternType="solid">
          <fgColor indexed="64"/>
          <bgColor theme="1"/>
        </patternFill>
      </fill>
    </dxf>
    <dxf>
      <numFmt numFmtId="13" formatCode="0%"/>
    </dxf>
    <dxf>
      <font>
        <color theme="0"/>
      </font>
      <fill>
        <patternFill patternType="solid">
          <fgColor indexed="64"/>
          <bgColor theme="1"/>
        </patternFill>
      </fill>
    </dxf>
    <dxf>
      <numFmt numFmtId="165" formatCode="_(* #,##0_);_(* \(#,##0\);_(* &quot;-&quot;??_);_(@_)"/>
    </dxf>
    <dxf>
      <fill>
        <patternFill patternType="solid">
          <bgColor theme="1"/>
        </patternFill>
      </fill>
    </dxf>
    <dxf>
      <font>
        <color theme="0"/>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fill>
        <patternFill patternType="solid">
          <fgColor indexed="64"/>
          <bgColor theme="1"/>
        </patternFill>
      </fill>
    </dxf>
    <dxf>
      <numFmt numFmtId="13" formatCode="0%"/>
    </dxf>
    <dxf>
      <font>
        <color theme="0"/>
      </font>
      <fill>
        <patternFill patternType="solid">
          <fgColor indexed="64"/>
          <bgColor theme="1"/>
        </patternFill>
      </fill>
    </dxf>
    <dxf>
      <numFmt numFmtId="165" formatCode="_(* #,##0_);_(* \(#,##0\);_(* &quot;-&quot;??_);_(@_)"/>
    </dxf>
    <dxf>
      <fill>
        <patternFill patternType="solid">
          <bgColor theme="1"/>
        </patternFill>
      </fill>
    </dxf>
    <dxf>
      <font>
        <color theme="0"/>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fill>
        <patternFill patternType="solid">
          <fgColor indexed="64"/>
          <bgColor theme="1"/>
        </patternFill>
      </fill>
    </dxf>
    <dxf>
      <numFmt numFmtId="13" formatCode="0%"/>
    </dxf>
    <dxf>
      <font>
        <color theme="0"/>
      </font>
      <fill>
        <patternFill patternType="solid">
          <fgColor indexed="64"/>
          <bgColor theme="1"/>
        </patternFill>
      </fill>
    </dxf>
    <dxf>
      <numFmt numFmtId="165" formatCode="_(* #,##0_);_(* \(#,##0\);_(* &quot;-&quot;??_);_(@_)"/>
    </dxf>
    <dxf>
      <fill>
        <patternFill patternType="solid">
          <bgColor theme="1"/>
        </patternFill>
      </fill>
    </dxf>
    <dxf>
      <font>
        <color theme="0"/>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fill>
        <patternFill patternType="solid">
          <fgColor indexed="64"/>
          <bgColor theme="1"/>
        </patternFill>
      </fill>
    </dxf>
    <dxf>
      <numFmt numFmtId="13" formatCode="0%"/>
    </dxf>
    <dxf>
      <font>
        <color theme="0"/>
      </font>
      <fill>
        <patternFill patternType="solid">
          <fgColor indexed="64"/>
          <bgColor theme="1"/>
        </patternFill>
      </fill>
    </dxf>
    <dxf>
      <numFmt numFmtId="165" formatCode="_(* #,##0_);_(* \(#,##0\);_(* &quot;-&quot;??_);_(@_)"/>
    </dxf>
    <dxf>
      <fill>
        <patternFill patternType="solid">
          <bgColor theme="1"/>
        </patternFill>
      </fill>
    </dxf>
    <dxf>
      <font>
        <color theme="0"/>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fill>
        <patternFill patternType="solid">
          <fgColor indexed="64"/>
          <bgColor theme="1"/>
        </patternFill>
      </fill>
    </dxf>
    <dxf>
      <numFmt numFmtId="13" formatCode="0%"/>
    </dxf>
    <dxf>
      <font>
        <color theme="0"/>
      </font>
      <fill>
        <patternFill patternType="solid">
          <fgColor indexed="64"/>
          <bgColor theme="1"/>
        </patternFill>
      </fill>
    </dxf>
    <dxf>
      <numFmt numFmtId="165" formatCode="_(* #,##0_);_(* \(#,##0\);_(* &quot;-&quot;??_);_(@_)"/>
    </dxf>
    <dxf>
      <fill>
        <patternFill patternType="solid">
          <bgColor theme="1"/>
        </patternFill>
      </fill>
    </dxf>
    <dxf>
      <font>
        <color theme="0"/>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fill>
        <patternFill patternType="solid">
          <fgColor indexed="64"/>
          <bgColor theme="1"/>
        </patternFill>
      </fill>
    </dxf>
    <dxf>
      <numFmt numFmtId="13" formatCode="0%"/>
    </dxf>
    <dxf>
      <font>
        <color theme="0"/>
      </font>
      <fill>
        <patternFill patternType="solid">
          <fgColor indexed="64"/>
          <bgColor theme="1"/>
        </patternFill>
      </fill>
    </dxf>
    <dxf>
      <numFmt numFmtId="165" formatCode="_(* #,##0_);_(* \(#,##0\);_(* &quot;-&quot;??_);_(@_)"/>
    </dxf>
    <dxf>
      <fill>
        <patternFill patternType="solid">
          <bgColor theme="1"/>
        </patternFill>
      </fill>
    </dxf>
    <dxf>
      <font>
        <color theme="0"/>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fill>
        <patternFill patternType="solid">
          <fgColor indexed="64"/>
          <bgColor theme="1"/>
        </patternFill>
      </fill>
    </dxf>
    <dxf>
      <numFmt numFmtId="13" formatCode="0%"/>
    </dxf>
    <dxf>
      <font>
        <color theme="0"/>
      </font>
      <fill>
        <patternFill patternType="solid">
          <fgColor indexed="64"/>
          <bgColor theme="1"/>
        </patternFill>
      </fill>
    </dxf>
    <dxf>
      <numFmt numFmtId="165" formatCode="_(* #,##0_);_(* \(#,##0\);_(* &quot;-&quot;??_);_(@_)"/>
    </dxf>
    <dxf>
      <fill>
        <patternFill patternType="solid">
          <bgColor theme="1"/>
        </patternFill>
      </fill>
    </dxf>
    <dxf>
      <font>
        <color theme="0"/>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0"/>
      </font>
      <fill>
        <patternFill patternType="solid">
          <fgColor indexed="64"/>
          <bgColor theme="1"/>
        </patternFill>
      </fill>
    </dxf>
    <dxf>
      <numFmt numFmtId="13" formatCode="0%"/>
    </dxf>
    <dxf>
      <font>
        <color theme="0"/>
      </font>
      <fill>
        <patternFill patternType="solid">
          <fgColor indexed="64"/>
          <bgColor theme="1"/>
        </patternFill>
      </fill>
    </dxf>
    <dxf>
      <numFmt numFmtId="165" formatCode="_(* #,##0_);_(* \(#,##0\);_(* &quot;-&quot;??_);_(@_)"/>
    </dxf>
    <dxf>
      <fill>
        <patternFill patternType="solid">
          <bgColor theme="1"/>
        </patternFill>
      </fill>
    </dxf>
    <dxf>
      <font>
        <color theme="0"/>
      </font>
    </dxf>
    <dxf>
      <font>
        <color theme="0"/>
      </font>
      <fill>
        <patternFill patternType="solid">
          <fgColor indexed="64"/>
          <bgColor theme="1"/>
        </patternFill>
      </fill>
    </dxf>
    <dxf>
      <font>
        <color theme="0"/>
      </font>
      <fill>
        <patternFill patternType="solid">
          <fgColor indexed="64"/>
          <bgColor theme="1"/>
        </patternFill>
      </fill>
    </dxf>
    <dxf>
      <font>
        <color theme="0"/>
      </font>
      <fill>
        <patternFill patternType="solid">
          <fgColor indexed="64"/>
          <bgColor theme="1"/>
        </patternFill>
      </fill>
    </dxf>
    <dxf>
      <font>
        <color theme="0"/>
      </font>
      <fill>
        <patternFill patternType="solid">
          <fgColor indexed="64"/>
          <bgColor theme="1"/>
        </patternFill>
      </fill>
    </dxf>
    <dxf>
      <font>
        <color theme="0"/>
      </font>
    </dxf>
    <dxf>
      <font>
        <color theme="0"/>
      </font>
    </dxf>
    <dxf>
      <fill>
        <patternFill patternType="solid">
          <bgColor theme="1"/>
        </patternFill>
      </fill>
    </dxf>
    <dxf>
      <fill>
        <patternFill patternType="solid">
          <bgColor theme="1"/>
        </patternFill>
      </fill>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rgb="FF00B0F0"/>
        <name val="Calibri"/>
        <family val="2"/>
        <scheme val="minor"/>
      </font>
      <fill>
        <patternFill>
          <fgColor indexed="64"/>
          <bgColor theme="1"/>
        </patternFill>
      </fill>
      <alignment horizontal="center" vertical="center" textRotation="0" wrapText="0" indent="0" justifyLastLine="0" shrinkToFit="0" readingOrder="0"/>
    </dxf>
    <dxf>
      <font>
        <strike val="0"/>
        <outline val="0"/>
        <shadow val="0"/>
        <u val="none"/>
        <vertAlign val="baseline"/>
        <sz val="11"/>
        <color rgb="FF00B0F0"/>
        <name val="Calibri"/>
        <family val="2"/>
        <scheme val="minor"/>
      </font>
      <numFmt numFmtId="165" formatCode="_(* #,##0_);_(* \(#,##0\);_(* &quot;-&quot;??_);_(@_)"/>
      <fill>
        <patternFill>
          <fgColor indexed="64"/>
          <bgColor theme="1"/>
        </patternFill>
      </fill>
      <alignment horizontal="center" vertical="center" textRotation="0" wrapText="0" indent="0" justifyLastLine="0" shrinkToFit="0" readingOrder="0"/>
    </dxf>
    <dxf>
      <font>
        <strike val="0"/>
        <outline val="0"/>
        <shadow val="0"/>
        <u val="none"/>
        <vertAlign val="baseline"/>
        <sz val="11"/>
        <color rgb="FF00B0F0"/>
        <name val="Calibri"/>
        <family val="2"/>
        <scheme val="minor"/>
      </font>
      <numFmt numFmtId="166" formatCode="_(* #,##0_);_(* \(#,##0\);_(* &quot;-&quot;?_);_(@_)"/>
      <fill>
        <patternFill>
          <fgColor indexed="64"/>
          <bgColor theme="1"/>
        </patternFill>
      </fill>
      <alignment horizontal="center" vertical="center" textRotation="0" wrapText="0" indent="0" justifyLastLine="0" shrinkToFit="0" readingOrder="0"/>
    </dxf>
    <dxf>
      <font>
        <strike val="0"/>
        <outline val="0"/>
        <shadow val="0"/>
        <u val="none"/>
        <vertAlign val="baseline"/>
        <sz val="11"/>
        <color rgb="FF00B0F0"/>
        <name val="Calibri"/>
        <family val="2"/>
        <scheme val="minor"/>
      </font>
      <numFmt numFmtId="165" formatCode="_(* #,##0_);_(* \(#,##0\);_(* &quot;-&quot;??_);_(@_)"/>
      <fill>
        <patternFill>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B0F0"/>
        <name val="Calibri"/>
        <family val="2"/>
        <scheme val="minor"/>
      </font>
      <numFmt numFmtId="165" formatCode="_(* #,##0_);_(* \(#,##0\);_(* &quot;-&quot;??_);_(@_)"/>
      <fill>
        <patternFill>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B0F0"/>
        <name val="Calibri"/>
        <family val="2"/>
        <scheme val="minor"/>
      </font>
      <numFmt numFmtId="165" formatCode="_(* #,##0_);_(* \(#,##0\);_(* &quot;-&quot;??_);_(@_)"/>
      <fill>
        <patternFill>
          <fgColor indexed="64"/>
          <bgColor theme="1"/>
        </patternFill>
      </fill>
      <alignment horizontal="center" vertical="center" textRotation="0" wrapText="0" indent="0" justifyLastLine="0" shrinkToFit="0" readingOrder="0"/>
    </dxf>
    <dxf>
      <font>
        <strike val="0"/>
        <outline val="0"/>
        <shadow val="0"/>
        <u val="none"/>
        <vertAlign val="baseline"/>
        <sz val="11"/>
        <color rgb="FF00B0F0"/>
        <name val="Calibri"/>
        <family val="2"/>
        <scheme val="minor"/>
      </font>
      <fill>
        <patternFill>
          <fgColor indexed="64"/>
          <bgColor theme="1"/>
        </patternFill>
      </fill>
      <alignment horizontal="center" vertical="center" textRotation="0" wrapText="0" indent="0" justifyLastLine="0" shrinkToFit="0" readingOrder="0"/>
    </dxf>
    <dxf>
      <font>
        <strike val="0"/>
        <outline val="0"/>
        <shadow val="0"/>
        <u val="none"/>
        <vertAlign val="baseline"/>
        <sz val="11"/>
        <color rgb="FF00B0F0"/>
        <name val="Calibri"/>
        <family val="2"/>
        <scheme val="minor"/>
      </font>
      <numFmt numFmtId="35" formatCode="_(* #,##0.00_);_(* \(#,##0.00\);_(* &quot;-&quot;??_);_(@_)"/>
      <fill>
        <patternFill>
          <fgColor indexed="64"/>
          <bgColor theme="1"/>
        </patternFill>
      </fill>
      <alignment horizontal="center" vertical="center" textRotation="0" wrapText="0" indent="0" justifyLastLine="0" shrinkToFit="0" readingOrder="0"/>
    </dxf>
    <dxf>
      <font>
        <strike val="0"/>
        <outline val="0"/>
        <shadow val="0"/>
        <u val="none"/>
        <vertAlign val="baseline"/>
        <sz val="11"/>
        <color rgb="FF00B0F0"/>
        <name val="Calibri"/>
        <family val="2"/>
        <scheme val="minor"/>
      </font>
      <numFmt numFmtId="164" formatCode="_(* #,##0.0_);_(* \(#,##0.0\);_(* &quot;-&quot;??_);_(@_)"/>
      <fill>
        <patternFill>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B0F0"/>
        <name val="Calibri"/>
        <family val="2"/>
        <scheme val="minor"/>
      </font>
      <numFmt numFmtId="165" formatCode="_(* #,##0_);_(* \(#,##0\);_(* &quot;-&quot;??_);_(@_)"/>
      <fill>
        <patternFill>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B0F0"/>
        <name val="Calibri"/>
        <family val="2"/>
        <scheme val="minor"/>
      </font>
      <numFmt numFmtId="164" formatCode="_(* #,##0.0_);_(* \(#,##0.0\);_(* &quot;-&quot;??_);_(@_)"/>
      <fill>
        <patternFill>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B0F0"/>
        <name val="Calibri"/>
        <family val="2"/>
        <scheme val="minor"/>
      </font>
      <numFmt numFmtId="165" formatCode="_(* #,##0_);_(* \(#,##0\);_(* &quot;-&quot;??_);_(@_)"/>
      <fill>
        <patternFill>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B0F0"/>
        <name val="Calibri"/>
        <family val="2"/>
        <scheme val="minor"/>
      </font>
      <numFmt numFmtId="165" formatCode="_(* #,##0_);_(* \(#,##0\);_(* &quot;-&quot;??_);_(@_)"/>
      <fill>
        <patternFill>
          <fgColor indexed="64"/>
          <bgColor theme="1"/>
        </patternFill>
      </fill>
      <alignment horizontal="center" vertical="center" textRotation="0" wrapText="0" indent="0" justifyLastLine="0" shrinkToFit="0" readingOrder="0"/>
    </dxf>
    <dxf>
      <font>
        <strike val="0"/>
        <outline val="0"/>
        <shadow val="0"/>
        <u val="none"/>
        <vertAlign val="baseline"/>
        <sz val="11"/>
        <color rgb="FF00B0F0"/>
        <name val="Calibri"/>
        <family val="2"/>
        <scheme val="minor"/>
      </font>
      <fill>
        <patternFill>
          <fgColor indexed="64"/>
          <bgColor theme="1"/>
        </patternFill>
      </fill>
      <alignment horizontal="center" vertical="center" textRotation="0" wrapText="0" indent="0" justifyLastLine="0" shrinkToFit="0" readingOrder="0"/>
    </dxf>
    <dxf>
      <font>
        <strike val="0"/>
        <outline val="0"/>
        <shadow val="0"/>
        <u val="none"/>
        <vertAlign val="baseline"/>
        <sz val="11"/>
        <color rgb="FF00B0F0"/>
        <name val="Calibri"/>
        <family val="2"/>
        <scheme val="minor"/>
      </font>
      <fill>
        <patternFill>
          <fgColor indexed="64"/>
          <bgColor theme="1"/>
        </patternFill>
      </fill>
      <alignment horizontal="center" vertical="center" textRotation="0" wrapText="0" indent="0" justifyLastLine="0" shrinkToFit="0" readingOrder="0"/>
    </dxf>
    <dxf>
      <border outline="0">
        <top style="thin">
          <color theme="0"/>
        </top>
      </border>
    </dxf>
    <dxf>
      <font>
        <strike val="0"/>
        <outline val="0"/>
        <shadow val="0"/>
        <u val="none"/>
        <vertAlign val="baseline"/>
        <sz val="11"/>
        <color theme="0"/>
        <name val="Calibri"/>
        <family val="2"/>
        <scheme val="minor"/>
      </font>
      <fill>
        <patternFill>
          <fgColor indexed="64"/>
          <bgColor theme="1"/>
        </patternFill>
      </fill>
      <alignment horizontal="center" vertical="center" textRotation="0" wrapText="0" indent="0" justifyLastLine="0" shrinkToFit="0" readingOrder="0"/>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1" indent="0" justifyLastLine="0" shrinkToFit="0" readingOrder="0"/>
      <border diagonalUp="0" diagonalDown="0" outline="0">
        <left style="thin">
          <color theme="0"/>
        </left>
        <right style="thin">
          <color theme="0"/>
        </right>
        <top/>
        <bottom/>
      </border>
    </dxf>
    <dxf>
      <fill>
        <patternFill>
          <bgColor theme="1"/>
        </patternFill>
      </fill>
    </dxf>
    <dxf>
      <font>
        <sz val="12"/>
      </font>
      <fill>
        <patternFill>
          <bgColor theme="1" tint="4.9989318521683403E-2"/>
        </patternFill>
      </fill>
      <border>
        <left/>
        <right/>
        <top/>
        <bottom/>
      </border>
    </dxf>
  </dxfs>
  <tableStyles count="1" defaultTableStyle="TableStyleMedium2" defaultPivotStyle="PivotStyleLight16">
    <tableStyle name="Slicer Style 1" pivot="0" table="0" count="6" xr9:uid="{20F873A7-9247-405D-B624-9987F4694759}">
      <tableStyleElement type="wholeTable" dxfId="204"/>
      <tableStyleElement type="headerRow" dxfId="203"/>
    </tableStyle>
  </tableStyles>
  <colors>
    <mruColors>
      <color rgb="FFFB95A4"/>
      <color rgb="FFF29EAA"/>
      <color rgb="FFE10928"/>
      <color rgb="FF2E27BD"/>
      <color rgb="FFE5ABC8"/>
      <color rgb="FFFF3300"/>
      <color rgb="FF366590"/>
      <color rgb="FF82166B"/>
      <color rgb="FF930523"/>
      <color rgb="FFC3ECF1"/>
    </mruColors>
  </colors>
  <extLst>
    <ext xmlns:x14="http://schemas.microsoft.com/office/spreadsheetml/2009/9/main" uri="{46F421CA-312F-682f-3DD2-61675219B42D}">
      <x14:dxfs count="4">
        <dxf>
          <font>
            <sz val="12"/>
          </font>
          <fill>
            <patternFill>
              <bgColor rgb="FF00B0F0"/>
            </patternFill>
          </fill>
          <border>
            <left/>
            <right/>
            <top/>
            <bottom/>
          </border>
        </dxf>
        <dxf>
          <font>
            <b/>
            <i/>
            <sz val="12"/>
          </font>
          <fill>
            <patternFill>
              <bgColor rgb="FF00B0F0"/>
            </patternFill>
          </fill>
          <border>
            <left/>
            <right/>
            <top/>
            <bottom/>
          </border>
        </dxf>
        <dxf>
          <font>
            <b/>
            <i val="0"/>
            <sz val="12"/>
            <color rgb="FF00B0F0"/>
          </font>
          <fill>
            <patternFill>
              <bgColor theme="5" tint="0.79998168889431442"/>
            </patternFill>
          </fill>
          <border diagonalUp="0" diagonalDown="0">
            <left/>
            <right/>
            <top/>
            <bottom/>
            <vertical/>
            <horizontal/>
          </border>
        </dxf>
        <dxf>
          <font>
            <color theme="0"/>
          </font>
          <fill>
            <patternFill>
              <bgColor rgb="FF00B0F0"/>
            </patternFill>
          </fill>
          <border>
            <left/>
            <right/>
            <top/>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[P&amp;L Dashboard.xlsx]Pivot Tables!PivotTable9</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5">
                  <a:lumMod val="75000"/>
                </a:schemeClr>
              </a:gs>
              <a:gs pos="72000">
                <a:srgbClr val="E5ABC8"/>
              </a:gs>
            </a:gsLst>
            <a:lin ang="81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Tables'!$M$2</c:f>
              <c:strCache>
                <c:ptCount val="1"/>
                <c:pt idx="0">
                  <c:v>Sum of INCOMES</c:v>
                </c:pt>
              </c:strCache>
            </c:strRef>
          </c:tx>
          <c:spPr>
            <a:solidFill>
              <a:srgbClr val="00B0F0"/>
            </a:solidFill>
            <a:ln>
              <a:noFill/>
            </a:ln>
            <a:effectLst/>
          </c:spPr>
          <c:cat>
            <c:strRef>
              <c:f>'Pivot Tables'!$L$3:$L$15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Tables'!$M$3:$M$15</c:f>
              <c:numCache>
                <c:formatCode>_(* #,##0_);_(* \(#,##0\);_(* "-"??_);_(@_)</c:formatCode>
                <c:ptCount val="12"/>
                <c:pt idx="0">
                  <c:v>206510000</c:v>
                </c:pt>
                <c:pt idx="1">
                  <c:v>222890000</c:v>
                </c:pt>
                <c:pt idx="2">
                  <c:v>225570000</c:v>
                </c:pt>
                <c:pt idx="3">
                  <c:v>228010000</c:v>
                </c:pt>
                <c:pt idx="4">
                  <c:v>258760000</c:v>
                </c:pt>
                <c:pt idx="5">
                  <c:v>284360000</c:v>
                </c:pt>
                <c:pt idx="6">
                  <c:v>258079999.99999997</c:v>
                </c:pt>
                <c:pt idx="7">
                  <c:v>231990000</c:v>
                </c:pt>
                <c:pt idx="8">
                  <c:v>246490000</c:v>
                </c:pt>
                <c:pt idx="9">
                  <c:v>8070000</c:v>
                </c:pt>
                <c:pt idx="10">
                  <c:v>8070000</c:v>
                </c:pt>
                <c:pt idx="11">
                  <c:v>9160000</c:v>
                </c:pt>
              </c:numCache>
            </c:numRef>
          </c:val>
          <c:extLst>
            <c:ext xmlns:c16="http://schemas.microsoft.com/office/drawing/2014/chart" uri="{C3380CC4-5D6E-409C-BE32-E72D297353CC}">
              <c16:uniqueId val="{00000000-E32F-4086-9182-DDD3F7D4F852}"/>
            </c:ext>
          </c:extLst>
        </c:ser>
        <c:ser>
          <c:idx val="1"/>
          <c:order val="1"/>
          <c:tx>
            <c:strRef>
              <c:f>'Pivot Tables'!$N$2</c:f>
              <c:strCache>
                <c:ptCount val="1"/>
                <c:pt idx="0">
                  <c:v>Sum of TOTAL 
EXPENSES</c:v>
                </c:pt>
              </c:strCache>
            </c:strRef>
          </c:tx>
          <c:spPr>
            <a:gradFill>
              <a:gsLst>
                <a:gs pos="100000">
                  <a:schemeClr val="accent5">
                    <a:lumMod val="75000"/>
                  </a:schemeClr>
                </a:gs>
                <a:gs pos="72000">
                  <a:srgbClr val="E5ABC8"/>
                </a:gs>
              </a:gsLst>
              <a:lin ang="8100000" scaled="1"/>
            </a:gradFill>
            <a:ln>
              <a:noFill/>
            </a:ln>
            <a:effectLst/>
          </c:spPr>
          <c:cat>
            <c:strRef>
              <c:f>'Pivot Tables'!$L$3:$L$15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Tables'!$N$3:$N$15</c:f>
              <c:numCache>
                <c:formatCode>_(* #,##0_);_(* \(#,##0\);_(* "-"??_);_(@_)</c:formatCode>
                <c:ptCount val="12"/>
                <c:pt idx="0">
                  <c:v>3954612</c:v>
                </c:pt>
                <c:pt idx="1">
                  <c:v>7057927</c:v>
                </c:pt>
                <c:pt idx="2">
                  <c:v>6704737</c:v>
                </c:pt>
                <c:pt idx="3">
                  <c:v>4530205</c:v>
                </c:pt>
                <c:pt idx="4">
                  <c:v>2369021</c:v>
                </c:pt>
                <c:pt idx="5">
                  <c:v>5044924</c:v>
                </c:pt>
                <c:pt idx="6">
                  <c:v>4657321</c:v>
                </c:pt>
                <c:pt idx="7">
                  <c:v>5065403</c:v>
                </c:pt>
                <c:pt idx="8">
                  <c:v>6244460</c:v>
                </c:pt>
                <c:pt idx="9">
                  <c:v>5704531</c:v>
                </c:pt>
                <c:pt idx="10">
                  <c:v>4522707</c:v>
                </c:pt>
                <c:pt idx="11">
                  <c:v>6292008</c:v>
                </c:pt>
              </c:numCache>
            </c:numRef>
          </c:val>
          <c:extLst>
            <c:ext xmlns:c16="http://schemas.microsoft.com/office/drawing/2014/chart" uri="{C3380CC4-5D6E-409C-BE32-E72D297353CC}">
              <c16:uniqueId val="{00000001-E32F-4086-9182-DDD3F7D4F852}"/>
            </c:ext>
          </c:extLst>
        </c:ser>
        <c:dLbls>
          <c:showLegendKey val="0"/>
          <c:showVal val="0"/>
          <c:showCatName val="0"/>
          <c:showSerName val="0"/>
          <c:showPercent val="0"/>
          <c:showBubbleSize val="0"/>
        </c:dLbls>
        <c:axId val="605033903"/>
        <c:axId val="605032463"/>
      </c:areaChart>
      <c:catAx>
        <c:axId val="605033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5ABC8"/>
                </a:solidFill>
                <a:latin typeface="+mn-lt"/>
                <a:ea typeface="+mn-ea"/>
                <a:cs typeface="+mn-cs"/>
              </a:defRPr>
            </a:pPr>
            <a:endParaRPr lang="en-US"/>
          </a:p>
        </c:txPr>
        <c:crossAx val="605032463"/>
        <c:crosses val="autoZero"/>
        <c:auto val="1"/>
        <c:lblAlgn val="ctr"/>
        <c:lblOffset val="100"/>
        <c:noMultiLvlLbl val="0"/>
      </c:catAx>
      <c:valAx>
        <c:axId val="605032463"/>
        <c:scaling>
          <c:orientation val="minMax"/>
        </c:scaling>
        <c:delete val="1"/>
        <c:axPos val="l"/>
        <c:numFmt formatCode="_(* #,##0_);_(* \(#,##0\);_(* &quot;-&quot;??_);_(@_)" sourceLinked="1"/>
        <c:majorTickMark val="none"/>
        <c:minorTickMark val="none"/>
        <c:tickLblPos val="nextTo"/>
        <c:crossAx val="605033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[P&amp;L Dashboard.xlsx]Pivot Tables!PivotTable2</c:name>
    <c:fmtId val="18"/>
  </c:pivotSource>
  <c:chart>
    <c:title>
      <c:tx>
        <c:rich>
          <a:bodyPr rot="0" spcFirstLastPara="1" vertOverflow="ellipsis" vert="horz" wrap="square" anchor="ctr" anchorCtr="1"/>
          <a:lstStyle/>
          <a:p>
            <a:pPr>
              <a:defRPr sz="1800" b="0" i="0" u="none" strike="noStrike" kern="1200" spc="0" baseline="0">
                <a:solidFill>
                  <a:srgbClr val="00B0F0"/>
                </a:solidFill>
                <a:latin typeface="+mn-lt"/>
                <a:ea typeface="+mn-ea"/>
                <a:cs typeface="+mn-cs"/>
              </a:defRPr>
            </a:pPr>
            <a:r>
              <a:rPr lang="en-US" sz="1800" baseline="0">
                <a:solidFill>
                  <a:srgbClr val="00B0F0"/>
                </a:solidFill>
              </a:rPr>
              <a:t>Expenses Statistics Per Month</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29E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tx1">
              <a:lumMod val="85000"/>
              <a:lumOff val="1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Tables'!$AY$4</c:f>
              <c:strCache>
                <c:ptCount val="1"/>
                <c:pt idx="0">
                  <c:v> OPEX</c:v>
                </c:pt>
              </c:strCache>
            </c:strRef>
          </c:tx>
          <c:spPr>
            <a:solidFill>
              <a:schemeClr val="accent1"/>
            </a:solidFill>
            <a:ln>
              <a:noFill/>
            </a:ln>
            <a:effectLst/>
          </c:spPr>
          <c:cat>
            <c:strRef>
              <c:f>'Pivot Tables'!$AX$5:$AX$16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Tables'!$AY$5:$AY$16</c:f>
              <c:numCache>
                <c:formatCode>_(* #,##0_);_(* \(#,##0\);_(* "-"??_);_(@_)</c:formatCode>
                <c:ptCount val="12"/>
                <c:pt idx="0">
                  <c:v>654000</c:v>
                </c:pt>
                <c:pt idx="1">
                  <c:v>1429000</c:v>
                </c:pt>
                <c:pt idx="2">
                  <c:v>1209000</c:v>
                </c:pt>
                <c:pt idx="3">
                  <c:v>781000</c:v>
                </c:pt>
                <c:pt idx="4">
                  <c:v>747000</c:v>
                </c:pt>
                <c:pt idx="5">
                  <c:v>1310000</c:v>
                </c:pt>
                <c:pt idx="6">
                  <c:v>745000</c:v>
                </c:pt>
                <c:pt idx="7">
                  <c:v>1243000</c:v>
                </c:pt>
                <c:pt idx="8">
                  <c:v>1126000</c:v>
                </c:pt>
                <c:pt idx="9">
                  <c:v>1003000</c:v>
                </c:pt>
                <c:pt idx="10">
                  <c:v>967000</c:v>
                </c:pt>
                <c:pt idx="11">
                  <c:v>1524000</c:v>
                </c:pt>
              </c:numCache>
            </c:numRef>
          </c:val>
          <c:extLst>
            <c:ext xmlns:c16="http://schemas.microsoft.com/office/drawing/2014/chart" uri="{C3380CC4-5D6E-409C-BE32-E72D297353CC}">
              <c16:uniqueId val="{00000008-097F-4BF9-9FF9-6D803360D662}"/>
            </c:ext>
          </c:extLst>
        </c:ser>
        <c:ser>
          <c:idx val="1"/>
          <c:order val="1"/>
          <c:tx>
            <c:strRef>
              <c:f>'Pivot Tables'!$AZ$4</c:f>
              <c:strCache>
                <c:ptCount val="1"/>
                <c:pt idx="0">
                  <c:v> SARARIES &amp;
 WAGES</c:v>
                </c:pt>
              </c:strCache>
            </c:strRef>
          </c:tx>
          <c:spPr>
            <a:solidFill>
              <a:schemeClr val="bg1">
                <a:lumMod val="50000"/>
              </a:schemeClr>
            </a:solidFill>
            <a:ln>
              <a:noFill/>
            </a:ln>
            <a:effectLst/>
          </c:spPr>
          <c:cat>
            <c:strRef>
              <c:f>'Pivot Tables'!$AX$5:$AX$16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Tables'!$AZ$5:$AZ$16</c:f>
              <c:numCache>
                <c:formatCode>_(* #,##0_);_(* \(#,##0\);_(* "-"??_);_(@_)</c:formatCode>
                <c:ptCount val="12"/>
                <c:pt idx="0">
                  <c:v>303495</c:v>
                </c:pt>
                <c:pt idx="1">
                  <c:v>1078495</c:v>
                </c:pt>
                <c:pt idx="2">
                  <c:v>858495</c:v>
                </c:pt>
                <c:pt idx="3">
                  <c:v>430495</c:v>
                </c:pt>
                <c:pt idx="4">
                  <c:v>396495</c:v>
                </c:pt>
                <c:pt idx="5">
                  <c:v>959495</c:v>
                </c:pt>
                <c:pt idx="6">
                  <c:v>394495</c:v>
                </c:pt>
                <c:pt idx="7">
                  <c:v>892495</c:v>
                </c:pt>
                <c:pt idx="8">
                  <c:v>775495</c:v>
                </c:pt>
                <c:pt idx="9">
                  <c:v>652495</c:v>
                </c:pt>
                <c:pt idx="10">
                  <c:v>616495</c:v>
                </c:pt>
                <c:pt idx="11">
                  <c:v>1173495</c:v>
                </c:pt>
              </c:numCache>
            </c:numRef>
          </c:val>
          <c:extLst>
            <c:ext xmlns:c16="http://schemas.microsoft.com/office/drawing/2014/chart" uri="{C3380CC4-5D6E-409C-BE32-E72D297353CC}">
              <c16:uniqueId val="{00000009-097F-4BF9-9FF9-6D803360D662}"/>
            </c:ext>
          </c:extLst>
        </c:ser>
        <c:ser>
          <c:idx val="2"/>
          <c:order val="2"/>
          <c:tx>
            <c:strRef>
              <c:f>'Pivot Tables'!$BA$4</c:f>
              <c:strCache>
                <c:ptCount val="1"/>
                <c:pt idx="0">
                  <c:v> FINACE COST</c:v>
                </c:pt>
              </c:strCache>
            </c:strRef>
          </c:tx>
          <c:spPr>
            <a:solidFill>
              <a:schemeClr val="accent1">
                <a:lumMod val="50000"/>
              </a:schemeClr>
            </a:solidFill>
            <a:ln>
              <a:noFill/>
            </a:ln>
            <a:effectLst/>
          </c:spPr>
          <c:cat>
            <c:strRef>
              <c:f>'Pivot Tables'!$AX$5:$AX$16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Tables'!$BA$5:$BA$16</c:f>
              <c:numCache>
                <c:formatCode>_(* #,##0_);_(* \(#,##0\);_(* "-"??_);_(@_)</c:formatCode>
                <c:ptCount val="12"/>
                <c:pt idx="0">
                  <c:v>151747.5</c:v>
                </c:pt>
                <c:pt idx="1">
                  <c:v>539247.5</c:v>
                </c:pt>
                <c:pt idx="2">
                  <c:v>429247.5</c:v>
                </c:pt>
                <c:pt idx="3">
                  <c:v>215247.5</c:v>
                </c:pt>
                <c:pt idx="4">
                  <c:v>198247.5</c:v>
                </c:pt>
                <c:pt idx="5">
                  <c:v>479747.5</c:v>
                </c:pt>
                <c:pt idx="6">
                  <c:v>197247.5</c:v>
                </c:pt>
                <c:pt idx="7">
                  <c:v>446247.5</c:v>
                </c:pt>
                <c:pt idx="8">
                  <c:v>387747.5</c:v>
                </c:pt>
                <c:pt idx="9">
                  <c:v>326247.5</c:v>
                </c:pt>
                <c:pt idx="10">
                  <c:v>308247.5</c:v>
                </c:pt>
                <c:pt idx="11">
                  <c:v>586747.5</c:v>
                </c:pt>
              </c:numCache>
            </c:numRef>
          </c:val>
          <c:extLst>
            <c:ext xmlns:c16="http://schemas.microsoft.com/office/drawing/2014/chart" uri="{C3380CC4-5D6E-409C-BE32-E72D297353CC}">
              <c16:uniqueId val="{0000000A-097F-4BF9-9FF9-6D803360D662}"/>
            </c:ext>
          </c:extLst>
        </c:ser>
        <c:ser>
          <c:idx val="3"/>
          <c:order val="3"/>
          <c:tx>
            <c:strRef>
              <c:f>'Pivot Tables'!$BB$4</c:f>
              <c:strCache>
                <c:ptCount val="1"/>
                <c:pt idx="0">
                  <c:v> OFFICE 
SUPPLIES</c:v>
                </c:pt>
              </c:strCache>
            </c:strRef>
          </c:tx>
          <c:spPr>
            <a:solidFill>
              <a:srgbClr val="00B0F0"/>
            </a:solidFill>
            <a:ln>
              <a:noFill/>
            </a:ln>
            <a:effectLst/>
          </c:spPr>
          <c:cat>
            <c:strRef>
              <c:f>'Pivot Tables'!$AX$5:$AX$16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Tables'!$BB$5:$BB$16</c:f>
              <c:numCache>
                <c:formatCode>_(* #,##0_);_(* \(#,##0\);_(* "-"??_);_(@_)</c:formatCode>
                <c:ptCount val="12"/>
                <c:pt idx="0">
                  <c:v>51747.5</c:v>
                </c:pt>
                <c:pt idx="1">
                  <c:v>439247.5</c:v>
                </c:pt>
                <c:pt idx="2">
                  <c:v>329247.5</c:v>
                </c:pt>
                <c:pt idx="3">
                  <c:v>115247.5</c:v>
                </c:pt>
                <c:pt idx="4">
                  <c:v>98247.5</c:v>
                </c:pt>
                <c:pt idx="5">
                  <c:v>379747.5</c:v>
                </c:pt>
                <c:pt idx="6">
                  <c:v>97247.5</c:v>
                </c:pt>
                <c:pt idx="7">
                  <c:v>346247.5</c:v>
                </c:pt>
                <c:pt idx="8">
                  <c:v>287747.5</c:v>
                </c:pt>
                <c:pt idx="9">
                  <c:v>226247.5</c:v>
                </c:pt>
                <c:pt idx="10">
                  <c:v>208247.5</c:v>
                </c:pt>
                <c:pt idx="11">
                  <c:v>486747.5</c:v>
                </c:pt>
              </c:numCache>
            </c:numRef>
          </c:val>
          <c:extLst>
            <c:ext xmlns:c16="http://schemas.microsoft.com/office/drawing/2014/chart" uri="{C3380CC4-5D6E-409C-BE32-E72D297353CC}">
              <c16:uniqueId val="{0000000B-097F-4BF9-9FF9-6D803360D662}"/>
            </c:ext>
          </c:extLst>
        </c:ser>
        <c:ser>
          <c:idx val="4"/>
          <c:order val="4"/>
          <c:tx>
            <c:strRef>
              <c:f>'Pivot Tables'!$BC$4</c:f>
              <c:strCache>
                <c:ptCount val="1"/>
                <c:pt idx="0">
                  <c:v> UTILITES</c:v>
                </c:pt>
              </c:strCache>
            </c:strRef>
          </c:tx>
          <c:spPr>
            <a:solidFill>
              <a:schemeClr val="accent5">
                <a:lumMod val="60000"/>
                <a:lumOff val="40000"/>
              </a:schemeClr>
            </a:solidFill>
            <a:ln>
              <a:noFill/>
            </a:ln>
            <a:effectLst/>
          </c:spPr>
          <c:cat>
            <c:strRef>
              <c:f>'Pivot Tables'!$AX$5:$AX$16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Tables'!$BC$5:$BC$16</c:f>
              <c:numCache>
                <c:formatCode>_(* #,##0_);_(* \(#,##0\);_(* "-"??_);_(@_)</c:formatCode>
                <c:ptCount val="12"/>
                <c:pt idx="0">
                  <c:v>533100</c:v>
                </c:pt>
                <c:pt idx="1">
                  <c:v>118500</c:v>
                </c:pt>
                <c:pt idx="2">
                  <c:v>579000</c:v>
                </c:pt>
                <c:pt idx="3">
                  <c:v>565500</c:v>
                </c:pt>
                <c:pt idx="4">
                  <c:v>28700</c:v>
                </c:pt>
                <c:pt idx="5">
                  <c:v>470900</c:v>
                </c:pt>
                <c:pt idx="6">
                  <c:v>461100</c:v>
                </c:pt>
                <c:pt idx="7">
                  <c:v>534100</c:v>
                </c:pt>
                <c:pt idx="8">
                  <c:v>551800</c:v>
                </c:pt>
                <c:pt idx="9">
                  <c:v>370300</c:v>
                </c:pt>
                <c:pt idx="10">
                  <c:v>421500</c:v>
                </c:pt>
                <c:pt idx="11">
                  <c:v>97300</c:v>
                </c:pt>
              </c:numCache>
            </c:numRef>
          </c:val>
          <c:extLst>
            <c:ext xmlns:c16="http://schemas.microsoft.com/office/drawing/2014/chart" uri="{C3380CC4-5D6E-409C-BE32-E72D297353CC}">
              <c16:uniqueId val="{0000000C-097F-4BF9-9FF9-6D803360D662}"/>
            </c:ext>
          </c:extLst>
        </c:ser>
        <c:ser>
          <c:idx val="5"/>
          <c:order val="5"/>
          <c:tx>
            <c:strRef>
              <c:f>'Pivot Tables'!$BD$4</c:f>
              <c:strCache>
                <c:ptCount val="1"/>
                <c:pt idx="0">
                  <c:v> ADVERTISMENTS</c:v>
                </c:pt>
              </c:strCache>
            </c:strRef>
          </c:tx>
          <c:spPr>
            <a:solidFill>
              <a:schemeClr val="bg1">
                <a:lumMod val="95000"/>
              </a:schemeClr>
            </a:solidFill>
            <a:ln>
              <a:noFill/>
            </a:ln>
            <a:effectLst/>
          </c:spPr>
          <c:cat>
            <c:strRef>
              <c:f>'Pivot Tables'!$AX$5:$AX$16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Tables'!$BD$5:$BD$16</c:f>
              <c:numCache>
                <c:formatCode>_(* #,##0_);_(* \(#,##0\);_(* "-"??_);_(@_)</c:formatCode>
                <c:ptCount val="12"/>
                <c:pt idx="0">
                  <c:v>466302.00000000006</c:v>
                </c:pt>
                <c:pt idx="1">
                  <c:v>1018877</c:v>
                </c:pt>
                <c:pt idx="2">
                  <c:v>862017</c:v>
                </c:pt>
                <c:pt idx="3">
                  <c:v>556853</c:v>
                </c:pt>
                <c:pt idx="4">
                  <c:v>532611</c:v>
                </c:pt>
                <c:pt idx="5">
                  <c:v>934029.99999999988</c:v>
                </c:pt>
                <c:pt idx="6">
                  <c:v>531185</c:v>
                </c:pt>
                <c:pt idx="7">
                  <c:v>886259</c:v>
                </c:pt>
                <c:pt idx="8">
                  <c:v>802838</c:v>
                </c:pt>
                <c:pt idx="9">
                  <c:v>715139</c:v>
                </c:pt>
                <c:pt idx="10">
                  <c:v>689471</c:v>
                </c:pt>
                <c:pt idx="11">
                  <c:v>1086612</c:v>
                </c:pt>
              </c:numCache>
            </c:numRef>
          </c:val>
          <c:extLst>
            <c:ext xmlns:c16="http://schemas.microsoft.com/office/drawing/2014/chart" uri="{C3380CC4-5D6E-409C-BE32-E72D297353CC}">
              <c16:uniqueId val="{0000000D-097F-4BF9-9FF9-6D803360D662}"/>
            </c:ext>
          </c:extLst>
        </c:ser>
        <c:ser>
          <c:idx val="6"/>
          <c:order val="6"/>
          <c:tx>
            <c:strRef>
              <c:f>'Pivot Tables'!$BE$4</c:f>
              <c:strCache>
                <c:ptCount val="1"/>
                <c:pt idx="0">
                  <c:v> STATIONARY</c:v>
                </c:pt>
              </c:strCache>
            </c:strRef>
          </c:tx>
          <c:spPr>
            <a:solidFill>
              <a:schemeClr val="tx1">
                <a:lumMod val="85000"/>
                <a:lumOff val="15000"/>
              </a:schemeClr>
            </a:solidFill>
            <a:ln w="25400">
              <a:noFill/>
            </a:ln>
            <a:effectLst/>
          </c:spPr>
          <c:cat>
            <c:strRef>
              <c:f>'Pivot Tables'!$AX$5:$AX$16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Tables'!$BE$5:$BE$16</c:f>
              <c:numCache>
                <c:formatCode>_(* #,##0_);_(* \(#,##0\);_(* "-"??_);_(@_)</c:formatCode>
                <c:ptCount val="12"/>
                <c:pt idx="0">
                  <c:v>1794220</c:v>
                </c:pt>
                <c:pt idx="1">
                  <c:v>2434560</c:v>
                </c:pt>
                <c:pt idx="2">
                  <c:v>2437730</c:v>
                </c:pt>
                <c:pt idx="3">
                  <c:v>1865862</c:v>
                </c:pt>
                <c:pt idx="4">
                  <c:v>367720</c:v>
                </c:pt>
                <c:pt idx="5">
                  <c:v>511004</c:v>
                </c:pt>
                <c:pt idx="6">
                  <c:v>2231046</c:v>
                </c:pt>
                <c:pt idx="7">
                  <c:v>717054</c:v>
                </c:pt>
                <c:pt idx="8">
                  <c:v>2312832</c:v>
                </c:pt>
                <c:pt idx="9">
                  <c:v>2411102</c:v>
                </c:pt>
                <c:pt idx="10">
                  <c:v>1311746</c:v>
                </c:pt>
                <c:pt idx="11">
                  <c:v>1337106</c:v>
                </c:pt>
              </c:numCache>
            </c:numRef>
          </c:val>
          <c:extLst>
            <c:ext xmlns:c16="http://schemas.microsoft.com/office/drawing/2014/chart" uri="{C3380CC4-5D6E-409C-BE32-E72D297353CC}">
              <c16:uniqueId val="{0000000F-097F-4BF9-9FF9-6D803360D662}"/>
            </c:ext>
          </c:extLst>
        </c:ser>
        <c:dLbls>
          <c:showLegendKey val="0"/>
          <c:showVal val="0"/>
          <c:showCatName val="0"/>
          <c:showSerName val="0"/>
          <c:showPercent val="0"/>
          <c:showBubbleSize val="0"/>
        </c:dLbls>
        <c:axId val="1387471856"/>
        <c:axId val="1387454096"/>
      </c:areaChart>
      <c:catAx>
        <c:axId val="138747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387454096"/>
        <c:crosses val="autoZero"/>
        <c:auto val="1"/>
        <c:lblAlgn val="ctr"/>
        <c:lblOffset val="100"/>
        <c:noMultiLvlLbl val="0"/>
      </c:catAx>
      <c:valAx>
        <c:axId val="138745409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38747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749791592235324E-2"/>
          <c:y val="0"/>
          <c:w val="0.96725020840776466"/>
          <c:h val="0.96180555555555558"/>
        </c:manualLayout>
      </c:layout>
      <c:bubbleChart>
        <c:varyColors val="0"/>
        <c:ser>
          <c:idx val="0"/>
          <c:order val="0"/>
          <c:tx>
            <c:v>Expenses Analysis</c:v>
          </c:tx>
          <c:spPr>
            <a:gradFill flip="none" rotWithShape="1">
              <a:gsLst>
                <a:gs pos="77000">
                  <a:srgbClr val="7030A0"/>
                </a:gs>
                <a:gs pos="29000">
                  <a:srgbClr val="2E27BD"/>
                </a:gs>
              </a:gsLst>
              <a:lin ang="10800000" scaled="1"/>
              <a:tileRect/>
            </a:gradFill>
            <a:ln w="19050">
              <a:noFill/>
            </a:ln>
            <a:effectLst>
              <a:outerShdw blurRad="101600" sx="109000" sy="109000" algn="ctr" rotWithShape="0">
                <a:srgbClr val="2E27BD">
                  <a:alpha val="80000"/>
                </a:srgbClr>
              </a:outerShdw>
            </a:effectLst>
          </c:spPr>
          <c:invertIfNegative val="0"/>
          <c:dLbls>
            <c:dLbl>
              <c:idx val="0"/>
              <c:tx>
                <c:rich>
                  <a:bodyPr/>
                  <a:lstStyle/>
                  <a:p>
                    <a:fld id="{6ECE94D4-099E-44DA-9128-CB1B23865A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586-458D-B866-310924F92CAA}"/>
                </c:ext>
              </c:extLst>
            </c:dLbl>
            <c:dLbl>
              <c:idx val="1"/>
              <c:tx>
                <c:rich>
                  <a:bodyPr/>
                  <a:lstStyle/>
                  <a:p>
                    <a:fld id="{A8900659-4CC7-4FF1-92F4-A936CD00FFA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586-458D-B866-310924F92CAA}"/>
                </c:ext>
              </c:extLst>
            </c:dLbl>
            <c:dLbl>
              <c:idx val="2"/>
              <c:tx>
                <c:rich>
                  <a:bodyPr/>
                  <a:lstStyle/>
                  <a:p>
                    <a:fld id="{9F288A55-3177-47ED-B239-A7FCFA02CA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586-458D-B866-310924F92CAA}"/>
                </c:ext>
              </c:extLst>
            </c:dLbl>
            <c:dLbl>
              <c:idx val="3"/>
              <c:tx>
                <c:rich>
                  <a:bodyPr/>
                  <a:lstStyle/>
                  <a:p>
                    <a:fld id="{0A204F65-97EA-4581-AC0C-816028E87A9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586-458D-B866-310924F92CAA}"/>
                </c:ext>
              </c:extLst>
            </c:dLbl>
            <c:dLbl>
              <c:idx val="4"/>
              <c:tx>
                <c:rich>
                  <a:bodyPr/>
                  <a:lstStyle/>
                  <a:p>
                    <a:fld id="{0F46F77F-C242-4350-8635-2534F4BFEA4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586-458D-B866-310924F92CAA}"/>
                </c:ext>
              </c:extLst>
            </c:dLbl>
            <c:dLbl>
              <c:idx val="5"/>
              <c:tx>
                <c:rich>
                  <a:bodyPr/>
                  <a:lstStyle/>
                  <a:p>
                    <a:fld id="{ADF77945-24D6-45EE-9D6B-15668AA7A0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586-458D-B866-310924F92CAA}"/>
                </c:ext>
              </c:extLst>
            </c:dLbl>
            <c:dLbl>
              <c:idx val="6"/>
              <c:tx>
                <c:rich>
                  <a:bodyPr/>
                  <a:lstStyle/>
                  <a:p>
                    <a:fld id="{7ACC5975-CC84-4A89-8546-077EFFC131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586-458D-B866-310924F92CAA}"/>
                </c:ext>
              </c:extLst>
            </c:dLbl>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Tables'!$BM$9:$BM$15</c:f>
              <c:numCache>
                <c:formatCode>_(* #,##0_);_(* \(#,##0\);_(* "-"??_);_(@_)</c:formatCode>
                <c:ptCount val="7"/>
                <c:pt idx="0">
                  <c:v>1</c:v>
                </c:pt>
                <c:pt idx="1">
                  <c:v>7</c:v>
                </c:pt>
                <c:pt idx="2">
                  <c:v>4</c:v>
                </c:pt>
                <c:pt idx="3">
                  <c:v>1</c:v>
                </c:pt>
                <c:pt idx="4">
                  <c:v>6</c:v>
                </c:pt>
                <c:pt idx="5">
                  <c:v>5</c:v>
                </c:pt>
                <c:pt idx="6">
                  <c:v>2</c:v>
                </c:pt>
              </c:numCache>
            </c:numRef>
          </c:xVal>
          <c:yVal>
            <c:numRef>
              <c:f>'Pivot Tables'!$BN$9:$BN$15</c:f>
              <c:numCache>
                <c:formatCode>General</c:formatCode>
                <c:ptCount val="7"/>
                <c:pt idx="0">
                  <c:v>3</c:v>
                </c:pt>
                <c:pt idx="1">
                  <c:v>2</c:v>
                </c:pt>
                <c:pt idx="2">
                  <c:v>1</c:v>
                </c:pt>
                <c:pt idx="3">
                  <c:v>7</c:v>
                </c:pt>
                <c:pt idx="4">
                  <c:v>6</c:v>
                </c:pt>
                <c:pt idx="5">
                  <c:v>9</c:v>
                </c:pt>
                <c:pt idx="6">
                  <c:v>10</c:v>
                </c:pt>
              </c:numCache>
            </c:numRef>
          </c:yVal>
          <c:bubbleSize>
            <c:numRef>
              <c:f>'Pivot Tables'!$BO$9:$BO$15</c:f>
              <c:numCache>
                <c:formatCode>_(* #,##0_);_(* \(#,##0\);_(* "-"??_);_(@_)</c:formatCode>
                <c:ptCount val="7"/>
                <c:pt idx="0">
                  <c:v>12738000</c:v>
                </c:pt>
                <c:pt idx="1">
                  <c:v>8531940</c:v>
                </c:pt>
                <c:pt idx="2">
                  <c:v>4265970</c:v>
                </c:pt>
                <c:pt idx="3">
                  <c:v>3065970</c:v>
                </c:pt>
                <c:pt idx="4">
                  <c:v>4731800</c:v>
                </c:pt>
                <c:pt idx="5">
                  <c:v>9082194</c:v>
                </c:pt>
                <c:pt idx="6">
                  <c:v>19731982</c:v>
                </c:pt>
              </c:numCache>
            </c:numRef>
          </c:bubbleSize>
          <c:bubble3D val="0"/>
          <c:extLst>
            <c:ext xmlns:c15="http://schemas.microsoft.com/office/drawing/2012/chart" uri="{02D57815-91ED-43cb-92C2-25804820EDAC}">
              <c15:datalabelsRange>
                <c15:f>'Pivot Tables'!$BQ$9:$BQ$15</c15:f>
                <c15:dlblRangeCache>
                  <c:ptCount val="7"/>
                  <c:pt idx="0">
                    <c:v>12738000</c:v>
                  </c:pt>
                  <c:pt idx="1">
                    <c:v>8531940</c:v>
                  </c:pt>
                  <c:pt idx="2">
                    <c:v>4265970</c:v>
                  </c:pt>
                  <c:pt idx="3">
                    <c:v>3065970</c:v>
                  </c:pt>
                  <c:pt idx="4">
                    <c:v>4731800</c:v>
                  </c:pt>
                  <c:pt idx="5">
                    <c:v>9082194</c:v>
                  </c:pt>
                </c15:dlblRangeCache>
              </c15:datalabelsRange>
            </c:ext>
            <c:ext xmlns:c16="http://schemas.microsoft.com/office/drawing/2014/chart" uri="{C3380CC4-5D6E-409C-BE32-E72D297353CC}">
              <c16:uniqueId val="{00000007-7586-458D-B866-310924F92CAA}"/>
            </c:ext>
          </c:extLst>
        </c:ser>
        <c:ser>
          <c:idx val="1"/>
          <c:order val="1"/>
          <c:tx>
            <c:v>Max</c:v>
          </c:tx>
          <c:spPr>
            <a:gradFill flip="none" rotWithShape="1">
              <a:gsLst>
                <a:gs pos="78000">
                  <a:srgbClr val="E10928"/>
                </a:gs>
                <a:gs pos="22000">
                  <a:srgbClr val="2E27BD"/>
                </a:gs>
              </a:gsLst>
              <a:lin ang="8100000" scaled="1"/>
              <a:tileRect/>
            </a:gradFill>
            <a:ln w="25400">
              <a:noFill/>
            </a:ln>
            <a:effectLst>
              <a:outerShdw blurRad="63500" sx="102000" sy="102000" algn="ctr" rotWithShape="0">
                <a:prstClr val="black">
                  <a:alpha val="40000"/>
                </a:prstClr>
              </a:outerShdw>
            </a:effectLst>
          </c:spPr>
          <c:invertIfNegative val="0"/>
          <c:dLbls>
            <c:dLbl>
              <c:idx val="0"/>
              <c:tx>
                <c:rich>
                  <a:bodyPr/>
                  <a:lstStyle/>
                  <a:p>
                    <a:fld id="{F8A2282A-F9A0-4C89-8A3E-3317484BFD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586-458D-B866-310924F92CAA}"/>
                </c:ext>
              </c:extLst>
            </c:dLbl>
            <c:dLbl>
              <c:idx val="1"/>
              <c:tx>
                <c:rich>
                  <a:bodyPr/>
                  <a:lstStyle/>
                  <a:p>
                    <a:fld id="{7FDFE797-8B8E-47F7-909E-FF6C6D9AFE9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586-458D-B866-310924F92CAA}"/>
                </c:ext>
              </c:extLst>
            </c:dLbl>
            <c:dLbl>
              <c:idx val="2"/>
              <c:tx>
                <c:rich>
                  <a:bodyPr/>
                  <a:lstStyle/>
                  <a:p>
                    <a:fld id="{21434074-0526-4F3D-ADC0-D0FB1C9185B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586-458D-B866-310924F92CAA}"/>
                </c:ext>
              </c:extLst>
            </c:dLbl>
            <c:dLbl>
              <c:idx val="3"/>
              <c:tx>
                <c:rich>
                  <a:bodyPr/>
                  <a:lstStyle/>
                  <a:p>
                    <a:fld id="{222BD228-1112-44CC-81C2-9149F9B1CA7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586-458D-B866-310924F92CAA}"/>
                </c:ext>
              </c:extLst>
            </c:dLbl>
            <c:dLbl>
              <c:idx val="4"/>
              <c:tx>
                <c:rich>
                  <a:bodyPr/>
                  <a:lstStyle/>
                  <a:p>
                    <a:fld id="{E8D11B72-9790-42E7-B6C6-BC15FFB534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586-458D-B866-310924F92CAA}"/>
                </c:ext>
              </c:extLst>
            </c:dLbl>
            <c:dLbl>
              <c:idx val="5"/>
              <c:tx>
                <c:rich>
                  <a:bodyPr/>
                  <a:lstStyle/>
                  <a:p>
                    <a:fld id="{86456048-5EF1-4038-8C24-921BA90935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586-458D-B866-310924F92CAA}"/>
                </c:ext>
              </c:extLst>
            </c:dLbl>
            <c:dLbl>
              <c:idx val="6"/>
              <c:tx>
                <c:rich>
                  <a:bodyPr/>
                  <a:lstStyle/>
                  <a:p>
                    <a:fld id="{E00BA6E3-8BA1-4F43-94F2-B6863AD7433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586-458D-B866-310924F92CA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Tables'!$BM$9:$BM$15</c:f>
              <c:numCache>
                <c:formatCode>_(* #,##0_);_(* \(#,##0\);_(* "-"??_);_(@_)</c:formatCode>
                <c:ptCount val="7"/>
                <c:pt idx="0">
                  <c:v>1</c:v>
                </c:pt>
                <c:pt idx="1">
                  <c:v>7</c:v>
                </c:pt>
                <c:pt idx="2">
                  <c:v>4</c:v>
                </c:pt>
                <c:pt idx="3">
                  <c:v>1</c:v>
                </c:pt>
                <c:pt idx="4">
                  <c:v>6</c:v>
                </c:pt>
                <c:pt idx="5">
                  <c:v>5</c:v>
                </c:pt>
                <c:pt idx="6">
                  <c:v>2</c:v>
                </c:pt>
              </c:numCache>
            </c:numRef>
          </c:xVal>
          <c:yVal>
            <c:numRef>
              <c:f>'Pivot Tables'!$BN$9:$BN$15</c:f>
              <c:numCache>
                <c:formatCode>General</c:formatCode>
                <c:ptCount val="7"/>
                <c:pt idx="0">
                  <c:v>3</c:v>
                </c:pt>
                <c:pt idx="1">
                  <c:v>2</c:v>
                </c:pt>
                <c:pt idx="2">
                  <c:v>1</c:v>
                </c:pt>
                <c:pt idx="3">
                  <c:v>7</c:v>
                </c:pt>
                <c:pt idx="4">
                  <c:v>6</c:v>
                </c:pt>
                <c:pt idx="5">
                  <c:v>9</c:v>
                </c:pt>
                <c:pt idx="6">
                  <c:v>10</c:v>
                </c:pt>
              </c:numCache>
            </c:numRef>
          </c:yVal>
          <c:bubbleSize>
            <c:numRef>
              <c:f>'Pivot Tables'!$BP$9:$BP$15</c:f>
              <c:numCache>
                <c:formatCode>_(* #,##0_);_(* \(#,##0\);_(* "-"??_);_(@_)</c:formatCode>
                <c:ptCount val="7"/>
                <c:pt idx="0">
                  <c:v>0</c:v>
                </c:pt>
                <c:pt idx="1">
                  <c:v>0</c:v>
                </c:pt>
                <c:pt idx="2">
                  <c:v>0</c:v>
                </c:pt>
                <c:pt idx="3">
                  <c:v>0</c:v>
                </c:pt>
                <c:pt idx="4">
                  <c:v>0</c:v>
                </c:pt>
                <c:pt idx="5">
                  <c:v>0</c:v>
                </c:pt>
                <c:pt idx="6">
                  <c:v>19731982</c:v>
                </c:pt>
              </c:numCache>
            </c:numRef>
          </c:bubbleSize>
          <c:bubble3D val="0"/>
          <c:extLst>
            <c:ext xmlns:c15="http://schemas.microsoft.com/office/drawing/2012/chart" uri="{02D57815-91ED-43cb-92C2-25804820EDAC}">
              <c15:datalabelsRange>
                <c15:f>'Pivot Tables'!$BP$9:$BP$15</c15:f>
                <c15:dlblRangeCache>
                  <c:ptCount val="7"/>
                  <c:pt idx="0">
                    <c:v>  </c:v>
                  </c:pt>
                  <c:pt idx="1">
                    <c:v>  </c:v>
                  </c:pt>
                  <c:pt idx="2">
                    <c:v>  </c:v>
                  </c:pt>
                  <c:pt idx="3">
                    <c:v>  </c:v>
                  </c:pt>
                  <c:pt idx="4">
                    <c:v>  </c:v>
                  </c:pt>
                  <c:pt idx="5">
                    <c:v>  </c:v>
                  </c:pt>
                  <c:pt idx="6">
                    <c:v> 19,731,982 </c:v>
                  </c:pt>
                </c15:dlblRangeCache>
              </c15:datalabelsRange>
            </c:ext>
            <c:ext xmlns:c16="http://schemas.microsoft.com/office/drawing/2014/chart" uri="{C3380CC4-5D6E-409C-BE32-E72D297353CC}">
              <c16:uniqueId val="{0000000F-7586-458D-B866-310924F92CAA}"/>
            </c:ext>
          </c:extLst>
        </c:ser>
        <c:dLbls>
          <c:showLegendKey val="0"/>
          <c:showVal val="0"/>
          <c:showCatName val="0"/>
          <c:showSerName val="0"/>
          <c:showPercent val="0"/>
          <c:showBubbleSize val="0"/>
        </c:dLbls>
        <c:bubbleScale val="100"/>
        <c:showNegBubbles val="0"/>
        <c:axId val="1387449776"/>
        <c:axId val="1387461776"/>
      </c:bubbleChart>
      <c:valAx>
        <c:axId val="1387449776"/>
        <c:scaling>
          <c:orientation val="minMax"/>
          <c:min val="0"/>
        </c:scaling>
        <c:delete val="1"/>
        <c:axPos val="b"/>
        <c:numFmt formatCode="_(* #,##0_);_(* \(#,##0\);_(* &quot;-&quot;??_);_(@_)" sourceLinked="1"/>
        <c:majorTickMark val="out"/>
        <c:minorTickMark val="none"/>
        <c:tickLblPos val="nextTo"/>
        <c:crossAx val="1387461776"/>
        <c:crosses val="autoZero"/>
        <c:crossBetween val="midCat"/>
      </c:valAx>
      <c:valAx>
        <c:axId val="1387461776"/>
        <c:scaling>
          <c:orientation val="minMax"/>
          <c:min val="0"/>
        </c:scaling>
        <c:delete val="1"/>
        <c:axPos val="l"/>
        <c:numFmt formatCode="General" sourceLinked="1"/>
        <c:majorTickMark val="out"/>
        <c:minorTickMark val="none"/>
        <c:tickLblPos val="nextTo"/>
        <c:crossAx val="1387449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Design</c:v>
          </c:tx>
          <c:spPr>
            <a:gradFill>
              <a:gsLst>
                <a:gs pos="78000">
                  <a:srgbClr val="F29EAA"/>
                </a:gs>
                <a:gs pos="22000">
                  <a:srgbClr val="00B0F0"/>
                </a:gs>
              </a:gsLst>
              <a:lin ang="8100000" scaled="1"/>
            </a:gradFill>
            <a:ln w="73025">
              <a:solidFill>
                <a:schemeClr val="tx1">
                  <a:lumMod val="95000"/>
                  <a:lumOff val="5000"/>
                </a:schemeClr>
              </a:solidFill>
            </a:ln>
          </c:spPr>
          <c:dPt>
            <c:idx val="0"/>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01-CB15-4B41-8D98-2037407E9880}"/>
              </c:ext>
            </c:extLst>
          </c:dPt>
          <c:dPt>
            <c:idx val="1"/>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03-CB15-4B41-8D98-2037407E9880}"/>
              </c:ext>
            </c:extLst>
          </c:dPt>
          <c:dPt>
            <c:idx val="2"/>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05-CB15-4B41-8D98-2037407E9880}"/>
              </c:ext>
            </c:extLst>
          </c:dPt>
          <c:dPt>
            <c:idx val="3"/>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07-CB15-4B41-8D98-2037407E9880}"/>
              </c:ext>
            </c:extLst>
          </c:dPt>
          <c:dPt>
            <c:idx val="4"/>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09-CB15-4B41-8D98-2037407E9880}"/>
              </c:ext>
            </c:extLst>
          </c:dPt>
          <c:dPt>
            <c:idx val="5"/>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0B-CB15-4B41-8D98-2037407E9880}"/>
              </c:ext>
            </c:extLst>
          </c:dPt>
          <c:dPt>
            <c:idx val="6"/>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0D-CB15-4B41-8D98-2037407E9880}"/>
              </c:ext>
            </c:extLst>
          </c:dPt>
          <c:dPt>
            <c:idx val="7"/>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0F-CB15-4B41-8D98-2037407E9880}"/>
              </c:ext>
            </c:extLst>
          </c:dPt>
          <c:dPt>
            <c:idx val="8"/>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11-CB15-4B41-8D98-2037407E9880}"/>
              </c:ext>
            </c:extLst>
          </c:dPt>
          <c:dPt>
            <c:idx val="9"/>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13-CB15-4B41-8D98-2037407E9880}"/>
              </c:ext>
            </c:extLst>
          </c:dPt>
          <c:dPt>
            <c:idx val="10"/>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15-CB15-4B41-8D98-2037407E9880}"/>
              </c:ext>
            </c:extLst>
          </c:dPt>
          <c:dPt>
            <c:idx val="11"/>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17-CB15-4B41-8D98-2037407E9880}"/>
              </c:ext>
            </c:extLst>
          </c:dPt>
          <c:dPt>
            <c:idx val="12"/>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19-CB15-4B41-8D98-2037407E9880}"/>
              </c:ext>
            </c:extLst>
          </c:dPt>
          <c:dPt>
            <c:idx val="13"/>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1B-CB15-4B41-8D98-2037407E9880}"/>
              </c:ext>
            </c:extLst>
          </c:dPt>
          <c:dPt>
            <c:idx val="14"/>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1D-CB15-4B41-8D98-2037407E9880}"/>
              </c:ext>
            </c:extLst>
          </c:dPt>
          <c:dPt>
            <c:idx val="15"/>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1F-CB15-4B41-8D98-2037407E9880}"/>
              </c:ext>
            </c:extLst>
          </c:dPt>
          <c:dPt>
            <c:idx val="16"/>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21-CB15-4B41-8D98-2037407E9880}"/>
              </c:ext>
            </c:extLst>
          </c:dPt>
          <c:dPt>
            <c:idx val="17"/>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23-CB15-4B41-8D98-2037407E9880}"/>
              </c:ext>
            </c:extLst>
          </c:dPt>
          <c:dPt>
            <c:idx val="18"/>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25-CB15-4B41-8D98-2037407E9880}"/>
              </c:ext>
            </c:extLst>
          </c:dPt>
          <c:dPt>
            <c:idx val="19"/>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27-CB15-4B41-8D98-2037407E9880}"/>
              </c:ext>
            </c:extLst>
          </c:dPt>
          <c:dPt>
            <c:idx val="20"/>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29-CB15-4B41-8D98-2037407E9880}"/>
              </c:ext>
            </c:extLst>
          </c:dPt>
          <c:dPt>
            <c:idx val="21"/>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2B-CB15-4B41-8D98-2037407E9880}"/>
              </c:ext>
            </c:extLst>
          </c:dPt>
          <c:dPt>
            <c:idx val="22"/>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2D-CB15-4B41-8D98-2037407E9880}"/>
              </c:ext>
            </c:extLst>
          </c:dPt>
          <c:dPt>
            <c:idx val="23"/>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2F-CB15-4B41-8D98-2037407E9880}"/>
              </c:ext>
            </c:extLst>
          </c:dPt>
          <c:dPt>
            <c:idx val="24"/>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31-CB15-4B41-8D98-2037407E9880}"/>
              </c:ext>
            </c:extLst>
          </c:dPt>
          <c:dPt>
            <c:idx val="25"/>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33-CB15-4B41-8D98-2037407E9880}"/>
              </c:ext>
            </c:extLst>
          </c:dPt>
          <c:dPt>
            <c:idx val="26"/>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35-CB15-4B41-8D98-2037407E9880}"/>
              </c:ext>
            </c:extLst>
          </c:dPt>
          <c:dPt>
            <c:idx val="27"/>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37-CB15-4B41-8D98-2037407E9880}"/>
              </c:ext>
            </c:extLst>
          </c:dPt>
          <c:dPt>
            <c:idx val="28"/>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39-CB15-4B41-8D98-2037407E9880}"/>
              </c:ext>
            </c:extLst>
          </c:dPt>
          <c:dPt>
            <c:idx val="29"/>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3B-CB15-4B41-8D98-2037407E9880}"/>
              </c:ext>
            </c:extLst>
          </c:dPt>
          <c:dPt>
            <c:idx val="30"/>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3D-CB15-4B41-8D98-2037407E9880}"/>
              </c:ext>
            </c:extLst>
          </c:dPt>
          <c:dPt>
            <c:idx val="31"/>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3F-CB15-4B41-8D98-2037407E9880}"/>
              </c:ext>
            </c:extLst>
          </c:dPt>
          <c:dPt>
            <c:idx val="32"/>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41-CB15-4B41-8D98-2037407E9880}"/>
              </c:ext>
            </c:extLst>
          </c:dPt>
          <c:dPt>
            <c:idx val="33"/>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43-CB15-4B41-8D98-2037407E9880}"/>
              </c:ext>
            </c:extLst>
          </c:dPt>
          <c:dPt>
            <c:idx val="34"/>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45-CB15-4B41-8D98-2037407E9880}"/>
              </c:ext>
            </c:extLst>
          </c:dPt>
          <c:dPt>
            <c:idx val="35"/>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47-CB15-4B41-8D98-2037407E9880}"/>
              </c:ext>
            </c:extLst>
          </c:dPt>
          <c:dPt>
            <c:idx val="36"/>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49-CB15-4B41-8D98-2037407E9880}"/>
              </c:ext>
            </c:extLst>
          </c:dPt>
          <c:dPt>
            <c:idx val="37"/>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4B-CB15-4B41-8D98-2037407E9880}"/>
              </c:ext>
            </c:extLst>
          </c:dPt>
          <c:dPt>
            <c:idx val="38"/>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4D-CB15-4B41-8D98-2037407E9880}"/>
              </c:ext>
            </c:extLst>
          </c:dPt>
          <c:dPt>
            <c:idx val="39"/>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4F-CB15-4B41-8D98-2037407E9880}"/>
              </c:ext>
            </c:extLst>
          </c:dPt>
          <c:dPt>
            <c:idx val="40"/>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51-CB15-4B41-8D98-2037407E9880}"/>
              </c:ext>
            </c:extLst>
          </c:dPt>
          <c:dPt>
            <c:idx val="41"/>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53-CB15-4B41-8D98-2037407E9880}"/>
              </c:ext>
            </c:extLst>
          </c:dPt>
          <c:dPt>
            <c:idx val="42"/>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55-CB15-4B41-8D98-2037407E9880}"/>
              </c:ext>
            </c:extLst>
          </c:dPt>
          <c:dPt>
            <c:idx val="43"/>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57-CB15-4B41-8D98-2037407E9880}"/>
              </c:ext>
            </c:extLst>
          </c:dPt>
          <c:dPt>
            <c:idx val="44"/>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59-CB15-4B41-8D98-2037407E9880}"/>
              </c:ext>
            </c:extLst>
          </c:dPt>
          <c:dPt>
            <c:idx val="45"/>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5B-CB15-4B41-8D98-2037407E9880}"/>
              </c:ext>
            </c:extLst>
          </c:dPt>
          <c:dPt>
            <c:idx val="46"/>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5D-CB15-4B41-8D98-2037407E9880}"/>
              </c:ext>
            </c:extLst>
          </c:dPt>
          <c:dPt>
            <c:idx val="47"/>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5F-CB15-4B41-8D98-2037407E9880}"/>
              </c:ext>
            </c:extLst>
          </c:dPt>
          <c:dPt>
            <c:idx val="48"/>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61-CB15-4B41-8D98-2037407E9880}"/>
              </c:ext>
            </c:extLst>
          </c:dPt>
          <c:dPt>
            <c:idx val="49"/>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63-CB15-4B41-8D98-2037407E9880}"/>
              </c:ext>
            </c:extLst>
          </c:dPt>
          <c:dPt>
            <c:idx val="50"/>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65-CB15-4B41-8D98-2037407E9880}"/>
              </c:ext>
            </c:extLst>
          </c:dPt>
          <c:dPt>
            <c:idx val="51"/>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67-CB15-4B41-8D98-2037407E9880}"/>
              </c:ext>
            </c:extLst>
          </c:dPt>
          <c:dPt>
            <c:idx val="52"/>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69-CB15-4B41-8D98-2037407E9880}"/>
              </c:ext>
            </c:extLst>
          </c:dPt>
          <c:dPt>
            <c:idx val="53"/>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6B-CB15-4B41-8D98-2037407E9880}"/>
              </c:ext>
            </c:extLst>
          </c:dPt>
          <c:dPt>
            <c:idx val="54"/>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6D-CB15-4B41-8D98-2037407E9880}"/>
              </c:ext>
            </c:extLst>
          </c:dPt>
          <c:dPt>
            <c:idx val="55"/>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6F-CB15-4B41-8D98-2037407E9880}"/>
              </c:ext>
            </c:extLst>
          </c:dPt>
          <c:dPt>
            <c:idx val="56"/>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71-CB15-4B41-8D98-2037407E9880}"/>
              </c:ext>
            </c:extLst>
          </c:dPt>
          <c:dPt>
            <c:idx val="57"/>
            <c:bubble3D val="0"/>
            <c:spPr>
              <a:gradFill>
                <a:gsLst>
                  <a:gs pos="78000">
                    <a:srgbClr val="F29EAA"/>
                  </a:gs>
                  <a:gs pos="22000">
                    <a:srgbClr val="00B0F0"/>
                  </a:gs>
                </a:gsLst>
                <a:lin ang="8100000" scaled="1"/>
              </a:gradFill>
              <a:ln w="73025">
                <a:solidFill>
                  <a:schemeClr val="tx1">
                    <a:lumMod val="95000"/>
                    <a:lumOff val="5000"/>
                  </a:schemeClr>
                </a:solidFill>
              </a:ln>
              <a:effectLst/>
            </c:spPr>
            <c:extLst>
              <c:ext xmlns:c16="http://schemas.microsoft.com/office/drawing/2014/chart" uri="{C3380CC4-5D6E-409C-BE32-E72D297353CC}">
                <c16:uniqueId val="{00000073-CB15-4B41-8D98-2037407E9880}"/>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CB15-4B41-8D98-2037407E9880}"/>
            </c:ext>
          </c:extLst>
        </c:ser>
        <c:ser>
          <c:idx val="1"/>
          <c:order val="1"/>
          <c:tx>
            <c:v>Incomes</c:v>
          </c:tx>
          <c:spPr>
            <a:solidFill>
              <a:schemeClr val="tx1">
                <a:lumMod val="95000"/>
                <a:lumOff val="5000"/>
              </a:schemeClr>
            </a:solidFill>
            <a:effectLst>
              <a:outerShdw blurRad="50800" dist="50800" dir="5400000" algn="ctr" rotWithShape="0">
                <a:srgbClr val="000000">
                  <a:alpha val="0"/>
                </a:srgbClr>
              </a:outerShdw>
            </a:effectLst>
          </c:spPr>
          <c:dPt>
            <c:idx val="0"/>
            <c:bubble3D val="0"/>
            <c:spPr>
              <a:gradFill>
                <a:gsLst>
                  <a:gs pos="78000">
                    <a:srgbClr val="FF0000"/>
                  </a:gs>
                  <a:gs pos="22000">
                    <a:srgbClr val="7030A0"/>
                  </a:gs>
                </a:gsLst>
                <a:lin ang="8100000" scaled="1"/>
              </a:gradFill>
              <a:ln w="19050">
                <a:noFill/>
              </a:ln>
              <a:effectLst>
                <a:outerShdw blurRad="50800" dist="50800" dir="5400000" algn="ctr" rotWithShape="0">
                  <a:srgbClr val="000000">
                    <a:alpha val="0"/>
                  </a:srgbClr>
                </a:outerShdw>
              </a:effectLst>
            </c:spPr>
            <c:extLst>
              <c:ext xmlns:c16="http://schemas.microsoft.com/office/drawing/2014/chart" uri="{C3380CC4-5D6E-409C-BE32-E72D297353CC}">
                <c16:uniqueId val="{00000077-CB15-4B41-8D98-2037407E9880}"/>
              </c:ext>
            </c:extLst>
          </c:dPt>
          <c:dPt>
            <c:idx val="1"/>
            <c:bubble3D val="0"/>
            <c:spPr>
              <a:solidFill>
                <a:schemeClr val="tx1">
                  <a:lumMod val="95000"/>
                  <a:lumOff val="5000"/>
                </a:schemeClr>
              </a:solidFill>
              <a:ln w="19050">
                <a:noFill/>
              </a:ln>
              <a:effectLst>
                <a:outerShdw blurRad="50800" dist="50800" dir="5400000" algn="ctr" rotWithShape="0">
                  <a:srgbClr val="000000">
                    <a:alpha val="0"/>
                  </a:srgbClr>
                </a:outerShdw>
              </a:effectLst>
            </c:spPr>
            <c:extLst>
              <c:ext xmlns:c16="http://schemas.microsoft.com/office/drawing/2014/chart" uri="{C3380CC4-5D6E-409C-BE32-E72D297353CC}">
                <c16:uniqueId val="{00000076-CB15-4B41-8D98-2037407E9880}"/>
              </c:ext>
            </c:extLst>
          </c:dPt>
          <c:val>
            <c:numRef>
              <c:f>'Pivot Tables'!$BW$9:$BW$10</c:f>
              <c:numCache>
                <c:formatCode>0%</c:formatCode>
                <c:ptCount val="2"/>
                <c:pt idx="0">
                  <c:v>2.8404475401744091E-2</c:v>
                </c:pt>
                <c:pt idx="1">
                  <c:v>0.97159552459825593</c:v>
                </c:pt>
              </c:numCache>
            </c:numRef>
          </c:val>
          <c:extLst>
            <c:ext xmlns:c16="http://schemas.microsoft.com/office/drawing/2014/chart" uri="{C3380CC4-5D6E-409C-BE32-E72D297353CC}">
              <c16:uniqueId val="{00000075-CB15-4B41-8D98-2037407E98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[P&amp;L Dashboard.xlsx]Pivot Tables!PivotTable6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Tables'!$F$2</c:f>
              <c:strCache>
                <c:ptCount val="1"/>
                <c:pt idx="0">
                  <c:v>Total</c:v>
                </c:pt>
              </c:strCache>
            </c:strRef>
          </c:tx>
          <c:spPr>
            <a:solidFill>
              <a:srgbClr val="00B0F0"/>
            </a:solidFill>
            <a:ln>
              <a:noFill/>
            </a:ln>
            <a:effectLst/>
          </c:spPr>
          <c:invertIfNegative val="0"/>
          <c:cat>
            <c:strRef>
              <c:f>'Pivot Tables'!$E$3:$E$15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Tables'!$F$3:$F$15</c:f>
              <c:numCache>
                <c:formatCode>_(* #,##0_);_(* \(#,##0\);_(* "-"??_);_(@_)</c:formatCode>
                <c:ptCount val="12"/>
                <c:pt idx="0">
                  <c:v>60766616.399999999</c:v>
                </c:pt>
                <c:pt idx="1">
                  <c:v>64749621.899999999</c:v>
                </c:pt>
                <c:pt idx="2">
                  <c:v>65659578.899999999</c:v>
                </c:pt>
                <c:pt idx="3">
                  <c:v>67043938.5</c:v>
                </c:pt>
                <c:pt idx="4">
                  <c:v>76917293.700000003</c:v>
                </c:pt>
                <c:pt idx="5">
                  <c:v>83794522.799999997</c:v>
                </c:pt>
                <c:pt idx="6">
                  <c:v>76026803.699999988</c:v>
                </c:pt>
                <c:pt idx="7">
                  <c:v>68077379.099999994</c:v>
                </c:pt>
                <c:pt idx="8">
                  <c:v>72073662</c:v>
                </c:pt>
                <c:pt idx="9">
                  <c:v>709640.7</c:v>
                </c:pt>
                <c:pt idx="10">
                  <c:v>1064187.8999999999</c:v>
                </c:pt>
                <c:pt idx="11">
                  <c:v>860397.6</c:v>
                </c:pt>
              </c:numCache>
            </c:numRef>
          </c:val>
          <c:extLst>
            <c:ext xmlns:c16="http://schemas.microsoft.com/office/drawing/2014/chart" uri="{C3380CC4-5D6E-409C-BE32-E72D297353CC}">
              <c16:uniqueId val="{00000000-4E82-43F6-B9D0-71A0F275D5CB}"/>
            </c:ext>
          </c:extLst>
        </c:ser>
        <c:dLbls>
          <c:showLegendKey val="0"/>
          <c:showVal val="0"/>
          <c:showCatName val="0"/>
          <c:showSerName val="0"/>
          <c:showPercent val="0"/>
          <c:showBubbleSize val="0"/>
        </c:dLbls>
        <c:gapWidth val="219"/>
        <c:overlap val="-27"/>
        <c:axId val="649679455"/>
        <c:axId val="649680895"/>
      </c:barChart>
      <c:catAx>
        <c:axId val="649679455"/>
        <c:scaling>
          <c:orientation val="minMax"/>
        </c:scaling>
        <c:delete val="1"/>
        <c:axPos val="b"/>
        <c:numFmt formatCode="General" sourceLinked="1"/>
        <c:majorTickMark val="none"/>
        <c:minorTickMark val="none"/>
        <c:tickLblPos val="nextTo"/>
        <c:crossAx val="649680895"/>
        <c:crosses val="autoZero"/>
        <c:auto val="1"/>
        <c:lblAlgn val="ctr"/>
        <c:lblOffset val="100"/>
        <c:noMultiLvlLbl val="0"/>
      </c:catAx>
      <c:valAx>
        <c:axId val="649680895"/>
        <c:scaling>
          <c:orientation val="minMax"/>
        </c:scaling>
        <c:delete val="1"/>
        <c:axPos val="l"/>
        <c:numFmt formatCode="_(* #,##0_);_(* \(#,##0\);_(* &quot;-&quot;??_);_(@_)" sourceLinked="1"/>
        <c:majorTickMark val="none"/>
        <c:minorTickMark val="none"/>
        <c:tickLblPos val="nextTo"/>
        <c:crossAx val="64967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00B0F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[P&amp;L Dashboard.xlsx]Pivot Tables!PivotTable8</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rgbClr val="F29EAA"/>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57620792147645"/>
          <c:y val="0.11061722086571767"/>
          <c:w val="0.75559442191504933"/>
          <c:h val="0.68475688889792152"/>
        </c:manualLayout>
      </c:layout>
      <c:lineChart>
        <c:grouping val="standard"/>
        <c:varyColors val="0"/>
        <c:ser>
          <c:idx val="0"/>
          <c:order val="0"/>
          <c:tx>
            <c:strRef>
              <c:f>'Pivot Tables'!$J$2</c:f>
              <c:strCache>
                <c:ptCount val="1"/>
                <c:pt idx="0">
                  <c:v>Total</c:v>
                </c:pt>
              </c:strCache>
            </c:strRef>
          </c:tx>
          <c:spPr>
            <a:ln w="28575" cap="rnd">
              <a:solidFill>
                <a:schemeClr val="accent1"/>
              </a:solidFill>
              <a:round/>
            </a:ln>
            <a:effectLst/>
          </c:spPr>
          <c:marker>
            <c:symbol val="circle"/>
            <c:size val="7"/>
            <c:spPr>
              <a:solidFill>
                <a:srgbClr val="F29EAA"/>
              </a:solidFill>
              <a:ln w="9525">
                <a:solidFill>
                  <a:schemeClr val="accent1"/>
                </a:solidFill>
              </a:ln>
              <a:effectLst/>
            </c:spPr>
          </c:marker>
          <c:cat>
            <c:strRef>
              <c:f>'Pivot Tables'!$I$3:$I$15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Tables'!$J$3:$J$15</c:f>
              <c:numCache>
                <c:formatCode>_(* #,##0_);_(* \(#,##0\);_(* "-"??_);_(@_)</c:formatCode>
                <c:ptCount val="12"/>
                <c:pt idx="0">
                  <c:v>202555388</c:v>
                </c:pt>
                <c:pt idx="1">
                  <c:v>215832073</c:v>
                </c:pt>
                <c:pt idx="2">
                  <c:v>218865263</c:v>
                </c:pt>
                <c:pt idx="3">
                  <c:v>223479795</c:v>
                </c:pt>
                <c:pt idx="4">
                  <c:v>256390979</c:v>
                </c:pt>
                <c:pt idx="5">
                  <c:v>279315076</c:v>
                </c:pt>
                <c:pt idx="6">
                  <c:v>253422678.99999997</c:v>
                </c:pt>
                <c:pt idx="7">
                  <c:v>226924597</c:v>
                </c:pt>
                <c:pt idx="8">
                  <c:v>240245540</c:v>
                </c:pt>
                <c:pt idx="9">
                  <c:v>2365469</c:v>
                </c:pt>
                <c:pt idx="10">
                  <c:v>3547293</c:v>
                </c:pt>
                <c:pt idx="11">
                  <c:v>2867992</c:v>
                </c:pt>
              </c:numCache>
            </c:numRef>
          </c:val>
          <c:smooth val="0"/>
          <c:extLst>
            <c:ext xmlns:c16="http://schemas.microsoft.com/office/drawing/2014/chart" uri="{C3380CC4-5D6E-409C-BE32-E72D297353CC}">
              <c16:uniqueId val="{00000000-2A75-4F01-9E42-6E3A06DAEA58}"/>
            </c:ext>
          </c:extLst>
        </c:ser>
        <c:dLbls>
          <c:showLegendKey val="0"/>
          <c:showVal val="0"/>
          <c:showCatName val="0"/>
          <c:showSerName val="0"/>
          <c:showPercent val="0"/>
          <c:showBubbleSize val="0"/>
        </c:dLbls>
        <c:marker val="1"/>
        <c:smooth val="0"/>
        <c:axId val="599652479"/>
        <c:axId val="599657279"/>
      </c:lineChart>
      <c:catAx>
        <c:axId val="599652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99657279"/>
        <c:crosses val="autoZero"/>
        <c:auto val="1"/>
        <c:lblAlgn val="ctr"/>
        <c:lblOffset val="100"/>
        <c:noMultiLvlLbl val="0"/>
      </c:catAx>
      <c:valAx>
        <c:axId val="599657279"/>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9965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[P&amp;L Dashboard.xlsx]Pivot Tables!PivotTable16</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00B0F0"/>
          </a:solidFill>
          <a:ln>
            <a:solidFill>
              <a:srgbClr val="E5ABC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E5ABC8"/>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0B0F0"/>
          </a:solidFill>
          <a:ln>
            <a:solidFill>
              <a:srgbClr val="E5ABC8"/>
            </a:solidFill>
          </a:ln>
          <a:effectLst/>
        </c:spPr>
      </c:pivotFmt>
    </c:pivotFmts>
    <c:plotArea>
      <c:layout/>
      <c:radarChart>
        <c:radarStyle val="filled"/>
        <c:varyColors val="0"/>
        <c:ser>
          <c:idx val="0"/>
          <c:order val="0"/>
          <c:tx>
            <c:strRef>
              <c:f>'Pivot Tables'!$R$3</c:f>
              <c:strCache>
                <c:ptCount val="1"/>
                <c:pt idx="0">
                  <c:v>Sum of NET REVENUE</c:v>
                </c:pt>
              </c:strCache>
            </c:strRef>
          </c:tx>
          <c:spPr>
            <a:solidFill>
              <a:srgbClr val="00B0F0"/>
            </a:solidFill>
            <a:ln>
              <a:solidFill>
                <a:srgbClr val="E5ABC8"/>
              </a:solidFill>
            </a:ln>
            <a:effectLst/>
          </c:spPr>
          <c:cat>
            <c:strRef>
              <c:f>'Pivot Tables'!$Q$4:$Q$15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Tables'!$R$4:$R$15</c:f>
              <c:numCache>
                <c:formatCode>_(* #,##0_);_(* \(#,##0\);_(* "-"??_);_(@_)</c:formatCode>
                <c:ptCount val="12"/>
                <c:pt idx="0">
                  <c:v>202555388</c:v>
                </c:pt>
                <c:pt idx="1">
                  <c:v>215832073</c:v>
                </c:pt>
                <c:pt idx="2">
                  <c:v>218865263</c:v>
                </c:pt>
                <c:pt idx="3">
                  <c:v>223479795</c:v>
                </c:pt>
                <c:pt idx="4">
                  <c:v>256390979</c:v>
                </c:pt>
                <c:pt idx="5">
                  <c:v>279315076</c:v>
                </c:pt>
                <c:pt idx="6">
                  <c:v>253422678.99999997</c:v>
                </c:pt>
                <c:pt idx="7">
                  <c:v>226924597</c:v>
                </c:pt>
                <c:pt idx="8">
                  <c:v>240245540</c:v>
                </c:pt>
                <c:pt idx="9">
                  <c:v>2365469</c:v>
                </c:pt>
                <c:pt idx="10">
                  <c:v>3547293</c:v>
                </c:pt>
                <c:pt idx="11">
                  <c:v>2867992</c:v>
                </c:pt>
              </c:numCache>
            </c:numRef>
          </c:val>
          <c:extLst>
            <c:ext xmlns:c16="http://schemas.microsoft.com/office/drawing/2014/chart" uri="{C3380CC4-5D6E-409C-BE32-E72D297353CC}">
              <c16:uniqueId val="{00000000-E390-44C7-9F63-521BA423C6BC}"/>
            </c:ext>
          </c:extLst>
        </c:ser>
        <c:ser>
          <c:idx val="1"/>
          <c:order val="1"/>
          <c:tx>
            <c:strRef>
              <c:f>'Pivot Tables'!$S$3</c:f>
              <c:strCache>
                <c:ptCount val="1"/>
                <c:pt idx="0">
                  <c:v>Sum of TOTAL 
EXPENSES</c:v>
                </c:pt>
              </c:strCache>
            </c:strRef>
          </c:tx>
          <c:spPr>
            <a:solidFill>
              <a:srgbClr val="E5ABC8"/>
            </a:solidFill>
            <a:ln>
              <a:solidFill>
                <a:srgbClr val="00B0F0"/>
              </a:solidFill>
            </a:ln>
            <a:effectLst/>
          </c:spPr>
          <c:cat>
            <c:strRef>
              <c:f>'Pivot Tables'!$Q$4:$Q$15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Tables'!$S$4:$S$15</c:f>
              <c:numCache>
                <c:formatCode>_(* #,##0_);_(* \(#,##0\);_(* "-"??_);_(@_)</c:formatCode>
                <c:ptCount val="12"/>
                <c:pt idx="0">
                  <c:v>3954612</c:v>
                </c:pt>
                <c:pt idx="1">
                  <c:v>7057927</c:v>
                </c:pt>
                <c:pt idx="2">
                  <c:v>6704737</c:v>
                </c:pt>
                <c:pt idx="3">
                  <c:v>4530205</c:v>
                </c:pt>
                <c:pt idx="4">
                  <c:v>2369021</c:v>
                </c:pt>
                <c:pt idx="5">
                  <c:v>5044924</c:v>
                </c:pt>
                <c:pt idx="6">
                  <c:v>4657321</c:v>
                </c:pt>
                <c:pt idx="7">
                  <c:v>5065403</c:v>
                </c:pt>
                <c:pt idx="8">
                  <c:v>6244460</c:v>
                </c:pt>
                <c:pt idx="9">
                  <c:v>5704531</c:v>
                </c:pt>
                <c:pt idx="10">
                  <c:v>4522707</c:v>
                </c:pt>
                <c:pt idx="11">
                  <c:v>6292008</c:v>
                </c:pt>
              </c:numCache>
            </c:numRef>
          </c:val>
          <c:extLst>
            <c:ext xmlns:c16="http://schemas.microsoft.com/office/drawing/2014/chart" uri="{C3380CC4-5D6E-409C-BE32-E72D297353CC}">
              <c16:uniqueId val="{00000004-E390-44C7-9F63-521BA423C6BC}"/>
            </c:ext>
          </c:extLst>
        </c:ser>
        <c:dLbls>
          <c:showLegendKey val="0"/>
          <c:showVal val="0"/>
          <c:showCatName val="0"/>
          <c:showSerName val="0"/>
          <c:showPercent val="0"/>
          <c:showBubbleSize val="0"/>
        </c:dLbls>
        <c:axId val="649679935"/>
        <c:axId val="649686175"/>
      </c:radarChart>
      <c:catAx>
        <c:axId val="649679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49686175"/>
        <c:crosses val="autoZero"/>
        <c:auto val="1"/>
        <c:lblAlgn val="ctr"/>
        <c:lblOffset val="100"/>
        <c:noMultiLvlLbl val="0"/>
      </c:catAx>
      <c:valAx>
        <c:axId val="649686175"/>
        <c:scaling>
          <c:orientation val="minMax"/>
        </c:scaling>
        <c:delete val="1"/>
        <c:axPos val="l"/>
        <c:numFmt formatCode="_(* #,##0_);_(* \(#,##0\);_(* &quot;-&quot;??_);_(@_)" sourceLinked="1"/>
        <c:majorTickMark val="none"/>
        <c:minorTickMark val="none"/>
        <c:tickLblPos val="nextTo"/>
        <c:crossAx val="6496799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[P&amp;L Dashboard.xlsx]Pivot Tables!PivotTable19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9EA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932264970066"/>
                  <c:h val="0.13802756446393782"/>
                </c:manualLayout>
              </c15:layout>
            </c:ext>
          </c:extLst>
        </c:dLbl>
      </c:pivotFmt>
      <c:pivotFmt>
        <c:idx val="4"/>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756093685637452"/>
                  <c:h val="0.13802756446393782"/>
                </c:manualLayout>
              </c15:layout>
            </c:ext>
          </c:extLst>
        </c:dLbl>
      </c:pivotFmt>
      <c:pivotFmt>
        <c:idx val="5"/>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87859290700761"/>
                  <c:h val="0.13802756446393782"/>
                </c:manualLayout>
              </c15:layout>
            </c:ext>
          </c:extLst>
        </c:dLbl>
      </c:pivotFmt>
      <c:pivotFmt>
        <c:idx val="6"/>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42697493835149"/>
                  <c:h val="0.13802756446393782"/>
                </c:manualLayout>
              </c15:layout>
            </c:ext>
          </c:extLst>
        </c:dLbl>
      </c:pivotFmt>
      <c:pivotFmt>
        <c:idx val="7"/>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173813998815968"/>
                  <c:h val="0.13802756446393782"/>
                </c:manualLayout>
              </c15:layout>
            </c:ext>
          </c:extLst>
        </c:dLbl>
      </c:pivotFmt>
      <c:pivotFmt>
        <c:idx val="8"/>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173813998815968"/>
                  <c:h val="0.13802756446393782"/>
                </c:manualLayout>
              </c15:layout>
            </c:ext>
          </c:extLst>
        </c:dLbl>
      </c:pivotFmt>
      <c:pivotFmt>
        <c:idx val="9"/>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844695251530001"/>
                  <c:h val="0.13802756446393782"/>
                </c:manualLayout>
              </c15:layout>
            </c:ext>
          </c:extLst>
        </c:dLbl>
      </c:pivotFmt>
      <c:pivotFmt>
        <c:idx val="10"/>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5440150062532"/>
                  <c:h val="0.13802756446393782"/>
                </c:manualLayout>
              </c15:layout>
            </c:ext>
          </c:extLst>
        </c:dLbl>
      </c:pivotFmt>
      <c:pivotFmt>
        <c:idx val="11"/>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173813998815968"/>
                  <c:h val="0.13802756446393782"/>
                </c:manualLayout>
              </c15:layout>
            </c:ext>
          </c:extLst>
        </c:dLbl>
      </c:pivotFmt>
      <c:pivotFmt>
        <c:idx val="12"/>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009254625172979"/>
                  <c:h val="0.13802756446393782"/>
                </c:manualLayout>
              </c15:layout>
            </c:ext>
          </c:extLst>
        </c:dLbl>
      </c:pivotFmt>
      <c:pivotFmt>
        <c:idx val="13"/>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283520247911281"/>
                  <c:h val="0.13802756446393782"/>
                </c:manualLayout>
              </c15:layout>
            </c:ext>
          </c:extLst>
        </c:dLbl>
      </c:pivotFmt>
      <c:pivotFmt>
        <c:idx val="14"/>
        <c:spPr>
          <a:solidFill>
            <a:srgbClr val="F29EA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89954837607766"/>
                  <c:h val="0.13802756446393782"/>
                </c:manualLayout>
              </c15:layout>
            </c:ext>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Tables'!$V$3</c:f>
              <c:strCache>
                <c:ptCount val="1"/>
                <c:pt idx="0">
                  <c:v>Total</c:v>
                </c:pt>
              </c:strCache>
            </c:strRef>
          </c:tx>
          <c:spPr>
            <a:solidFill>
              <a:srgbClr val="F29EAA"/>
            </a:solidFill>
            <a:ln>
              <a:noFill/>
            </a:ln>
            <a:effectLst/>
          </c:spPr>
          <c:invertIfNegative val="0"/>
          <c:dPt>
            <c:idx val="0"/>
            <c:invertIfNegative val="0"/>
            <c:bubble3D val="0"/>
            <c:spPr>
              <a:solidFill>
                <a:srgbClr val="F29EAA"/>
              </a:solidFill>
              <a:ln>
                <a:noFill/>
              </a:ln>
              <a:effectLst/>
            </c:spPr>
            <c:extLst>
              <c:ext xmlns:c16="http://schemas.microsoft.com/office/drawing/2014/chart" uri="{C3380CC4-5D6E-409C-BE32-E72D297353CC}">
                <c16:uniqueId val="{0000000C-CA5D-4D18-ADF3-DA16EB606DB4}"/>
              </c:ext>
            </c:extLst>
          </c:dPt>
          <c:dPt>
            <c:idx val="1"/>
            <c:invertIfNegative val="0"/>
            <c:bubble3D val="0"/>
            <c:spPr>
              <a:solidFill>
                <a:srgbClr val="F29EAA"/>
              </a:solidFill>
              <a:ln>
                <a:noFill/>
              </a:ln>
              <a:effectLst/>
            </c:spPr>
            <c:extLst>
              <c:ext xmlns:c16="http://schemas.microsoft.com/office/drawing/2014/chart" uri="{C3380CC4-5D6E-409C-BE32-E72D297353CC}">
                <c16:uniqueId val="{0000000B-CA5D-4D18-ADF3-DA16EB606DB4}"/>
              </c:ext>
            </c:extLst>
          </c:dPt>
          <c:dPt>
            <c:idx val="2"/>
            <c:invertIfNegative val="0"/>
            <c:bubble3D val="0"/>
            <c:spPr>
              <a:solidFill>
                <a:srgbClr val="F29EAA"/>
              </a:solidFill>
              <a:ln>
                <a:noFill/>
              </a:ln>
              <a:effectLst/>
            </c:spPr>
            <c:extLst>
              <c:ext xmlns:c16="http://schemas.microsoft.com/office/drawing/2014/chart" uri="{C3380CC4-5D6E-409C-BE32-E72D297353CC}">
                <c16:uniqueId val="{0000000A-CA5D-4D18-ADF3-DA16EB606DB4}"/>
              </c:ext>
            </c:extLst>
          </c:dPt>
          <c:dPt>
            <c:idx val="3"/>
            <c:invertIfNegative val="0"/>
            <c:bubble3D val="0"/>
            <c:spPr>
              <a:solidFill>
                <a:srgbClr val="F29EAA"/>
              </a:solidFill>
              <a:ln>
                <a:noFill/>
              </a:ln>
              <a:effectLst/>
            </c:spPr>
            <c:extLst>
              <c:ext xmlns:c16="http://schemas.microsoft.com/office/drawing/2014/chart" uri="{C3380CC4-5D6E-409C-BE32-E72D297353CC}">
                <c16:uniqueId val="{00000009-CA5D-4D18-ADF3-DA16EB606DB4}"/>
              </c:ext>
            </c:extLst>
          </c:dPt>
          <c:dPt>
            <c:idx val="4"/>
            <c:invertIfNegative val="0"/>
            <c:bubble3D val="0"/>
            <c:spPr>
              <a:solidFill>
                <a:srgbClr val="F29EAA"/>
              </a:solidFill>
              <a:ln>
                <a:noFill/>
              </a:ln>
              <a:effectLst/>
            </c:spPr>
            <c:extLst>
              <c:ext xmlns:c16="http://schemas.microsoft.com/office/drawing/2014/chart" uri="{C3380CC4-5D6E-409C-BE32-E72D297353CC}">
                <c16:uniqueId val="{00000008-CA5D-4D18-ADF3-DA16EB606DB4}"/>
              </c:ext>
            </c:extLst>
          </c:dPt>
          <c:dPt>
            <c:idx val="5"/>
            <c:invertIfNegative val="0"/>
            <c:bubble3D val="0"/>
            <c:spPr>
              <a:solidFill>
                <a:srgbClr val="F29EAA"/>
              </a:solidFill>
              <a:ln>
                <a:noFill/>
              </a:ln>
              <a:effectLst/>
            </c:spPr>
            <c:extLst>
              <c:ext xmlns:c16="http://schemas.microsoft.com/office/drawing/2014/chart" uri="{C3380CC4-5D6E-409C-BE32-E72D297353CC}">
                <c16:uniqueId val="{00000007-CA5D-4D18-ADF3-DA16EB606DB4}"/>
              </c:ext>
            </c:extLst>
          </c:dPt>
          <c:dPt>
            <c:idx val="6"/>
            <c:invertIfNegative val="0"/>
            <c:bubble3D val="0"/>
            <c:spPr>
              <a:solidFill>
                <a:srgbClr val="F29EAA"/>
              </a:solidFill>
              <a:ln>
                <a:noFill/>
              </a:ln>
              <a:effectLst/>
            </c:spPr>
            <c:extLst>
              <c:ext xmlns:c16="http://schemas.microsoft.com/office/drawing/2014/chart" uri="{C3380CC4-5D6E-409C-BE32-E72D297353CC}">
                <c16:uniqueId val="{00000006-CA5D-4D18-ADF3-DA16EB606DB4}"/>
              </c:ext>
            </c:extLst>
          </c:dPt>
          <c:dPt>
            <c:idx val="7"/>
            <c:invertIfNegative val="0"/>
            <c:bubble3D val="0"/>
            <c:spPr>
              <a:solidFill>
                <a:srgbClr val="F29EAA"/>
              </a:solidFill>
              <a:ln>
                <a:noFill/>
              </a:ln>
              <a:effectLst/>
            </c:spPr>
            <c:extLst>
              <c:ext xmlns:c16="http://schemas.microsoft.com/office/drawing/2014/chart" uri="{C3380CC4-5D6E-409C-BE32-E72D297353CC}">
                <c16:uniqueId val="{00000005-CA5D-4D18-ADF3-DA16EB606DB4}"/>
              </c:ext>
            </c:extLst>
          </c:dPt>
          <c:dPt>
            <c:idx val="8"/>
            <c:invertIfNegative val="0"/>
            <c:bubble3D val="0"/>
            <c:spPr>
              <a:solidFill>
                <a:srgbClr val="F29EAA"/>
              </a:solidFill>
              <a:ln>
                <a:noFill/>
              </a:ln>
              <a:effectLst/>
            </c:spPr>
            <c:extLst>
              <c:ext xmlns:c16="http://schemas.microsoft.com/office/drawing/2014/chart" uri="{C3380CC4-5D6E-409C-BE32-E72D297353CC}">
                <c16:uniqueId val="{00000004-CA5D-4D18-ADF3-DA16EB606DB4}"/>
              </c:ext>
            </c:extLst>
          </c:dPt>
          <c:dPt>
            <c:idx val="9"/>
            <c:invertIfNegative val="0"/>
            <c:bubble3D val="0"/>
            <c:spPr>
              <a:solidFill>
                <a:srgbClr val="F29EAA"/>
              </a:solidFill>
              <a:ln>
                <a:noFill/>
              </a:ln>
              <a:effectLst/>
            </c:spPr>
            <c:extLst>
              <c:ext xmlns:c16="http://schemas.microsoft.com/office/drawing/2014/chart" uri="{C3380CC4-5D6E-409C-BE32-E72D297353CC}">
                <c16:uniqueId val="{00000003-CA5D-4D18-ADF3-DA16EB606DB4}"/>
              </c:ext>
            </c:extLst>
          </c:dPt>
          <c:dPt>
            <c:idx val="10"/>
            <c:invertIfNegative val="0"/>
            <c:bubble3D val="0"/>
            <c:spPr>
              <a:solidFill>
                <a:srgbClr val="F29EAA"/>
              </a:solidFill>
              <a:ln>
                <a:noFill/>
              </a:ln>
              <a:effectLst/>
            </c:spPr>
            <c:extLst>
              <c:ext xmlns:c16="http://schemas.microsoft.com/office/drawing/2014/chart" uri="{C3380CC4-5D6E-409C-BE32-E72D297353CC}">
                <c16:uniqueId val="{00000002-CA5D-4D18-ADF3-DA16EB606DB4}"/>
              </c:ext>
            </c:extLst>
          </c:dPt>
          <c:dPt>
            <c:idx val="11"/>
            <c:invertIfNegative val="0"/>
            <c:bubble3D val="0"/>
            <c:spPr>
              <a:solidFill>
                <a:srgbClr val="F29EAA"/>
              </a:solidFill>
              <a:ln>
                <a:noFill/>
              </a:ln>
              <a:effectLst/>
            </c:spPr>
            <c:extLst>
              <c:ext xmlns:c16="http://schemas.microsoft.com/office/drawing/2014/chart" uri="{C3380CC4-5D6E-409C-BE32-E72D297353CC}">
                <c16:uniqueId val="{00000001-CA5D-4D18-ADF3-DA16EB606DB4}"/>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489954837607766"/>
                      <c:h val="0.13802756446393782"/>
                    </c:manualLayout>
                  </c15:layout>
                </c:ext>
                <c:ext xmlns:c16="http://schemas.microsoft.com/office/drawing/2014/chart" uri="{C3380CC4-5D6E-409C-BE32-E72D297353CC}">
                  <c16:uniqueId val="{0000000C-CA5D-4D18-ADF3-DA16EB606DB4}"/>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283520247911281"/>
                      <c:h val="0.13802756446393782"/>
                    </c:manualLayout>
                  </c15:layout>
                </c:ext>
                <c:ext xmlns:c16="http://schemas.microsoft.com/office/drawing/2014/chart" uri="{C3380CC4-5D6E-409C-BE32-E72D297353CC}">
                  <c16:uniqueId val="{0000000B-CA5D-4D18-ADF3-DA16EB606DB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3009254625172979"/>
                      <c:h val="0.13802756446393782"/>
                    </c:manualLayout>
                  </c15:layout>
                </c:ext>
                <c:ext xmlns:c16="http://schemas.microsoft.com/office/drawing/2014/chart" uri="{C3380CC4-5D6E-409C-BE32-E72D297353CC}">
                  <c16:uniqueId val="{0000000A-CA5D-4D18-ADF3-DA16EB606DB4}"/>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30173813998815968"/>
                      <c:h val="0.13802756446393782"/>
                    </c:manualLayout>
                  </c15:layout>
                </c:ext>
                <c:ext xmlns:c16="http://schemas.microsoft.com/office/drawing/2014/chart" uri="{C3380CC4-5D6E-409C-BE32-E72D297353CC}">
                  <c16:uniqueId val="{00000009-CA5D-4D18-ADF3-DA16EB606DB4}"/>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3395440150062532"/>
                      <c:h val="0.13802756446393782"/>
                    </c:manualLayout>
                  </c15:layout>
                </c:ext>
                <c:ext xmlns:c16="http://schemas.microsoft.com/office/drawing/2014/chart" uri="{C3380CC4-5D6E-409C-BE32-E72D297353CC}">
                  <c16:uniqueId val="{00000008-CA5D-4D18-ADF3-DA16EB606DB4}"/>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35844695251530001"/>
                      <c:h val="0.13802756446393782"/>
                    </c:manualLayout>
                  </c15:layout>
                </c:ext>
                <c:ext xmlns:c16="http://schemas.microsoft.com/office/drawing/2014/chart" uri="{C3380CC4-5D6E-409C-BE32-E72D297353CC}">
                  <c16:uniqueId val="{00000007-CA5D-4D18-ADF3-DA16EB606DB4}"/>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30173813998815968"/>
                      <c:h val="0.13802756446393782"/>
                    </c:manualLayout>
                  </c15:layout>
                </c:ext>
                <c:ext xmlns:c16="http://schemas.microsoft.com/office/drawing/2014/chart" uri="{C3380CC4-5D6E-409C-BE32-E72D297353CC}">
                  <c16:uniqueId val="{00000006-CA5D-4D18-ADF3-DA16EB606DB4}"/>
                </c:ext>
              </c:extLst>
            </c:dLbl>
            <c:dLbl>
              <c:idx val="7"/>
              <c:dLblPos val="outEnd"/>
              <c:showLegendKey val="0"/>
              <c:showVal val="1"/>
              <c:showCatName val="0"/>
              <c:showSerName val="0"/>
              <c:showPercent val="0"/>
              <c:showBubbleSize val="0"/>
              <c:extLst>
                <c:ext xmlns:c15="http://schemas.microsoft.com/office/drawing/2012/chart" uri="{CE6537A1-D6FC-4f65-9D91-7224C49458BB}">
                  <c15:layout>
                    <c:manualLayout>
                      <c:w val="0.30173813998815968"/>
                      <c:h val="0.13802756446393782"/>
                    </c:manualLayout>
                  </c15:layout>
                </c:ext>
                <c:ext xmlns:c16="http://schemas.microsoft.com/office/drawing/2014/chart" uri="{C3380CC4-5D6E-409C-BE32-E72D297353CC}">
                  <c16:uniqueId val="{00000005-CA5D-4D18-ADF3-DA16EB606DB4}"/>
                </c:ext>
              </c:extLst>
            </c:dLbl>
            <c:dLbl>
              <c:idx val="8"/>
              <c:dLblPos val="outEnd"/>
              <c:showLegendKey val="0"/>
              <c:showVal val="1"/>
              <c:showCatName val="0"/>
              <c:showSerName val="0"/>
              <c:showPercent val="0"/>
              <c:showBubbleSize val="0"/>
              <c:extLst>
                <c:ext xmlns:c15="http://schemas.microsoft.com/office/drawing/2012/chart" uri="{CE6537A1-D6FC-4f65-9D91-7224C49458BB}">
                  <c15:layout>
                    <c:manualLayout>
                      <c:w val="0.3442697493835149"/>
                      <c:h val="0.13802756446393782"/>
                    </c:manualLayout>
                  </c15:layout>
                </c:ext>
                <c:ext xmlns:c16="http://schemas.microsoft.com/office/drawing/2014/chart" uri="{C3380CC4-5D6E-409C-BE32-E72D297353CC}">
                  <c16:uniqueId val="{00000004-CA5D-4D18-ADF3-DA16EB606DB4}"/>
                </c:ext>
              </c:extLst>
            </c:dLbl>
            <c:dLbl>
              <c:idx val="9"/>
              <c:dLblPos val="outEnd"/>
              <c:showLegendKey val="0"/>
              <c:showVal val="1"/>
              <c:showCatName val="0"/>
              <c:showSerName val="0"/>
              <c:showPercent val="0"/>
              <c:showBubbleSize val="0"/>
              <c:extLst>
                <c:ext xmlns:c15="http://schemas.microsoft.com/office/drawing/2012/chart" uri="{CE6537A1-D6FC-4f65-9D91-7224C49458BB}">
                  <c15:layout>
                    <c:manualLayout>
                      <c:w val="0.26687859290700761"/>
                      <c:h val="0.13802756446393782"/>
                    </c:manualLayout>
                  </c15:layout>
                </c:ext>
                <c:ext xmlns:c16="http://schemas.microsoft.com/office/drawing/2014/chart" uri="{C3380CC4-5D6E-409C-BE32-E72D297353CC}">
                  <c16:uniqueId val="{00000003-CA5D-4D18-ADF3-DA16EB606DB4}"/>
                </c:ext>
              </c:extLst>
            </c:dLbl>
            <c:dLbl>
              <c:idx val="10"/>
              <c:dLblPos val="outEnd"/>
              <c:showLegendKey val="0"/>
              <c:showVal val="1"/>
              <c:showCatName val="0"/>
              <c:showSerName val="0"/>
              <c:showPercent val="0"/>
              <c:showBubbleSize val="0"/>
              <c:extLst>
                <c:ext xmlns:c15="http://schemas.microsoft.com/office/drawing/2012/chart" uri="{CE6537A1-D6FC-4f65-9D91-7224C49458BB}">
                  <c15:layout>
                    <c:manualLayout>
                      <c:w val="0.28756093685637452"/>
                      <c:h val="0.13802756446393782"/>
                    </c:manualLayout>
                  </c15:layout>
                </c:ext>
                <c:ext xmlns:c16="http://schemas.microsoft.com/office/drawing/2014/chart" uri="{C3380CC4-5D6E-409C-BE32-E72D297353CC}">
                  <c16:uniqueId val="{00000002-CA5D-4D18-ADF3-DA16EB606DB4}"/>
                </c:ext>
              </c:extLst>
            </c:dLbl>
            <c:dLbl>
              <c:idx val="11"/>
              <c:dLblPos val="outEnd"/>
              <c:showLegendKey val="0"/>
              <c:showVal val="1"/>
              <c:showCatName val="0"/>
              <c:showSerName val="0"/>
              <c:showPercent val="0"/>
              <c:showBubbleSize val="0"/>
              <c:extLst>
                <c:ext xmlns:c15="http://schemas.microsoft.com/office/drawing/2012/chart" uri="{CE6537A1-D6FC-4f65-9D91-7224C49458BB}">
                  <c15:layout>
                    <c:manualLayout>
                      <c:w val="0.263932264970066"/>
                      <c:h val="0.13802756446393782"/>
                    </c:manualLayout>
                  </c15:layout>
                </c:ext>
                <c:ext xmlns:c16="http://schemas.microsoft.com/office/drawing/2014/chart" uri="{C3380CC4-5D6E-409C-BE32-E72D297353CC}">
                  <c16:uniqueId val="{00000001-CA5D-4D18-ADF3-DA16EB606DB4}"/>
                </c:ext>
              </c:extLst>
            </c:dLbl>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rgbClr val="00B0F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Tables'!$V$4:$V$16</c:f>
              <c:numCache>
                <c:formatCode>_(* #,##0_);_(* \(#,##0\);_(* "-"??_);_(@_)</c:formatCode>
                <c:ptCount val="12"/>
                <c:pt idx="0">
                  <c:v>3954612</c:v>
                </c:pt>
                <c:pt idx="1">
                  <c:v>7057927</c:v>
                </c:pt>
                <c:pt idx="2">
                  <c:v>6704737</c:v>
                </c:pt>
                <c:pt idx="3">
                  <c:v>4530205</c:v>
                </c:pt>
                <c:pt idx="4">
                  <c:v>2369021</c:v>
                </c:pt>
                <c:pt idx="5">
                  <c:v>5044924</c:v>
                </c:pt>
                <c:pt idx="6">
                  <c:v>4657321</c:v>
                </c:pt>
                <c:pt idx="7">
                  <c:v>5065403</c:v>
                </c:pt>
                <c:pt idx="8">
                  <c:v>6244460</c:v>
                </c:pt>
                <c:pt idx="9">
                  <c:v>5704531</c:v>
                </c:pt>
                <c:pt idx="10">
                  <c:v>4522707</c:v>
                </c:pt>
                <c:pt idx="11">
                  <c:v>6292008</c:v>
                </c:pt>
              </c:numCache>
            </c:numRef>
          </c:val>
          <c:extLst>
            <c:ext xmlns:c16="http://schemas.microsoft.com/office/drawing/2014/chart" uri="{C3380CC4-5D6E-409C-BE32-E72D297353CC}">
              <c16:uniqueId val="{00000000-CA5D-4D18-ADF3-DA16EB606DB4}"/>
            </c:ext>
          </c:extLst>
        </c:ser>
        <c:dLbls>
          <c:dLblPos val="outEnd"/>
          <c:showLegendKey val="0"/>
          <c:showVal val="1"/>
          <c:showCatName val="0"/>
          <c:showSerName val="0"/>
          <c:showPercent val="0"/>
          <c:showBubbleSize val="0"/>
        </c:dLbls>
        <c:gapWidth val="182"/>
        <c:axId val="649676575"/>
        <c:axId val="649677055"/>
      </c:barChart>
      <c:catAx>
        <c:axId val="6496765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49677055"/>
        <c:crosses val="autoZero"/>
        <c:auto val="1"/>
        <c:lblAlgn val="ctr"/>
        <c:lblOffset val="100"/>
        <c:noMultiLvlLbl val="0"/>
      </c:catAx>
      <c:valAx>
        <c:axId val="649677055"/>
        <c:scaling>
          <c:orientation val="minMax"/>
        </c:scaling>
        <c:delete val="1"/>
        <c:axPos val="b"/>
        <c:numFmt formatCode="_(* #,##0_);_(* \(#,##0\);_(* &quot;-&quot;??_);_(@_)" sourceLinked="1"/>
        <c:majorTickMark val="out"/>
        <c:minorTickMark val="none"/>
        <c:tickLblPos val="nextTo"/>
        <c:crossAx val="64967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[P&amp;L Dashboard.xlsx]Pivot Tables!PivotTable21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100000">
                <a:srgbClr val="FF0000"/>
              </a:gs>
              <a:gs pos="17000">
                <a:srgbClr val="82166B"/>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32000">
                <a:srgbClr val="FFFF00"/>
              </a:gs>
              <a:gs pos="57000">
                <a:srgbClr val="FFC000"/>
              </a:gs>
            </a:gsLst>
            <a:lin ang="135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86239">
                <a:schemeClr val="accent5">
                  <a:lumMod val="50000"/>
                </a:schemeClr>
              </a:gs>
              <a:gs pos="33936">
                <a:srgbClr val="FF3300"/>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7000">
                <a:srgbClr val="00B0F0"/>
              </a:gs>
              <a:gs pos="59000">
                <a:schemeClr val="accent5">
                  <a:lumMod val="5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86239">
                <a:srgbClr val="92D050"/>
              </a:gs>
              <a:gs pos="33936">
                <a:srgbClr val="00B050"/>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86239">
                <a:schemeClr val="accent2">
                  <a:lumMod val="60000"/>
                  <a:lumOff val="40000"/>
                </a:schemeClr>
              </a:gs>
              <a:gs pos="52000">
                <a:schemeClr val="accent2">
                  <a:lumMod val="75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86239">
                <a:schemeClr val="bg1">
                  <a:lumMod val="75000"/>
                </a:schemeClr>
              </a:gs>
              <a:gs pos="52000">
                <a:schemeClr val="bg1">
                  <a:lumMod val="50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86239">
                <a:schemeClr val="accent5">
                  <a:lumMod val="50000"/>
                </a:schemeClr>
              </a:gs>
              <a:gs pos="33936">
                <a:srgbClr val="FF3300"/>
              </a:gs>
            </a:gsLst>
            <a:lin ang="2700000" scaled="1"/>
            <a:tileRect/>
          </a:gradFill>
          <a:ln>
            <a:noFill/>
          </a:ln>
          <a:effectLst/>
        </c:spPr>
      </c:pivotFmt>
    </c:pivotFmts>
    <c:plotArea>
      <c:layout>
        <c:manualLayout>
          <c:layoutTarget val="inner"/>
          <c:xMode val="edge"/>
          <c:yMode val="edge"/>
          <c:x val="0"/>
          <c:y val="1.2688371022479203E-3"/>
          <c:w val="0.92193938797914665"/>
          <c:h val="0.89814814814814814"/>
        </c:manualLayout>
      </c:layout>
      <c:barChart>
        <c:barDir val="bar"/>
        <c:grouping val="stacked"/>
        <c:varyColors val="0"/>
        <c:ser>
          <c:idx val="0"/>
          <c:order val="0"/>
          <c:tx>
            <c:strRef>
              <c:f>'Pivot Tables'!$AI$4</c:f>
              <c:strCache>
                <c:ptCount val="1"/>
                <c:pt idx="0">
                  <c:v>Sum of OPEX</c:v>
                </c:pt>
              </c:strCache>
            </c:strRef>
          </c:tx>
          <c:spPr>
            <a:gradFill flip="none" rotWithShape="1">
              <a:gsLst>
                <a:gs pos="100000">
                  <a:srgbClr val="FF0000"/>
                </a:gs>
                <a:gs pos="17000">
                  <a:srgbClr val="82166B"/>
                </a:gs>
              </a:gsLst>
              <a:lin ang="13500000" scaled="1"/>
              <a:tileRect/>
            </a:gradFill>
            <a:ln>
              <a:noFill/>
            </a:ln>
            <a:effectLst/>
          </c:spPr>
          <c:invertIfNegative val="0"/>
          <c:cat>
            <c:strRef>
              <c:f>'Pivot Tables'!$AI$5</c:f>
              <c:strCache>
                <c:ptCount val="1"/>
                <c:pt idx="0">
                  <c:v>Total</c:v>
                </c:pt>
              </c:strCache>
            </c:strRef>
          </c:cat>
          <c:val>
            <c:numRef>
              <c:f>'Pivot Tables'!$AI$5</c:f>
              <c:numCache>
                <c:formatCode>_(* #,##0_);_(* \(#,##0\);_(* "-"??_);_(@_)</c:formatCode>
                <c:ptCount val="1"/>
                <c:pt idx="0">
                  <c:v>12738000</c:v>
                </c:pt>
              </c:numCache>
            </c:numRef>
          </c:val>
          <c:extLst>
            <c:ext xmlns:c16="http://schemas.microsoft.com/office/drawing/2014/chart" uri="{C3380CC4-5D6E-409C-BE32-E72D297353CC}">
              <c16:uniqueId val="{00000000-4D55-496F-AFFD-332ABFB31201}"/>
            </c:ext>
          </c:extLst>
        </c:ser>
        <c:ser>
          <c:idx val="1"/>
          <c:order val="1"/>
          <c:tx>
            <c:strRef>
              <c:f>'Pivot Tables'!$AJ$4</c:f>
              <c:strCache>
                <c:ptCount val="1"/>
                <c:pt idx="0">
                  <c:v>Sum of SARARIES &amp;
 WAGES</c:v>
                </c:pt>
              </c:strCache>
            </c:strRef>
          </c:tx>
          <c:spPr>
            <a:gradFill>
              <a:gsLst>
                <a:gs pos="32000">
                  <a:srgbClr val="FFFF00"/>
                </a:gs>
                <a:gs pos="57000">
                  <a:srgbClr val="FFC000"/>
                </a:gs>
              </a:gsLst>
              <a:lin ang="13500000" scaled="1"/>
            </a:gradFill>
            <a:ln>
              <a:noFill/>
            </a:ln>
            <a:effectLst/>
          </c:spPr>
          <c:invertIfNegative val="0"/>
          <c:cat>
            <c:strRef>
              <c:f>'Pivot Tables'!$AI$5</c:f>
              <c:strCache>
                <c:ptCount val="1"/>
                <c:pt idx="0">
                  <c:v>Total</c:v>
                </c:pt>
              </c:strCache>
            </c:strRef>
          </c:cat>
          <c:val>
            <c:numRef>
              <c:f>'Pivot Tables'!$AJ$5</c:f>
              <c:numCache>
                <c:formatCode>_(* #,##0_);_(* \(#,##0\);_(* "-"??_);_(@_)</c:formatCode>
                <c:ptCount val="1"/>
                <c:pt idx="0">
                  <c:v>8531940</c:v>
                </c:pt>
              </c:numCache>
            </c:numRef>
          </c:val>
          <c:extLst>
            <c:ext xmlns:c16="http://schemas.microsoft.com/office/drawing/2014/chart" uri="{C3380CC4-5D6E-409C-BE32-E72D297353CC}">
              <c16:uniqueId val="{00000001-4D55-496F-AFFD-332ABFB31201}"/>
            </c:ext>
          </c:extLst>
        </c:ser>
        <c:ser>
          <c:idx val="2"/>
          <c:order val="2"/>
          <c:tx>
            <c:strRef>
              <c:f>'Pivot Tables'!$AK$4</c:f>
              <c:strCache>
                <c:ptCount val="1"/>
                <c:pt idx="0">
                  <c:v>Sum of FINACE COST</c:v>
                </c:pt>
              </c:strCache>
            </c:strRef>
          </c:tx>
          <c:spPr>
            <a:gradFill>
              <a:gsLst>
                <a:gs pos="86239">
                  <a:schemeClr val="accent5">
                    <a:lumMod val="50000"/>
                  </a:schemeClr>
                </a:gs>
                <a:gs pos="33936">
                  <a:srgbClr val="FF3300"/>
                </a:gs>
              </a:gsLst>
              <a:lin ang="2700000" scaled="1"/>
            </a:gradFill>
            <a:ln>
              <a:noFill/>
            </a:ln>
            <a:effectLst/>
          </c:spPr>
          <c:invertIfNegative val="0"/>
          <c:dPt>
            <c:idx val="0"/>
            <c:invertIfNegative val="0"/>
            <c:bubble3D val="0"/>
            <c:spPr>
              <a:gradFill flip="none" rotWithShape="1">
                <a:gsLst>
                  <a:gs pos="86239">
                    <a:schemeClr val="accent5">
                      <a:lumMod val="50000"/>
                    </a:schemeClr>
                  </a:gs>
                  <a:gs pos="33936">
                    <a:srgbClr val="FF3300"/>
                  </a:gs>
                </a:gsLst>
                <a:lin ang="2700000" scaled="1"/>
                <a:tileRect/>
              </a:gradFill>
              <a:ln>
                <a:noFill/>
              </a:ln>
              <a:effectLst/>
            </c:spPr>
            <c:extLst>
              <c:ext xmlns:c16="http://schemas.microsoft.com/office/drawing/2014/chart" uri="{C3380CC4-5D6E-409C-BE32-E72D297353CC}">
                <c16:uniqueId val="{00000007-4D55-496F-AFFD-332ABFB31201}"/>
              </c:ext>
            </c:extLst>
          </c:dPt>
          <c:cat>
            <c:strRef>
              <c:f>'Pivot Tables'!$AI$5</c:f>
              <c:strCache>
                <c:ptCount val="1"/>
                <c:pt idx="0">
                  <c:v>Total</c:v>
                </c:pt>
              </c:strCache>
            </c:strRef>
          </c:cat>
          <c:val>
            <c:numRef>
              <c:f>'Pivot Tables'!$AK$5</c:f>
              <c:numCache>
                <c:formatCode>_(* #,##0_);_(* \(#,##0\);_(* "-"??_);_(@_)</c:formatCode>
                <c:ptCount val="1"/>
                <c:pt idx="0">
                  <c:v>4265970</c:v>
                </c:pt>
              </c:numCache>
            </c:numRef>
          </c:val>
          <c:extLst>
            <c:ext xmlns:c16="http://schemas.microsoft.com/office/drawing/2014/chart" uri="{C3380CC4-5D6E-409C-BE32-E72D297353CC}">
              <c16:uniqueId val="{00000002-4D55-496F-AFFD-332ABFB31201}"/>
            </c:ext>
          </c:extLst>
        </c:ser>
        <c:ser>
          <c:idx val="3"/>
          <c:order val="3"/>
          <c:tx>
            <c:strRef>
              <c:f>'Pivot Tables'!$AL$4</c:f>
              <c:strCache>
                <c:ptCount val="1"/>
                <c:pt idx="0">
                  <c:v>Sum of OFFICE 
SUPPLIES</c:v>
                </c:pt>
              </c:strCache>
            </c:strRef>
          </c:tx>
          <c:spPr>
            <a:gradFill flip="none" rotWithShape="1">
              <a:gsLst>
                <a:gs pos="7000">
                  <a:srgbClr val="00B0F0"/>
                </a:gs>
                <a:gs pos="59000">
                  <a:schemeClr val="accent5">
                    <a:lumMod val="50000"/>
                  </a:schemeClr>
                </a:gs>
              </a:gsLst>
              <a:lin ang="2700000" scaled="1"/>
              <a:tileRect/>
            </a:gradFill>
            <a:ln>
              <a:noFill/>
            </a:ln>
            <a:effectLst/>
          </c:spPr>
          <c:invertIfNegative val="0"/>
          <c:cat>
            <c:strRef>
              <c:f>'Pivot Tables'!$AI$5</c:f>
              <c:strCache>
                <c:ptCount val="1"/>
                <c:pt idx="0">
                  <c:v>Total</c:v>
                </c:pt>
              </c:strCache>
            </c:strRef>
          </c:cat>
          <c:val>
            <c:numRef>
              <c:f>'Pivot Tables'!$AL$5</c:f>
              <c:numCache>
                <c:formatCode>_(* #,##0_);_(* \(#,##0\);_(* "-"??_);_(@_)</c:formatCode>
                <c:ptCount val="1"/>
                <c:pt idx="0">
                  <c:v>3065970</c:v>
                </c:pt>
              </c:numCache>
            </c:numRef>
          </c:val>
          <c:extLst>
            <c:ext xmlns:c16="http://schemas.microsoft.com/office/drawing/2014/chart" uri="{C3380CC4-5D6E-409C-BE32-E72D297353CC}">
              <c16:uniqueId val="{00000003-4D55-496F-AFFD-332ABFB31201}"/>
            </c:ext>
          </c:extLst>
        </c:ser>
        <c:ser>
          <c:idx val="4"/>
          <c:order val="4"/>
          <c:tx>
            <c:strRef>
              <c:f>'Pivot Tables'!$AM$4</c:f>
              <c:strCache>
                <c:ptCount val="1"/>
                <c:pt idx="0">
                  <c:v>Sum of UTILITES</c:v>
                </c:pt>
              </c:strCache>
            </c:strRef>
          </c:tx>
          <c:spPr>
            <a:gradFill>
              <a:gsLst>
                <a:gs pos="86239">
                  <a:srgbClr val="92D050"/>
                </a:gs>
                <a:gs pos="33936">
                  <a:srgbClr val="00B050"/>
                </a:gs>
              </a:gsLst>
              <a:lin ang="2700000" scaled="1"/>
            </a:gradFill>
            <a:ln>
              <a:noFill/>
            </a:ln>
            <a:effectLst/>
          </c:spPr>
          <c:invertIfNegative val="0"/>
          <c:cat>
            <c:strRef>
              <c:f>'Pivot Tables'!$AI$5</c:f>
              <c:strCache>
                <c:ptCount val="1"/>
                <c:pt idx="0">
                  <c:v>Total</c:v>
                </c:pt>
              </c:strCache>
            </c:strRef>
          </c:cat>
          <c:val>
            <c:numRef>
              <c:f>'Pivot Tables'!$AM$5</c:f>
              <c:numCache>
                <c:formatCode>_(* #,##0_);_(* \(#,##0\);_(* "-"??_);_(@_)</c:formatCode>
                <c:ptCount val="1"/>
                <c:pt idx="0">
                  <c:v>4731800</c:v>
                </c:pt>
              </c:numCache>
            </c:numRef>
          </c:val>
          <c:extLst>
            <c:ext xmlns:c16="http://schemas.microsoft.com/office/drawing/2014/chart" uri="{C3380CC4-5D6E-409C-BE32-E72D297353CC}">
              <c16:uniqueId val="{00000004-4D55-496F-AFFD-332ABFB31201}"/>
            </c:ext>
          </c:extLst>
        </c:ser>
        <c:ser>
          <c:idx val="5"/>
          <c:order val="5"/>
          <c:tx>
            <c:strRef>
              <c:f>'Pivot Tables'!$AN$4</c:f>
              <c:strCache>
                <c:ptCount val="1"/>
                <c:pt idx="0">
                  <c:v>Sum of ADVERTISMENTS</c:v>
                </c:pt>
              </c:strCache>
            </c:strRef>
          </c:tx>
          <c:spPr>
            <a:gradFill>
              <a:gsLst>
                <a:gs pos="86239">
                  <a:schemeClr val="accent2">
                    <a:lumMod val="60000"/>
                    <a:lumOff val="40000"/>
                  </a:schemeClr>
                </a:gs>
                <a:gs pos="52000">
                  <a:schemeClr val="accent2">
                    <a:lumMod val="75000"/>
                  </a:schemeClr>
                </a:gs>
              </a:gsLst>
              <a:lin ang="2700000" scaled="1"/>
            </a:gradFill>
            <a:ln>
              <a:noFill/>
            </a:ln>
            <a:effectLst/>
          </c:spPr>
          <c:invertIfNegative val="0"/>
          <c:cat>
            <c:strRef>
              <c:f>'Pivot Tables'!$AI$5</c:f>
              <c:strCache>
                <c:ptCount val="1"/>
                <c:pt idx="0">
                  <c:v>Total</c:v>
                </c:pt>
              </c:strCache>
            </c:strRef>
          </c:cat>
          <c:val>
            <c:numRef>
              <c:f>'Pivot Tables'!$AN$5</c:f>
              <c:numCache>
                <c:formatCode>_(* #,##0_);_(* \(#,##0\);_(* "-"??_);_(@_)</c:formatCode>
                <c:ptCount val="1"/>
                <c:pt idx="0">
                  <c:v>9082194</c:v>
                </c:pt>
              </c:numCache>
            </c:numRef>
          </c:val>
          <c:extLst>
            <c:ext xmlns:c16="http://schemas.microsoft.com/office/drawing/2014/chart" uri="{C3380CC4-5D6E-409C-BE32-E72D297353CC}">
              <c16:uniqueId val="{00000005-4D55-496F-AFFD-332ABFB31201}"/>
            </c:ext>
          </c:extLst>
        </c:ser>
        <c:ser>
          <c:idx val="6"/>
          <c:order val="6"/>
          <c:tx>
            <c:strRef>
              <c:f>'Pivot Tables'!$AO$4</c:f>
              <c:strCache>
                <c:ptCount val="1"/>
                <c:pt idx="0">
                  <c:v>Sum of STATIONARY</c:v>
                </c:pt>
              </c:strCache>
            </c:strRef>
          </c:tx>
          <c:spPr>
            <a:gradFill>
              <a:gsLst>
                <a:gs pos="86239">
                  <a:schemeClr val="bg1">
                    <a:lumMod val="75000"/>
                  </a:schemeClr>
                </a:gs>
                <a:gs pos="52000">
                  <a:schemeClr val="bg1">
                    <a:lumMod val="50000"/>
                  </a:schemeClr>
                </a:gs>
              </a:gsLst>
              <a:lin ang="2700000" scaled="1"/>
            </a:gradFill>
            <a:ln>
              <a:noFill/>
            </a:ln>
            <a:effectLst/>
          </c:spPr>
          <c:invertIfNegative val="0"/>
          <c:cat>
            <c:strRef>
              <c:f>'Pivot Tables'!$AI$5</c:f>
              <c:strCache>
                <c:ptCount val="1"/>
                <c:pt idx="0">
                  <c:v>Total</c:v>
                </c:pt>
              </c:strCache>
            </c:strRef>
          </c:cat>
          <c:val>
            <c:numRef>
              <c:f>'Pivot Tables'!$AO$5</c:f>
              <c:numCache>
                <c:formatCode>_(* #,##0_);_(* \(#,##0\);_(* "-"??_);_(@_)</c:formatCode>
                <c:ptCount val="1"/>
                <c:pt idx="0">
                  <c:v>19731982</c:v>
                </c:pt>
              </c:numCache>
            </c:numRef>
          </c:val>
          <c:extLst>
            <c:ext xmlns:c16="http://schemas.microsoft.com/office/drawing/2014/chart" uri="{C3380CC4-5D6E-409C-BE32-E72D297353CC}">
              <c16:uniqueId val="{00000006-4D55-496F-AFFD-332ABFB31201}"/>
            </c:ext>
          </c:extLst>
        </c:ser>
        <c:dLbls>
          <c:showLegendKey val="0"/>
          <c:showVal val="0"/>
          <c:showCatName val="0"/>
          <c:showSerName val="0"/>
          <c:showPercent val="0"/>
          <c:showBubbleSize val="0"/>
        </c:dLbls>
        <c:gapWidth val="150"/>
        <c:overlap val="100"/>
        <c:axId val="848635231"/>
        <c:axId val="848641951"/>
      </c:barChart>
      <c:catAx>
        <c:axId val="848635231"/>
        <c:scaling>
          <c:orientation val="minMax"/>
        </c:scaling>
        <c:delete val="1"/>
        <c:axPos val="l"/>
        <c:numFmt formatCode="General" sourceLinked="1"/>
        <c:majorTickMark val="none"/>
        <c:minorTickMark val="none"/>
        <c:tickLblPos val="nextTo"/>
        <c:crossAx val="848641951"/>
        <c:crosses val="autoZero"/>
        <c:auto val="1"/>
        <c:lblAlgn val="ctr"/>
        <c:lblOffset val="100"/>
        <c:noMultiLvlLbl val="0"/>
      </c:catAx>
      <c:valAx>
        <c:axId val="848641951"/>
        <c:scaling>
          <c:orientation val="minMax"/>
        </c:scaling>
        <c:delete val="1"/>
        <c:axPos val="b"/>
        <c:numFmt formatCode="_(* #,##0_);_(* \(#,##0\);_(* &quot;-&quot;??_);_(@_)" sourceLinked="1"/>
        <c:majorTickMark val="none"/>
        <c:minorTickMark val="none"/>
        <c:tickLblPos val="nextTo"/>
        <c:crossAx val="84863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spPr>
            <a:gradFill>
              <a:gsLst>
                <a:gs pos="57000">
                  <a:srgbClr val="00B0F0"/>
                </a:gs>
                <a:gs pos="84000">
                  <a:srgbClr val="E5ABC8"/>
                </a:gs>
              </a:gsLst>
              <a:lin ang="5400000" scaled="1"/>
            </a:gradFill>
            <a:ln>
              <a:noFill/>
            </a:ln>
            <a:effectLst/>
          </c:spPr>
          <c:cat>
            <c:strRef>
              <c:f>'Pivot Tables'!$AI$9:$AI$15</c:f>
              <c:strCache>
                <c:ptCount val="7"/>
                <c:pt idx="0">
                  <c:v>OPEX</c:v>
                </c:pt>
                <c:pt idx="1">
                  <c:v>SARARIES &amp;
 WAGES</c:v>
                </c:pt>
                <c:pt idx="2">
                  <c:v>FINACE COST</c:v>
                </c:pt>
                <c:pt idx="3">
                  <c:v>OFFICE 
SUPPLIES</c:v>
                </c:pt>
                <c:pt idx="4">
                  <c:v>UTILITES</c:v>
                </c:pt>
                <c:pt idx="5">
                  <c:v>ADVERTISMENTS</c:v>
                </c:pt>
                <c:pt idx="6">
                  <c:v>STATIONARY</c:v>
                </c:pt>
              </c:strCache>
            </c:strRef>
          </c:cat>
          <c:val>
            <c:numRef>
              <c:f>'Pivot Tables'!$AJ$9:$AJ$15</c:f>
              <c:numCache>
                <c:formatCode>_(* #,##0_);_(* \(#,##0\);_(* "-"??_);_(@_)</c:formatCode>
                <c:ptCount val="7"/>
                <c:pt idx="0">
                  <c:v>12738000</c:v>
                </c:pt>
                <c:pt idx="1">
                  <c:v>8531940</c:v>
                </c:pt>
                <c:pt idx="2">
                  <c:v>4265970</c:v>
                </c:pt>
                <c:pt idx="3">
                  <c:v>3065970</c:v>
                </c:pt>
                <c:pt idx="4">
                  <c:v>4731800</c:v>
                </c:pt>
                <c:pt idx="5">
                  <c:v>9082194</c:v>
                </c:pt>
                <c:pt idx="6">
                  <c:v>19731982</c:v>
                </c:pt>
              </c:numCache>
            </c:numRef>
          </c:val>
          <c:extLst>
            <c:ext xmlns:c16="http://schemas.microsoft.com/office/drawing/2014/chart" uri="{C3380CC4-5D6E-409C-BE32-E72D297353CC}">
              <c16:uniqueId val="{00000000-738E-4963-B398-01D6FBB49286}"/>
            </c:ext>
          </c:extLst>
        </c:ser>
        <c:dLbls>
          <c:showLegendKey val="0"/>
          <c:showVal val="0"/>
          <c:showCatName val="0"/>
          <c:showSerName val="0"/>
          <c:showPercent val="0"/>
          <c:showBubbleSize val="0"/>
        </c:dLbls>
        <c:axId val="329243072"/>
        <c:axId val="329257472"/>
      </c:areaChart>
      <c:catAx>
        <c:axId val="329243072"/>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329257472"/>
        <c:crosses val="autoZero"/>
        <c:auto val="1"/>
        <c:lblAlgn val="ctr"/>
        <c:lblOffset val="100"/>
        <c:noMultiLvlLbl val="0"/>
      </c:catAx>
      <c:valAx>
        <c:axId val="329257472"/>
        <c:scaling>
          <c:orientation val="minMax"/>
        </c:scaling>
        <c:delete val="1"/>
        <c:axPos val="l"/>
        <c:numFmt formatCode="_(* #,##0_);_(* \(#,##0\);_(* &quot;-&quot;??_);_(@_)" sourceLinked="1"/>
        <c:majorTickMark val="out"/>
        <c:minorTickMark val="none"/>
        <c:tickLblPos val="nextTo"/>
        <c:crossAx val="32924307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66000">
                    <a:schemeClr val="accent5">
                      <a:lumMod val="75000"/>
                    </a:schemeClr>
                  </a:gs>
                  <a:gs pos="38000">
                    <a:srgbClr val="00B0F0"/>
                  </a:gs>
                </a:gsLst>
                <a:lin ang="5400000" scaled="1"/>
              </a:gradFill>
              <a:ln w="19050">
                <a:noFill/>
              </a:ln>
              <a:effectLst/>
            </c:spPr>
            <c:extLst>
              <c:ext xmlns:c16="http://schemas.microsoft.com/office/drawing/2014/chart" uri="{C3380CC4-5D6E-409C-BE32-E72D297353CC}">
                <c16:uniqueId val="{00000001-D90D-4A6E-8971-738BC704DF00}"/>
              </c:ext>
            </c:extLst>
          </c:dPt>
          <c:dPt>
            <c:idx val="1"/>
            <c:bubble3D val="0"/>
            <c:spPr>
              <a:solidFill>
                <a:srgbClr val="F29EAA"/>
              </a:solidFill>
              <a:ln w="19050">
                <a:noFill/>
              </a:ln>
              <a:effectLst/>
            </c:spPr>
            <c:extLst>
              <c:ext xmlns:c16="http://schemas.microsoft.com/office/drawing/2014/chart" uri="{C3380CC4-5D6E-409C-BE32-E72D297353CC}">
                <c16:uniqueId val="{00000003-D90D-4A6E-8971-738BC704DF00}"/>
              </c:ext>
            </c:extLst>
          </c:dPt>
          <c:val>
            <c:numRef>
              <c:f>'Pivot Tables'!$AT$8:$AU$8</c:f>
              <c:numCache>
                <c:formatCode>_(* #,##0_);_(* \(#,##0\);_(* "-"??_);_(@_)</c:formatCode>
                <c:ptCount val="2"/>
                <c:pt idx="0">
                  <c:v>177151012</c:v>
                </c:pt>
                <c:pt idx="1">
                  <c:v>5178988</c:v>
                </c:pt>
              </c:numCache>
            </c:numRef>
          </c:val>
          <c:extLst>
            <c:ext xmlns:c16="http://schemas.microsoft.com/office/drawing/2014/chart" uri="{C3380CC4-5D6E-409C-BE32-E72D297353CC}">
              <c16:uniqueId val="{00000004-D90D-4A6E-8971-738BC704DF0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[P&amp;L Dashboard.xlsx]Pivot Tables!PivotTable8</c:name>
    <c:fmtId val="11"/>
  </c:pivotSource>
  <c:chart>
    <c:title>
      <c:tx>
        <c:rich>
          <a:bodyPr rot="0" spcFirstLastPara="1" vertOverflow="ellipsis" vert="horz" wrap="square" anchor="ctr" anchorCtr="1"/>
          <a:lstStyle/>
          <a:p>
            <a:pPr>
              <a:defRPr sz="800" b="0" i="0" u="none" strike="noStrike" kern="1200" spc="0" baseline="0">
                <a:solidFill>
                  <a:srgbClr val="00B0F0"/>
                </a:solidFill>
                <a:latin typeface="+mn-lt"/>
                <a:ea typeface="+mn-ea"/>
                <a:cs typeface="+mn-cs"/>
              </a:defRPr>
            </a:pPr>
            <a:r>
              <a:rPr lang="en-US" sz="800">
                <a:solidFill>
                  <a:srgbClr val="00B0F0"/>
                </a:solidFill>
              </a:rPr>
              <a:t>Monthly</a:t>
            </a:r>
            <a:r>
              <a:rPr lang="en-US" sz="800" baseline="0">
                <a:solidFill>
                  <a:srgbClr val="00B0F0"/>
                </a:solidFill>
              </a:rPr>
              <a:t> Profit</a:t>
            </a:r>
            <a:endParaRPr lang="en-US" sz="800">
              <a:solidFill>
                <a:srgbClr val="00B0F0"/>
              </a:solidFill>
            </a:endParaRPr>
          </a:p>
        </c:rich>
      </c:tx>
      <c:overlay val="0"/>
      <c:spPr>
        <a:noFill/>
        <a:ln>
          <a:noFill/>
        </a:ln>
        <a:effectLst/>
      </c:spPr>
      <c:txPr>
        <a:bodyPr rot="0" spcFirstLastPara="1" vertOverflow="ellipsis" vert="horz" wrap="square" anchor="ctr" anchorCtr="1"/>
        <a:lstStyle/>
        <a:p>
          <a:pPr>
            <a:defRPr sz="800" b="0" i="0" u="none" strike="noStrike" kern="1200" spc="0" baseline="0">
              <a:solidFill>
                <a:srgbClr val="00B0F0"/>
              </a:solidFill>
              <a:latin typeface="+mn-lt"/>
              <a:ea typeface="+mn-ea"/>
              <a:cs typeface="+mn-cs"/>
            </a:defRPr>
          </a:pPr>
          <a:endParaRPr lang="en-US"/>
        </a:p>
      </c:txPr>
    </c:title>
    <c:autoTitleDeleted val="0"/>
    <c:pivotFmts>
      <c:pivotFmt>
        <c:idx val="0"/>
        <c:spPr>
          <a:gradFill flip="none" rotWithShape="1">
            <a:gsLst>
              <a:gs pos="66000">
                <a:schemeClr val="accent5">
                  <a:lumMod val="75000"/>
                </a:schemeClr>
              </a:gs>
              <a:gs pos="3800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66000">
                <a:schemeClr val="accent5">
                  <a:lumMod val="75000"/>
                </a:schemeClr>
              </a:gs>
              <a:gs pos="3800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66000">
                <a:schemeClr val="accent5">
                  <a:lumMod val="75000"/>
                </a:schemeClr>
              </a:gs>
              <a:gs pos="3800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410240506934296E-2"/>
          <c:y val="0.19578776611256926"/>
          <c:w val="0.98358975949306571"/>
          <c:h val="0.74050780110819481"/>
        </c:manualLayout>
      </c:layout>
      <c:barChart>
        <c:barDir val="bar"/>
        <c:grouping val="clustered"/>
        <c:varyColors val="0"/>
        <c:ser>
          <c:idx val="0"/>
          <c:order val="0"/>
          <c:tx>
            <c:strRef>
              <c:f>'Pivot Tables'!$J$2</c:f>
              <c:strCache>
                <c:ptCount val="1"/>
                <c:pt idx="0">
                  <c:v>Total</c:v>
                </c:pt>
              </c:strCache>
            </c:strRef>
          </c:tx>
          <c:spPr>
            <a:gradFill flip="none" rotWithShape="1">
              <a:gsLst>
                <a:gs pos="66000">
                  <a:schemeClr val="accent5">
                    <a:lumMod val="75000"/>
                  </a:schemeClr>
                </a:gs>
                <a:gs pos="38000">
                  <a:srgbClr val="00B0F0"/>
                </a:gs>
              </a:gsLst>
              <a:lin ang="10800000" scaled="1"/>
              <a:tileRect/>
            </a:gradFill>
            <a:ln>
              <a:noFill/>
            </a:ln>
            <a:effectLst/>
          </c:spPr>
          <c:invertIfNegative val="0"/>
          <c:cat>
            <c:strRef>
              <c:f>'Pivot Tables'!$I$3:$I$15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Tables'!$J$3:$J$15</c:f>
              <c:numCache>
                <c:formatCode>_(* #,##0_);_(* \(#,##0\);_(* "-"??_);_(@_)</c:formatCode>
                <c:ptCount val="12"/>
                <c:pt idx="0">
                  <c:v>202555388</c:v>
                </c:pt>
                <c:pt idx="1">
                  <c:v>215832073</c:v>
                </c:pt>
                <c:pt idx="2">
                  <c:v>218865263</c:v>
                </c:pt>
                <c:pt idx="3">
                  <c:v>223479795</c:v>
                </c:pt>
                <c:pt idx="4">
                  <c:v>256390979</c:v>
                </c:pt>
                <c:pt idx="5">
                  <c:v>279315076</c:v>
                </c:pt>
                <c:pt idx="6">
                  <c:v>253422678.99999997</c:v>
                </c:pt>
                <c:pt idx="7">
                  <c:v>226924597</c:v>
                </c:pt>
                <c:pt idx="8">
                  <c:v>240245540</c:v>
                </c:pt>
                <c:pt idx="9">
                  <c:v>2365469</c:v>
                </c:pt>
                <c:pt idx="10">
                  <c:v>3547293</c:v>
                </c:pt>
                <c:pt idx="11">
                  <c:v>2867992</c:v>
                </c:pt>
              </c:numCache>
            </c:numRef>
          </c:val>
          <c:extLst>
            <c:ext xmlns:c16="http://schemas.microsoft.com/office/drawing/2014/chart" uri="{C3380CC4-5D6E-409C-BE32-E72D297353CC}">
              <c16:uniqueId val="{00000000-0C8A-46B3-B1BE-BA0A4D31B82A}"/>
            </c:ext>
          </c:extLst>
        </c:ser>
        <c:dLbls>
          <c:showLegendKey val="0"/>
          <c:showVal val="0"/>
          <c:showCatName val="0"/>
          <c:showSerName val="0"/>
          <c:showPercent val="0"/>
          <c:showBubbleSize val="0"/>
        </c:dLbls>
        <c:gapWidth val="182"/>
        <c:axId val="232615056"/>
        <c:axId val="232604976"/>
      </c:barChart>
      <c:catAx>
        <c:axId val="23261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00B0F0"/>
                </a:solidFill>
                <a:latin typeface="+mn-lt"/>
                <a:ea typeface="+mn-ea"/>
                <a:cs typeface="+mn-cs"/>
              </a:defRPr>
            </a:pPr>
            <a:endParaRPr lang="en-US"/>
          </a:p>
        </c:txPr>
        <c:crossAx val="232604976"/>
        <c:crosses val="autoZero"/>
        <c:auto val="1"/>
        <c:lblAlgn val="ctr"/>
        <c:lblOffset val="100"/>
        <c:noMultiLvlLbl val="0"/>
      </c:catAx>
      <c:valAx>
        <c:axId val="232604976"/>
        <c:scaling>
          <c:orientation val="minMax"/>
        </c:scaling>
        <c:delete val="1"/>
        <c:axPos val="b"/>
        <c:numFmt formatCode="_(* #,##0_);_(* \(#,##0\);_(* &quot;-&quot;??_);_(@_)" sourceLinked="1"/>
        <c:majorTickMark val="none"/>
        <c:minorTickMark val="none"/>
        <c:tickLblPos val="nextTo"/>
        <c:crossAx val="2326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Expenses Indepth Analysis'!A1"/><Relationship Id="rId5" Type="http://schemas.openxmlformats.org/officeDocument/2006/relationships/chart" Target="../charts/chart5.xml"/><Relationship Id="rId10" Type="http://schemas.openxmlformats.org/officeDocument/2006/relationships/hyperlink" Target="#'Income Analysis'!A1"/><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Expenses Indepth Analysis'!A1"/><Relationship Id="rId1" Type="http://schemas.openxmlformats.org/officeDocument/2006/relationships/hyperlink" Target="#'Income Analysis'!A1"/><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518772</xdr:colOff>
      <xdr:row>5</xdr:row>
      <xdr:rowOff>34001</xdr:rowOff>
    </xdr:from>
    <xdr:to>
      <xdr:col>10</xdr:col>
      <xdr:colOff>17010</xdr:colOff>
      <xdr:row>16</xdr:row>
      <xdr:rowOff>8484</xdr:rowOff>
    </xdr:to>
    <xdr:graphicFrame macro="">
      <xdr:nvGraphicFramePr>
        <xdr:cNvPr id="55" name="Chart 54">
          <a:extLst>
            <a:ext uri="{FF2B5EF4-FFF2-40B4-BE49-F238E27FC236}">
              <a16:creationId xmlns:a16="http://schemas.microsoft.com/office/drawing/2014/main" id="{35E91825-0785-46DC-8B49-C9B4543A5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495300</xdr:colOff>
      <xdr:row>16</xdr:row>
      <xdr:rowOff>148006</xdr:rowOff>
    </xdr:from>
    <xdr:to>
      <xdr:col>20</xdr:col>
      <xdr:colOff>495300</xdr:colOff>
      <xdr:row>25</xdr:row>
      <xdr:rowOff>89268</xdr:rowOff>
    </xdr:to>
    <xdr:sp macro="" textlink="">
      <xdr:nvSpPr>
        <xdr:cNvPr id="8" name="Subtitle 2">
          <a:extLst>
            <a:ext uri="{FF2B5EF4-FFF2-40B4-BE49-F238E27FC236}">
              <a16:creationId xmlns:a16="http://schemas.microsoft.com/office/drawing/2014/main" id="{15827339-6C9E-E6D1-B1BF-A2FA9E63B265}"/>
            </a:ext>
          </a:extLst>
        </xdr:cNvPr>
        <xdr:cNvSpPr>
          <a:spLocks noGrp="1"/>
        </xdr:cNvSpPr>
      </xdr:nvSpPr>
      <xdr:spPr>
        <a:xfrm>
          <a:off x="3556907" y="3141577"/>
          <a:ext cx="9184822" cy="1625146"/>
        </a:xfrm>
        <a:prstGeom prst="rect">
          <a:avLst/>
        </a:prstGeom>
      </xdr:spPr>
      <xdr:txBody>
        <a:bodyPr vert="horz" wrap="square" lIns="91440" tIns="45720" rIns="91440" bIns="45720" rtlCol="0">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editAs="absolute">
    <xdr:from>
      <xdr:col>10</xdr:col>
      <xdr:colOff>61469</xdr:colOff>
      <xdr:row>12</xdr:row>
      <xdr:rowOff>40395</xdr:rowOff>
    </xdr:from>
    <xdr:to>
      <xdr:col>13</xdr:col>
      <xdr:colOff>542989</xdr:colOff>
      <xdr:row>18</xdr:row>
      <xdr:rowOff>9082</xdr:rowOff>
    </xdr:to>
    <xdr:sp macro="" textlink="">
      <xdr:nvSpPr>
        <xdr:cNvPr id="9" name="Freeform: Shape 8">
          <a:extLst>
            <a:ext uri="{FF2B5EF4-FFF2-40B4-BE49-F238E27FC236}">
              <a16:creationId xmlns:a16="http://schemas.microsoft.com/office/drawing/2014/main" id="{B33C23FB-4F94-09D2-5CFA-7EF4B02E135D}"/>
            </a:ext>
          </a:extLst>
        </xdr:cNvPr>
        <xdr:cNvSpPr/>
      </xdr:nvSpPr>
      <xdr:spPr>
        <a:xfrm rot="12097841">
          <a:off x="6184683" y="2285574"/>
          <a:ext cx="2318485" cy="1091276"/>
        </a:xfrm>
        <a:custGeom>
          <a:avLst/>
          <a:gdLst>
            <a:gd name="connsiteX0" fmla="*/ 2115156 w 2308617"/>
            <a:gd name="connsiteY0" fmla="*/ 1079417 h 1104310"/>
            <a:gd name="connsiteX1" fmla="*/ 1991861 w 2308617"/>
            <a:gd name="connsiteY1" fmla="*/ 1104310 h 1104310"/>
            <a:gd name="connsiteX2" fmla="*/ 214795 w 2308617"/>
            <a:gd name="connsiteY2" fmla="*/ 1104310 h 1104310"/>
            <a:gd name="connsiteX3" fmla="*/ 91499 w 2308617"/>
            <a:gd name="connsiteY3" fmla="*/ 1079418 h 1104310"/>
            <a:gd name="connsiteX4" fmla="*/ 42304 w 2308617"/>
            <a:gd name="connsiteY4" fmla="*/ 1052716 h 1104310"/>
            <a:gd name="connsiteX5" fmla="*/ 18853 w 2308617"/>
            <a:gd name="connsiteY5" fmla="*/ 993578 h 1104310"/>
            <a:gd name="connsiteX6" fmla="*/ 168463 w 2308617"/>
            <a:gd name="connsiteY6" fmla="*/ 647341 h 1104310"/>
            <a:gd name="connsiteX7" fmla="*/ 1753363 w 2308617"/>
            <a:gd name="connsiteY7" fmla="*/ 18853 h 1104310"/>
            <a:gd name="connsiteX8" fmla="*/ 2099600 w 2308617"/>
            <a:gd name="connsiteY8" fmla="*/ 168463 h 1104310"/>
            <a:gd name="connsiteX9" fmla="*/ 2308617 w 2308617"/>
            <a:gd name="connsiteY9" fmla="*/ 695555 h 1104310"/>
            <a:gd name="connsiteX10" fmla="*/ 2308617 w 2308617"/>
            <a:gd name="connsiteY10" fmla="*/ 787554 h 1104310"/>
            <a:gd name="connsiteX11" fmla="*/ 2115156 w 2308617"/>
            <a:gd name="connsiteY11" fmla="*/ 1079417 h 11043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308617" h="1104310">
              <a:moveTo>
                <a:pt x="2115156" y="1079417"/>
              </a:moveTo>
              <a:cubicBezTo>
                <a:pt x="2077260" y="1095447"/>
                <a:pt x="2035596" y="1104310"/>
                <a:pt x="1991861" y="1104310"/>
              </a:cubicBezTo>
              <a:lnTo>
                <a:pt x="214795" y="1104310"/>
              </a:lnTo>
              <a:cubicBezTo>
                <a:pt x="171060" y="1104310"/>
                <a:pt x="129395" y="1095447"/>
                <a:pt x="91499" y="1079418"/>
              </a:cubicBezTo>
              <a:lnTo>
                <a:pt x="42304" y="1052716"/>
              </a:lnTo>
              <a:lnTo>
                <a:pt x="18853" y="993578"/>
              </a:lnTo>
              <a:cubicBezTo>
                <a:pt x="-35444" y="856654"/>
                <a:pt x="31539" y="701638"/>
                <a:pt x="168463" y="647341"/>
              </a:cubicBezTo>
              <a:lnTo>
                <a:pt x="1753363" y="18853"/>
              </a:lnTo>
              <a:cubicBezTo>
                <a:pt x="1890287" y="-35444"/>
                <a:pt x="2045303" y="31539"/>
                <a:pt x="2099600" y="168463"/>
              </a:cubicBezTo>
              <a:lnTo>
                <a:pt x="2308617" y="695555"/>
              </a:lnTo>
              <a:lnTo>
                <a:pt x="2308617" y="787554"/>
              </a:lnTo>
              <a:cubicBezTo>
                <a:pt x="2308616" y="918759"/>
                <a:pt x="2228845" y="1031332"/>
                <a:pt x="2115156" y="1079417"/>
              </a:cubicBezTo>
              <a:close/>
            </a:path>
          </a:pathLst>
        </a:custGeom>
        <a:gradFill flip="none" rotWithShape="1">
          <a:gsLst>
            <a:gs pos="69000">
              <a:schemeClr val="accent5">
                <a:lumMod val="75000"/>
              </a:schemeClr>
            </a:gs>
            <a:gs pos="32000">
              <a:srgbClr val="F29EAA"/>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n>
              <a:noFill/>
            </a:ln>
          </a:endParaRPr>
        </a:p>
      </xdr:txBody>
    </xdr:sp>
    <xdr:clientData/>
  </xdr:twoCellAnchor>
  <xdr:twoCellAnchor editAs="absolute">
    <xdr:from>
      <xdr:col>10</xdr:col>
      <xdr:colOff>161657</xdr:colOff>
      <xdr:row>6</xdr:row>
      <xdr:rowOff>161334</xdr:rowOff>
    </xdr:from>
    <xdr:to>
      <xdr:col>14</xdr:col>
      <xdr:colOff>224619</xdr:colOff>
      <xdr:row>14</xdr:row>
      <xdr:rowOff>83771</xdr:rowOff>
    </xdr:to>
    <xdr:sp macro="" textlink="">
      <xdr:nvSpPr>
        <xdr:cNvPr id="10" name="Freeform: Shape 9">
          <a:extLst>
            <a:ext uri="{FF2B5EF4-FFF2-40B4-BE49-F238E27FC236}">
              <a16:creationId xmlns:a16="http://schemas.microsoft.com/office/drawing/2014/main" id="{7DF60783-14BF-3776-B9B4-AA56BB748686}"/>
            </a:ext>
          </a:extLst>
        </xdr:cNvPr>
        <xdr:cNvSpPr/>
      </xdr:nvSpPr>
      <xdr:spPr>
        <a:xfrm rot="12097841">
          <a:off x="6284871" y="1283923"/>
          <a:ext cx="2512248" cy="1419223"/>
        </a:xfrm>
        <a:custGeom>
          <a:avLst/>
          <a:gdLst>
            <a:gd name="connsiteX0" fmla="*/ 2300928 w 2469390"/>
            <a:gd name="connsiteY0" fmla="*/ 810811 h 1458151"/>
            <a:gd name="connsiteX1" fmla="*/ 716028 w 2469390"/>
            <a:gd name="connsiteY1" fmla="*/ 1439299 h 1458151"/>
            <a:gd name="connsiteX2" fmla="*/ 369791 w 2469390"/>
            <a:gd name="connsiteY2" fmla="*/ 1289689 h 1458151"/>
            <a:gd name="connsiteX3" fmla="*/ 0 w 2469390"/>
            <a:gd name="connsiteY3" fmla="*/ 357161 h 1458151"/>
            <a:gd name="connsiteX4" fmla="*/ 49195 w 2469390"/>
            <a:gd name="connsiteY4" fmla="*/ 383863 h 1458151"/>
            <a:gd name="connsiteX5" fmla="*/ 172491 w 2469390"/>
            <a:gd name="connsiteY5" fmla="*/ 408755 h 1458151"/>
            <a:gd name="connsiteX6" fmla="*/ 1949557 w 2469390"/>
            <a:gd name="connsiteY6" fmla="*/ 408755 h 1458151"/>
            <a:gd name="connsiteX7" fmla="*/ 2266313 w 2469390"/>
            <a:gd name="connsiteY7" fmla="*/ 91999 h 1458151"/>
            <a:gd name="connsiteX8" fmla="*/ 2266313 w 2469390"/>
            <a:gd name="connsiteY8" fmla="*/ 0 h 1458151"/>
            <a:gd name="connsiteX9" fmla="*/ 2450538 w 2469390"/>
            <a:gd name="connsiteY9" fmla="*/ 464574 h 1458151"/>
            <a:gd name="connsiteX10" fmla="*/ 2300928 w 2469390"/>
            <a:gd name="connsiteY10" fmla="*/ 810811 h 145815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469390" h="1458151">
              <a:moveTo>
                <a:pt x="2300928" y="810811"/>
              </a:moveTo>
              <a:lnTo>
                <a:pt x="716028" y="1439299"/>
              </a:lnTo>
              <a:cubicBezTo>
                <a:pt x="579104" y="1493596"/>
                <a:pt x="424088" y="1426613"/>
                <a:pt x="369791" y="1289689"/>
              </a:cubicBezTo>
              <a:lnTo>
                <a:pt x="0" y="357161"/>
              </a:lnTo>
              <a:lnTo>
                <a:pt x="49195" y="383863"/>
              </a:lnTo>
              <a:cubicBezTo>
                <a:pt x="87091" y="399892"/>
                <a:pt x="128756" y="408755"/>
                <a:pt x="172491" y="408755"/>
              </a:cubicBezTo>
              <a:lnTo>
                <a:pt x="1949557" y="408755"/>
              </a:lnTo>
              <a:cubicBezTo>
                <a:pt x="2124497" y="408755"/>
                <a:pt x="2266312" y="266939"/>
                <a:pt x="2266313" y="91999"/>
              </a:cubicBezTo>
              <a:lnTo>
                <a:pt x="2266313" y="0"/>
              </a:lnTo>
              <a:lnTo>
                <a:pt x="2450538" y="464574"/>
              </a:lnTo>
              <a:cubicBezTo>
                <a:pt x="2504835" y="601498"/>
                <a:pt x="2437853" y="756514"/>
                <a:pt x="2300928" y="810811"/>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n>
              <a:noFill/>
            </a:ln>
          </a:endParaRPr>
        </a:p>
      </xdr:txBody>
    </xdr:sp>
    <xdr:clientData/>
  </xdr:twoCellAnchor>
  <xdr:twoCellAnchor editAs="absolute">
    <xdr:from>
      <xdr:col>10</xdr:col>
      <xdr:colOff>418543</xdr:colOff>
      <xdr:row>12</xdr:row>
      <xdr:rowOff>121459</xdr:rowOff>
    </xdr:from>
    <xdr:to>
      <xdr:col>12</xdr:col>
      <xdr:colOff>600651</xdr:colOff>
      <xdr:row>15</xdr:row>
      <xdr:rowOff>111291</xdr:rowOff>
    </xdr:to>
    <xdr:sp macro="" textlink="">
      <xdr:nvSpPr>
        <xdr:cNvPr id="11" name="TextBox 10">
          <a:extLst>
            <a:ext uri="{FF2B5EF4-FFF2-40B4-BE49-F238E27FC236}">
              <a16:creationId xmlns:a16="http://schemas.microsoft.com/office/drawing/2014/main" id="{430C1152-32FD-42CB-A746-201FA2FF6CEF}"/>
            </a:ext>
          </a:extLst>
        </xdr:cNvPr>
        <xdr:cNvSpPr txBox="1"/>
      </xdr:nvSpPr>
      <xdr:spPr>
        <a:xfrm>
          <a:off x="6541757" y="2366638"/>
          <a:ext cx="1406751" cy="551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Net</a:t>
          </a:r>
        </a:p>
        <a:p>
          <a:r>
            <a:rPr lang="en-US" sz="1400" b="1">
              <a:solidFill>
                <a:schemeClr val="bg1"/>
              </a:solidFill>
            </a:rPr>
            <a:t>Revenue</a:t>
          </a:r>
        </a:p>
      </xdr:txBody>
    </xdr:sp>
    <xdr:clientData/>
  </xdr:twoCellAnchor>
  <xdr:twoCellAnchor editAs="absolute">
    <xdr:from>
      <xdr:col>10</xdr:col>
      <xdr:colOff>351421</xdr:colOff>
      <xdr:row>8</xdr:row>
      <xdr:rowOff>119485</xdr:rowOff>
    </xdr:from>
    <xdr:to>
      <xdr:col>12</xdr:col>
      <xdr:colOff>533529</xdr:colOff>
      <xdr:row>10</xdr:row>
      <xdr:rowOff>64557</xdr:rowOff>
    </xdr:to>
    <xdr:sp macro="" textlink="'Pivot Tables'!B4">
      <xdr:nvSpPr>
        <xdr:cNvPr id="13" name="TextBox 12">
          <a:extLst>
            <a:ext uri="{FF2B5EF4-FFF2-40B4-BE49-F238E27FC236}">
              <a16:creationId xmlns:a16="http://schemas.microsoft.com/office/drawing/2014/main" id="{682B302C-4D60-F8D7-D36C-805487574DD5}"/>
            </a:ext>
          </a:extLst>
        </xdr:cNvPr>
        <xdr:cNvSpPr txBox="1"/>
      </xdr:nvSpPr>
      <xdr:spPr>
        <a:xfrm>
          <a:off x="6474635" y="1616271"/>
          <a:ext cx="1406751" cy="319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2A6B3-CEB0-4473-A03D-7A387FBD3B6E}" type="TxLink">
            <a:rPr lang="en-US" sz="1100" b="0" i="0" u="none" strike="noStrike">
              <a:solidFill>
                <a:srgbClr val="E5ABC8"/>
              </a:solidFill>
              <a:latin typeface="Calibri"/>
              <a:cs typeface="Calibri"/>
            </a:rPr>
            <a:pPr/>
            <a:t> 2,125,812,144 </a:t>
          </a:fld>
          <a:endParaRPr lang="en-US" sz="1400" b="1">
            <a:solidFill>
              <a:srgbClr val="E5ABC8"/>
            </a:solidFill>
          </a:endParaRPr>
        </a:p>
      </xdr:txBody>
    </xdr:sp>
    <xdr:clientData/>
  </xdr:twoCellAnchor>
  <xdr:twoCellAnchor editAs="absolute">
    <xdr:from>
      <xdr:col>13</xdr:col>
      <xdr:colOff>160919</xdr:colOff>
      <xdr:row>8</xdr:row>
      <xdr:rowOff>119486</xdr:rowOff>
    </xdr:from>
    <xdr:to>
      <xdr:col>14</xdr:col>
      <xdr:colOff>26643</xdr:colOff>
      <xdr:row>9</xdr:row>
      <xdr:rowOff>158465</xdr:rowOff>
    </xdr:to>
    <xdr:sp macro="" textlink="'Pivot Tables'!B8">
      <xdr:nvSpPr>
        <xdr:cNvPr id="14" name="TextBox 13">
          <a:extLst>
            <a:ext uri="{FF2B5EF4-FFF2-40B4-BE49-F238E27FC236}">
              <a16:creationId xmlns:a16="http://schemas.microsoft.com/office/drawing/2014/main" id="{8616B4EB-904D-7A0F-316A-320065A0153D}"/>
            </a:ext>
          </a:extLst>
        </xdr:cNvPr>
        <xdr:cNvSpPr txBox="1"/>
      </xdr:nvSpPr>
      <xdr:spPr>
        <a:xfrm>
          <a:off x="8121098" y="1616272"/>
          <a:ext cx="478045" cy="226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85602A-88FB-41E5-B5C1-60CA4F88D645}" type="TxLink">
            <a:rPr lang="en-US" sz="1000" b="0" i="0" u="none" strike="noStrike">
              <a:solidFill>
                <a:srgbClr val="00B0F0"/>
              </a:solidFill>
              <a:latin typeface="Calibri"/>
              <a:cs typeface="Calibri"/>
            </a:rPr>
            <a:pPr/>
            <a:t>82%</a:t>
          </a:fld>
          <a:endParaRPr lang="en-US" sz="1000" b="1">
            <a:solidFill>
              <a:srgbClr val="00B0F0"/>
            </a:solidFill>
          </a:endParaRPr>
        </a:p>
      </xdr:txBody>
    </xdr:sp>
    <xdr:clientData/>
  </xdr:twoCellAnchor>
  <xdr:twoCellAnchor editAs="absolute">
    <xdr:from>
      <xdr:col>12</xdr:col>
      <xdr:colOff>456819</xdr:colOff>
      <xdr:row>9</xdr:row>
      <xdr:rowOff>89694</xdr:rowOff>
    </xdr:from>
    <xdr:to>
      <xdr:col>14</xdr:col>
      <xdr:colOff>7466</xdr:colOff>
      <xdr:row>10</xdr:row>
      <xdr:rowOff>129794</xdr:rowOff>
    </xdr:to>
    <xdr:sp macro="" textlink="">
      <xdr:nvSpPr>
        <xdr:cNvPr id="15" name="TextBox 14">
          <a:extLst>
            <a:ext uri="{FF2B5EF4-FFF2-40B4-BE49-F238E27FC236}">
              <a16:creationId xmlns:a16="http://schemas.microsoft.com/office/drawing/2014/main" id="{655C925B-3630-8C73-C0BE-6217D05C03C8}"/>
            </a:ext>
          </a:extLst>
        </xdr:cNvPr>
        <xdr:cNvSpPr txBox="1"/>
      </xdr:nvSpPr>
      <xdr:spPr>
        <a:xfrm>
          <a:off x="7804676" y="1773578"/>
          <a:ext cx="775290" cy="227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rgbClr val="E5ABC8"/>
              </a:solidFill>
            </a:rPr>
            <a:t>Avg.  % profit</a:t>
          </a:r>
        </a:p>
      </xdr:txBody>
    </xdr:sp>
    <xdr:clientData/>
  </xdr:twoCellAnchor>
  <xdr:twoCellAnchor editAs="absolute">
    <xdr:from>
      <xdr:col>14</xdr:col>
      <xdr:colOff>171314</xdr:colOff>
      <xdr:row>8</xdr:row>
      <xdr:rowOff>89492</xdr:rowOff>
    </xdr:from>
    <xdr:to>
      <xdr:col>17</xdr:col>
      <xdr:colOff>561295</xdr:colOff>
      <xdr:row>16</xdr:row>
      <xdr:rowOff>118069</xdr:rowOff>
    </xdr:to>
    <xdr:sp macro="" textlink="">
      <xdr:nvSpPr>
        <xdr:cNvPr id="16" name="Rectangle: Rounded Corners 15">
          <a:extLst>
            <a:ext uri="{FF2B5EF4-FFF2-40B4-BE49-F238E27FC236}">
              <a16:creationId xmlns:a16="http://schemas.microsoft.com/office/drawing/2014/main" id="{6BD8B799-FCC1-6103-7A6D-7F1B756593CE}"/>
            </a:ext>
          </a:extLst>
        </xdr:cNvPr>
        <xdr:cNvSpPr/>
      </xdr:nvSpPr>
      <xdr:spPr>
        <a:xfrm>
          <a:off x="8743814" y="1586278"/>
          <a:ext cx="2226945" cy="1525362"/>
        </a:xfrm>
        <a:prstGeom prst="roundRect">
          <a:avLst>
            <a:gd name="adj" fmla="val 1164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59871</xdr:colOff>
      <xdr:row>8</xdr:row>
      <xdr:rowOff>117746</xdr:rowOff>
    </xdr:from>
    <xdr:to>
      <xdr:col>16</xdr:col>
      <xdr:colOff>454151</xdr:colOff>
      <xdr:row>10</xdr:row>
      <xdr:rowOff>123485</xdr:rowOff>
    </xdr:to>
    <xdr:sp macro="" textlink="">
      <xdr:nvSpPr>
        <xdr:cNvPr id="18" name="Parallelogram 17">
          <a:extLst>
            <a:ext uri="{FF2B5EF4-FFF2-40B4-BE49-F238E27FC236}">
              <a16:creationId xmlns:a16="http://schemas.microsoft.com/office/drawing/2014/main" id="{25B59D4C-CEFF-201C-9A92-795CBA122A89}"/>
            </a:ext>
          </a:extLst>
        </xdr:cNvPr>
        <xdr:cNvSpPr/>
      </xdr:nvSpPr>
      <xdr:spPr>
        <a:xfrm>
          <a:off x="9857014" y="1614532"/>
          <a:ext cx="394280" cy="379935"/>
        </a:xfrm>
        <a:prstGeom prst="parallelogram">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clientData/>
  </xdr:twoCellAnchor>
  <xdr:twoCellAnchor editAs="absolute">
    <xdr:from>
      <xdr:col>16</xdr:col>
      <xdr:colOff>372935</xdr:colOff>
      <xdr:row>8</xdr:row>
      <xdr:rowOff>117746</xdr:rowOff>
    </xdr:from>
    <xdr:to>
      <xdr:col>17</xdr:col>
      <xdr:colOff>154894</xdr:colOff>
      <xdr:row>10</xdr:row>
      <xdr:rowOff>123485</xdr:rowOff>
    </xdr:to>
    <xdr:sp macro="" textlink="">
      <xdr:nvSpPr>
        <xdr:cNvPr id="19" name="Parallelogram 18">
          <a:extLst>
            <a:ext uri="{FF2B5EF4-FFF2-40B4-BE49-F238E27FC236}">
              <a16:creationId xmlns:a16="http://schemas.microsoft.com/office/drawing/2014/main" id="{9CA1A597-90E8-0AE9-C1C0-6A417D29102A}"/>
            </a:ext>
          </a:extLst>
        </xdr:cNvPr>
        <xdr:cNvSpPr/>
      </xdr:nvSpPr>
      <xdr:spPr>
        <a:xfrm>
          <a:off x="10170078" y="1614532"/>
          <a:ext cx="394280" cy="379935"/>
        </a:xfrm>
        <a:prstGeom prst="parallelogram">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363984</xdr:colOff>
      <xdr:row>8</xdr:row>
      <xdr:rowOff>117746</xdr:rowOff>
    </xdr:from>
    <xdr:to>
      <xdr:col>16</xdr:col>
      <xdr:colOff>145941</xdr:colOff>
      <xdr:row>10</xdr:row>
      <xdr:rowOff>123485</xdr:rowOff>
    </xdr:to>
    <xdr:sp macro="" textlink="">
      <xdr:nvSpPr>
        <xdr:cNvPr id="23" name="Parallelogram 22">
          <a:extLst>
            <a:ext uri="{FF2B5EF4-FFF2-40B4-BE49-F238E27FC236}">
              <a16:creationId xmlns:a16="http://schemas.microsoft.com/office/drawing/2014/main" id="{AE23C348-4852-C826-C44A-A41C795B9EF1}"/>
            </a:ext>
          </a:extLst>
        </xdr:cNvPr>
        <xdr:cNvSpPr/>
      </xdr:nvSpPr>
      <xdr:spPr>
        <a:xfrm>
          <a:off x="9548805" y="1614532"/>
          <a:ext cx="394279" cy="379935"/>
        </a:xfrm>
        <a:prstGeom prst="parallelogram">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clientData/>
  </xdr:twoCellAnchor>
  <xdr:twoCellAnchor editAs="absolute">
    <xdr:from>
      <xdr:col>16</xdr:col>
      <xdr:colOff>280165</xdr:colOff>
      <xdr:row>9</xdr:row>
      <xdr:rowOff>42659</xdr:rowOff>
    </xdr:from>
    <xdr:to>
      <xdr:col>16</xdr:col>
      <xdr:colOff>534070</xdr:colOff>
      <xdr:row>10</xdr:row>
      <xdr:rowOff>61350</xdr:rowOff>
    </xdr:to>
    <xdr:sp macro="" textlink="">
      <xdr:nvSpPr>
        <xdr:cNvPr id="24" name="Right Triangle 23">
          <a:extLst>
            <a:ext uri="{FF2B5EF4-FFF2-40B4-BE49-F238E27FC236}">
              <a16:creationId xmlns:a16="http://schemas.microsoft.com/office/drawing/2014/main" id="{E86B0DBA-8895-E714-5A76-11BDA351B4B1}"/>
            </a:ext>
          </a:extLst>
        </xdr:cNvPr>
        <xdr:cNvSpPr/>
      </xdr:nvSpPr>
      <xdr:spPr>
        <a:xfrm rot="3272927">
          <a:off x="10101366" y="1702485"/>
          <a:ext cx="205789" cy="253905"/>
        </a:xfrm>
        <a:prstGeom prst="rtTriangle">
          <a:avLst/>
        </a:prstGeom>
        <a:solidFill>
          <a:srgbClr val="F29E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408860</xdr:colOff>
      <xdr:row>10</xdr:row>
      <xdr:rowOff>34522</xdr:rowOff>
    </xdr:from>
    <xdr:to>
      <xdr:col>17</xdr:col>
      <xdr:colOff>14126</xdr:colOff>
      <xdr:row>11</xdr:row>
      <xdr:rowOff>37322</xdr:rowOff>
    </xdr:to>
    <xdr:sp macro="" textlink="">
      <xdr:nvSpPr>
        <xdr:cNvPr id="25" name="Right Triangle 24">
          <a:extLst>
            <a:ext uri="{FF2B5EF4-FFF2-40B4-BE49-F238E27FC236}">
              <a16:creationId xmlns:a16="http://schemas.microsoft.com/office/drawing/2014/main" id="{7708ED53-2BC5-57D0-8A3C-55AABFD94421}"/>
            </a:ext>
          </a:extLst>
        </xdr:cNvPr>
        <xdr:cNvSpPr/>
      </xdr:nvSpPr>
      <xdr:spPr>
        <a:xfrm rot="19061572">
          <a:off x="10206003" y="1905504"/>
          <a:ext cx="217587" cy="189898"/>
        </a:xfrm>
        <a:prstGeom prst="rtTriangl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85011</xdr:colOff>
      <xdr:row>10</xdr:row>
      <xdr:rowOff>49212</xdr:rowOff>
    </xdr:from>
    <xdr:to>
      <xdr:col>16</xdr:col>
      <xdr:colOff>298499</xdr:colOff>
      <xdr:row>11</xdr:row>
      <xdr:rowOff>52012</xdr:rowOff>
    </xdr:to>
    <xdr:sp macro="" textlink="">
      <xdr:nvSpPr>
        <xdr:cNvPr id="29" name="Right Triangle 28">
          <a:extLst>
            <a:ext uri="{FF2B5EF4-FFF2-40B4-BE49-F238E27FC236}">
              <a16:creationId xmlns:a16="http://schemas.microsoft.com/office/drawing/2014/main" id="{DA58A6A6-57CF-809A-FB6A-7DF4008604A0}"/>
            </a:ext>
          </a:extLst>
        </xdr:cNvPr>
        <xdr:cNvSpPr/>
      </xdr:nvSpPr>
      <xdr:spPr>
        <a:xfrm rot="18970760">
          <a:off x="9882154" y="1920194"/>
          <a:ext cx="213488" cy="189898"/>
        </a:xfrm>
        <a:prstGeom prst="rtTriangl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400844</xdr:colOff>
      <xdr:row>10</xdr:row>
      <xdr:rowOff>52221</xdr:rowOff>
    </xdr:from>
    <xdr:to>
      <xdr:col>16</xdr:col>
      <xdr:colOff>6108</xdr:colOff>
      <xdr:row>11</xdr:row>
      <xdr:rowOff>55021</xdr:rowOff>
    </xdr:to>
    <xdr:sp macro="" textlink="">
      <xdr:nvSpPr>
        <xdr:cNvPr id="30" name="Right Triangle 29">
          <a:extLst>
            <a:ext uri="{FF2B5EF4-FFF2-40B4-BE49-F238E27FC236}">
              <a16:creationId xmlns:a16="http://schemas.microsoft.com/office/drawing/2014/main" id="{399D2B10-4E66-8D15-9E6A-63A369B06D7E}"/>
            </a:ext>
          </a:extLst>
        </xdr:cNvPr>
        <xdr:cNvSpPr/>
      </xdr:nvSpPr>
      <xdr:spPr>
        <a:xfrm rot="18970760">
          <a:off x="9585665" y="1923203"/>
          <a:ext cx="217586" cy="189898"/>
        </a:xfrm>
        <a:prstGeom prst="rtTriangl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68824</xdr:colOff>
      <xdr:row>8</xdr:row>
      <xdr:rowOff>120959</xdr:rowOff>
    </xdr:from>
    <xdr:to>
      <xdr:col>15</xdr:col>
      <xdr:colOff>463103</xdr:colOff>
      <xdr:row>10</xdr:row>
      <xdr:rowOff>126698</xdr:rowOff>
    </xdr:to>
    <xdr:sp macro="" textlink="">
      <xdr:nvSpPr>
        <xdr:cNvPr id="31" name="Parallelogram 30">
          <a:extLst>
            <a:ext uri="{FF2B5EF4-FFF2-40B4-BE49-F238E27FC236}">
              <a16:creationId xmlns:a16="http://schemas.microsoft.com/office/drawing/2014/main" id="{43EBAD63-A3EE-BCF3-ABF0-21F478A8917C}"/>
            </a:ext>
          </a:extLst>
        </xdr:cNvPr>
        <xdr:cNvSpPr/>
      </xdr:nvSpPr>
      <xdr:spPr>
        <a:xfrm>
          <a:off x="9253645" y="1617745"/>
          <a:ext cx="394279" cy="379935"/>
        </a:xfrm>
        <a:prstGeom prst="parallelogram">
          <a:avLst/>
        </a:prstGeom>
        <a:solidFill>
          <a:srgbClr val="F29E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5ABC8"/>
            </a:solidFill>
          </a:endParaRPr>
        </a:p>
      </xdr:txBody>
    </xdr:sp>
    <xdr:clientData/>
  </xdr:twoCellAnchor>
  <xdr:twoCellAnchor editAs="absolute">
    <xdr:from>
      <xdr:col>15</xdr:col>
      <xdr:colOff>540128</xdr:colOff>
      <xdr:row>11</xdr:row>
      <xdr:rowOff>11786</xdr:rowOff>
    </xdr:from>
    <xdr:to>
      <xdr:col>16</xdr:col>
      <xdr:colOff>141294</xdr:colOff>
      <xdr:row>12</xdr:row>
      <xdr:rowOff>14585</xdr:rowOff>
    </xdr:to>
    <xdr:sp macro="" textlink="">
      <xdr:nvSpPr>
        <xdr:cNvPr id="32" name="Right Triangle 31">
          <a:extLst>
            <a:ext uri="{FF2B5EF4-FFF2-40B4-BE49-F238E27FC236}">
              <a16:creationId xmlns:a16="http://schemas.microsoft.com/office/drawing/2014/main" id="{3DE59024-0C10-3FB9-C208-E87B7C066BB4}"/>
            </a:ext>
          </a:extLst>
        </xdr:cNvPr>
        <xdr:cNvSpPr/>
      </xdr:nvSpPr>
      <xdr:spPr>
        <a:xfrm rot="8177318">
          <a:off x="9724949" y="2069866"/>
          <a:ext cx="213488" cy="189898"/>
        </a:xfrm>
        <a:prstGeom prst="rtTriangle">
          <a:avLst/>
        </a:prstGeom>
        <a:solidFill>
          <a:srgbClr val="F29E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5ABC8"/>
            </a:solidFill>
          </a:endParaRPr>
        </a:p>
      </xdr:txBody>
    </xdr:sp>
    <xdr:clientData/>
  </xdr:twoCellAnchor>
  <xdr:twoCellAnchor editAs="absolute">
    <xdr:from>
      <xdr:col>15</xdr:col>
      <xdr:colOff>232364</xdr:colOff>
      <xdr:row>10</xdr:row>
      <xdr:rowOff>185088</xdr:rowOff>
    </xdr:from>
    <xdr:to>
      <xdr:col>15</xdr:col>
      <xdr:colOff>449950</xdr:colOff>
      <xdr:row>12</xdr:row>
      <xdr:rowOff>789</xdr:rowOff>
    </xdr:to>
    <xdr:sp macro="" textlink="">
      <xdr:nvSpPr>
        <xdr:cNvPr id="33" name="Right Triangle 32">
          <a:extLst>
            <a:ext uri="{FF2B5EF4-FFF2-40B4-BE49-F238E27FC236}">
              <a16:creationId xmlns:a16="http://schemas.microsoft.com/office/drawing/2014/main" id="{F62D99F9-CC25-1711-2483-C2AFFFBDC3BC}"/>
            </a:ext>
          </a:extLst>
        </xdr:cNvPr>
        <xdr:cNvSpPr/>
      </xdr:nvSpPr>
      <xdr:spPr>
        <a:xfrm rot="8177318">
          <a:off x="9417185" y="2056070"/>
          <a:ext cx="217586" cy="189898"/>
        </a:xfrm>
        <a:prstGeom prst="rtTriangle">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235576</xdr:colOff>
      <xdr:row>10</xdr:row>
      <xdr:rowOff>182563</xdr:rowOff>
    </xdr:from>
    <xdr:to>
      <xdr:col>16</xdr:col>
      <xdr:colOff>453163</xdr:colOff>
      <xdr:row>11</xdr:row>
      <xdr:rowOff>185363</xdr:rowOff>
    </xdr:to>
    <xdr:sp macro="" textlink="">
      <xdr:nvSpPr>
        <xdr:cNvPr id="34" name="Right Triangle 33">
          <a:extLst>
            <a:ext uri="{FF2B5EF4-FFF2-40B4-BE49-F238E27FC236}">
              <a16:creationId xmlns:a16="http://schemas.microsoft.com/office/drawing/2014/main" id="{22D77507-A9C4-71BA-5987-CA37B7F097F0}"/>
            </a:ext>
          </a:extLst>
        </xdr:cNvPr>
        <xdr:cNvSpPr/>
      </xdr:nvSpPr>
      <xdr:spPr>
        <a:xfrm rot="8177318">
          <a:off x="10032719" y="2053545"/>
          <a:ext cx="217587" cy="189898"/>
        </a:xfrm>
        <a:prstGeom prst="rtTriangle">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85701</xdr:colOff>
      <xdr:row>10</xdr:row>
      <xdr:rowOff>44164</xdr:rowOff>
    </xdr:from>
    <xdr:to>
      <xdr:col>15</xdr:col>
      <xdr:colOff>299189</xdr:colOff>
      <xdr:row>11</xdr:row>
      <xdr:rowOff>46964</xdr:rowOff>
    </xdr:to>
    <xdr:sp macro="" textlink="">
      <xdr:nvSpPr>
        <xdr:cNvPr id="35" name="Right Triangle 34">
          <a:extLst>
            <a:ext uri="{FF2B5EF4-FFF2-40B4-BE49-F238E27FC236}">
              <a16:creationId xmlns:a16="http://schemas.microsoft.com/office/drawing/2014/main" id="{CC4D657C-73DD-05C0-00FC-36CE19A4F551}"/>
            </a:ext>
          </a:extLst>
        </xdr:cNvPr>
        <xdr:cNvSpPr/>
      </xdr:nvSpPr>
      <xdr:spPr>
        <a:xfrm rot="18970760">
          <a:off x="9270522" y="1915146"/>
          <a:ext cx="213488" cy="189898"/>
        </a:xfrm>
        <a:prstGeom prst="rtTriangl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612314</xdr:colOff>
      <xdr:row>11</xdr:row>
      <xdr:rowOff>68020</xdr:rowOff>
    </xdr:from>
    <xdr:to>
      <xdr:col>17</xdr:col>
      <xdr:colOff>59524</xdr:colOff>
      <xdr:row>12</xdr:row>
      <xdr:rowOff>161568</xdr:rowOff>
    </xdr:to>
    <xdr:sp macro="" textlink="">
      <xdr:nvSpPr>
        <xdr:cNvPr id="47" name="TextBox 46">
          <a:extLst>
            <a:ext uri="{FF2B5EF4-FFF2-40B4-BE49-F238E27FC236}">
              <a16:creationId xmlns:a16="http://schemas.microsoft.com/office/drawing/2014/main" id="{962B0D33-97D2-C9AC-1736-D82E2E5BF4B5}"/>
            </a:ext>
          </a:extLst>
        </xdr:cNvPr>
        <xdr:cNvSpPr txBox="1"/>
      </xdr:nvSpPr>
      <xdr:spPr>
        <a:xfrm>
          <a:off x="9184814" y="2126100"/>
          <a:ext cx="1284174" cy="28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F29EAA"/>
              </a:solidFill>
            </a:rPr>
            <a:t>Coporation tax</a:t>
          </a:r>
        </a:p>
      </xdr:txBody>
    </xdr:sp>
    <xdr:clientData/>
  </xdr:twoCellAnchor>
  <xdr:twoCellAnchor editAs="absolute">
    <xdr:from>
      <xdr:col>15</xdr:col>
      <xdr:colOff>17001</xdr:colOff>
      <xdr:row>12</xdr:row>
      <xdr:rowOff>59514</xdr:rowOff>
    </xdr:from>
    <xdr:to>
      <xdr:col>17</xdr:col>
      <xdr:colOff>76532</xdr:colOff>
      <xdr:row>13</xdr:row>
      <xdr:rowOff>153063</xdr:rowOff>
    </xdr:to>
    <xdr:sp macro="" textlink="'Pivot Tables'!B11">
      <xdr:nvSpPr>
        <xdr:cNvPr id="48" name="TextBox 47">
          <a:extLst>
            <a:ext uri="{FF2B5EF4-FFF2-40B4-BE49-F238E27FC236}">
              <a16:creationId xmlns:a16="http://schemas.microsoft.com/office/drawing/2014/main" id="{4D919E30-91EC-B580-F10B-D29C218CD41A}"/>
            </a:ext>
          </a:extLst>
        </xdr:cNvPr>
        <xdr:cNvSpPr txBox="1"/>
      </xdr:nvSpPr>
      <xdr:spPr>
        <a:xfrm>
          <a:off x="9201822" y="2304693"/>
          <a:ext cx="1284174" cy="28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16D02D-A1D6-4EE0-BD2C-9F96B05CF8B1}" type="TxLink">
            <a:rPr lang="en-US" sz="1100" b="0" i="0" u="none" strike="noStrike">
              <a:solidFill>
                <a:srgbClr val="00B0F0"/>
              </a:solidFill>
              <a:latin typeface="Calibri"/>
              <a:cs typeface="Calibri"/>
            </a:rPr>
            <a:pPr/>
            <a:t> 637,743,643 </a:t>
          </a:fld>
          <a:endParaRPr lang="en-US" sz="1200">
            <a:solidFill>
              <a:srgbClr val="00B0F0"/>
            </a:solidFill>
          </a:endParaRPr>
        </a:p>
      </xdr:txBody>
    </xdr:sp>
    <xdr:clientData/>
  </xdr:twoCellAnchor>
  <xdr:twoCellAnchor editAs="absolute">
    <xdr:from>
      <xdr:col>14</xdr:col>
      <xdr:colOff>176685</xdr:colOff>
      <xdr:row>12</xdr:row>
      <xdr:rowOff>32316</xdr:rowOff>
    </xdr:from>
    <xdr:to>
      <xdr:col>17</xdr:col>
      <xdr:colOff>501763</xdr:colOff>
      <xdr:row>17</xdr:row>
      <xdr:rowOff>39800</xdr:rowOff>
    </xdr:to>
    <xdr:graphicFrame macro="">
      <xdr:nvGraphicFramePr>
        <xdr:cNvPr id="51" name="Chart 50">
          <a:extLst>
            <a:ext uri="{FF2B5EF4-FFF2-40B4-BE49-F238E27FC236}">
              <a16:creationId xmlns:a16="http://schemas.microsoft.com/office/drawing/2014/main" id="{73B7C8AC-3A9A-45B4-A8D6-38A719394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450732</xdr:colOff>
      <xdr:row>32</xdr:row>
      <xdr:rowOff>100341</xdr:rowOff>
    </xdr:from>
    <xdr:to>
      <xdr:col>18</xdr:col>
      <xdr:colOff>467741</xdr:colOff>
      <xdr:row>37</xdr:row>
      <xdr:rowOff>119050</xdr:rowOff>
    </xdr:to>
    <mc:AlternateContent xmlns:mc="http://schemas.openxmlformats.org/markup-compatibility/2006" xmlns:a14="http://schemas.microsoft.com/office/drawing/2010/main">
      <mc:Choice Requires="a14">
        <xdr:graphicFrame macro="">
          <xdr:nvGraphicFramePr>
            <xdr:cNvPr id="52" name="YEARS">
              <a:extLst>
                <a:ext uri="{FF2B5EF4-FFF2-40B4-BE49-F238E27FC236}">
                  <a16:creationId xmlns:a16="http://schemas.microsoft.com/office/drawing/2014/main" id="{BB9DCCA0-ACAE-4D96-B849-E300E8260D1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961625" y="6087484"/>
              <a:ext cx="5527902" cy="9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459241</xdr:colOff>
      <xdr:row>5</xdr:row>
      <xdr:rowOff>59521</xdr:rowOff>
    </xdr:from>
    <xdr:to>
      <xdr:col>5</xdr:col>
      <xdr:colOff>25514</xdr:colOff>
      <xdr:row>6</xdr:row>
      <xdr:rowOff>59521</xdr:rowOff>
    </xdr:to>
    <xdr:sp macro="" textlink="">
      <xdr:nvSpPr>
        <xdr:cNvPr id="56" name="Rectangle 55">
          <a:extLst>
            <a:ext uri="{FF2B5EF4-FFF2-40B4-BE49-F238E27FC236}">
              <a16:creationId xmlns:a16="http://schemas.microsoft.com/office/drawing/2014/main" id="{B89A52D1-F452-8DBE-F7B2-8BF6ABF0F277}"/>
            </a:ext>
          </a:extLst>
        </xdr:cNvPr>
        <xdr:cNvSpPr/>
      </xdr:nvSpPr>
      <xdr:spPr>
        <a:xfrm>
          <a:off x="2908527" y="995012"/>
          <a:ext cx="178594" cy="187098"/>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7</xdr:col>
      <xdr:colOff>67356</xdr:colOff>
      <xdr:row>5</xdr:row>
      <xdr:rowOff>7814</xdr:rowOff>
    </xdr:from>
    <xdr:to>
      <xdr:col>7</xdr:col>
      <xdr:colOff>245950</xdr:colOff>
      <xdr:row>6</xdr:row>
      <xdr:rowOff>7814</xdr:rowOff>
    </xdr:to>
    <xdr:sp macro="" textlink="">
      <xdr:nvSpPr>
        <xdr:cNvPr id="57" name="Rectangle 56">
          <a:extLst>
            <a:ext uri="{FF2B5EF4-FFF2-40B4-BE49-F238E27FC236}">
              <a16:creationId xmlns:a16="http://schemas.microsoft.com/office/drawing/2014/main" id="{3455C12E-D26F-AD9D-4B56-9401022F5F8C}"/>
            </a:ext>
          </a:extLst>
        </xdr:cNvPr>
        <xdr:cNvSpPr/>
      </xdr:nvSpPr>
      <xdr:spPr>
        <a:xfrm>
          <a:off x="4353606" y="943305"/>
          <a:ext cx="178594" cy="187098"/>
        </a:xfrm>
        <a:prstGeom prst="rect">
          <a:avLst/>
        </a:prstGeom>
        <a:solidFill>
          <a:srgbClr val="E5ABC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127565</xdr:colOff>
      <xdr:row>5</xdr:row>
      <xdr:rowOff>8492</xdr:rowOff>
    </xdr:from>
    <xdr:to>
      <xdr:col>6</xdr:col>
      <xdr:colOff>365690</xdr:colOff>
      <xdr:row>6</xdr:row>
      <xdr:rowOff>110545</xdr:rowOff>
    </xdr:to>
    <xdr:sp macro="" textlink="">
      <xdr:nvSpPr>
        <xdr:cNvPr id="58" name="TextBox 57">
          <a:extLst>
            <a:ext uri="{FF2B5EF4-FFF2-40B4-BE49-F238E27FC236}">
              <a16:creationId xmlns:a16="http://schemas.microsoft.com/office/drawing/2014/main" id="{0232DB23-47BC-38FA-7D72-0E14DD7ECA6B}"/>
            </a:ext>
          </a:extLst>
        </xdr:cNvPr>
        <xdr:cNvSpPr txBox="1"/>
      </xdr:nvSpPr>
      <xdr:spPr>
        <a:xfrm>
          <a:off x="3189172" y="943983"/>
          <a:ext cx="850447" cy="289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B0F0"/>
              </a:solidFill>
            </a:rPr>
            <a:t>Revenue</a:t>
          </a:r>
        </a:p>
      </xdr:txBody>
    </xdr:sp>
    <xdr:clientData/>
  </xdr:twoCellAnchor>
  <xdr:twoCellAnchor editAs="absolute">
    <xdr:from>
      <xdr:col>7</xdr:col>
      <xdr:colOff>279966</xdr:colOff>
      <xdr:row>4</xdr:row>
      <xdr:rowOff>186405</xdr:rowOff>
    </xdr:from>
    <xdr:to>
      <xdr:col>8</xdr:col>
      <xdr:colOff>399029</xdr:colOff>
      <xdr:row>6</xdr:row>
      <xdr:rowOff>101360</xdr:rowOff>
    </xdr:to>
    <xdr:sp macro="" textlink="">
      <xdr:nvSpPr>
        <xdr:cNvPr id="59" name="TextBox 58">
          <a:extLst>
            <a:ext uri="{FF2B5EF4-FFF2-40B4-BE49-F238E27FC236}">
              <a16:creationId xmlns:a16="http://schemas.microsoft.com/office/drawing/2014/main" id="{68CC18CA-B43F-BB79-F720-3E155F4369A2}"/>
            </a:ext>
          </a:extLst>
        </xdr:cNvPr>
        <xdr:cNvSpPr txBox="1"/>
      </xdr:nvSpPr>
      <xdr:spPr>
        <a:xfrm>
          <a:off x="4566216" y="934798"/>
          <a:ext cx="731384" cy="289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29EAA"/>
              </a:solidFill>
            </a:rPr>
            <a:t>Expenses</a:t>
          </a:r>
        </a:p>
      </xdr:txBody>
    </xdr:sp>
    <xdr:clientData/>
  </xdr:twoCellAnchor>
  <xdr:twoCellAnchor editAs="absolute">
    <xdr:from>
      <xdr:col>5</xdr:col>
      <xdr:colOff>340177</xdr:colOff>
      <xdr:row>5</xdr:row>
      <xdr:rowOff>161572</xdr:rowOff>
    </xdr:from>
    <xdr:to>
      <xdr:col>7</xdr:col>
      <xdr:colOff>178595</xdr:colOff>
      <xdr:row>7</xdr:row>
      <xdr:rowOff>16988</xdr:rowOff>
    </xdr:to>
    <xdr:sp macro="" textlink="'Pivot Tables'!L18">
      <xdr:nvSpPr>
        <xdr:cNvPr id="60" name="TextBox 59">
          <a:extLst>
            <a:ext uri="{FF2B5EF4-FFF2-40B4-BE49-F238E27FC236}">
              <a16:creationId xmlns:a16="http://schemas.microsoft.com/office/drawing/2014/main" id="{C6270046-3ACC-0B08-70F9-92771721F664}"/>
            </a:ext>
          </a:extLst>
        </xdr:cNvPr>
        <xdr:cNvSpPr txBox="1"/>
      </xdr:nvSpPr>
      <xdr:spPr>
        <a:xfrm>
          <a:off x="3401784" y="1097063"/>
          <a:ext cx="1063061" cy="229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522D44-3355-42BD-9264-D16E6CFD4088}" type="TxLink">
            <a:rPr lang="en-US" sz="800" b="0" i="0" u="none" strike="noStrike">
              <a:solidFill>
                <a:srgbClr val="00B0F0"/>
              </a:solidFill>
              <a:latin typeface="Calibri"/>
              <a:cs typeface="Calibri"/>
            </a:rPr>
            <a:pPr/>
            <a:t> 2,125,812,144 </a:t>
          </a:fld>
          <a:endParaRPr lang="en-US" sz="800">
            <a:solidFill>
              <a:srgbClr val="00B0F0"/>
            </a:solidFill>
          </a:endParaRPr>
        </a:p>
      </xdr:txBody>
    </xdr:sp>
    <xdr:clientData/>
  </xdr:twoCellAnchor>
  <xdr:twoCellAnchor editAs="absolute">
    <xdr:from>
      <xdr:col>7</xdr:col>
      <xdr:colOff>544284</xdr:colOff>
      <xdr:row>5</xdr:row>
      <xdr:rowOff>161573</xdr:rowOff>
    </xdr:from>
    <xdr:to>
      <xdr:col>9</xdr:col>
      <xdr:colOff>374198</xdr:colOff>
      <xdr:row>6</xdr:row>
      <xdr:rowOff>153064</xdr:rowOff>
    </xdr:to>
    <xdr:sp macro="" textlink="'Pivot Tables'!N18">
      <xdr:nvSpPr>
        <xdr:cNvPr id="61" name="TextBox 60">
          <a:extLst>
            <a:ext uri="{FF2B5EF4-FFF2-40B4-BE49-F238E27FC236}">
              <a16:creationId xmlns:a16="http://schemas.microsoft.com/office/drawing/2014/main" id="{E6986D56-A6AC-6E6E-AE74-B37BB05262E8}"/>
            </a:ext>
          </a:extLst>
        </xdr:cNvPr>
        <xdr:cNvSpPr txBox="1"/>
      </xdr:nvSpPr>
      <xdr:spPr>
        <a:xfrm>
          <a:off x="4830534" y="1097064"/>
          <a:ext cx="1054557" cy="17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B736B0-23F1-44B2-BC88-F9F4E4A98A6D}" type="TxLink">
            <a:rPr lang="en-US" sz="800" b="0" i="0" u="none" strike="noStrike">
              <a:solidFill>
                <a:srgbClr val="E5ABC8"/>
              </a:solidFill>
              <a:latin typeface="Calibri"/>
              <a:cs typeface="Calibri"/>
            </a:rPr>
            <a:pPr/>
            <a:t> 62,147,856 </a:t>
          </a:fld>
          <a:endParaRPr lang="en-US" sz="800">
            <a:solidFill>
              <a:srgbClr val="E5ABC8"/>
            </a:solidFill>
          </a:endParaRPr>
        </a:p>
      </xdr:txBody>
    </xdr:sp>
    <xdr:clientData/>
  </xdr:twoCellAnchor>
  <xdr:twoCellAnchor editAs="absolute">
    <xdr:from>
      <xdr:col>11</xdr:col>
      <xdr:colOff>280645</xdr:colOff>
      <xdr:row>17</xdr:row>
      <xdr:rowOff>161562</xdr:rowOff>
    </xdr:from>
    <xdr:to>
      <xdr:col>18</xdr:col>
      <xdr:colOff>17007</xdr:colOff>
      <xdr:row>29</xdr:row>
      <xdr:rowOff>85036</xdr:rowOff>
    </xdr:to>
    <xdr:grpSp>
      <xdr:nvGrpSpPr>
        <xdr:cNvPr id="65" name="Group 64">
          <a:extLst>
            <a:ext uri="{FF2B5EF4-FFF2-40B4-BE49-F238E27FC236}">
              <a16:creationId xmlns:a16="http://schemas.microsoft.com/office/drawing/2014/main" id="{BD4773F3-4107-6F66-6FA5-B38AA3591CAD}"/>
            </a:ext>
          </a:extLst>
        </xdr:cNvPr>
        <xdr:cNvGrpSpPr/>
      </xdr:nvGrpSpPr>
      <xdr:grpSpPr>
        <a:xfrm>
          <a:off x="7016181" y="3342232"/>
          <a:ext cx="4022612" cy="2168652"/>
          <a:chOff x="17323594" y="2772455"/>
          <a:chExt cx="4022612" cy="2168652"/>
        </a:xfrm>
      </xdr:grpSpPr>
      <xdr:sp macro="" textlink="">
        <xdr:nvSpPr>
          <xdr:cNvPr id="64" name="Rectangle: Rounded Corners 63">
            <a:extLst>
              <a:ext uri="{FF2B5EF4-FFF2-40B4-BE49-F238E27FC236}">
                <a16:creationId xmlns:a16="http://schemas.microsoft.com/office/drawing/2014/main" id="{30AECC73-5196-750A-7AFE-D3C02CFEC91F}"/>
              </a:ext>
            </a:extLst>
          </xdr:cNvPr>
          <xdr:cNvSpPr/>
        </xdr:nvSpPr>
        <xdr:spPr>
          <a:xfrm>
            <a:off x="18191050" y="4089979"/>
            <a:ext cx="2194152" cy="851128"/>
          </a:xfrm>
          <a:prstGeom prst="roundRect">
            <a:avLst>
              <a:gd name="adj" fmla="val 24931"/>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Rounded Corners 62">
            <a:extLst>
              <a:ext uri="{FF2B5EF4-FFF2-40B4-BE49-F238E27FC236}">
                <a16:creationId xmlns:a16="http://schemas.microsoft.com/office/drawing/2014/main" id="{CBC41D54-44C3-E01A-473D-D1D7C7E61719}"/>
              </a:ext>
            </a:extLst>
          </xdr:cNvPr>
          <xdr:cNvSpPr/>
        </xdr:nvSpPr>
        <xdr:spPr>
          <a:xfrm>
            <a:off x="17680781" y="3724965"/>
            <a:ext cx="3282723" cy="1029040"/>
          </a:xfrm>
          <a:prstGeom prst="roundRect">
            <a:avLst>
              <a:gd name="adj" fmla="val 21626"/>
            </a:avLst>
          </a:prstGeom>
          <a:solidFill>
            <a:srgbClr val="F29E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Rounded Corners 61">
            <a:extLst>
              <a:ext uri="{FF2B5EF4-FFF2-40B4-BE49-F238E27FC236}">
                <a16:creationId xmlns:a16="http://schemas.microsoft.com/office/drawing/2014/main" id="{8CA18C54-7129-F1BF-DC11-D2014004839A}"/>
              </a:ext>
            </a:extLst>
          </xdr:cNvPr>
          <xdr:cNvSpPr/>
        </xdr:nvSpPr>
        <xdr:spPr>
          <a:xfrm>
            <a:off x="17323594" y="2772455"/>
            <a:ext cx="4005603" cy="1802947"/>
          </a:xfrm>
          <a:prstGeom prst="roundRect">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3" name="Chart 52">
            <a:extLst>
              <a:ext uri="{FF2B5EF4-FFF2-40B4-BE49-F238E27FC236}">
                <a16:creationId xmlns:a16="http://schemas.microsoft.com/office/drawing/2014/main" id="{5E237AD6-2CCF-4274-9DDB-76610AA07457}"/>
              </a:ext>
            </a:extLst>
          </xdr:cNvPr>
          <xdr:cNvGraphicFramePr>
            <a:graphicFrameLocks/>
          </xdr:cNvGraphicFramePr>
        </xdr:nvGraphicFramePr>
        <xdr:xfrm>
          <a:off x="17425649" y="3010579"/>
          <a:ext cx="3920557" cy="137772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absolute">
    <xdr:from>
      <xdr:col>11</xdr:col>
      <xdr:colOff>467743</xdr:colOff>
      <xdr:row>18</xdr:row>
      <xdr:rowOff>16992</xdr:rowOff>
    </xdr:from>
    <xdr:to>
      <xdr:col>14</xdr:col>
      <xdr:colOff>416720</xdr:colOff>
      <xdr:row>19</xdr:row>
      <xdr:rowOff>119045</xdr:rowOff>
    </xdr:to>
    <xdr:sp macro="" textlink="">
      <xdr:nvSpPr>
        <xdr:cNvPr id="66" name="TextBox 65">
          <a:extLst>
            <a:ext uri="{FF2B5EF4-FFF2-40B4-BE49-F238E27FC236}">
              <a16:creationId xmlns:a16="http://schemas.microsoft.com/office/drawing/2014/main" id="{849B0D42-B2BB-7013-5156-B35048DC891B}"/>
            </a:ext>
          </a:extLst>
        </xdr:cNvPr>
        <xdr:cNvSpPr txBox="1"/>
      </xdr:nvSpPr>
      <xdr:spPr>
        <a:xfrm>
          <a:off x="7203279" y="3384760"/>
          <a:ext cx="1785941" cy="289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B0F0"/>
              </a:solidFill>
            </a:rPr>
            <a:t>Monthly</a:t>
          </a:r>
          <a:r>
            <a:rPr lang="en-US" sz="1100" baseline="0">
              <a:solidFill>
                <a:srgbClr val="00B0F0"/>
              </a:solidFill>
            </a:rPr>
            <a:t> Revenu Analysis</a:t>
          </a:r>
          <a:endParaRPr lang="en-US" sz="1100">
            <a:solidFill>
              <a:srgbClr val="00B0F0"/>
            </a:solidFill>
          </a:endParaRPr>
        </a:p>
      </xdr:txBody>
    </xdr:sp>
    <xdr:clientData/>
  </xdr:twoCellAnchor>
  <xdr:twoCellAnchor editAs="absolute">
    <xdr:from>
      <xdr:col>4</xdr:col>
      <xdr:colOff>153063</xdr:colOff>
      <xdr:row>17</xdr:row>
      <xdr:rowOff>25492</xdr:rowOff>
    </xdr:from>
    <xdr:to>
      <xdr:col>12</xdr:col>
      <xdr:colOff>5081</xdr:colOff>
      <xdr:row>31</xdr:row>
      <xdr:rowOff>149317</xdr:rowOff>
    </xdr:to>
    <xdr:graphicFrame macro="">
      <xdr:nvGraphicFramePr>
        <xdr:cNvPr id="68" name="Chart 67">
          <a:extLst>
            <a:ext uri="{FF2B5EF4-FFF2-40B4-BE49-F238E27FC236}">
              <a16:creationId xmlns:a16="http://schemas.microsoft.com/office/drawing/2014/main" id="{205F521A-129A-4903-9AF6-5A17E854A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81288</xdr:colOff>
      <xdr:row>18</xdr:row>
      <xdr:rowOff>39321</xdr:rowOff>
    </xdr:from>
    <xdr:to>
      <xdr:col>8</xdr:col>
      <xdr:colOff>81288</xdr:colOff>
      <xdr:row>30</xdr:row>
      <xdr:rowOff>82676</xdr:rowOff>
    </xdr:to>
    <xdr:grpSp>
      <xdr:nvGrpSpPr>
        <xdr:cNvPr id="136" name="Group 135">
          <a:extLst>
            <a:ext uri="{FF2B5EF4-FFF2-40B4-BE49-F238E27FC236}">
              <a16:creationId xmlns:a16="http://schemas.microsoft.com/office/drawing/2014/main" id="{EADF9FA6-AD03-3C2F-E4B4-E6DDF0592B78}"/>
            </a:ext>
          </a:extLst>
        </xdr:cNvPr>
        <xdr:cNvGrpSpPr/>
      </xdr:nvGrpSpPr>
      <xdr:grpSpPr>
        <a:xfrm>
          <a:off x="4979859" y="3407089"/>
          <a:ext cx="0" cy="2288533"/>
          <a:chOff x="2062846" y="3151973"/>
          <a:chExt cx="0" cy="2288533"/>
        </a:xfrm>
      </xdr:grpSpPr>
      <xdr:cxnSp macro="">
        <xdr:nvCxnSpPr>
          <xdr:cNvPr id="96" name="Straight Connector 95">
            <a:extLst>
              <a:ext uri="{FF2B5EF4-FFF2-40B4-BE49-F238E27FC236}">
                <a16:creationId xmlns:a16="http://schemas.microsoft.com/office/drawing/2014/main" id="{E4A6BD42-F62E-FC5C-7E84-F642D9AB19FF}"/>
              </a:ext>
            </a:extLst>
          </xdr:cNvPr>
          <xdr:cNvCxnSpPr/>
        </xdr:nvCxnSpPr>
        <xdr:spPr>
          <a:xfrm rot="46067" flipV="1">
            <a:off x="2062846" y="3151973"/>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0C4ADC14-7FD7-260C-9441-1347C125214A}"/>
              </a:ext>
            </a:extLst>
          </xdr:cNvPr>
          <xdr:cNvCxnSpPr/>
        </xdr:nvCxnSpPr>
        <xdr:spPr>
          <a:xfrm rot="46067" flipV="1">
            <a:off x="2062846" y="5366355"/>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8</xdr:col>
      <xdr:colOff>80608</xdr:colOff>
      <xdr:row>18</xdr:row>
      <xdr:rowOff>81165</xdr:rowOff>
    </xdr:from>
    <xdr:to>
      <xdr:col>8</xdr:col>
      <xdr:colOff>289135</xdr:colOff>
      <xdr:row>30</xdr:row>
      <xdr:rowOff>124520</xdr:rowOff>
    </xdr:to>
    <xdr:grpSp>
      <xdr:nvGrpSpPr>
        <xdr:cNvPr id="137" name="Group 136">
          <a:extLst>
            <a:ext uri="{FF2B5EF4-FFF2-40B4-BE49-F238E27FC236}">
              <a16:creationId xmlns:a16="http://schemas.microsoft.com/office/drawing/2014/main" id="{D6FDB76D-566D-1A4B-C440-045FED3388CB}"/>
            </a:ext>
          </a:extLst>
        </xdr:cNvPr>
        <xdr:cNvGrpSpPr/>
      </xdr:nvGrpSpPr>
      <xdr:grpSpPr>
        <a:xfrm rot="2212457">
          <a:off x="4979179" y="3448933"/>
          <a:ext cx="208527" cy="2288533"/>
          <a:chOff x="2062846" y="3151973"/>
          <a:chExt cx="0" cy="2288533"/>
        </a:xfrm>
      </xdr:grpSpPr>
      <xdr:cxnSp macro="">
        <xdr:nvCxnSpPr>
          <xdr:cNvPr id="138" name="Straight Connector 137">
            <a:extLst>
              <a:ext uri="{FF2B5EF4-FFF2-40B4-BE49-F238E27FC236}">
                <a16:creationId xmlns:a16="http://schemas.microsoft.com/office/drawing/2014/main" id="{3B5FEF8B-8D50-557E-726A-6213DC51D7C4}"/>
              </a:ext>
            </a:extLst>
          </xdr:cNvPr>
          <xdr:cNvCxnSpPr/>
        </xdr:nvCxnSpPr>
        <xdr:spPr>
          <a:xfrm rot="46067" flipV="1">
            <a:off x="2062846" y="3151973"/>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5D828F05-A1F5-0EA6-E651-8FEEE99C6337}"/>
              </a:ext>
            </a:extLst>
          </xdr:cNvPr>
          <xdr:cNvCxnSpPr/>
        </xdr:nvCxnSpPr>
        <xdr:spPr>
          <a:xfrm rot="46067" flipV="1">
            <a:off x="2062846" y="5366355"/>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205039</xdr:colOff>
      <xdr:row>24</xdr:row>
      <xdr:rowOff>74439</xdr:rowOff>
    </xdr:from>
    <xdr:to>
      <xdr:col>10</xdr:col>
      <xdr:colOff>44287</xdr:colOff>
      <xdr:row>25</xdr:row>
      <xdr:rowOff>95868</xdr:rowOff>
    </xdr:to>
    <xdr:grpSp>
      <xdr:nvGrpSpPr>
        <xdr:cNvPr id="140" name="Group 139">
          <a:extLst>
            <a:ext uri="{FF2B5EF4-FFF2-40B4-BE49-F238E27FC236}">
              <a16:creationId xmlns:a16="http://schemas.microsoft.com/office/drawing/2014/main" id="{96D27EB6-7691-ACE5-6B89-BD5D6100C229}"/>
            </a:ext>
          </a:extLst>
        </xdr:cNvPr>
        <xdr:cNvGrpSpPr/>
      </xdr:nvGrpSpPr>
      <xdr:grpSpPr>
        <a:xfrm rot="3563408">
          <a:off x="4918971" y="3524793"/>
          <a:ext cx="208527" cy="2288533"/>
          <a:chOff x="2062846" y="3151973"/>
          <a:chExt cx="0" cy="2288533"/>
        </a:xfrm>
      </xdr:grpSpPr>
      <xdr:cxnSp macro="">
        <xdr:nvCxnSpPr>
          <xdr:cNvPr id="141" name="Straight Connector 140">
            <a:extLst>
              <a:ext uri="{FF2B5EF4-FFF2-40B4-BE49-F238E27FC236}">
                <a16:creationId xmlns:a16="http://schemas.microsoft.com/office/drawing/2014/main" id="{D4A3B40E-267E-9D10-628B-C9B77F4DDC07}"/>
              </a:ext>
            </a:extLst>
          </xdr:cNvPr>
          <xdr:cNvCxnSpPr/>
        </xdr:nvCxnSpPr>
        <xdr:spPr>
          <a:xfrm rot="46067" flipV="1">
            <a:off x="2062846" y="3151973"/>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E702D92E-58F3-80C4-7049-8F33722A868D}"/>
              </a:ext>
            </a:extLst>
          </xdr:cNvPr>
          <xdr:cNvCxnSpPr/>
        </xdr:nvCxnSpPr>
        <xdr:spPr>
          <a:xfrm rot="46067" flipV="1">
            <a:off x="2062846" y="5366355"/>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170338</xdr:colOff>
      <xdr:row>24</xdr:row>
      <xdr:rowOff>48251</xdr:rowOff>
    </xdr:from>
    <xdr:to>
      <xdr:col>10</xdr:col>
      <xdr:colOff>9586</xdr:colOff>
      <xdr:row>25</xdr:row>
      <xdr:rowOff>69680</xdr:rowOff>
    </xdr:to>
    <xdr:grpSp>
      <xdr:nvGrpSpPr>
        <xdr:cNvPr id="143" name="Group 142">
          <a:extLst>
            <a:ext uri="{FF2B5EF4-FFF2-40B4-BE49-F238E27FC236}">
              <a16:creationId xmlns:a16="http://schemas.microsoft.com/office/drawing/2014/main" id="{CEE44255-92AC-8914-BEB8-922C682CDAE2}"/>
            </a:ext>
          </a:extLst>
        </xdr:cNvPr>
        <xdr:cNvGrpSpPr/>
      </xdr:nvGrpSpPr>
      <xdr:grpSpPr>
        <a:xfrm rot="5400000">
          <a:off x="4884270" y="3498605"/>
          <a:ext cx="208527" cy="2288533"/>
          <a:chOff x="2062846" y="3151973"/>
          <a:chExt cx="0" cy="2288533"/>
        </a:xfrm>
      </xdr:grpSpPr>
      <xdr:cxnSp macro="">
        <xdr:nvCxnSpPr>
          <xdr:cNvPr id="144" name="Straight Connector 143">
            <a:extLst>
              <a:ext uri="{FF2B5EF4-FFF2-40B4-BE49-F238E27FC236}">
                <a16:creationId xmlns:a16="http://schemas.microsoft.com/office/drawing/2014/main" id="{03B89893-9117-FACB-DB92-7717B484DF91}"/>
              </a:ext>
            </a:extLst>
          </xdr:cNvPr>
          <xdr:cNvCxnSpPr/>
        </xdr:nvCxnSpPr>
        <xdr:spPr>
          <a:xfrm rot="46067" flipV="1">
            <a:off x="2062846" y="3151973"/>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45" name="Straight Connector 144">
            <a:extLst>
              <a:ext uri="{FF2B5EF4-FFF2-40B4-BE49-F238E27FC236}">
                <a16:creationId xmlns:a16="http://schemas.microsoft.com/office/drawing/2014/main" id="{0AF256F4-10F3-3133-458F-837025D46974}"/>
              </a:ext>
            </a:extLst>
          </xdr:cNvPr>
          <xdr:cNvCxnSpPr/>
        </xdr:nvCxnSpPr>
        <xdr:spPr>
          <a:xfrm rot="46067" flipV="1">
            <a:off x="2062846" y="5366355"/>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135637</xdr:colOff>
      <xdr:row>24</xdr:row>
      <xdr:rowOff>56079</xdr:rowOff>
    </xdr:from>
    <xdr:to>
      <xdr:col>9</xdr:col>
      <xdr:colOff>587206</xdr:colOff>
      <xdr:row>25</xdr:row>
      <xdr:rowOff>77508</xdr:rowOff>
    </xdr:to>
    <xdr:grpSp>
      <xdr:nvGrpSpPr>
        <xdr:cNvPr id="146" name="Group 145">
          <a:extLst>
            <a:ext uri="{FF2B5EF4-FFF2-40B4-BE49-F238E27FC236}">
              <a16:creationId xmlns:a16="http://schemas.microsoft.com/office/drawing/2014/main" id="{9410346B-3A06-0FDA-2B99-5D11FBC65959}"/>
            </a:ext>
          </a:extLst>
        </xdr:cNvPr>
        <xdr:cNvGrpSpPr/>
      </xdr:nvGrpSpPr>
      <xdr:grpSpPr>
        <a:xfrm rot="7178762">
          <a:off x="4849569" y="3506433"/>
          <a:ext cx="208527" cy="2288533"/>
          <a:chOff x="2062846" y="3151973"/>
          <a:chExt cx="0" cy="2288533"/>
        </a:xfrm>
      </xdr:grpSpPr>
      <xdr:cxnSp macro="">
        <xdr:nvCxnSpPr>
          <xdr:cNvPr id="147" name="Straight Connector 146">
            <a:extLst>
              <a:ext uri="{FF2B5EF4-FFF2-40B4-BE49-F238E27FC236}">
                <a16:creationId xmlns:a16="http://schemas.microsoft.com/office/drawing/2014/main" id="{259839A3-9391-123F-E8C6-AEE6ABF7D605}"/>
              </a:ext>
            </a:extLst>
          </xdr:cNvPr>
          <xdr:cNvCxnSpPr/>
        </xdr:nvCxnSpPr>
        <xdr:spPr>
          <a:xfrm rot="46067" flipV="1">
            <a:off x="2062846" y="3151973"/>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48" name="Straight Connector 147">
            <a:extLst>
              <a:ext uri="{FF2B5EF4-FFF2-40B4-BE49-F238E27FC236}">
                <a16:creationId xmlns:a16="http://schemas.microsoft.com/office/drawing/2014/main" id="{6D02E68D-2AED-FAF2-DC91-EECE7C74F3CB}"/>
              </a:ext>
            </a:extLst>
          </xdr:cNvPr>
          <xdr:cNvCxnSpPr/>
        </xdr:nvCxnSpPr>
        <xdr:spPr>
          <a:xfrm rot="46067" flipV="1">
            <a:off x="2062846" y="5366355"/>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7</xdr:col>
      <xdr:colOff>486098</xdr:colOff>
      <xdr:row>18</xdr:row>
      <xdr:rowOff>129485</xdr:rowOff>
    </xdr:from>
    <xdr:to>
      <xdr:col>8</xdr:col>
      <xdr:colOff>82304</xdr:colOff>
      <xdr:row>30</xdr:row>
      <xdr:rowOff>172840</xdr:rowOff>
    </xdr:to>
    <xdr:grpSp>
      <xdr:nvGrpSpPr>
        <xdr:cNvPr id="149" name="Group 148">
          <a:extLst>
            <a:ext uri="{FF2B5EF4-FFF2-40B4-BE49-F238E27FC236}">
              <a16:creationId xmlns:a16="http://schemas.microsoft.com/office/drawing/2014/main" id="{7E3B1505-DB9B-6306-F891-C37916F9056D}"/>
            </a:ext>
          </a:extLst>
        </xdr:cNvPr>
        <xdr:cNvGrpSpPr/>
      </xdr:nvGrpSpPr>
      <xdr:grpSpPr>
        <a:xfrm rot="8816921">
          <a:off x="4772348" y="3497253"/>
          <a:ext cx="208527" cy="2288533"/>
          <a:chOff x="2062846" y="3151973"/>
          <a:chExt cx="0" cy="2288533"/>
        </a:xfrm>
      </xdr:grpSpPr>
      <xdr:cxnSp macro="">
        <xdr:nvCxnSpPr>
          <xdr:cNvPr id="150" name="Straight Connector 149">
            <a:extLst>
              <a:ext uri="{FF2B5EF4-FFF2-40B4-BE49-F238E27FC236}">
                <a16:creationId xmlns:a16="http://schemas.microsoft.com/office/drawing/2014/main" id="{DB7BD456-E8D4-6F78-0E42-9CAB2B8D96F3}"/>
              </a:ext>
            </a:extLst>
          </xdr:cNvPr>
          <xdr:cNvCxnSpPr/>
        </xdr:nvCxnSpPr>
        <xdr:spPr>
          <a:xfrm rot="46067" flipV="1">
            <a:off x="2062846" y="3151973"/>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a:extLst>
              <a:ext uri="{FF2B5EF4-FFF2-40B4-BE49-F238E27FC236}">
                <a16:creationId xmlns:a16="http://schemas.microsoft.com/office/drawing/2014/main" id="{0B5E6BD8-90C6-FAC1-E6C6-02F487B5181D}"/>
              </a:ext>
            </a:extLst>
          </xdr:cNvPr>
          <xdr:cNvCxnSpPr/>
        </xdr:nvCxnSpPr>
        <xdr:spPr>
          <a:xfrm rot="46067" flipV="1">
            <a:off x="2062846" y="5366355"/>
            <a:ext cx="0" cy="74151"/>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348683</xdr:colOff>
      <xdr:row>16</xdr:row>
      <xdr:rowOff>85021</xdr:rowOff>
    </xdr:from>
    <xdr:to>
      <xdr:col>4</xdr:col>
      <xdr:colOff>586810</xdr:colOff>
      <xdr:row>34</xdr:row>
      <xdr:rowOff>25498</xdr:rowOff>
    </xdr:to>
    <xdr:graphicFrame macro="">
      <xdr:nvGraphicFramePr>
        <xdr:cNvPr id="152" name="Chart 151">
          <a:extLst>
            <a:ext uri="{FF2B5EF4-FFF2-40B4-BE49-F238E27FC236}">
              <a16:creationId xmlns:a16="http://schemas.microsoft.com/office/drawing/2014/main" id="{10FAA0E5-7407-417E-AE74-3CCA772DD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194919</xdr:colOff>
      <xdr:row>15</xdr:row>
      <xdr:rowOff>186401</xdr:rowOff>
    </xdr:from>
    <xdr:to>
      <xdr:col>2</xdr:col>
      <xdr:colOff>391205</xdr:colOff>
      <xdr:row>17</xdr:row>
      <xdr:rowOff>16987</xdr:rowOff>
    </xdr:to>
    <xdr:sp macro="" textlink="">
      <xdr:nvSpPr>
        <xdr:cNvPr id="155" name="TextBox 154">
          <a:extLst>
            <a:ext uri="{FF2B5EF4-FFF2-40B4-BE49-F238E27FC236}">
              <a16:creationId xmlns:a16="http://schemas.microsoft.com/office/drawing/2014/main" id="{FA549E07-4745-075D-2DCD-B89812773847}"/>
            </a:ext>
          </a:extLst>
        </xdr:cNvPr>
        <xdr:cNvSpPr txBox="1"/>
      </xdr:nvSpPr>
      <xdr:spPr>
        <a:xfrm>
          <a:off x="807240" y="2992874"/>
          <a:ext cx="808608" cy="204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F0"/>
              </a:solidFill>
            </a:rPr>
            <a:t>Expenses</a:t>
          </a:r>
        </a:p>
      </xdr:txBody>
    </xdr:sp>
    <xdr:clientData/>
  </xdr:twoCellAnchor>
  <xdr:twoCellAnchor editAs="absolute">
    <xdr:from>
      <xdr:col>7</xdr:col>
      <xdr:colOff>238125</xdr:colOff>
      <xdr:row>22</xdr:row>
      <xdr:rowOff>8481</xdr:rowOff>
    </xdr:from>
    <xdr:to>
      <xdr:col>8</xdr:col>
      <xdr:colOff>450737</xdr:colOff>
      <xdr:row>26</xdr:row>
      <xdr:rowOff>85021</xdr:rowOff>
    </xdr:to>
    <xdr:sp macro="" textlink="">
      <xdr:nvSpPr>
        <xdr:cNvPr id="156" name="Flowchart: Connector 155">
          <a:extLst>
            <a:ext uri="{FF2B5EF4-FFF2-40B4-BE49-F238E27FC236}">
              <a16:creationId xmlns:a16="http://schemas.microsoft.com/office/drawing/2014/main" id="{AB6A6967-AB39-4739-EF6B-06F1760854A7}"/>
            </a:ext>
          </a:extLst>
        </xdr:cNvPr>
        <xdr:cNvSpPr/>
      </xdr:nvSpPr>
      <xdr:spPr>
        <a:xfrm>
          <a:off x="4524375" y="4124642"/>
          <a:ext cx="824933" cy="824933"/>
        </a:xfrm>
        <a:prstGeom prst="flowChartConnector">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367517</xdr:colOff>
      <xdr:row>22</xdr:row>
      <xdr:rowOff>146971</xdr:rowOff>
    </xdr:from>
    <xdr:to>
      <xdr:col>8</xdr:col>
      <xdr:colOff>391207</xdr:colOff>
      <xdr:row>25</xdr:row>
      <xdr:rowOff>178573</xdr:rowOff>
    </xdr:to>
    <xdr:sp macro="" textlink="">
      <xdr:nvSpPr>
        <xdr:cNvPr id="157" name="TextBox 156">
          <a:extLst>
            <a:ext uri="{FF2B5EF4-FFF2-40B4-BE49-F238E27FC236}">
              <a16:creationId xmlns:a16="http://schemas.microsoft.com/office/drawing/2014/main" id="{E66A778E-89B7-5547-E58B-A1C6F5A698C6}"/>
            </a:ext>
          </a:extLst>
        </xdr:cNvPr>
        <xdr:cNvSpPr txBox="1"/>
      </xdr:nvSpPr>
      <xdr:spPr>
        <a:xfrm>
          <a:off x="4653767" y="4263132"/>
          <a:ext cx="636011" cy="592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00B0F0"/>
              </a:solidFill>
            </a:rPr>
            <a:t>Profit</a:t>
          </a:r>
          <a:r>
            <a:rPr lang="en-US" sz="1000" b="1" baseline="0">
              <a:solidFill>
                <a:srgbClr val="00B0F0"/>
              </a:solidFill>
            </a:rPr>
            <a:t> intesity Months</a:t>
          </a:r>
          <a:endParaRPr lang="en-US" sz="1000" b="1">
            <a:solidFill>
              <a:srgbClr val="00B0F0"/>
            </a:solidFill>
          </a:endParaRPr>
        </a:p>
      </xdr:txBody>
    </xdr:sp>
    <xdr:clientData/>
  </xdr:twoCellAnchor>
  <xdr:twoCellAnchor editAs="absolute">
    <xdr:from>
      <xdr:col>18</xdr:col>
      <xdr:colOff>238124</xdr:colOff>
      <xdr:row>12</xdr:row>
      <xdr:rowOff>17007</xdr:rowOff>
    </xdr:from>
    <xdr:to>
      <xdr:col>26</xdr:col>
      <xdr:colOff>297656</xdr:colOff>
      <xdr:row>12</xdr:row>
      <xdr:rowOff>110532</xdr:rowOff>
    </xdr:to>
    <xdr:graphicFrame macro="">
      <xdr:nvGraphicFramePr>
        <xdr:cNvPr id="160" name="Chart 159">
          <a:extLst>
            <a:ext uri="{FF2B5EF4-FFF2-40B4-BE49-F238E27FC236}">
              <a16:creationId xmlns:a16="http://schemas.microsoft.com/office/drawing/2014/main" id="{34E912AD-5930-4742-97DD-8BB3DB428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18</xdr:col>
      <xdr:colOff>497510</xdr:colOff>
      <xdr:row>12</xdr:row>
      <xdr:rowOff>50993</xdr:rowOff>
    </xdr:from>
    <xdr:to>
      <xdr:col>19</xdr:col>
      <xdr:colOff>242377</xdr:colOff>
      <xdr:row>13</xdr:row>
      <xdr:rowOff>153047</xdr:rowOff>
    </xdr:to>
    <xdr:grpSp>
      <xdr:nvGrpSpPr>
        <xdr:cNvPr id="12" name="Group 11">
          <a:extLst>
            <a:ext uri="{FF2B5EF4-FFF2-40B4-BE49-F238E27FC236}">
              <a16:creationId xmlns:a16="http://schemas.microsoft.com/office/drawing/2014/main" id="{E899BD42-391B-DA96-3DB0-DAB2A8767D7E}"/>
            </a:ext>
          </a:extLst>
        </xdr:cNvPr>
        <xdr:cNvGrpSpPr/>
      </xdr:nvGrpSpPr>
      <xdr:grpSpPr>
        <a:xfrm>
          <a:off x="11519296" y="2296172"/>
          <a:ext cx="357188" cy="289152"/>
          <a:chOff x="11821205" y="1471272"/>
          <a:chExt cx="357188" cy="289152"/>
        </a:xfrm>
      </xdr:grpSpPr>
      <xdr:sp macro="" textlink="">
        <xdr:nvSpPr>
          <xdr:cNvPr id="6" name="TextBox 5">
            <a:extLst>
              <a:ext uri="{FF2B5EF4-FFF2-40B4-BE49-F238E27FC236}">
                <a16:creationId xmlns:a16="http://schemas.microsoft.com/office/drawing/2014/main" id="{4C3B8272-3FAE-A46B-E995-649C5F13028F}"/>
              </a:ext>
            </a:extLst>
          </xdr:cNvPr>
          <xdr:cNvSpPr txBox="1"/>
        </xdr:nvSpPr>
        <xdr:spPr>
          <a:xfrm flipV="1">
            <a:off x="11821205" y="1471272"/>
            <a:ext cx="357188" cy="289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4" name="Diamond 3">
            <a:extLst>
              <a:ext uri="{FF2B5EF4-FFF2-40B4-BE49-F238E27FC236}">
                <a16:creationId xmlns:a16="http://schemas.microsoft.com/office/drawing/2014/main" id="{47A53C74-9F0F-9A0E-EA59-C4C4E9A98E1B}"/>
              </a:ext>
            </a:extLst>
          </xdr:cNvPr>
          <xdr:cNvSpPr/>
        </xdr:nvSpPr>
        <xdr:spPr>
          <a:xfrm>
            <a:off x="11961529" y="1581828"/>
            <a:ext cx="93549" cy="85044"/>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editAs="absolute">
    <xdr:from>
      <xdr:col>18</xdr:col>
      <xdr:colOff>497510</xdr:colOff>
      <xdr:row>13</xdr:row>
      <xdr:rowOff>160005</xdr:rowOff>
    </xdr:from>
    <xdr:to>
      <xdr:col>19</xdr:col>
      <xdr:colOff>242377</xdr:colOff>
      <xdr:row>15</xdr:row>
      <xdr:rowOff>74961</xdr:rowOff>
    </xdr:to>
    <xdr:grpSp>
      <xdr:nvGrpSpPr>
        <xdr:cNvPr id="17" name="Group 16">
          <a:extLst>
            <a:ext uri="{FF2B5EF4-FFF2-40B4-BE49-F238E27FC236}">
              <a16:creationId xmlns:a16="http://schemas.microsoft.com/office/drawing/2014/main" id="{F5B56E6C-5383-4C1D-A213-A5677F294E2F}"/>
            </a:ext>
          </a:extLst>
        </xdr:cNvPr>
        <xdr:cNvGrpSpPr/>
      </xdr:nvGrpSpPr>
      <xdr:grpSpPr>
        <a:xfrm>
          <a:off x="11519296" y="2592282"/>
          <a:ext cx="357188" cy="289152"/>
          <a:chOff x="11821205" y="1471272"/>
          <a:chExt cx="357188" cy="289152"/>
        </a:xfrm>
      </xdr:grpSpPr>
      <xdr:sp macro="" textlink="">
        <xdr:nvSpPr>
          <xdr:cNvPr id="20" name="TextBox 19">
            <a:extLst>
              <a:ext uri="{FF2B5EF4-FFF2-40B4-BE49-F238E27FC236}">
                <a16:creationId xmlns:a16="http://schemas.microsoft.com/office/drawing/2014/main" id="{60528C8A-218D-F5B9-7A71-9F268724A53F}"/>
              </a:ext>
            </a:extLst>
          </xdr:cNvPr>
          <xdr:cNvSpPr txBox="1"/>
        </xdr:nvSpPr>
        <xdr:spPr>
          <a:xfrm flipV="1">
            <a:off x="11821205" y="1471272"/>
            <a:ext cx="357188" cy="289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1" name="Diamond 20">
            <a:extLst>
              <a:ext uri="{FF2B5EF4-FFF2-40B4-BE49-F238E27FC236}">
                <a16:creationId xmlns:a16="http://schemas.microsoft.com/office/drawing/2014/main" id="{EB6A6241-F2CE-CEC3-AEC0-672A53CDFDD8}"/>
              </a:ext>
            </a:extLst>
          </xdr:cNvPr>
          <xdr:cNvSpPr/>
        </xdr:nvSpPr>
        <xdr:spPr>
          <a:xfrm>
            <a:off x="11961529" y="1581828"/>
            <a:ext cx="93549" cy="85044"/>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editAs="absolute">
    <xdr:from>
      <xdr:col>18</xdr:col>
      <xdr:colOff>497510</xdr:colOff>
      <xdr:row>15</xdr:row>
      <xdr:rowOff>81919</xdr:rowOff>
    </xdr:from>
    <xdr:to>
      <xdr:col>19</xdr:col>
      <xdr:colOff>242377</xdr:colOff>
      <xdr:row>16</xdr:row>
      <xdr:rowOff>183973</xdr:rowOff>
    </xdr:to>
    <xdr:grpSp>
      <xdr:nvGrpSpPr>
        <xdr:cNvPr id="22" name="Group 21">
          <a:extLst>
            <a:ext uri="{FF2B5EF4-FFF2-40B4-BE49-F238E27FC236}">
              <a16:creationId xmlns:a16="http://schemas.microsoft.com/office/drawing/2014/main" id="{A738DD5E-0892-071E-75C9-D04B9EC482B9}"/>
            </a:ext>
          </a:extLst>
        </xdr:cNvPr>
        <xdr:cNvGrpSpPr/>
      </xdr:nvGrpSpPr>
      <xdr:grpSpPr>
        <a:xfrm>
          <a:off x="11519296" y="2888392"/>
          <a:ext cx="357188" cy="289152"/>
          <a:chOff x="11821205" y="1471272"/>
          <a:chExt cx="357188" cy="289152"/>
        </a:xfrm>
      </xdr:grpSpPr>
      <xdr:sp macro="" textlink="">
        <xdr:nvSpPr>
          <xdr:cNvPr id="26" name="TextBox 25">
            <a:extLst>
              <a:ext uri="{FF2B5EF4-FFF2-40B4-BE49-F238E27FC236}">
                <a16:creationId xmlns:a16="http://schemas.microsoft.com/office/drawing/2014/main" id="{F5E9202E-DC6D-FE01-20D1-C48908BAAB98}"/>
              </a:ext>
            </a:extLst>
          </xdr:cNvPr>
          <xdr:cNvSpPr txBox="1"/>
        </xdr:nvSpPr>
        <xdr:spPr>
          <a:xfrm flipV="1">
            <a:off x="11821205" y="1471272"/>
            <a:ext cx="357188" cy="289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7" name="Diamond 26">
            <a:extLst>
              <a:ext uri="{FF2B5EF4-FFF2-40B4-BE49-F238E27FC236}">
                <a16:creationId xmlns:a16="http://schemas.microsoft.com/office/drawing/2014/main" id="{E8EBBD7D-E8C5-5F41-0BC5-90FD75FD0614}"/>
              </a:ext>
            </a:extLst>
          </xdr:cNvPr>
          <xdr:cNvSpPr/>
        </xdr:nvSpPr>
        <xdr:spPr>
          <a:xfrm>
            <a:off x="11961529" y="1581828"/>
            <a:ext cx="93549" cy="85044"/>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editAs="absolute">
    <xdr:from>
      <xdr:col>18</xdr:col>
      <xdr:colOff>497510</xdr:colOff>
      <xdr:row>17</xdr:row>
      <xdr:rowOff>3832</xdr:rowOff>
    </xdr:from>
    <xdr:to>
      <xdr:col>19</xdr:col>
      <xdr:colOff>242377</xdr:colOff>
      <xdr:row>18</xdr:row>
      <xdr:rowOff>105886</xdr:rowOff>
    </xdr:to>
    <xdr:grpSp>
      <xdr:nvGrpSpPr>
        <xdr:cNvPr id="28" name="Group 27">
          <a:extLst>
            <a:ext uri="{FF2B5EF4-FFF2-40B4-BE49-F238E27FC236}">
              <a16:creationId xmlns:a16="http://schemas.microsoft.com/office/drawing/2014/main" id="{D27604A3-90C1-4439-EA15-0C1BC895FE43}"/>
            </a:ext>
          </a:extLst>
        </xdr:cNvPr>
        <xdr:cNvGrpSpPr/>
      </xdr:nvGrpSpPr>
      <xdr:grpSpPr>
        <a:xfrm>
          <a:off x="11519296" y="3184502"/>
          <a:ext cx="357188" cy="289152"/>
          <a:chOff x="11821205" y="1471272"/>
          <a:chExt cx="357188" cy="289152"/>
        </a:xfrm>
      </xdr:grpSpPr>
      <xdr:sp macro="" textlink="">
        <xdr:nvSpPr>
          <xdr:cNvPr id="36" name="TextBox 35">
            <a:extLst>
              <a:ext uri="{FF2B5EF4-FFF2-40B4-BE49-F238E27FC236}">
                <a16:creationId xmlns:a16="http://schemas.microsoft.com/office/drawing/2014/main" id="{50170A21-D64A-2499-D2C0-C3029F50B699}"/>
              </a:ext>
            </a:extLst>
          </xdr:cNvPr>
          <xdr:cNvSpPr txBox="1"/>
        </xdr:nvSpPr>
        <xdr:spPr>
          <a:xfrm flipV="1">
            <a:off x="11821205" y="1471272"/>
            <a:ext cx="357188" cy="289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37" name="Diamond 36">
            <a:extLst>
              <a:ext uri="{FF2B5EF4-FFF2-40B4-BE49-F238E27FC236}">
                <a16:creationId xmlns:a16="http://schemas.microsoft.com/office/drawing/2014/main" id="{366051C2-E2FC-7A03-7858-40AA831BAAC6}"/>
              </a:ext>
            </a:extLst>
          </xdr:cNvPr>
          <xdr:cNvSpPr/>
        </xdr:nvSpPr>
        <xdr:spPr>
          <a:xfrm>
            <a:off x="11961529" y="1581828"/>
            <a:ext cx="93549" cy="85044"/>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editAs="absolute">
    <xdr:from>
      <xdr:col>18</xdr:col>
      <xdr:colOff>497510</xdr:colOff>
      <xdr:row>18</xdr:row>
      <xdr:rowOff>112844</xdr:rowOff>
    </xdr:from>
    <xdr:to>
      <xdr:col>19</xdr:col>
      <xdr:colOff>242377</xdr:colOff>
      <xdr:row>20</xdr:row>
      <xdr:rowOff>27800</xdr:rowOff>
    </xdr:to>
    <xdr:grpSp>
      <xdr:nvGrpSpPr>
        <xdr:cNvPr id="38" name="Group 37">
          <a:extLst>
            <a:ext uri="{FF2B5EF4-FFF2-40B4-BE49-F238E27FC236}">
              <a16:creationId xmlns:a16="http://schemas.microsoft.com/office/drawing/2014/main" id="{ACC30C6A-63B4-43A1-BCF0-08B1DE811408}"/>
            </a:ext>
          </a:extLst>
        </xdr:cNvPr>
        <xdr:cNvGrpSpPr/>
      </xdr:nvGrpSpPr>
      <xdr:grpSpPr>
        <a:xfrm>
          <a:off x="11519296" y="3480612"/>
          <a:ext cx="357188" cy="289152"/>
          <a:chOff x="11821205" y="1471272"/>
          <a:chExt cx="357188" cy="289152"/>
        </a:xfrm>
      </xdr:grpSpPr>
      <xdr:sp macro="" textlink="">
        <xdr:nvSpPr>
          <xdr:cNvPr id="39" name="TextBox 38">
            <a:extLst>
              <a:ext uri="{FF2B5EF4-FFF2-40B4-BE49-F238E27FC236}">
                <a16:creationId xmlns:a16="http://schemas.microsoft.com/office/drawing/2014/main" id="{FFFAA9BC-D62F-C05E-DF61-9D93BA65BDD2}"/>
              </a:ext>
            </a:extLst>
          </xdr:cNvPr>
          <xdr:cNvSpPr txBox="1"/>
        </xdr:nvSpPr>
        <xdr:spPr>
          <a:xfrm flipV="1">
            <a:off x="11821205" y="1471272"/>
            <a:ext cx="357188" cy="289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40" name="Diamond 39">
            <a:extLst>
              <a:ext uri="{FF2B5EF4-FFF2-40B4-BE49-F238E27FC236}">
                <a16:creationId xmlns:a16="http://schemas.microsoft.com/office/drawing/2014/main" id="{85E76062-2BE4-F0C4-4B6B-35FDA648819D}"/>
              </a:ext>
            </a:extLst>
          </xdr:cNvPr>
          <xdr:cNvSpPr/>
        </xdr:nvSpPr>
        <xdr:spPr>
          <a:xfrm>
            <a:off x="11961529" y="1581828"/>
            <a:ext cx="93549" cy="85044"/>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editAs="absolute">
    <xdr:from>
      <xdr:col>18</xdr:col>
      <xdr:colOff>497510</xdr:colOff>
      <xdr:row>20</xdr:row>
      <xdr:rowOff>34758</xdr:rowOff>
    </xdr:from>
    <xdr:to>
      <xdr:col>19</xdr:col>
      <xdr:colOff>242377</xdr:colOff>
      <xdr:row>21</xdr:row>
      <xdr:rowOff>136811</xdr:rowOff>
    </xdr:to>
    <xdr:grpSp>
      <xdr:nvGrpSpPr>
        <xdr:cNvPr id="41" name="Group 40">
          <a:extLst>
            <a:ext uri="{FF2B5EF4-FFF2-40B4-BE49-F238E27FC236}">
              <a16:creationId xmlns:a16="http://schemas.microsoft.com/office/drawing/2014/main" id="{A84EED88-4611-E8F6-75CC-3FB86DAA45A0}"/>
            </a:ext>
          </a:extLst>
        </xdr:cNvPr>
        <xdr:cNvGrpSpPr/>
      </xdr:nvGrpSpPr>
      <xdr:grpSpPr>
        <a:xfrm>
          <a:off x="11519296" y="3776722"/>
          <a:ext cx="357188" cy="289152"/>
          <a:chOff x="11821205" y="1471272"/>
          <a:chExt cx="357188" cy="289152"/>
        </a:xfrm>
      </xdr:grpSpPr>
      <xdr:sp macro="" textlink="">
        <xdr:nvSpPr>
          <xdr:cNvPr id="42" name="TextBox 41">
            <a:extLst>
              <a:ext uri="{FF2B5EF4-FFF2-40B4-BE49-F238E27FC236}">
                <a16:creationId xmlns:a16="http://schemas.microsoft.com/office/drawing/2014/main" id="{D2FFF93E-09EB-5CF4-1F54-11454ECF0CC9}"/>
              </a:ext>
            </a:extLst>
          </xdr:cNvPr>
          <xdr:cNvSpPr txBox="1"/>
        </xdr:nvSpPr>
        <xdr:spPr>
          <a:xfrm flipV="1">
            <a:off x="11821205" y="1471272"/>
            <a:ext cx="357188" cy="289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43" name="Diamond 42">
            <a:extLst>
              <a:ext uri="{FF2B5EF4-FFF2-40B4-BE49-F238E27FC236}">
                <a16:creationId xmlns:a16="http://schemas.microsoft.com/office/drawing/2014/main" id="{F9690B44-287D-BB76-5EB2-B5B6CF5F7418}"/>
              </a:ext>
            </a:extLst>
          </xdr:cNvPr>
          <xdr:cNvSpPr/>
        </xdr:nvSpPr>
        <xdr:spPr>
          <a:xfrm>
            <a:off x="11961529" y="1581828"/>
            <a:ext cx="93549" cy="85044"/>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editAs="absolute">
    <xdr:from>
      <xdr:col>18</xdr:col>
      <xdr:colOff>497510</xdr:colOff>
      <xdr:row>21</xdr:row>
      <xdr:rowOff>143769</xdr:rowOff>
    </xdr:from>
    <xdr:to>
      <xdr:col>19</xdr:col>
      <xdr:colOff>242377</xdr:colOff>
      <xdr:row>23</xdr:row>
      <xdr:rowOff>58725</xdr:rowOff>
    </xdr:to>
    <xdr:grpSp>
      <xdr:nvGrpSpPr>
        <xdr:cNvPr id="44" name="Group 43">
          <a:extLst>
            <a:ext uri="{FF2B5EF4-FFF2-40B4-BE49-F238E27FC236}">
              <a16:creationId xmlns:a16="http://schemas.microsoft.com/office/drawing/2014/main" id="{8511474E-5706-2C6E-24B6-5D2558C2FA43}"/>
            </a:ext>
          </a:extLst>
        </xdr:cNvPr>
        <xdr:cNvGrpSpPr/>
      </xdr:nvGrpSpPr>
      <xdr:grpSpPr>
        <a:xfrm>
          <a:off x="11519296" y="4072832"/>
          <a:ext cx="357188" cy="289152"/>
          <a:chOff x="11821205" y="1471272"/>
          <a:chExt cx="357188" cy="289152"/>
        </a:xfrm>
      </xdr:grpSpPr>
      <xdr:sp macro="" textlink="">
        <xdr:nvSpPr>
          <xdr:cNvPr id="45" name="TextBox 44">
            <a:extLst>
              <a:ext uri="{FF2B5EF4-FFF2-40B4-BE49-F238E27FC236}">
                <a16:creationId xmlns:a16="http://schemas.microsoft.com/office/drawing/2014/main" id="{DD5C4E6A-8417-D1EC-DAF2-896F74EFB34C}"/>
              </a:ext>
            </a:extLst>
          </xdr:cNvPr>
          <xdr:cNvSpPr txBox="1"/>
        </xdr:nvSpPr>
        <xdr:spPr>
          <a:xfrm flipV="1">
            <a:off x="11821205" y="1471272"/>
            <a:ext cx="357188" cy="289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46" name="Diamond 45">
            <a:extLst>
              <a:ext uri="{FF2B5EF4-FFF2-40B4-BE49-F238E27FC236}">
                <a16:creationId xmlns:a16="http://schemas.microsoft.com/office/drawing/2014/main" id="{E11887B2-6F47-8EAE-AE66-7341CCFDC9E3}"/>
              </a:ext>
            </a:extLst>
          </xdr:cNvPr>
          <xdr:cNvSpPr/>
        </xdr:nvSpPr>
        <xdr:spPr>
          <a:xfrm>
            <a:off x="11961529" y="1581828"/>
            <a:ext cx="93549" cy="85044"/>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editAs="absolute">
    <xdr:from>
      <xdr:col>19</xdr:col>
      <xdr:colOff>301527</xdr:colOff>
      <xdr:row>12</xdr:row>
      <xdr:rowOff>70432</xdr:rowOff>
    </xdr:from>
    <xdr:to>
      <xdr:col>20</xdr:col>
      <xdr:colOff>469791</xdr:colOff>
      <xdr:row>13</xdr:row>
      <xdr:rowOff>102030</xdr:rowOff>
    </xdr:to>
    <xdr:sp macro="" textlink="'Pivot Tables'!AI9">
      <xdr:nvSpPr>
        <xdr:cNvPr id="80" name="TextBox 79">
          <a:extLst>
            <a:ext uri="{FF2B5EF4-FFF2-40B4-BE49-F238E27FC236}">
              <a16:creationId xmlns:a16="http://schemas.microsoft.com/office/drawing/2014/main" id="{EF3C26D3-C179-2B02-E71E-02ED0E82A8E6}"/>
            </a:ext>
          </a:extLst>
        </xdr:cNvPr>
        <xdr:cNvSpPr txBox="1"/>
      </xdr:nvSpPr>
      <xdr:spPr>
        <a:xfrm>
          <a:off x="11935634" y="2315611"/>
          <a:ext cx="7805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CBD7BC-C534-4AC4-887C-9D17ADD6B793}" type="TxLink">
            <a:rPr lang="en-US" sz="800" b="0" i="0" u="none" strike="noStrike">
              <a:solidFill>
                <a:srgbClr val="00B0F0"/>
              </a:solidFill>
              <a:latin typeface="Calibri"/>
              <a:cs typeface="Calibri"/>
            </a:rPr>
            <a:pPr/>
            <a:t>OPEX</a:t>
          </a:fld>
          <a:endParaRPr lang="en-US" sz="800" b="1">
            <a:solidFill>
              <a:srgbClr val="00B0F0"/>
            </a:solidFill>
          </a:endParaRPr>
        </a:p>
      </xdr:txBody>
    </xdr:sp>
    <xdr:clientData/>
  </xdr:twoCellAnchor>
  <xdr:twoCellAnchor editAs="absolute">
    <xdr:from>
      <xdr:col>21</xdr:col>
      <xdr:colOff>393030</xdr:colOff>
      <xdr:row>12</xdr:row>
      <xdr:rowOff>87441</xdr:rowOff>
    </xdr:from>
    <xdr:to>
      <xdr:col>23</xdr:col>
      <xdr:colOff>331673</xdr:colOff>
      <xdr:row>13</xdr:row>
      <xdr:rowOff>119039</xdr:rowOff>
    </xdr:to>
    <xdr:sp macro="" textlink="'Pivot Tables'!AJ9">
      <xdr:nvSpPr>
        <xdr:cNvPr id="82" name="TextBox 81">
          <a:extLst>
            <a:ext uri="{FF2B5EF4-FFF2-40B4-BE49-F238E27FC236}">
              <a16:creationId xmlns:a16="http://schemas.microsoft.com/office/drawing/2014/main" id="{950049E1-A21C-7482-9D04-026E56EDE0C3}"/>
            </a:ext>
          </a:extLst>
        </xdr:cNvPr>
        <xdr:cNvSpPr txBox="1"/>
      </xdr:nvSpPr>
      <xdr:spPr>
        <a:xfrm>
          <a:off x="13251780" y="2332620"/>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7C41D6-79B0-4B98-A772-06DED74CD9A4}" type="TxLink">
            <a:rPr lang="en-US" sz="800" b="0" i="0" u="none" strike="noStrike">
              <a:solidFill>
                <a:srgbClr val="E5ABC8"/>
              </a:solidFill>
              <a:latin typeface="Calibri"/>
              <a:cs typeface="Calibri"/>
            </a:rPr>
            <a:pPr/>
            <a:t> 12,738,000 </a:t>
          </a:fld>
          <a:endParaRPr lang="en-US" sz="800" b="1">
            <a:solidFill>
              <a:srgbClr val="E5ABC8"/>
            </a:solidFill>
          </a:endParaRPr>
        </a:p>
      </xdr:txBody>
    </xdr:sp>
    <xdr:clientData/>
  </xdr:twoCellAnchor>
  <xdr:twoCellAnchor editAs="absolute">
    <xdr:from>
      <xdr:col>23</xdr:col>
      <xdr:colOff>384525</xdr:colOff>
      <xdr:row>12</xdr:row>
      <xdr:rowOff>78937</xdr:rowOff>
    </xdr:from>
    <xdr:to>
      <xdr:col>25</xdr:col>
      <xdr:colOff>323168</xdr:colOff>
      <xdr:row>13</xdr:row>
      <xdr:rowOff>110535</xdr:rowOff>
    </xdr:to>
    <xdr:sp macro="" textlink="'Pivot Tables'!AK9">
      <xdr:nvSpPr>
        <xdr:cNvPr id="83" name="TextBox 82">
          <a:extLst>
            <a:ext uri="{FF2B5EF4-FFF2-40B4-BE49-F238E27FC236}">
              <a16:creationId xmlns:a16="http://schemas.microsoft.com/office/drawing/2014/main" id="{9C76131E-24B2-2DC3-6784-8FED067029E6}"/>
            </a:ext>
          </a:extLst>
        </xdr:cNvPr>
        <xdr:cNvSpPr txBox="1"/>
      </xdr:nvSpPr>
      <xdr:spPr>
        <a:xfrm>
          <a:off x="14467918" y="2324116"/>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106DDC-6FCE-4AC0-AA51-93C3F74AD05F}" type="TxLink">
            <a:rPr lang="en-US" sz="800" b="0" i="0" u="none" strike="noStrike">
              <a:solidFill>
                <a:srgbClr val="00B0F0"/>
              </a:solidFill>
              <a:latin typeface="Calibri"/>
              <a:cs typeface="Calibri"/>
            </a:rPr>
            <a:pPr/>
            <a:t>20%</a:t>
          </a:fld>
          <a:endParaRPr lang="en-US" sz="800" b="1">
            <a:solidFill>
              <a:srgbClr val="00B0F0"/>
            </a:solidFill>
          </a:endParaRPr>
        </a:p>
      </xdr:txBody>
    </xdr:sp>
    <xdr:clientData/>
  </xdr:twoCellAnchor>
  <xdr:twoCellAnchor editAs="absolute">
    <xdr:from>
      <xdr:col>19</xdr:col>
      <xdr:colOff>301526</xdr:colOff>
      <xdr:row>13</xdr:row>
      <xdr:rowOff>180990</xdr:rowOff>
    </xdr:from>
    <xdr:to>
      <xdr:col>21</xdr:col>
      <xdr:colOff>391204</xdr:colOff>
      <xdr:row>15</xdr:row>
      <xdr:rowOff>187074</xdr:rowOff>
    </xdr:to>
    <xdr:sp macro="" textlink="'Pivot Tables'!AI10">
      <xdr:nvSpPr>
        <xdr:cNvPr id="84" name="TextBox 83">
          <a:extLst>
            <a:ext uri="{FF2B5EF4-FFF2-40B4-BE49-F238E27FC236}">
              <a16:creationId xmlns:a16="http://schemas.microsoft.com/office/drawing/2014/main" id="{6C0AF36F-C346-818B-A62C-31361DA3D63E}"/>
            </a:ext>
          </a:extLst>
        </xdr:cNvPr>
        <xdr:cNvSpPr txBox="1"/>
      </xdr:nvSpPr>
      <xdr:spPr>
        <a:xfrm>
          <a:off x="11935633" y="2613267"/>
          <a:ext cx="1314321" cy="380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118A4E-DC37-4250-99D7-806724C249C8}" type="TxLink">
            <a:rPr lang="en-US" sz="800" b="0" i="0" u="none" strike="noStrike">
              <a:solidFill>
                <a:srgbClr val="00B0F0"/>
              </a:solidFill>
              <a:latin typeface="Calibri"/>
              <a:cs typeface="Calibri"/>
            </a:rPr>
            <a:pPr/>
            <a:t>SARARIES &amp;
 WAGES</a:t>
          </a:fld>
          <a:endParaRPr lang="en-US" sz="800" b="1">
            <a:solidFill>
              <a:srgbClr val="00B0F0"/>
            </a:solidFill>
          </a:endParaRPr>
        </a:p>
      </xdr:txBody>
    </xdr:sp>
    <xdr:clientData/>
  </xdr:twoCellAnchor>
  <xdr:twoCellAnchor editAs="absolute">
    <xdr:from>
      <xdr:col>21</xdr:col>
      <xdr:colOff>393030</xdr:colOff>
      <xdr:row>14</xdr:row>
      <xdr:rowOff>10901</xdr:rowOff>
    </xdr:from>
    <xdr:to>
      <xdr:col>23</xdr:col>
      <xdr:colOff>331673</xdr:colOff>
      <xdr:row>15</xdr:row>
      <xdr:rowOff>42499</xdr:rowOff>
    </xdr:to>
    <xdr:sp macro="" textlink="'Pivot Tables'!AJ10">
      <xdr:nvSpPr>
        <xdr:cNvPr id="85" name="TextBox 84">
          <a:extLst>
            <a:ext uri="{FF2B5EF4-FFF2-40B4-BE49-F238E27FC236}">
              <a16:creationId xmlns:a16="http://schemas.microsoft.com/office/drawing/2014/main" id="{1F60A949-2D2A-060C-11A1-AC5B709E6DCA}"/>
            </a:ext>
          </a:extLst>
        </xdr:cNvPr>
        <xdr:cNvSpPr txBox="1"/>
      </xdr:nvSpPr>
      <xdr:spPr>
        <a:xfrm>
          <a:off x="13251780" y="2630276"/>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ECB76D-0CA2-4AB0-B1F0-3CC505E10E91}" type="TxLink">
            <a:rPr lang="en-US" sz="800" b="0" i="0" u="none" strike="noStrike">
              <a:solidFill>
                <a:srgbClr val="E5ABC8"/>
              </a:solidFill>
              <a:latin typeface="Calibri"/>
              <a:cs typeface="Calibri"/>
            </a:rPr>
            <a:pPr/>
            <a:t> 8,531,940 </a:t>
          </a:fld>
          <a:endParaRPr lang="en-US" sz="800" b="1">
            <a:solidFill>
              <a:srgbClr val="E5ABC8"/>
            </a:solidFill>
          </a:endParaRPr>
        </a:p>
      </xdr:txBody>
    </xdr:sp>
    <xdr:clientData/>
  </xdr:twoCellAnchor>
  <xdr:twoCellAnchor editAs="absolute">
    <xdr:from>
      <xdr:col>23</xdr:col>
      <xdr:colOff>384525</xdr:colOff>
      <xdr:row>14</xdr:row>
      <xdr:rowOff>2397</xdr:rowOff>
    </xdr:from>
    <xdr:to>
      <xdr:col>25</xdr:col>
      <xdr:colOff>323168</xdr:colOff>
      <xdr:row>15</xdr:row>
      <xdr:rowOff>33995</xdr:rowOff>
    </xdr:to>
    <xdr:sp macro="" textlink="'Pivot Tables'!AK10">
      <xdr:nvSpPr>
        <xdr:cNvPr id="86" name="TextBox 85">
          <a:extLst>
            <a:ext uri="{FF2B5EF4-FFF2-40B4-BE49-F238E27FC236}">
              <a16:creationId xmlns:a16="http://schemas.microsoft.com/office/drawing/2014/main" id="{0FA530D8-3081-AF4D-D1E2-16C38FE8324D}"/>
            </a:ext>
          </a:extLst>
        </xdr:cNvPr>
        <xdr:cNvSpPr txBox="1"/>
      </xdr:nvSpPr>
      <xdr:spPr>
        <a:xfrm>
          <a:off x="14467918" y="2621772"/>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A81C9C-FC91-4487-8480-8BE102A78217}" type="TxLink">
            <a:rPr lang="en-US" sz="800" b="0" i="0" u="none" strike="noStrike">
              <a:solidFill>
                <a:srgbClr val="00B0F0"/>
              </a:solidFill>
              <a:latin typeface="Calibri"/>
              <a:cs typeface="Calibri"/>
            </a:rPr>
            <a:pPr/>
            <a:t>14%</a:t>
          </a:fld>
          <a:endParaRPr lang="en-US" sz="800" b="1">
            <a:solidFill>
              <a:srgbClr val="00B0F0"/>
            </a:solidFill>
          </a:endParaRPr>
        </a:p>
      </xdr:txBody>
    </xdr:sp>
    <xdr:clientData/>
  </xdr:twoCellAnchor>
  <xdr:twoCellAnchor editAs="absolute">
    <xdr:from>
      <xdr:col>19</xdr:col>
      <xdr:colOff>301526</xdr:colOff>
      <xdr:row>15</xdr:row>
      <xdr:rowOff>104450</xdr:rowOff>
    </xdr:from>
    <xdr:to>
      <xdr:col>21</xdr:col>
      <xdr:colOff>195602</xdr:colOff>
      <xdr:row>16</xdr:row>
      <xdr:rowOff>136048</xdr:rowOff>
    </xdr:to>
    <xdr:sp macro="" textlink="'Pivot Tables'!AI11">
      <xdr:nvSpPr>
        <xdr:cNvPr id="87" name="TextBox 86">
          <a:extLst>
            <a:ext uri="{FF2B5EF4-FFF2-40B4-BE49-F238E27FC236}">
              <a16:creationId xmlns:a16="http://schemas.microsoft.com/office/drawing/2014/main" id="{5287B62C-5BA7-379E-EFAF-B75CC2573C03}"/>
            </a:ext>
          </a:extLst>
        </xdr:cNvPr>
        <xdr:cNvSpPr txBox="1"/>
      </xdr:nvSpPr>
      <xdr:spPr>
        <a:xfrm>
          <a:off x="11935633" y="2910923"/>
          <a:ext cx="1118719"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4D6778-6C87-46B5-93C6-8F437F7FB4A9}" type="TxLink">
            <a:rPr lang="en-US" sz="800" b="0" i="0" u="none" strike="noStrike">
              <a:solidFill>
                <a:srgbClr val="00B0F0"/>
              </a:solidFill>
              <a:latin typeface="Calibri"/>
              <a:cs typeface="Calibri"/>
            </a:rPr>
            <a:pPr/>
            <a:t>FINACE COST</a:t>
          </a:fld>
          <a:endParaRPr lang="en-US" sz="800" b="1">
            <a:solidFill>
              <a:srgbClr val="00B0F0"/>
            </a:solidFill>
          </a:endParaRPr>
        </a:p>
      </xdr:txBody>
    </xdr:sp>
    <xdr:clientData/>
  </xdr:twoCellAnchor>
  <xdr:twoCellAnchor editAs="absolute">
    <xdr:from>
      <xdr:col>21</xdr:col>
      <xdr:colOff>393030</xdr:colOff>
      <xdr:row>15</xdr:row>
      <xdr:rowOff>121459</xdr:rowOff>
    </xdr:from>
    <xdr:to>
      <xdr:col>23</xdr:col>
      <xdr:colOff>331673</xdr:colOff>
      <xdr:row>16</xdr:row>
      <xdr:rowOff>153057</xdr:rowOff>
    </xdr:to>
    <xdr:sp macro="" textlink="'Pivot Tables'!AJ11">
      <xdr:nvSpPr>
        <xdr:cNvPr id="88" name="TextBox 87">
          <a:extLst>
            <a:ext uri="{FF2B5EF4-FFF2-40B4-BE49-F238E27FC236}">
              <a16:creationId xmlns:a16="http://schemas.microsoft.com/office/drawing/2014/main" id="{0C9E9F74-B42F-5E75-8BDD-E01555F5EDA6}"/>
            </a:ext>
          </a:extLst>
        </xdr:cNvPr>
        <xdr:cNvSpPr txBox="1"/>
      </xdr:nvSpPr>
      <xdr:spPr>
        <a:xfrm>
          <a:off x="13251780" y="2927932"/>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9DD414-B112-47F8-9AD3-1B8EA0BFD8B6}" type="TxLink">
            <a:rPr lang="en-US" sz="800" b="0" i="0" u="none" strike="noStrike">
              <a:solidFill>
                <a:srgbClr val="E5ABC8"/>
              </a:solidFill>
              <a:latin typeface="Calibri"/>
              <a:cs typeface="Calibri"/>
            </a:rPr>
            <a:pPr/>
            <a:t> 4,265,970 </a:t>
          </a:fld>
          <a:endParaRPr lang="en-US" sz="800" b="1">
            <a:solidFill>
              <a:srgbClr val="E5ABC8"/>
            </a:solidFill>
          </a:endParaRPr>
        </a:p>
      </xdr:txBody>
    </xdr:sp>
    <xdr:clientData/>
  </xdr:twoCellAnchor>
  <xdr:twoCellAnchor editAs="absolute">
    <xdr:from>
      <xdr:col>23</xdr:col>
      <xdr:colOff>384525</xdr:colOff>
      <xdr:row>15</xdr:row>
      <xdr:rowOff>112955</xdr:rowOff>
    </xdr:from>
    <xdr:to>
      <xdr:col>25</xdr:col>
      <xdr:colOff>323168</xdr:colOff>
      <xdr:row>16</xdr:row>
      <xdr:rowOff>144553</xdr:rowOff>
    </xdr:to>
    <xdr:sp macro="" textlink="'Pivot Tables'!AK11">
      <xdr:nvSpPr>
        <xdr:cNvPr id="89" name="TextBox 88">
          <a:extLst>
            <a:ext uri="{FF2B5EF4-FFF2-40B4-BE49-F238E27FC236}">
              <a16:creationId xmlns:a16="http://schemas.microsoft.com/office/drawing/2014/main" id="{2AD18395-B164-982A-FD31-0C8F921AB993}"/>
            </a:ext>
          </a:extLst>
        </xdr:cNvPr>
        <xdr:cNvSpPr txBox="1"/>
      </xdr:nvSpPr>
      <xdr:spPr>
        <a:xfrm>
          <a:off x="14467918" y="2919428"/>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DB2806-29A2-41B3-A0A0-C2EA4F4E4EE4}" type="TxLink">
            <a:rPr lang="en-US" sz="800" b="0" i="0" u="none" strike="noStrike">
              <a:solidFill>
                <a:srgbClr val="00B0F0"/>
              </a:solidFill>
              <a:latin typeface="Calibri"/>
              <a:cs typeface="Calibri"/>
            </a:rPr>
            <a:pPr/>
            <a:t>7%</a:t>
          </a:fld>
          <a:endParaRPr lang="en-US" sz="800" b="1">
            <a:solidFill>
              <a:srgbClr val="00B0F0"/>
            </a:solidFill>
          </a:endParaRPr>
        </a:p>
      </xdr:txBody>
    </xdr:sp>
    <xdr:clientData/>
  </xdr:twoCellAnchor>
  <xdr:twoCellAnchor editAs="absolute">
    <xdr:from>
      <xdr:col>19</xdr:col>
      <xdr:colOff>301527</xdr:colOff>
      <xdr:row>17</xdr:row>
      <xdr:rowOff>27909</xdr:rowOff>
    </xdr:from>
    <xdr:to>
      <xdr:col>20</xdr:col>
      <xdr:colOff>569799</xdr:colOff>
      <xdr:row>19</xdr:row>
      <xdr:rowOff>25489</xdr:rowOff>
    </xdr:to>
    <xdr:sp macro="" textlink="'Pivot Tables'!AI12">
      <xdr:nvSpPr>
        <xdr:cNvPr id="90" name="TextBox 89">
          <a:extLst>
            <a:ext uri="{FF2B5EF4-FFF2-40B4-BE49-F238E27FC236}">
              <a16:creationId xmlns:a16="http://schemas.microsoft.com/office/drawing/2014/main" id="{EE629375-99FB-2A2C-681E-39657805BB64}"/>
            </a:ext>
          </a:extLst>
        </xdr:cNvPr>
        <xdr:cNvSpPr txBox="1"/>
      </xdr:nvSpPr>
      <xdr:spPr>
        <a:xfrm>
          <a:off x="11935634" y="3208579"/>
          <a:ext cx="880594" cy="371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8BDB54-3733-4D90-B199-B5F7E82FD2DD}" type="TxLink">
            <a:rPr lang="en-US" sz="800" b="0" i="0" u="none" strike="noStrike">
              <a:solidFill>
                <a:srgbClr val="00B0F0"/>
              </a:solidFill>
              <a:latin typeface="Calibri"/>
              <a:cs typeface="Calibri"/>
            </a:rPr>
            <a:pPr/>
            <a:t>OFFICE 
SUPPLIES</a:t>
          </a:fld>
          <a:endParaRPr lang="en-US" sz="800" b="1">
            <a:solidFill>
              <a:srgbClr val="00B0F0"/>
            </a:solidFill>
          </a:endParaRPr>
        </a:p>
      </xdr:txBody>
    </xdr:sp>
    <xdr:clientData/>
  </xdr:twoCellAnchor>
  <xdr:twoCellAnchor editAs="absolute">
    <xdr:from>
      <xdr:col>21</xdr:col>
      <xdr:colOff>393030</xdr:colOff>
      <xdr:row>17</xdr:row>
      <xdr:rowOff>44918</xdr:rowOff>
    </xdr:from>
    <xdr:to>
      <xdr:col>23</xdr:col>
      <xdr:colOff>331673</xdr:colOff>
      <xdr:row>18</xdr:row>
      <xdr:rowOff>76516</xdr:rowOff>
    </xdr:to>
    <xdr:sp macro="" textlink="'Pivot Tables'!AJ12">
      <xdr:nvSpPr>
        <xdr:cNvPr id="91" name="TextBox 90">
          <a:extLst>
            <a:ext uri="{FF2B5EF4-FFF2-40B4-BE49-F238E27FC236}">
              <a16:creationId xmlns:a16="http://schemas.microsoft.com/office/drawing/2014/main" id="{C1EC5273-CBAF-FB93-CD13-47DE8614AB9D}"/>
            </a:ext>
          </a:extLst>
        </xdr:cNvPr>
        <xdr:cNvSpPr txBox="1"/>
      </xdr:nvSpPr>
      <xdr:spPr>
        <a:xfrm>
          <a:off x="13251780" y="3225588"/>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0BBC50-CECA-4AF7-A8DF-7C39A8A7D731}" type="TxLink">
            <a:rPr lang="en-US" sz="800" b="0" i="0" u="none" strike="noStrike">
              <a:solidFill>
                <a:srgbClr val="E5ABC8"/>
              </a:solidFill>
              <a:latin typeface="Calibri"/>
              <a:cs typeface="Calibri"/>
            </a:rPr>
            <a:pPr/>
            <a:t> 3,065,970 </a:t>
          </a:fld>
          <a:endParaRPr lang="en-US" sz="800" b="1">
            <a:solidFill>
              <a:srgbClr val="E5ABC8"/>
            </a:solidFill>
          </a:endParaRPr>
        </a:p>
      </xdr:txBody>
    </xdr:sp>
    <xdr:clientData/>
  </xdr:twoCellAnchor>
  <xdr:twoCellAnchor editAs="absolute">
    <xdr:from>
      <xdr:col>23</xdr:col>
      <xdr:colOff>384525</xdr:colOff>
      <xdr:row>17</xdr:row>
      <xdr:rowOff>36414</xdr:rowOff>
    </xdr:from>
    <xdr:to>
      <xdr:col>25</xdr:col>
      <xdr:colOff>323168</xdr:colOff>
      <xdr:row>18</xdr:row>
      <xdr:rowOff>68012</xdr:rowOff>
    </xdr:to>
    <xdr:sp macro="" textlink="'Pivot Tables'!AK12">
      <xdr:nvSpPr>
        <xdr:cNvPr id="92" name="TextBox 91">
          <a:extLst>
            <a:ext uri="{FF2B5EF4-FFF2-40B4-BE49-F238E27FC236}">
              <a16:creationId xmlns:a16="http://schemas.microsoft.com/office/drawing/2014/main" id="{0873567F-37F1-0898-C38F-1566BE22E9EB}"/>
            </a:ext>
          </a:extLst>
        </xdr:cNvPr>
        <xdr:cNvSpPr txBox="1"/>
      </xdr:nvSpPr>
      <xdr:spPr>
        <a:xfrm>
          <a:off x="14467918" y="3217084"/>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C2C1DB-C9A4-4D62-9637-1B5279C3745F}" type="TxLink">
            <a:rPr lang="en-US" sz="800" b="0" i="0" u="none" strike="noStrike">
              <a:solidFill>
                <a:srgbClr val="00B0F0"/>
              </a:solidFill>
              <a:latin typeface="Calibri"/>
              <a:cs typeface="Calibri"/>
            </a:rPr>
            <a:pPr/>
            <a:t>5%</a:t>
          </a:fld>
          <a:endParaRPr lang="en-US" sz="800" b="1">
            <a:solidFill>
              <a:srgbClr val="00B0F0"/>
            </a:solidFill>
          </a:endParaRPr>
        </a:p>
      </xdr:txBody>
    </xdr:sp>
    <xdr:clientData/>
  </xdr:twoCellAnchor>
  <xdr:twoCellAnchor editAs="absolute">
    <xdr:from>
      <xdr:col>19</xdr:col>
      <xdr:colOff>301527</xdr:colOff>
      <xdr:row>18</xdr:row>
      <xdr:rowOff>138467</xdr:rowOff>
    </xdr:from>
    <xdr:to>
      <xdr:col>20</xdr:col>
      <xdr:colOff>469791</xdr:colOff>
      <xdr:row>19</xdr:row>
      <xdr:rowOff>170065</xdr:rowOff>
    </xdr:to>
    <xdr:sp macro="" textlink="'Pivot Tables'!AI13">
      <xdr:nvSpPr>
        <xdr:cNvPr id="93" name="TextBox 92">
          <a:extLst>
            <a:ext uri="{FF2B5EF4-FFF2-40B4-BE49-F238E27FC236}">
              <a16:creationId xmlns:a16="http://schemas.microsoft.com/office/drawing/2014/main" id="{C192E7D5-1F39-FCEA-48C5-F435B68AC5D9}"/>
            </a:ext>
          </a:extLst>
        </xdr:cNvPr>
        <xdr:cNvSpPr txBox="1"/>
      </xdr:nvSpPr>
      <xdr:spPr>
        <a:xfrm>
          <a:off x="11935634" y="3506235"/>
          <a:ext cx="7805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7A4BD6-C6E9-4CFC-A003-E404854F0F26}" type="TxLink">
            <a:rPr lang="en-US" sz="800" b="0" i="0" u="none" strike="noStrike">
              <a:solidFill>
                <a:srgbClr val="00B0F0"/>
              </a:solidFill>
              <a:latin typeface="Calibri"/>
              <a:cs typeface="Calibri"/>
            </a:rPr>
            <a:pPr/>
            <a:t>UTILITES</a:t>
          </a:fld>
          <a:endParaRPr lang="en-US" sz="800" b="1">
            <a:solidFill>
              <a:srgbClr val="00B0F0"/>
            </a:solidFill>
          </a:endParaRPr>
        </a:p>
      </xdr:txBody>
    </xdr:sp>
    <xdr:clientData/>
  </xdr:twoCellAnchor>
  <xdr:twoCellAnchor editAs="absolute">
    <xdr:from>
      <xdr:col>21</xdr:col>
      <xdr:colOff>393030</xdr:colOff>
      <xdr:row>18</xdr:row>
      <xdr:rowOff>155476</xdr:rowOff>
    </xdr:from>
    <xdr:to>
      <xdr:col>23</xdr:col>
      <xdr:colOff>331673</xdr:colOff>
      <xdr:row>19</xdr:row>
      <xdr:rowOff>187074</xdr:rowOff>
    </xdr:to>
    <xdr:sp macro="" textlink="'Pivot Tables'!AJ13">
      <xdr:nvSpPr>
        <xdr:cNvPr id="94" name="TextBox 93">
          <a:extLst>
            <a:ext uri="{FF2B5EF4-FFF2-40B4-BE49-F238E27FC236}">
              <a16:creationId xmlns:a16="http://schemas.microsoft.com/office/drawing/2014/main" id="{295A08E7-457B-B50A-9CF5-D3C1FA11E560}"/>
            </a:ext>
          </a:extLst>
        </xdr:cNvPr>
        <xdr:cNvSpPr txBox="1"/>
      </xdr:nvSpPr>
      <xdr:spPr>
        <a:xfrm>
          <a:off x="13251780" y="3523244"/>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CE4975-F546-4703-A514-90AAE3CEF6D7}" type="TxLink">
            <a:rPr lang="en-US" sz="800" b="0" i="0" u="none" strike="noStrike">
              <a:solidFill>
                <a:srgbClr val="E5ABC8"/>
              </a:solidFill>
              <a:latin typeface="Calibri"/>
              <a:cs typeface="Calibri"/>
            </a:rPr>
            <a:pPr/>
            <a:t> 4,731,800 </a:t>
          </a:fld>
          <a:endParaRPr lang="en-US" sz="800" b="1">
            <a:solidFill>
              <a:srgbClr val="E5ABC8"/>
            </a:solidFill>
          </a:endParaRPr>
        </a:p>
      </xdr:txBody>
    </xdr:sp>
    <xdr:clientData/>
  </xdr:twoCellAnchor>
  <xdr:twoCellAnchor editAs="absolute">
    <xdr:from>
      <xdr:col>23</xdr:col>
      <xdr:colOff>384525</xdr:colOff>
      <xdr:row>18</xdr:row>
      <xdr:rowOff>146972</xdr:rowOff>
    </xdr:from>
    <xdr:to>
      <xdr:col>25</xdr:col>
      <xdr:colOff>323168</xdr:colOff>
      <xdr:row>19</xdr:row>
      <xdr:rowOff>178570</xdr:rowOff>
    </xdr:to>
    <xdr:sp macro="" textlink="'Pivot Tables'!AK13">
      <xdr:nvSpPr>
        <xdr:cNvPr id="95" name="TextBox 94">
          <a:extLst>
            <a:ext uri="{FF2B5EF4-FFF2-40B4-BE49-F238E27FC236}">
              <a16:creationId xmlns:a16="http://schemas.microsoft.com/office/drawing/2014/main" id="{C252DE3C-BCA1-0901-888E-25F575B0AB32}"/>
            </a:ext>
          </a:extLst>
        </xdr:cNvPr>
        <xdr:cNvSpPr txBox="1"/>
      </xdr:nvSpPr>
      <xdr:spPr>
        <a:xfrm>
          <a:off x="14467918" y="3514740"/>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DC2268-AD85-4419-BE10-EF428D162CBD}" type="TxLink">
            <a:rPr lang="en-US" sz="800" b="0" i="0" u="none" strike="noStrike">
              <a:solidFill>
                <a:srgbClr val="00B0F0"/>
              </a:solidFill>
              <a:latin typeface="Calibri"/>
              <a:cs typeface="Calibri"/>
            </a:rPr>
            <a:pPr/>
            <a:t>8%</a:t>
          </a:fld>
          <a:endParaRPr lang="en-US" sz="800" b="1">
            <a:solidFill>
              <a:srgbClr val="00B0F0"/>
            </a:solidFill>
          </a:endParaRPr>
        </a:p>
      </xdr:txBody>
    </xdr:sp>
    <xdr:clientData/>
  </xdr:twoCellAnchor>
  <xdr:twoCellAnchor editAs="absolute">
    <xdr:from>
      <xdr:col>19</xdr:col>
      <xdr:colOff>301527</xdr:colOff>
      <xdr:row>20</xdr:row>
      <xdr:rowOff>61927</xdr:rowOff>
    </xdr:from>
    <xdr:to>
      <xdr:col>20</xdr:col>
      <xdr:colOff>469791</xdr:colOff>
      <xdr:row>21</xdr:row>
      <xdr:rowOff>93524</xdr:rowOff>
    </xdr:to>
    <xdr:sp macro="" textlink="'Pivot Tables'!AI14">
      <xdr:nvSpPr>
        <xdr:cNvPr id="98" name="TextBox 97">
          <a:extLst>
            <a:ext uri="{FF2B5EF4-FFF2-40B4-BE49-F238E27FC236}">
              <a16:creationId xmlns:a16="http://schemas.microsoft.com/office/drawing/2014/main" id="{ABB487A5-8CF6-CEB2-95D1-5193DA480F45}"/>
            </a:ext>
          </a:extLst>
        </xdr:cNvPr>
        <xdr:cNvSpPr txBox="1"/>
      </xdr:nvSpPr>
      <xdr:spPr>
        <a:xfrm>
          <a:off x="11935634" y="3803891"/>
          <a:ext cx="7805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C515E9-ADC2-45CD-90E9-D8F815A3CDA8}" type="TxLink">
            <a:rPr lang="en-US" sz="800" b="0" i="0" u="none" strike="noStrike">
              <a:solidFill>
                <a:srgbClr val="00B0F0"/>
              </a:solidFill>
              <a:latin typeface="Calibri"/>
              <a:cs typeface="Calibri"/>
            </a:rPr>
            <a:pPr/>
            <a:t>ADVERTISMENTS</a:t>
          </a:fld>
          <a:endParaRPr lang="en-US" sz="800" b="1">
            <a:solidFill>
              <a:srgbClr val="00B0F0"/>
            </a:solidFill>
          </a:endParaRPr>
        </a:p>
      </xdr:txBody>
    </xdr:sp>
    <xdr:clientData/>
  </xdr:twoCellAnchor>
  <xdr:twoCellAnchor editAs="absolute">
    <xdr:from>
      <xdr:col>21</xdr:col>
      <xdr:colOff>393030</xdr:colOff>
      <xdr:row>20</xdr:row>
      <xdr:rowOff>78936</xdr:rowOff>
    </xdr:from>
    <xdr:to>
      <xdr:col>23</xdr:col>
      <xdr:colOff>331673</xdr:colOff>
      <xdr:row>21</xdr:row>
      <xdr:rowOff>110533</xdr:rowOff>
    </xdr:to>
    <xdr:sp macro="" textlink="'Pivot Tables'!AJ14">
      <xdr:nvSpPr>
        <xdr:cNvPr id="99" name="TextBox 98">
          <a:extLst>
            <a:ext uri="{FF2B5EF4-FFF2-40B4-BE49-F238E27FC236}">
              <a16:creationId xmlns:a16="http://schemas.microsoft.com/office/drawing/2014/main" id="{32EB3B3C-44B0-6C93-E981-255790D86E4B}"/>
            </a:ext>
          </a:extLst>
        </xdr:cNvPr>
        <xdr:cNvSpPr txBox="1"/>
      </xdr:nvSpPr>
      <xdr:spPr>
        <a:xfrm>
          <a:off x="13251780" y="3820900"/>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0839AD-4D24-405F-85A5-D378107C815E}" type="TxLink">
            <a:rPr lang="en-US" sz="800" b="0" i="0" u="none" strike="noStrike">
              <a:solidFill>
                <a:srgbClr val="E5ABC8"/>
              </a:solidFill>
              <a:latin typeface="Calibri"/>
              <a:cs typeface="Calibri"/>
            </a:rPr>
            <a:pPr/>
            <a:t> 9,082,194 </a:t>
          </a:fld>
          <a:endParaRPr lang="en-US" sz="800" b="1">
            <a:solidFill>
              <a:srgbClr val="E5ABC8"/>
            </a:solidFill>
          </a:endParaRPr>
        </a:p>
      </xdr:txBody>
    </xdr:sp>
    <xdr:clientData/>
  </xdr:twoCellAnchor>
  <xdr:twoCellAnchor editAs="absolute">
    <xdr:from>
      <xdr:col>23</xdr:col>
      <xdr:colOff>384525</xdr:colOff>
      <xdr:row>20</xdr:row>
      <xdr:rowOff>70432</xdr:rowOff>
    </xdr:from>
    <xdr:to>
      <xdr:col>25</xdr:col>
      <xdr:colOff>323168</xdr:colOff>
      <xdr:row>21</xdr:row>
      <xdr:rowOff>102029</xdr:rowOff>
    </xdr:to>
    <xdr:sp macro="" textlink="'Pivot Tables'!AK14">
      <xdr:nvSpPr>
        <xdr:cNvPr id="100" name="TextBox 99">
          <a:extLst>
            <a:ext uri="{FF2B5EF4-FFF2-40B4-BE49-F238E27FC236}">
              <a16:creationId xmlns:a16="http://schemas.microsoft.com/office/drawing/2014/main" id="{8FF53C05-E161-842B-ECDF-4AF68B769FEB}"/>
            </a:ext>
          </a:extLst>
        </xdr:cNvPr>
        <xdr:cNvSpPr txBox="1"/>
      </xdr:nvSpPr>
      <xdr:spPr>
        <a:xfrm>
          <a:off x="14467918" y="3812396"/>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A7D17F-FADF-40A8-A756-6B1D471567B9}" type="TxLink">
            <a:rPr lang="en-US" sz="800" b="0" i="0" u="none" strike="noStrike">
              <a:solidFill>
                <a:srgbClr val="00B0F0"/>
              </a:solidFill>
              <a:latin typeface="Calibri"/>
              <a:cs typeface="Calibri"/>
            </a:rPr>
            <a:pPr/>
            <a:t>15%</a:t>
          </a:fld>
          <a:endParaRPr lang="en-US" sz="800" b="1">
            <a:solidFill>
              <a:srgbClr val="00B0F0"/>
            </a:solidFill>
          </a:endParaRPr>
        </a:p>
      </xdr:txBody>
    </xdr:sp>
    <xdr:clientData/>
  </xdr:twoCellAnchor>
  <xdr:twoCellAnchor editAs="absolute">
    <xdr:from>
      <xdr:col>19</xdr:col>
      <xdr:colOff>301527</xdr:colOff>
      <xdr:row>21</xdr:row>
      <xdr:rowOff>172486</xdr:rowOff>
    </xdr:from>
    <xdr:to>
      <xdr:col>20</xdr:col>
      <xdr:colOff>469791</xdr:colOff>
      <xdr:row>23</xdr:row>
      <xdr:rowOff>16986</xdr:rowOff>
    </xdr:to>
    <xdr:sp macro="" textlink="'Pivot Tables'!AI15">
      <xdr:nvSpPr>
        <xdr:cNvPr id="101" name="TextBox 100">
          <a:extLst>
            <a:ext uri="{FF2B5EF4-FFF2-40B4-BE49-F238E27FC236}">
              <a16:creationId xmlns:a16="http://schemas.microsoft.com/office/drawing/2014/main" id="{AFB61D7F-BA2B-5A5B-5B6A-11BCB0141497}"/>
            </a:ext>
          </a:extLst>
        </xdr:cNvPr>
        <xdr:cNvSpPr txBox="1"/>
      </xdr:nvSpPr>
      <xdr:spPr>
        <a:xfrm>
          <a:off x="11935634" y="4101549"/>
          <a:ext cx="7805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9965EE-83DC-4753-B723-9FF8CC80704E}" type="TxLink">
            <a:rPr lang="en-US" sz="800" b="0" i="0" u="none" strike="noStrike">
              <a:solidFill>
                <a:srgbClr val="00B0F0"/>
              </a:solidFill>
              <a:latin typeface="Calibri"/>
              <a:cs typeface="Calibri"/>
            </a:rPr>
            <a:pPr/>
            <a:t>STATIONARY</a:t>
          </a:fld>
          <a:endParaRPr lang="en-US" sz="800" b="1">
            <a:solidFill>
              <a:srgbClr val="00B0F0"/>
            </a:solidFill>
          </a:endParaRPr>
        </a:p>
      </xdr:txBody>
    </xdr:sp>
    <xdr:clientData/>
  </xdr:twoCellAnchor>
  <xdr:twoCellAnchor editAs="absolute">
    <xdr:from>
      <xdr:col>21</xdr:col>
      <xdr:colOff>393030</xdr:colOff>
      <xdr:row>22</xdr:row>
      <xdr:rowOff>2397</xdr:rowOff>
    </xdr:from>
    <xdr:to>
      <xdr:col>23</xdr:col>
      <xdr:colOff>331673</xdr:colOff>
      <xdr:row>23</xdr:row>
      <xdr:rowOff>33995</xdr:rowOff>
    </xdr:to>
    <xdr:sp macro="" textlink="'Pivot Tables'!AJ15">
      <xdr:nvSpPr>
        <xdr:cNvPr id="102" name="TextBox 101">
          <a:extLst>
            <a:ext uri="{FF2B5EF4-FFF2-40B4-BE49-F238E27FC236}">
              <a16:creationId xmlns:a16="http://schemas.microsoft.com/office/drawing/2014/main" id="{71DD0DD3-51C1-7C89-59E9-760FC2366A9D}"/>
            </a:ext>
          </a:extLst>
        </xdr:cNvPr>
        <xdr:cNvSpPr txBox="1"/>
      </xdr:nvSpPr>
      <xdr:spPr>
        <a:xfrm>
          <a:off x="13251780" y="4118558"/>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048641-F743-49D7-B738-AB98D615559E}" type="TxLink">
            <a:rPr lang="en-US" sz="800" b="0" i="0" u="none" strike="noStrike">
              <a:solidFill>
                <a:srgbClr val="E5ABC8"/>
              </a:solidFill>
              <a:latin typeface="Calibri"/>
              <a:cs typeface="Calibri"/>
            </a:rPr>
            <a:pPr/>
            <a:t> 19,731,982 </a:t>
          </a:fld>
          <a:endParaRPr lang="en-US" sz="800" b="1">
            <a:solidFill>
              <a:srgbClr val="E5ABC8"/>
            </a:solidFill>
          </a:endParaRPr>
        </a:p>
      </xdr:txBody>
    </xdr:sp>
    <xdr:clientData/>
  </xdr:twoCellAnchor>
  <xdr:twoCellAnchor editAs="absolute">
    <xdr:from>
      <xdr:col>23</xdr:col>
      <xdr:colOff>384525</xdr:colOff>
      <xdr:row>21</xdr:row>
      <xdr:rowOff>180991</xdr:rowOff>
    </xdr:from>
    <xdr:to>
      <xdr:col>25</xdr:col>
      <xdr:colOff>323168</xdr:colOff>
      <xdr:row>23</xdr:row>
      <xdr:rowOff>25491</xdr:rowOff>
    </xdr:to>
    <xdr:sp macro="" textlink="'Pivot Tables'!AK15">
      <xdr:nvSpPr>
        <xdr:cNvPr id="103" name="TextBox 102">
          <a:extLst>
            <a:ext uri="{FF2B5EF4-FFF2-40B4-BE49-F238E27FC236}">
              <a16:creationId xmlns:a16="http://schemas.microsoft.com/office/drawing/2014/main" id="{DE059BA4-D24E-673A-2BB2-59C93095308C}"/>
            </a:ext>
          </a:extLst>
        </xdr:cNvPr>
        <xdr:cNvSpPr txBox="1"/>
      </xdr:nvSpPr>
      <xdr:spPr>
        <a:xfrm>
          <a:off x="14467918" y="4110054"/>
          <a:ext cx="1163286" cy="21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6628F5-BF38-4B72-AF2E-21BBAFDEB3D9}" type="TxLink">
            <a:rPr lang="en-US" sz="800" b="0" i="0" u="none" strike="noStrike">
              <a:solidFill>
                <a:srgbClr val="00B0F0"/>
              </a:solidFill>
              <a:latin typeface="Calibri"/>
              <a:cs typeface="Calibri"/>
            </a:rPr>
            <a:pPr/>
            <a:t>32%</a:t>
          </a:fld>
          <a:endParaRPr lang="en-US" sz="800" b="1">
            <a:solidFill>
              <a:srgbClr val="00B0F0"/>
            </a:solidFill>
          </a:endParaRPr>
        </a:p>
      </xdr:txBody>
    </xdr:sp>
    <xdr:clientData/>
  </xdr:twoCellAnchor>
  <xdr:twoCellAnchor editAs="absolute">
    <xdr:from>
      <xdr:col>18</xdr:col>
      <xdr:colOff>34016</xdr:colOff>
      <xdr:row>5</xdr:row>
      <xdr:rowOff>51027</xdr:rowOff>
    </xdr:from>
    <xdr:to>
      <xdr:col>25</xdr:col>
      <xdr:colOff>391205</xdr:colOff>
      <xdr:row>12</xdr:row>
      <xdr:rowOff>85037</xdr:rowOff>
    </xdr:to>
    <xdr:graphicFrame macro="">
      <xdr:nvGraphicFramePr>
        <xdr:cNvPr id="105" name="Chart 104">
          <a:extLst>
            <a:ext uri="{FF2B5EF4-FFF2-40B4-BE49-F238E27FC236}">
              <a16:creationId xmlns:a16="http://schemas.microsoft.com/office/drawing/2014/main" id="{D94B6DF7-5784-462E-8652-44D57B267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19</xdr:col>
      <xdr:colOff>144575</xdr:colOff>
      <xdr:row>23</xdr:row>
      <xdr:rowOff>85023</xdr:rowOff>
    </xdr:from>
    <xdr:to>
      <xdr:col>20</xdr:col>
      <xdr:colOff>263637</xdr:colOff>
      <xdr:row>38</xdr:row>
      <xdr:rowOff>51006</xdr:rowOff>
    </xdr:to>
    <xdr:sp macro="" textlink="">
      <xdr:nvSpPr>
        <xdr:cNvPr id="106" name="Rectangle: Rounded Corners 105">
          <a:extLst>
            <a:ext uri="{FF2B5EF4-FFF2-40B4-BE49-F238E27FC236}">
              <a16:creationId xmlns:a16="http://schemas.microsoft.com/office/drawing/2014/main" id="{C0139CCF-41C9-3A37-516C-564553FCEA88}"/>
            </a:ext>
          </a:extLst>
        </xdr:cNvPr>
        <xdr:cNvSpPr/>
      </xdr:nvSpPr>
      <xdr:spPr>
        <a:xfrm>
          <a:off x="11778682" y="4388282"/>
          <a:ext cx="731384" cy="2772456"/>
        </a:xfrm>
        <a:prstGeom prst="roundRect">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34018</xdr:colOff>
      <xdr:row>28</xdr:row>
      <xdr:rowOff>102033</xdr:rowOff>
    </xdr:from>
    <xdr:to>
      <xdr:col>20</xdr:col>
      <xdr:colOff>374196</xdr:colOff>
      <xdr:row>34</xdr:row>
      <xdr:rowOff>136050</xdr:rowOff>
    </xdr:to>
    <xdr:graphicFrame macro="">
      <xdr:nvGraphicFramePr>
        <xdr:cNvPr id="107" name="Chart 106">
          <a:extLst>
            <a:ext uri="{FF2B5EF4-FFF2-40B4-BE49-F238E27FC236}">
              <a16:creationId xmlns:a16="http://schemas.microsoft.com/office/drawing/2014/main" id="{D044BD80-B986-4CCE-A8E1-1F14B7901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19</xdr:col>
      <xdr:colOff>178594</xdr:colOff>
      <xdr:row>23</xdr:row>
      <xdr:rowOff>178575</xdr:rowOff>
    </xdr:from>
    <xdr:to>
      <xdr:col>20</xdr:col>
      <xdr:colOff>221116</xdr:colOff>
      <xdr:row>28</xdr:row>
      <xdr:rowOff>59510</xdr:rowOff>
    </xdr:to>
    <xdr:sp macro="" textlink="">
      <xdr:nvSpPr>
        <xdr:cNvPr id="114" name="TextBox 113">
          <a:extLst>
            <a:ext uri="{FF2B5EF4-FFF2-40B4-BE49-F238E27FC236}">
              <a16:creationId xmlns:a16="http://schemas.microsoft.com/office/drawing/2014/main" id="{6A93CC95-4015-10C1-8187-9916D1C23499}"/>
            </a:ext>
          </a:extLst>
        </xdr:cNvPr>
        <xdr:cNvSpPr txBox="1"/>
      </xdr:nvSpPr>
      <xdr:spPr>
        <a:xfrm>
          <a:off x="11812701" y="4481834"/>
          <a:ext cx="654844" cy="816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B0F0"/>
              </a:solidFill>
            </a:rPr>
            <a:t>Avg </a:t>
          </a:r>
          <a:r>
            <a:rPr lang="en-US" sz="1000">
              <a:solidFill>
                <a:srgbClr val="00B0F0"/>
              </a:solidFill>
            </a:rPr>
            <a:t>Income</a:t>
          </a:r>
          <a:r>
            <a:rPr lang="en-US" sz="1100">
              <a:solidFill>
                <a:srgbClr val="00B0F0"/>
              </a:solidFill>
            </a:rPr>
            <a:t> per Month</a:t>
          </a:r>
        </a:p>
      </xdr:txBody>
    </xdr:sp>
    <xdr:clientData/>
  </xdr:twoCellAnchor>
  <xdr:twoCellAnchor editAs="absolute">
    <xdr:from>
      <xdr:col>19</xdr:col>
      <xdr:colOff>144577</xdr:colOff>
      <xdr:row>27</xdr:row>
      <xdr:rowOff>153063</xdr:rowOff>
    </xdr:from>
    <xdr:to>
      <xdr:col>20</xdr:col>
      <xdr:colOff>255133</xdr:colOff>
      <xdr:row>29</xdr:row>
      <xdr:rowOff>25494</xdr:rowOff>
    </xdr:to>
    <xdr:sp macro="" textlink="'Pivot Tables'!AT8">
      <xdr:nvSpPr>
        <xdr:cNvPr id="115" name="TextBox 114">
          <a:extLst>
            <a:ext uri="{FF2B5EF4-FFF2-40B4-BE49-F238E27FC236}">
              <a16:creationId xmlns:a16="http://schemas.microsoft.com/office/drawing/2014/main" id="{3883261B-2998-FB97-6826-4600A486DCD1}"/>
            </a:ext>
          </a:extLst>
        </xdr:cNvPr>
        <xdr:cNvSpPr txBox="1"/>
      </xdr:nvSpPr>
      <xdr:spPr>
        <a:xfrm>
          <a:off x="11778684" y="5204715"/>
          <a:ext cx="722878" cy="246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379339-D74C-42AD-87AD-0509EE46D5B1}" type="TxLink">
            <a:rPr lang="en-US" sz="800" b="0" i="0" u="none" strike="noStrike">
              <a:solidFill>
                <a:srgbClr val="F29EAA"/>
              </a:solidFill>
              <a:latin typeface="Calibri"/>
              <a:cs typeface="Calibri"/>
            </a:rPr>
            <a:pPr/>
            <a:t> 177,151,012 </a:t>
          </a:fld>
          <a:endParaRPr lang="en-US" sz="800">
            <a:solidFill>
              <a:srgbClr val="F29EAA"/>
            </a:solidFill>
          </a:endParaRPr>
        </a:p>
      </xdr:txBody>
    </xdr:sp>
    <xdr:clientData/>
  </xdr:twoCellAnchor>
  <xdr:twoCellAnchor editAs="absolute">
    <xdr:from>
      <xdr:col>19</xdr:col>
      <xdr:colOff>204106</xdr:colOff>
      <xdr:row>34</xdr:row>
      <xdr:rowOff>59513</xdr:rowOff>
    </xdr:from>
    <xdr:to>
      <xdr:col>20</xdr:col>
      <xdr:colOff>306159</xdr:colOff>
      <xdr:row>38</xdr:row>
      <xdr:rowOff>127546</xdr:rowOff>
    </xdr:to>
    <xdr:sp macro="" textlink="">
      <xdr:nvSpPr>
        <xdr:cNvPr id="116" name="TextBox 115">
          <a:extLst>
            <a:ext uri="{FF2B5EF4-FFF2-40B4-BE49-F238E27FC236}">
              <a16:creationId xmlns:a16="http://schemas.microsoft.com/office/drawing/2014/main" id="{FADAF9E9-C201-E40F-29CA-539011597948}"/>
            </a:ext>
          </a:extLst>
        </xdr:cNvPr>
        <xdr:cNvSpPr txBox="1"/>
      </xdr:nvSpPr>
      <xdr:spPr>
        <a:xfrm>
          <a:off x="11838213" y="6420852"/>
          <a:ext cx="714375" cy="816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B0F0"/>
              </a:solidFill>
            </a:rPr>
            <a:t>Avg </a:t>
          </a:r>
          <a:r>
            <a:rPr lang="en-US" sz="1000">
              <a:solidFill>
                <a:srgbClr val="00B0F0"/>
              </a:solidFill>
            </a:rPr>
            <a:t>Expenses</a:t>
          </a:r>
          <a:r>
            <a:rPr lang="en-US" sz="1100">
              <a:solidFill>
                <a:srgbClr val="00B0F0"/>
              </a:solidFill>
            </a:rPr>
            <a:t> per Month</a:t>
          </a:r>
        </a:p>
      </xdr:txBody>
    </xdr:sp>
    <xdr:clientData/>
  </xdr:twoCellAnchor>
  <xdr:twoCellAnchor editAs="absolute">
    <xdr:from>
      <xdr:col>19</xdr:col>
      <xdr:colOff>144577</xdr:colOff>
      <xdr:row>33</xdr:row>
      <xdr:rowOff>93532</xdr:rowOff>
    </xdr:from>
    <xdr:to>
      <xdr:col>20</xdr:col>
      <xdr:colOff>289151</xdr:colOff>
      <xdr:row>34</xdr:row>
      <xdr:rowOff>153061</xdr:rowOff>
    </xdr:to>
    <xdr:sp macro="" textlink="'Pivot Tables'!AU8">
      <xdr:nvSpPr>
        <xdr:cNvPr id="117" name="TextBox 116">
          <a:extLst>
            <a:ext uri="{FF2B5EF4-FFF2-40B4-BE49-F238E27FC236}">
              <a16:creationId xmlns:a16="http://schemas.microsoft.com/office/drawing/2014/main" id="{9C9A1DE2-C391-7E25-C73E-9A083ADE4B8B}"/>
            </a:ext>
          </a:extLst>
        </xdr:cNvPr>
        <xdr:cNvSpPr txBox="1"/>
      </xdr:nvSpPr>
      <xdr:spPr>
        <a:xfrm>
          <a:off x="11778684" y="6267773"/>
          <a:ext cx="756896" cy="246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2DD436-89AF-4C08-8B57-50EACBF4324F}" type="TxLink">
            <a:rPr lang="en-US" sz="800" b="0" i="0" u="none" strike="noStrike">
              <a:solidFill>
                <a:srgbClr val="F29EAA"/>
              </a:solidFill>
              <a:latin typeface="Calibri"/>
              <a:cs typeface="Calibri"/>
            </a:rPr>
            <a:pPr/>
            <a:t> 5,178,988 </a:t>
          </a:fld>
          <a:endParaRPr lang="en-US" sz="800">
            <a:solidFill>
              <a:srgbClr val="F29EAA"/>
            </a:solidFill>
          </a:endParaRPr>
        </a:p>
      </xdr:txBody>
    </xdr:sp>
    <xdr:clientData/>
  </xdr:twoCellAnchor>
  <xdr:twoCellAnchor editAs="absolute">
    <xdr:from>
      <xdr:col>23</xdr:col>
      <xdr:colOff>51042</xdr:colOff>
      <xdr:row>23</xdr:row>
      <xdr:rowOff>110536</xdr:rowOff>
    </xdr:from>
    <xdr:to>
      <xdr:col>24</xdr:col>
      <xdr:colOff>170105</xdr:colOff>
      <xdr:row>38</xdr:row>
      <xdr:rowOff>76519</xdr:rowOff>
    </xdr:to>
    <xdr:sp macro="" textlink="">
      <xdr:nvSpPr>
        <xdr:cNvPr id="118" name="Rectangle: Rounded Corners 117">
          <a:extLst>
            <a:ext uri="{FF2B5EF4-FFF2-40B4-BE49-F238E27FC236}">
              <a16:creationId xmlns:a16="http://schemas.microsoft.com/office/drawing/2014/main" id="{B890BCFD-71CF-71C1-3595-9512DEADD06D}"/>
            </a:ext>
          </a:extLst>
        </xdr:cNvPr>
        <xdr:cNvSpPr/>
      </xdr:nvSpPr>
      <xdr:spPr>
        <a:xfrm>
          <a:off x="14134435" y="4413795"/>
          <a:ext cx="731384" cy="2772456"/>
        </a:xfrm>
        <a:prstGeom prst="roundRect">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23</xdr:col>
      <xdr:colOff>51042</xdr:colOff>
      <xdr:row>23</xdr:row>
      <xdr:rowOff>110536</xdr:rowOff>
    </xdr:from>
    <xdr:to>
      <xdr:col>24</xdr:col>
      <xdr:colOff>212628</xdr:colOff>
      <xdr:row>38</xdr:row>
      <xdr:rowOff>47263</xdr:rowOff>
    </xdr:to>
    <xdr:graphicFrame macro="">
      <xdr:nvGraphicFramePr>
        <xdr:cNvPr id="119" name="Chart 118">
          <a:extLst>
            <a:ext uri="{FF2B5EF4-FFF2-40B4-BE49-F238E27FC236}">
              <a16:creationId xmlns:a16="http://schemas.microsoft.com/office/drawing/2014/main" id="{3B5F129B-A90B-4C09-B8B9-2F7AA8519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9</xdr:col>
      <xdr:colOff>391197</xdr:colOff>
      <xdr:row>1</xdr:row>
      <xdr:rowOff>144576</xdr:rowOff>
    </xdr:from>
    <xdr:to>
      <xdr:col>16</xdr:col>
      <xdr:colOff>229613</xdr:colOff>
      <xdr:row>3</xdr:row>
      <xdr:rowOff>110557</xdr:rowOff>
    </xdr:to>
    <xdr:sp macro="" textlink="">
      <xdr:nvSpPr>
        <xdr:cNvPr id="49" name="TextBox 48">
          <a:extLst>
            <a:ext uri="{FF2B5EF4-FFF2-40B4-BE49-F238E27FC236}">
              <a16:creationId xmlns:a16="http://schemas.microsoft.com/office/drawing/2014/main" id="{2F88CAE5-6182-0AC3-6A36-418B603F4A47}"/>
            </a:ext>
          </a:extLst>
        </xdr:cNvPr>
        <xdr:cNvSpPr txBox="1"/>
      </xdr:nvSpPr>
      <xdr:spPr>
        <a:xfrm>
          <a:off x="5902090" y="331674"/>
          <a:ext cx="4124666"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E5ABC8"/>
              </a:solidFill>
              <a:latin typeface="PMingLiU-ExtB" panose="02020500000000000000" pitchFamily="18" charset="-120"/>
              <a:ea typeface="PMingLiU-ExtB" panose="02020500000000000000" pitchFamily="18" charset="-120"/>
            </a:rPr>
            <a:t>Revenue</a:t>
          </a:r>
          <a:r>
            <a:rPr lang="en-US" sz="1600" b="1" baseline="0">
              <a:solidFill>
                <a:srgbClr val="E5ABC8"/>
              </a:solidFill>
              <a:latin typeface="PMingLiU-ExtB" panose="02020500000000000000" pitchFamily="18" charset="-120"/>
              <a:ea typeface="PMingLiU-ExtB" panose="02020500000000000000" pitchFamily="18" charset="-120"/>
            </a:rPr>
            <a:t> &amp; Expenses Anlysis </a:t>
          </a:r>
          <a:r>
            <a:rPr lang="en-US" sz="800" b="1" baseline="0">
              <a:solidFill>
                <a:srgbClr val="E5ABC8"/>
              </a:solidFill>
              <a:latin typeface="PMingLiU-ExtB" panose="02020500000000000000" pitchFamily="18" charset="-120"/>
              <a:ea typeface="PMingLiU-ExtB" panose="02020500000000000000" pitchFamily="18" charset="-120"/>
            </a:rPr>
            <a:t>2000 - 2020</a:t>
          </a:r>
          <a:endParaRPr lang="en-US" sz="800" b="1">
            <a:solidFill>
              <a:srgbClr val="E5ABC8"/>
            </a:solidFill>
            <a:latin typeface="PMingLiU-ExtB" panose="02020500000000000000" pitchFamily="18" charset="-120"/>
            <a:ea typeface="PMingLiU-ExtB" panose="02020500000000000000" pitchFamily="18" charset="-120"/>
          </a:endParaRPr>
        </a:p>
      </xdr:txBody>
    </xdr:sp>
    <xdr:clientData/>
  </xdr:twoCellAnchor>
  <xdr:twoCellAnchor editAs="absolute">
    <xdr:from>
      <xdr:col>8</xdr:col>
      <xdr:colOff>603812</xdr:colOff>
      <xdr:row>3</xdr:row>
      <xdr:rowOff>68036</xdr:rowOff>
    </xdr:from>
    <xdr:to>
      <xdr:col>18</xdr:col>
      <xdr:colOff>59526</xdr:colOff>
      <xdr:row>5</xdr:row>
      <xdr:rowOff>102054</xdr:rowOff>
    </xdr:to>
    <xdr:sp macro="" textlink="">
      <xdr:nvSpPr>
        <xdr:cNvPr id="54" name="TextBox 53">
          <a:extLst>
            <a:ext uri="{FF2B5EF4-FFF2-40B4-BE49-F238E27FC236}">
              <a16:creationId xmlns:a16="http://schemas.microsoft.com/office/drawing/2014/main" id="{D2CD39FB-D713-B6AD-3D84-DF1876C98DFA}"/>
            </a:ext>
          </a:extLst>
        </xdr:cNvPr>
        <xdr:cNvSpPr txBox="1"/>
      </xdr:nvSpPr>
      <xdr:spPr>
        <a:xfrm>
          <a:off x="5502383" y="629331"/>
          <a:ext cx="5578929"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a:solidFill>
                <a:srgbClr val="00B0F0"/>
              </a:solidFill>
              <a:latin typeface="PMingLiU-ExtB" panose="02020500000000000000" pitchFamily="18" charset="-120"/>
              <a:ea typeface="PMingLiU-ExtB" panose="02020500000000000000" pitchFamily="18" charset="-120"/>
            </a:rPr>
            <a:t>Brave</a:t>
          </a:r>
          <a:r>
            <a:rPr lang="en-US" sz="2200" b="1" i="0" baseline="0">
              <a:solidFill>
                <a:srgbClr val="00B0F0"/>
              </a:solidFill>
              <a:latin typeface="PMingLiU-ExtB" panose="02020500000000000000" pitchFamily="18" charset="-120"/>
              <a:ea typeface="PMingLiU-ExtB" panose="02020500000000000000" pitchFamily="18" charset="-120"/>
            </a:rPr>
            <a:t> Lion's Brain Consultancy Dashboard</a:t>
          </a:r>
          <a:endParaRPr lang="en-US" sz="2200" b="1" i="0">
            <a:solidFill>
              <a:srgbClr val="00B0F0"/>
            </a:solidFill>
            <a:latin typeface="PMingLiU-ExtB" panose="02020500000000000000" pitchFamily="18" charset="-120"/>
            <a:ea typeface="PMingLiU-ExtB" panose="02020500000000000000" pitchFamily="18" charset="-120"/>
          </a:endParaRPr>
        </a:p>
      </xdr:txBody>
    </xdr:sp>
    <xdr:clientData/>
  </xdr:twoCellAnchor>
  <xdr:twoCellAnchor editAs="absolute">
    <xdr:from>
      <xdr:col>0</xdr:col>
      <xdr:colOff>0</xdr:colOff>
      <xdr:row>0</xdr:row>
      <xdr:rowOff>0</xdr:rowOff>
    </xdr:from>
    <xdr:to>
      <xdr:col>28</xdr:col>
      <xdr:colOff>400050</xdr:colOff>
      <xdr:row>1</xdr:row>
      <xdr:rowOff>119063</xdr:rowOff>
    </xdr:to>
    <xdr:sp macro="" textlink="">
      <xdr:nvSpPr>
        <xdr:cNvPr id="67" name="Rectangle 66">
          <a:extLst>
            <a:ext uri="{FF2B5EF4-FFF2-40B4-BE49-F238E27FC236}">
              <a16:creationId xmlns:a16="http://schemas.microsoft.com/office/drawing/2014/main" id="{5A753D99-34D6-4B7C-979D-D14DD8E6A309}"/>
            </a:ext>
          </a:extLst>
        </xdr:cNvPr>
        <xdr:cNvSpPr/>
      </xdr:nvSpPr>
      <xdr:spPr>
        <a:xfrm>
          <a:off x="0" y="0"/>
          <a:ext cx="17545050" cy="306161"/>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clientData/>
  </xdr:twoCellAnchor>
  <xdr:twoCellAnchor editAs="absolute">
    <xdr:from>
      <xdr:col>8</xdr:col>
      <xdr:colOff>606879</xdr:colOff>
      <xdr:row>0</xdr:row>
      <xdr:rowOff>7826</xdr:rowOff>
    </xdr:from>
    <xdr:to>
      <xdr:col>11</xdr:col>
      <xdr:colOff>293914</xdr:colOff>
      <xdr:row>1</xdr:row>
      <xdr:rowOff>77903</xdr:rowOff>
    </xdr:to>
    <xdr:sp macro="" textlink="">
      <xdr:nvSpPr>
        <xdr:cNvPr id="70" name="TextBox 69">
          <a:hlinkClick xmlns:r="http://schemas.openxmlformats.org/officeDocument/2006/relationships" r:id="rId10" tooltip="Income Analysis"/>
          <a:extLst>
            <a:ext uri="{FF2B5EF4-FFF2-40B4-BE49-F238E27FC236}">
              <a16:creationId xmlns:a16="http://schemas.microsoft.com/office/drawing/2014/main" id="{4DEAC37E-8357-4F8A-AD91-252A6EA36183}"/>
            </a:ext>
          </a:extLst>
        </xdr:cNvPr>
        <xdr:cNvSpPr txBox="1"/>
      </xdr:nvSpPr>
      <xdr:spPr>
        <a:xfrm>
          <a:off x="5505450" y="7826"/>
          <a:ext cx="1524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300" b="0" i="0" baseline="0">
              <a:solidFill>
                <a:schemeClr val="bg1"/>
              </a:solidFill>
              <a:effectLst/>
              <a:latin typeface="PMingLiU-ExtB" panose="02020500000000000000" pitchFamily="18" charset="-120"/>
              <a:ea typeface="PMingLiU-ExtB" panose="02020500000000000000" pitchFamily="18" charset="-120"/>
              <a:cs typeface="+mn-cs"/>
            </a:rPr>
            <a:t> Income Analysis </a:t>
          </a:r>
          <a:endParaRPr lang="en-US" sz="1300" b="0">
            <a:solidFill>
              <a:schemeClr val="bg1"/>
            </a:solidFill>
            <a:effectLst/>
            <a:latin typeface="PMingLiU-ExtB" panose="02020500000000000000" pitchFamily="18" charset="-120"/>
            <a:ea typeface="PMingLiU-ExtB" panose="02020500000000000000" pitchFamily="18" charset="-120"/>
          </a:endParaRPr>
        </a:p>
        <a:p>
          <a:endParaRPr lang="en-US" sz="1300" b="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11</xdr:col>
      <xdr:colOff>589189</xdr:colOff>
      <xdr:row>0</xdr:row>
      <xdr:rowOff>7825</xdr:rowOff>
    </xdr:from>
    <xdr:to>
      <xdr:col>14</xdr:col>
      <xdr:colOff>409575</xdr:colOff>
      <xdr:row>1</xdr:row>
      <xdr:rowOff>85045</xdr:rowOff>
    </xdr:to>
    <xdr:sp macro="" textlink="">
      <xdr:nvSpPr>
        <xdr:cNvPr id="71" name="TextBox 70">
          <a:hlinkClick xmlns:r="http://schemas.openxmlformats.org/officeDocument/2006/relationships" r:id="rId11" tooltip="Expenses Analysis"/>
          <a:extLst>
            <a:ext uri="{FF2B5EF4-FFF2-40B4-BE49-F238E27FC236}">
              <a16:creationId xmlns:a16="http://schemas.microsoft.com/office/drawing/2014/main" id="{EC7127F1-A0B0-4A66-A4B3-3507E4B15B25}"/>
            </a:ext>
          </a:extLst>
        </xdr:cNvPr>
        <xdr:cNvSpPr txBox="1"/>
      </xdr:nvSpPr>
      <xdr:spPr>
        <a:xfrm>
          <a:off x="7324725" y="7825"/>
          <a:ext cx="1657350" cy="264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300" b="0" i="0">
              <a:solidFill>
                <a:schemeClr val="bg1"/>
              </a:solidFill>
              <a:effectLst/>
              <a:latin typeface="PMingLiU-ExtB" panose="02020500000000000000" pitchFamily="18" charset="-120"/>
              <a:ea typeface="PMingLiU-ExtB" panose="02020500000000000000" pitchFamily="18" charset="-120"/>
              <a:cs typeface="+mn-cs"/>
            </a:rPr>
            <a:t>Expenses</a:t>
          </a:r>
          <a:r>
            <a:rPr lang="en-US" sz="1300" b="0" i="0" baseline="0">
              <a:solidFill>
                <a:schemeClr val="bg1"/>
              </a:solidFill>
              <a:effectLst/>
              <a:latin typeface="PMingLiU-ExtB" panose="02020500000000000000" pitchFamily="18" charset="-120"/>
              <a:ea typeface="PMingLiU-ExtB" panose="02020500000000000000" pitchFamily="18" charset="-120"/>
              <a:cs typeface="+mn-cs"/>
            </a:rPr>
            <a:t> Analysis</a:t>
          </a:r>
          <a:endParaRPr lang="en-US" sz="1300" b="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9</xdr:col>
      <xdr:colOff>137432</xdr:colOff>
      <xdr:row>1</xdr:row>
      <xdr:rowOff>73140</xdr:rowOff>
    </xdr:from>
    <xdr:to>
      <xdr:col>9</xdr:col>
      <xdr:colOff>337457</xdr:colOff>
      <xdr:row>1</xdr:row>
      <xdr:rowOff>118859</xdr:rowOff>
    </xdr:to>
    <xdr:sp macro="" textlink="">
      <xdr:nvSpPr>
        <xdr:cNvPr id="72" name="Rectangle 71">
          <a:extLst>
            <a:ext uri="{FF2B5EF4-FFF2-40B4-BE49-F238E27FC236}">
              <a16:creationId xmlns:a16="http://schemas.microsoft.com/office/drawing/2014/main" id="{FF36538A-D320-4666-A45D-D01CFEB6F2E4}"/>
            </a:ext>
          </a:extLst>
        </xdr:cNvPr>
        <xdr:cNvSpPr/>
      </xdr:nvSpPr>
      <xdr:spPr>
        <a:xfrm>
          <a:off x="5648325" y="260238"/>
          <a:ext cx="200025" cy="45719"/>
        </a:xfrm>
        <a:prstGeom prst="rect">
          <a:avLst/>
        </a:prstGeom>
        <a:solidFill>
          <a:srgbClr val="FB95A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102059</xdr:colOff>
      <xdr:row>2</xdr:row>
      <xdr:rowOff>0</xdr:rowOff>
    </xdr:from>
    <xdr:to>
      <xdr:col>8</xdr:col>
      <xdr:colOff>106139</xdr:colOff>
      <xdr:row>3</xdr:row>
      <xdr:rowOff>96624</xdr:rowOff>
    </xdr:to>
    <xdr:sp macro="" textlink="">
      <xdr:nvSpPr>
        <xdr:cNvPr id="2" name="TextBox 1">
          <a:extLst>
            <a:ext uri="{FF2B5EF4-FFF2-40B4-BE49-F238E27FC236}">
              <a16:creationId xmlns:a16="http://schemas.microsoft.com/office/drawing/2014/main" id="{A6AEA1B7-8090-4BE0-AA7C-FDDC1F251FA0}"/>
            </a:ext>
          </a:extLst>
        </xdr:cNvPr>
        <xdr:cNvSpPr txBox="1"/>
      </xdr:nvSpPr>
      <xdr:spPr>
        <a:xfrm>
          <a:off x="102059" y="374196"/>
          <a:ext cx="4902651" cy="28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chemeClr val="bg1"/>
              </a:solidFill>
              <a:latin typeface="PMingLiU-ExtB" panose="02020500000000000000" pitchFamily="18" charset="-120"/>
              <a:ea typeface="PMingLiU-ExtB" panose="02020500000000000000" pitchFamily="18" charset="-120"/>
            </a:rPr>
            <a:t>©  Prepared</a:t>
          </a:r>
          <a:r>
            <a:rPr lang="en-US" sz="2000" b="1" i="0" baseline="0">
              <a:solidFill>
                <a:schemeClr val="bg1"/>
              </a:solidFill>
              <a:latin typeface="PMingLiU-ExtB" panose="02020500000000000000" pitchFamily="18" charset="-120"/>
              <a:ea typeface="PMingLiU-ExtB" panose="02020500000000000000" pitchFamily="18" charset="-120"/>
            </a:rPr>
            <a:t> By CPA Abdulrahman Juma Bakari</a:t>
          </a:r>
          <a:endParaRPr lang="en-US" sz="2000" b="1" i="0">
            <a:solidFill>
              <a:schemeClr val="bg1"/>
            </a:solidFill>
            <a:latin typeface="PMingLiU-ExtB" panose="02020500000000000000" pitchFamily="18" charset="-120"/>
            <a:ea typeface="PMingLiU-ExtB" panose="02020500000000000000" pitchFamily="18" charset="-12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495300</xdr:colOff>
      <xdr:row>16</xdr:row>
      <xdr:rowOff>148006</xdr:rowOff>
    </xdr:from>
    <xdr:to>
      <xdr:col>20</xdr:col>
      <xdr:colOff>495300</xdr:colOff>
      <xdr:row>25</xdr:row>
      <xdr:rowOff>89268</xdr:rowOff>
    </xdr:to>
    <xdr:sp macro="" textlink="">
      <xdr:nvSpPr>
        <xdr:cNvPr id="4" name="Subtitle 2">
          <a:extLst>
            <a:ext uri="{FF2B5EF4-FFF2-40B4-BE49-F238E27FC236}">
              <a16:creationId xmlns:a16="http://schemas.microsoft.com/office/drawing/2014/main" id="{9676E175-3307-4762-81F3-3769862FECB2}"/>
            </a:ext>
          </a:extLst>
        </xdr:cNvPr>
        <xdr:cNvSpPr>
          <a:spLocks noGrp="1"/>
        </xdr:cNvSpPr>
      </xdr:nvSpPr>
      <xdr:spPr>
        <a:xfrm>
          <a:off x="3543300" y="3196006"/>
          <a:ext cx="9144000" cy="1655762"/>
        </a:xfrm>
        <a:prstGeom prst="rect">
          <a:avLst/>
        </a:prstGeom>
      </xdr:spPr>
      <xdr:txBody>
        <a:bodyPr vert="horz" wrap="square" lIns="91440" tIns="45720" rIns="91440" bIns="45720" rtlCol="0">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editAs="absolute">
    <xdr:from>
      <xdr:col>6</xdr:col>
      <xdr:colOff>60208</xdr:colOff>
      <xdr:row>7</xdr:row>
      <xdr:rowOff>157491</xdr:rowOff>
    </xdr:from>
    <xdr:to>
      <xdr:col>10</xdr:col>
      <xdr:colOff>523876</xdr:colOff>
      <xdr:row>20</xdr:row>
      <xdr:rowOff>171450</xdr:rowOff>
    </xdr:to>
    <mc:AlternateContent xmlns:mc="http://schemas.openxmlformats.org/markup-compatibility/2006" xmlns:a14="http://schemas.microsoft.com/office/drawing/2010/main">
      <mc:Choice Requires="a14">
        <xdr:graphicFrame macro="">
          <xdr:nvGraphicFramePr>
            <xdr:cNvPr id="28" name="YEARS 1">
              <a:extLst>
                <a:ext uri="{FF2B5EF4-FFF2-40B4-BE49-F238E27FC236}">
                  <a16:creationId xmlns:a16="http://schemas.microsoft.com/office/drawing/2014/main" id="{26C18A74-B996-4F4E-9CD9-EDDD3ABBFF1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3717808" y="1490991"/>
              <a:ext cx="2902068" cy="2490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545650</xdr:colOff>
      <xdr:row>3</xdr:row>
      <xdr:rowOff>163952</xdr:rowOff>
    </xdr:from>
    <xdr:to>
      <xdr:col>8</xdr:col>
      <xdr:colOff>95250</xdr:colOff>
      <xdr:row>5</xdr:row>
      <xdr:rowOff>85725</xdr:rowOff>
    </xdr:to>
    <xdr:sp macro="" textlink="">
      <xdr:nvSpPr>
        <xdr:cNvPr id="118" name="TextBox 117">
          <a:extLst>
            <a:ext uri="{FF2B5EF4-FFF2-40B4-BE49-F238E27FC236}">
              <a16:creationId xmlns:a16="http://schemas.microsoft.com/office/drawing/2014/main" id="{E0C8E92B-3F50-41EE-8BED-00FE91E26EC4}"/>
            </a:ext>
          </a:extLst>
        </xdr:cNvPr>
        <xdr:cNvSpPr txBox="1"/>
      </xdr:nvSpPr>
      <xdr:spPr>
        <a:xfrm>
          <a:off x="545650" y="735452"/>
          <a:ext cx="4426400" cy="302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00B0F0"/>
              </a:solidFill>
              <a:latin typeface="PMingLiU-ExtB" panose="02020500000000000000" pitchFamily="18" charset="-120"/>
              <a:ea typeface="PMingLiU-ExtB" panose="02020500000000000000" pitchFamily="18" charset="-120"/>
            </a:rPr>
            <a:t>Brave</a:t>
          </a:r>
          <a:r>
            <a:rPr lang="en-US" sz="2000" b="1" i="0" baseline="0">
              <a:solidFill>
                <a:srgbClr val="00B0F0"/>
              </a:solidFill>
              <a:latin typeface="PMingLiU-ExtB" panose="02020500000000000000" pitchFamily="18" charset="-120"/>
              <a:ea typeface="PMingLiU-ExtB" panose="02020500000000000000" pitchFamily="18" charset="-120"/>
            </a:rPr>
            <a:t> Lion's Brain Consultancy Dashboard</a:t>
          </a:r>
          <a:endParaRPr lang="en-US" sz="2000" b="1" i="0">
            <a:solidFill>
              <a:srgbClr val="00B0F0"/>
            </a:solidFill>
            <a:latin typeface="PMingLiU-ExtB" panose="02020500000000000000" pitchFamily="18" charset="-120"/>
            <a:ea typeface="PMingLiU-ExtB" panose="02020500000000000000" pitchFamily="18" charset="-120"/>
          </a:endParaRPr>
        </a:p>
      </xdr:txBody>
    </xdr:sp>
    <xdr:clientData/>
  </xdr:twoCellAnchor>
  <xdr:twoCellAnchor editAs="absolute">
    <xdr:from>
      <xdr:col>0</xdr:col>
      <xdr:colOff>0</xdr:colOff>
      <xdr:row>0</xdr:row>
      <xdr:rowOff>19050</xdr:rowOff>
    </xdr:from>
    <xdr:to>
      <xdr:col>35</xdr:col>
      <xdr:colOff>219074</xdr:colOff>
      <xdr:row>1</xdr:row>
      <xdr:rowOff>152400</xdr:rowOff>
    </xdr:to>
    <xdr:sp macro="" textlink="">
      <xdr:nvSpPr>
        <xdr:cNvPr id="119" name="Rectangle 118">
          <a:extLst>
            <a:ext uri="{FF2B5EF4-FFF2-40B4-BE49-F238E27FC236}">
              <a16:creationId xmlns:a16="http://schemas.microsoft.com/office/drawing/2014/main" id="{13EF28A6-1CE4-3089-757F-7C486E1892BD}"/>
            </a:ext>
          </a:extLst>
        </xdr:cNvPr>
        <xdr:cNvSpPr/>
      </xdr:nvSpPr>
      <xdr:spPr>
        <a:xfrm>
          <a:off x="0" y="19050"/>
          <a:ext cx="21555074" cy="3238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clientData/>
  </xdr:twoCellAnchor>
  <xdr:twoCellAnchor editAs="absolute">
    <xdr:from>
      <xdr:col>10</xdr:col>
      <xdr:colOff>104775</xdr:colOff>
      <xdr:row>0</xdr:row>
      <xdr:rowOff>14288</xdr:rowOff>
    </xdr:from>
    <xdr:to>
      <xdr:col>12</xdr:col>
      <xdr:colOff>409575</xdr:colOff>
      <xdr:row>1</xdr:row>
      <xdr:rowOff>80963</xdr:rowOff>
    </xdr:to>
    <xdr:sp macro="" textlink="">
      <xdr:nvSpPr>
        <xdr:cNvPr id="121" name="TextBox 120">
          <a:hlinkClick xmlns:r="http://schemas.openxmlformats.org/officeDocument/2006/relationships" r:id="rId1" tooltip="Income Analysis"/>
          <a:extLst>
            <a:ext uri="{FF2B5EF4-FFF2-40B4-BE49-F238E27FC236}">
              <a16:creationId xmlns:a16="http://schemas.microsoft.com/office/drawing/2014/main" id="{136EB02B-BC30-5298-C0BA-F0B38339BA4B}"/>
            </a:ext>
          </a:extLst>
        </xdr:cNvPr>
        <xdr:cNvSpPr txBox="1"/>
      </xdr:nvSpPr>
      <xdr:spPr>
        <a:xfrm>
          <a:off x="6200775" y="14288"/>
          <a:ext cx="1524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bg1"/>
              </a:solidFill>
              <a:effectLst/>
              <a:latin typeface="PMingLiU-ExtB" panose="02020500000000000000" pitchFamily="18" charset="-120"/>
              <a:ea typeface="PMingLiU-ExtB" panose="02020500000000000000" pitchFamily="18" charset="-120"/>
              <a:cs typeface="+mn-cs"/>
            </a:rPr>
            <a:t> Income Analysis </a:t>
          </a:r>
          <a:endParaRPr lang="en-US" sz="1400" b="0">
            <a:solidFill>
              <a:schemeClr val="bg1"/>
            </a:solidFill>
            <a:effectLst/>
            <a:latin typeface="PMingLiU-ExtB" panose="02020500000000000000" pitchFamily="18" charset="-120"/>
            <a:ea typeface="PMingLiU-ExtB" panose="02020500000000000000" pitchFamily="18" charset="-120"/>
          </a:endParaRPr>
        </a:p>
        <a:p>
          <a:endParaRPr lang="en-US" sz="1400" b="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13</xdr:col>
      <xdr:colOff>276225</xdr:colOff>
      <xdr:row>0</xdr:row>
      <xdr:rowOff>23812</xdr:rowOff>
    </xdr:from>
    <xdr:to>
      <xdr:col>16</xdr:col>
      <xdr:colOff>104775</xdr:colOff>
      <xdr:row>1</xdr:row>
      <xdr:rowOff>90488</xdr:rowOff>
    </xdr:to>
    <xdr:sp macro="" textlink="">
      <xdr:nvSpPr>
        <xdr:cNvPr id="122" name="TextBox 121">
          <a:hlinkClick xmlns:r="http://schemas.openxmlformats.org/officeDocument/2006/relationships" r:id="rId2" tooltip="Expenses Analysis"/>
          <a:extLst>
            <a:ext uri="{FF2B5EF4-FFF2-40B4-BE49-F238E27FC236}">
              <a16:creationId xmlns:a16="http://schemas.microsoft.com/office/drawing/2014/main" id="{75FA0465-A3CC-98B1-C204-3C4C96026F37}"/>
            </a:ext>
          </a:extLst>
        </xdr:cNvPr>
        <xdr:cNvSpPr txBox="1"/>
      </xdr:nvSpPr>
      <xdr:spPr>
        <a:xfrm>
          <a:off x="8201025" y="23812"/>
          <a:ext cx="165735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bg1"/>
              </a:solidFill>
              <a:effectLst/>
              <a:latin typeface="PMingLiU-ExtB" panose="02020500000000000000" pitchFamily="18" charset="-120"/>
              <a:ea typeface="PMingLiU-ExtB" panose="02020500000000000000" pitchFamily="18" charset="-120"/>
              <a:cs typeface="+mn-cs"/>
            </a:rPr>
            <a:t>Expenses</a:t>
          </a:r>
          <a:r>
            <a:rPr lang="en-US" sz="1400" b="0" i="0" baseline="0">
              <a:solidFill>
                <a:schemeClr val="bg1"/>
              </a:solidFill>
              <a:effectLst/>
              <a:latin typeface="PMingLiU-ExtB" panose="02020500000000000000" pitchFamily="18" charset="-120"/>
              <a:ea typeface="PMingLiU-ExtB" panose="02020500000000000000" pitchFamily="18" charset="-120"/>
              <a:cs typeface="+mn-cs"/>
            </a:rPr>
            <a:t> Analysis</a:t>
          </a:r>
          <a:endParaRPr lang="en-US" sz="1400" b="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13</xdr:col>
      <xdr:colOff>371475</xdr:colOff>
      <xdr:row>1</xdr:row>
      <xdr:rowOff>95250</xdr:rowOff>
    </xdr:from>
    <xdr:to>
      <xdr:col>13</xdr:col>
      <xdr:colOff>571500</xdr:colOff>
      <xdr:row>1</xdr:row>
      <xdr:rowOff>140969</xdr:rowOff>
    </xdr:to>
    <xdr:sp macro="" textlink="">
      <xdr:nvSpPr>
        <xdr:cNvPr id="123" name="Rectangle 122">
          <a:extLst>
            <a:ext uri="{FF2B5EF4-FFF2-40B4-BE49-F238E27FC236}">
              <a16:creationId xmlns:a16="http://schemas.microsoft.com/office/drawing/2014/main" id="{A227D373-ECB5-97CC-1311-4B4DFACD1009}"/>
            </a:ext>
          </a:extLst>
        </xdr:cNvPr>
        <xdr:cNvSpPr/>
      </xdr:nvSpPr>
      <xdr:spPr>
        <a:xfrm>
          <a:off x="8296275" y="285750"/>
          <a:ext cx="200025" cy="45719"/>
        </a:xfrm>
        <a:prstGeom prst="rect">
          <a:avLst/>
        </a:prstGeom>
        <a:solidFill>
          <a:srgbClr val="FB95A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485775</xdr:colOff>
      <xdr:row>5</xdr:row>
      <xdr:rowOff>180975</xdr:rowOff>
    </xdr:from>
    <xdr:to>
      <xdr:col>6</xdr:col>
      <xdr:colOff>0</xdr:colOff>
      <xdr:row>8</xdr:row>
      <xdr:rowOff>123825</xdr:rowOff>
    </xdr:to>
    <xdr:sp macro="" textlink="">
      <xdr:nvSpPr>
        <xdr:cNvPr id="124" name="Rectangle: Rounded Corners 123">
          <a:extLst>
            <a:ext uri="{FF2B5EF4-FFF2-40B4-BE49-F238E27FC236}">
              <a16:creationId xmlns:a16="http://schemas.microsoft.com/office/drawing/2014/main" id="{A24E3B2A-07CD-412D-AC0A-786A3742D73B}"/>
            </a:ext>
          </a:extLst>
        </xdr:cNvPr>
        <xdr:cNvSpPr/>
      </xdr:nvSpPr>
      <xdr:spPr>
        <a:xfrm>
          <a:off x="485775" y="1133475"/>
          <a:ext cx="3171825" cy="514350"/>
        </a:xfrm>
        <a:prstGeom prst="roundRect">
          <a:avLst>
            <a:gd name="adj" fmla="val 5000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clientData/>
  </xdr:twoCellAnchor>
  <xdr:twoCellAnchor editAs="absolute">
    <xdr:from>
      <xdr:col>0</xdr:col>
      <xdr:colOff>476250</xdr:colOff>
      <xdr:row>6</xdr:row>
      <xdr:rowOff>47270</xdr:rowOff>
    </xdr:from>
    <xdr:to>
      <xdr:col>6</xdr:col>
      <xdr:colOff>0</xdr:colOff>
      <xdr:row>8</xdr:row>
      <xdr:rowOff>6448</xdr:rowOff>
    </xdr:to>
    <xdr:sp macro="" textlink="">
      <xdr:nvSpPr>
        <xdr:cNvPr id="117" name="TextBox 116">
          <a:extLst>
            <a:ext uri="{FF2B5EF4-FFF2-40B4-BE49-F238E27FC236}">
              <a16:creationId xmlns:a16="http://schemas.microsoft.com/office/drawing/2014/main" id="{04A20748-D8B4-4258-8B7A-1E741CED7A5F}"/>
            </a:ext>
          </a:extLst>
        </xdr:cNvPr>
        <xdr:cNvSpPr txBox="1"/>
      </xdr:nvSpPr>
      <xdr:spPr>
        <a:xfrm>
          <a:off x="476250" y="1190270"/>
          <a:ext cx="3181350"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solidFill>
              <a:latin typeface="+mn-lt"/>
              <a:ea typeface="PMingLiU-ExtB" panose="02020500000000000000" pitchFamily="18" charset="-120"/>
            </a:rPr>
            <a:t> Expenses Indepth Anlysis </a:t>
          </a:r>
          <a:r>
            <a:rPr lang="en-US" sz="800" b="1" baseline="0">
              <a:solidFill>
                <a:srgbClr val="7030A0"/>
              </a:solidFill>
              <a:latin typeface="+mn-lt"/>
              <a:ea typeface="PMingLiU-ExtB" panose="02020500000000000000" pitchFamily="18" charset="-120"/>
            </a:rPr>
            <a:t>2 0 0 0 - 2 0 2 0</a:t>
          </a:r>
          <a:endParaRPr lang="en-US" sz="800" b="1">
            <a:solidFill>
              <a:srgbClr val="7030A0"/>
            </a:solidFill>
            <a:latin typeface="+mn-lt"/>
            <a:ea typeface="PMingLiU-ExtB" panose="02020500000000000000" pitchFamily="18" charset="-120"/>
          </a:endParaRPr>
        </a:p>
      </xdr:txBody>
    </xdr:sp>
    <xdr:clientData/>
  </xdr:twoCellAnchor>
  <xdr:twoCellAnchor editAs="absolute">
    <xdr:from>
      <xdr:col>1</xdr:col>
      <xdr:colOff>200025</xdr:colOff>
      <xdr:row>9</xdr:row>
      <xdr:rowOff>57150</xdr:rowOff>
    </xdr:from>
    <xdr:to>
      <xdr:col>5</xdr:col>
      <xdr:colOff>381000</xdr:colOff>
      <xdr:row>16</xdr:row>
      <xdr:rowOff>38100</xdr:rowOff>
    </xdr:to>
    <xdr:sp macro="" textlink="">
      <xdr:nvSpPr>
        <xdr:cNvPr id="125" name="TextBox 124">
          <a:extLst>
            <a:ext uri="{FF2B5EF4-FFF2-40B4-BE49-F238E27FC236}">
              <a16:creationId xmlns:a16="http://schemas.microsoft.com/office/drawing/2014/main" id="{B0FF83BD-1A1F-A805-D8EA-5FE4106DEB85}"/>
            </a:ext>
          </a:extLst>
        </xdr:cNvPr>
        <xdr:cNvSpPr txBox="1"/>
      </xdr:nvSpPr>
      <xdr:spPr>
        <a:xfrm>
          <a:off x="809625" y="1771650"/>
          <a:ext cx="2619375" cy="1314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Analyse the types</a:t>
          </a:r>
          <a:r>
            <a:rPr lang="en-US" sz="1100" baseline="0">
              <a:solidFill>
                <a:schemeClr val="bg1"/>
              </a:solidFill>
            </a:rPr>
            <a:t> of expenses that affect the profit of the compay by giving insight on each the expenses.This enables the company managment to find ways on which they can reduce the expenses of the comapy and maximise profit as well as increase shareholders wealth.</a:t>
          </a:r>
          <a:endParaRPr lang="en-US" sz="1100">
            <a:solidFill>
              <a:schemeClr val="bg1"/>
            </a:solidFill>
          </a:endParaRPr>
        </a:p>
      </xdr:txBody>
    </xdr:sp>
    <xdr:clientData/>
  </xdr:twoCellAnchor>
  <xdr:twoCellAnchor editAs="absolute">
    <xdr:from>
      <xdr:col>2</xdr:col>
      <xdr:colOff>193224</xdr:colOff>
      <xdr:row>21</xdr:row>
      <xdr:rowOff>76199</xdr:rowOff>
    </xdr:from>
    <xdr:to>
      <xdr:col>11</xdr:col>
      <xdr:colOff>600075</xdr:colOff>
      <xdr:row>36</xdr:row>
      <xdr:rowOff>180974</xdr:rowOff>
    </xdr:to>
    <xdr:graphicFrame macro="">
      <xdr:nvGraphicFramePr>
        <xdr:cNvPr id="127" name="Chart 126">
          <a:extLst>
            <a:ext uri="{FF2B5EF4-FFF2-40B4-BE49-F238E27FC236}">
              <a16:creationId xmlns:a16="http://schemas.microsoft.com/office/drawing/2014/main" id="{20E7B320-A62E-4C86-8364-C9BE9D8ED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304799</xdr:colOff>
      <xdr:row>2</xdr:row>
      <xdr:rowOff>171095</xdr:rowOff>
    </xdr:from>
    <xdr:to>
      <xdr:col>27</xdr:col>
      <xdr:colOff>301751</xdr:colOff>
      <xdr:row>41</xdr:row>
      <xdr:rowOff>56795</xdr:rowOff>
    </xdr:to>
    <xdr:graphicFrame macro="">
      <xdr:nvGraphicFramePr>
        <xdr:cNvPr id="129" name="Chart 128">
          <a:extLst>
            <a:ext uri="{FF2B5EF4-FFF2-40B4-BE49-F238E27FC236}">
              <a16:creationId xmlns:a16="http://schemas.microsoft.com/office/drawing/2014/main" id="{F675860E-3332-4D71-9B5F-CC860A7E4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352425</xdr:colOff>
      <xdr:row>15</xdr:row>
      <xdr:rowOff>57150</xdr:rowOff>
    </xdr:from>
    <xdr:to>
      <xdr:col>23</xdr:col>
      <xdr:colOff>47625</xdr:colOff>
      <xdr:row>31</xdr:row>
      <xdr:rowOff>47625</xdr:rowOff>
    </xdr:to>
    <xdr:graphicFrame macro="">
      <xdr:nvGraphicFramePr>
        <xdr:cNvPr id="133" name="Chart 132">
          <a:extLst>
            <a:ext uri="{FF2B5EF4-FFF2-40B4-BE49-F238E27FC236}">
              <a16:creationId xmlns:a16="http://schemas.microsoft.com/office/drawing/2014/main" id="{261419A7-F968-41E6-9B54-A3C30772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66676</xdr:colOff>
      <xdr:row>18</xdr:row>
      <xdr:rowOff>66675</xdr:rowOff>
    </xdr:from>
    <xdr:to>
      <xdr:col>20</xdr:col>
      <xdr:colOff>395333</xdr:colOff>
      <xdr:row>25</xdr:row>
      <xdr:rowOff>161926</xdr:rowOff>
    </xdr:to>
    <xdr:sp macro="" textlink="'Pivot Tables'!BW9">
      <xdr:nvSpPr>
        <xdr:cNvPr id="130" name="TextBox 129">
          <a:extLst>
            <a:ext uri="{FF2B5EF4-FFF2-40B4-BE49-F238E27FC236}">
              <a16:creationId xmlns:a16="http://schemas.microsoft.com/office/drawing/2014/main" id="{C39F8791-CEB6-BB7B-46BF-20C994A3FFF0}"/>
            </a:ext>
          </a:extLst>
        </xdr:cNvPr>
        <xdr:cNvSpPr txBox="1"/>
      </xdr:nvSpPr>
      <xdr:spPr>
        <a:xfrm>
          <a:off x="11039476" y="3495675"/>
          <a:ext cx="1547857" cy="1428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5FAC97-BA91-4A7E-A984-BC5CF9CE5BE9}" type="TxLink">
            <a:rPr lang="en-US" sz="3000" b="0" i="0" u="none" strike="noStrike">
              <a:solidFill>
                <a:schemeClr val="bg1"/>
              </a:solidFill>
              <a:latin typeface="Calibri"/>
              <a:cs typeface="Calibri"/>
            </a:rPr>
            <a:pPr algn="ctr"/>
            <a:t>3%</a:t>
          </a:fld>
          <a:endParaRPr lang="en-US" sz="3000">
            <a:solidFill>
              <a:schemeClr val="bg1"/>
            </a:solidFill>
          </a:endParaRPr>
        </a:p>
      </xdr:txBody>
    </xdr:sp>
    <xdr:clientData/>
  </xdr:twoCellAnchor>
  <xdr:twoCellAnchor editAs="absolute">
    <xdr:from>
      <xdr:col>18</xdr:col>
      <xdr:colOff>90444</xdr:colOff>
      <xdr:row>22</xdr:row>
      <xdr:rowOff>55654</xdr:rowOff>
    </xdr:from>
    <xdr:to>
      <xdr:col>20</xdr:col>
      <xdr:colOff>419101</xdr:colOff>
      <xdr:row>26</xdr:row>
      <xdr:rowOff>8030</xdr:rowOff>
    </xdr:to>
    <xdr:sp macro="" textlink="">
      <xdr:nvSpPr>
        <xdr:cNvPr id="131" name="TextBox 130">
          <a:extLst>
            <a:ext uri="{FF2B5EF4-FFF2-40B4-BE49-F238E27FC236}">
              <a16:creationId xmlns:a16="http://schemas.microsoft.com/office/drawing/2014/main" id="{03527C73-7E94-0BDB-91E3-94B578308D34}"/>
            </a:ext>
          </a:extLst>
        </xdr:cNvPr>
        <xdr:cNvSpPr txBox="1"/>
      </xdr:nvSpPr>
      <xdr:spPr>
        <a:xfrm>
          <a:off x="11063244" y="4246654"/>
          <a:ext cx="1547857" cy="714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Calibri"/>
              <a:cs typeface="Calibri"/>
            </a:rPr>
            <a:t>Expenses</a:t>
          </a:r>
          <a:r>
            <a:rPr lang="en-US" sz="1100" b="0" i="0" u="none" strike="noStrike" baseline="0">
              <a:solidFill>
                <a:schemeClr val="bg1"/>
              </a:solidFill>
              <a:latin typeface="Calibri"/>
              <a:cs typeface="Calibri"/>
            </a:rPr>
            <a:t> /Incomes Ratio</a:t>
          </a:r>
          <a:endParaRPr lang="en-US" sz="1100" b="0" i="0" u="none" strike="noStrike">
            <a:solidFill>
              <a:schemeClr val="bg1"/>
            </a:solidFill>
            <a:latin typeface="Calibri"/>
            <a:cs typeface="Calibri"/>
          </a:endParaRPr>
        </a:p>
      </xdr:txBody>
    </xdr:sp>
    <xdr:clientData/>
  </xdr:twoCellAnchor>
  <xdr:twoCellAnchor editAs="absolute">
    <xdr:from>
      <xdr:col>19</xdr:col>
      <xdr:colOff>428625</xdr:colOff>
      <xdr:row>15</xdr:row>
      <xdr:rowOff>123825</xdr:rowOff>
    </xdr:from>
    <xdr:to>
      <xdr:col>20</xdr:col>
      <xdr:colOff>600075</xdr:colOff>
      <xdr:row>20</xdr:row>
      <xdr:rowOff>19050</xdr:rowOff>
    </xdr:to>
    <xdr:cxnSp macro="">
      <xdr:nvCxnSpPr>
        <xdr:cNvPr id="135" name="Straight Connector 134">
          <a:extLst>
            <a:ext uri="{FF2B5EF4-FFF2-40B4-BE49-F238E27FC236}">
              <a16:creationId xmlns:a16="http://schemas.microsoft.com/office/drawing/2014/main" id="{43DE0BDD-EE34-86AD-25FB-F3E322821F82}"/>
            </a:ext>
          </a:extLst>
        </xdr:cNvPr>
        <xdr:cNvCxnSpPr/>
      </xdr:nvCxnSpPr>
      <xdr:spPr>
        <a:xfrm flipV="1">
          <a:off x="12011025" y="2981325"/>
          <a:ext cx="781050" cy="847725"/>
        </a:xfrm>
        <a:prstGeom prst="line">
          <a:avLst/>
        </a:prstGeom>
        <a:ln w="19050">
          <a:gradFill>
            <a:gsLst>
              <a:gs pos="100000">
                <a:schemeClr val="bg1">
                  <a:lumMod val="95000"/>
                </a:schemeClr>
              </a:gs>
              <a:gs pos="13000">
                <a:srgbClr val="FF0000"/>
              </a:gs>
              <a:gs pos="59000">
                <a:srgbClr val="7030A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266700</xdr:colOff>
      <xdr:row>23</xdr:row>
      <xdr:rowOff>0</xdr:rowOff>
    </xdr:from>
    <xdr:to>
      <xdr:col>22</xdr:col>
      <xdr:colOff>276225</xdr:colOff>
      <xdr:row>23</xdr:row>
      <xdr:rowOff>28575</xdr:rowOff>
    </xdr:to>
    <xdr:cxnSp macro="">
      <xdr:nvCxnSpPr>
        <xdr:cNvPr id="136" name="Straight Connector 135">
          <a:extLst>
            <a:ext uri="{FF2B5EF4-FFF2-40B4-BE49-F238E27FC236}">
              <a16:creationId xmlns:a16="http://schemas.microsoft.com/office/drawing/2014/main" id="{3D36F4A5-6D2B-61F3-DB03-62B860BF0FFD}"/>
            </a:ext>
          </a:extLst>
        </xdr:cNvPr>
        <xdr:cNvCxnSpPr/>
      </xdr:nvCxnSpPr>
      <xdr:spPr>
        <a:xfrm flipV="1">
          <a:off x="12458700" y="4381500"/>
          <a:ext cx="1228725" cy="28575"/>
        </a:xfrm>
        <a:prstGeom prst="line">
          <a:avLst/>
        </a:prstGeom>
        <a:ln w="19050">
          <a:gradFill>
            <a:gsLst>
              <a:gs pos="100000">
                <a:schemeClr val="bg1">
                  <a:lumMod val="95000"/>
                </a:schemeClr>
              </a:gs>
              <a:gs pos="13000">
                <a:srgbClr val="FF0000"/>
              </a:gs>
              <a:gs pos="59000">
                <a:srgbClr val="7030A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171450</xdr:colOff>
      <xdr:row>25</xdr:row>
      <xdr:rowOff>104775</xdr:rowOff>
    </xdr:from>
    <xdr:to>
      <xdr:col>23</xdr:col>
      <xdr:colOff>381000</xdr:colOff>
      <xdr:row>32</xdr:row>
      <xdr:rowOff>95250</xdr:rowOff>
    </xdr:to>
    <xdr:cxnSp macro="">
      <xdr:nvCxnSpPr>
        <xdr:cNvPr id="138" name="Straight Connector 137">
          <a:extLst>
            <a:ext uri="{FF2B5EF4-FFF2-40B4-BE49-F238E27FC236}">
              <a16:creationId xmlns:a16="http://schemas.microsoft.com/office/drawing/2014/main" id="{CB7BA6EA-6EA6-8800-F63E-2D27B572D3BD}"/>
            </a:ext>
          </a:extLst>
        </xdr:cNvPr>
        <xdr:cNvCxnSpPr/>
      </xdr:nvCxnSpPr>
      <xdr:spPr>
        <a:xfrm>
          <a:off x="12363450" y="4867275"/>
          <a:ext cx="2038350" cy="1323975"/>
        </a:xfrm>
        <a:prstGeom prst="line">
          <a:avLst/>
        </a:prstGeom>
        <a:ln w="19050">
          <a:gradFill>
            <a:gsLst>
              <a:gs pos="100000">
                <a:schemeClr val="bg1">
                  <a:lumMod val="95000"/>
                </a:schemeClr>
              </a:gs>
              <a:gs pos="13000">
                <a:srgbClr val="FF0000"/>
              </a:gs>
              <a:gs pos="59000">
                <a:srgbClr val="7030A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342900</xdr:colOff>
      <xdr:row>27</xdr:row>
      <xdr:rowOff>9525</xdr:rowOff>
    </xdr:from>
    <xdr:to>
      <xdr:col>19</xdr:col>
      <xdr:colOff>533400</xdr:colOff>
      <xdr:row>34</xdr:row>
      <xdr:rowOff>171450</xdr:rowOff>
    </xdr:to>
    <xdr:cxnSp macro="">
      <xdr:nvCxnSpPr>
        <xdr:cNvPr id="140" name="Straight Connector 139">
          <a:extLst>
            <a:ext uri="{FF2B5EF4-FFF2-40B4-BE49-F238E27FC236}">
              <a16:creationId xmlns:a16="http://schemas.microsoft.com/office/drawing/2014/main" id="{324E7F0E-F7E6-5E88-CE20-F93C73B6246C}"/>
            </a:ext>
          </a:extLst>
        </xdr:cNvPr>
        <xdr:cNvCxnSpPr/>
      </xdr:nvCxnSpPr>
      <xdr:spPr>
        <a:xfrm>
          <a:off x="11925300" y="5153025"/>
          <a:ext cx="190500" cy="1495425"/>
        </a:xfrm>
        <a:prstGeom prst="line">
          <a:avLst/>
        </a:prstGeom>
        <a:ln w="19050">
          <a:gradFill>
            <a:gsLst>
              <a:gs pos="100000">
                <a:schemeClr val="bg1">
                  <a:lumMod val="95000"/>
                </a:schemeClr>
              </a:gs>
              <a:gs pos="13000">
                <a:srgbClr val="FF0000"/>
              </a:gs>
              <a:gs pos="59000">
                <a:srgbClr val="7030A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295275</xdr:colOff>
      <xdr:row>25</xdr:row>
      <xdr:rowOff>28575</xdr:rowOff>
    </xdr:from>
    <xdr:to>
      <xdr:col>18</xdr:col>
      <xdr:colOff>209550</xdr:colOff>
      <xdr:row>28</xdr:row>
      <xdr:rowOff>161925</xdr:rowOff>
    </xdr:to>
    <xdr:cxnSp macro="">
      <xdr:nvCxnSpPr>
        <xdr:cNvPr id="142" name="Straight Connector 141">
          <a:extLst>
            <a:ext uri="{FF2B5EF4-FFF2-40B4-BE49-F238E27FC236}">
              <a16:creationId xmlns:a16="http://schemas.microsoft.com/office/drawing/2014/main" id="{1E2BE246-386C-E76E-0E87-2542168AC976}"/>
            </a:ext>
          </a:extLst>
        </xdr:cNvPr>
        <xdr:cNvCxnSpPr/>
      </xdr:nvCxnSpPr>
      <xdr:spPr>
        <a:xfrm flipH="1">
          <a:off x="10048875" y="4791075"/>
          <a:ext cx="1133475" cy="704850"/>
        </a:xfrm>
        <a:prstGeom prst="line">
          <a:avLst/>
        </a:prstGeom>
        <a:ln w="19050">
          <a:gradFill>
            <a:gsLst>
              <a:gs pos="100000">
                <a:schemeClr val="bg1">
                  <a:lumMod val="95000"/>
                </a:schemeClr>
              </a:gs>
              <a:gs pos="13000">
                <a:srgbClr val="FF0000"/>
              </a:gs>
              <a:gs pos="59000">
                <a:srgbClr val="7030A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438150</xdr:colOff>
      <xdr:row>19</xdr:row>
      <xdr:rowOff>95250</xdr:rowOff>
    </xdr:from>
    <xdr:to>
      <xdr:col>18</xdr:col>
      <xdr:colOff>180975</xdr:colOff>
      <xdr:row>21</xdr:row>
      <xdr:rowOff>142875</xdr:rowOff>
    </xdr:to>
    <xdr:cxnSp macro="">
      <xdr:nvCxnSpPr>
        <xdr:cNvPr id="146" name="Straight Connector 145">
          <a:extLst>
            <a:ext uri="{FF2B5EF4-FFF2-40B4-BE49-F238E27FC236}">
              <a16:creationId xmlns:a16="http://schemas.microsoft.com/office/drawing/2014/main" id="{1A4E1F52-8DB6-8477-0431-3176E2FDBD5E}"/>
            </a:ext>
          </a:extLst>
        </xdr:cNvPr>
        <xdr:cNvCxnSpPr/>
      </xdr:nvCxnSpPr>
      <xdr:spPr>
        <a:xfrm flipH="1" flipV="1">
          <a:off x="9582150" y="3714750"/>
          <a:ext cx="1571625" cy="428625"/>
        </a:xfrm>
        <a:prstGeom prst="line">
          <a:avLst/>
        </a:prstGeom>
        <a:ln w="19050">
          <a:gradFill>
            <a:gsLst>
              <a:gs pos="100000">
                <a:schemeClr val="bg1">
                  <a:lumMod val="95000"/>
                </a:schemeClr>
              </a:gs>
              <a:gs pos="13000">
                <a:srgbClr val="FF0000"/>
              </a:gs>
              <a:gs pos="59000">
                <a:srgbClr val="7030A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504825</xdr:colOff>
      <xdr:row>12</xdr:row>
      <xdr:rowOff>123825</xdr:rowOff>
    </xdr:from>
    <xdr:to>
      <xdr:col>18</xdr:col>
      <xdr:colOff>523875</xdr:colOff>
      <xdr:row>20</xdr:row>
      <xdr:rowOff>38100</xdr:rowOff>
    </xdr:to>
    <xdr:cxnSp macro="">
      <xdr:nvCxnSpPr>
        <xdr:cNvPr id="148" name="Straight Connector 147">
          <a:extLst>
            <a:ext uri="{FF2B5EF4-FFF2-40B4-BE49-F238E27FC236}">
              <a16:creationId xmlns:a16="http://schemas.microsoft.com/office/drawing/2014/main" id="{FA9C3226-E652-D44E-A265-930FC32DDEC5}"/>
            </a:ext>
          </a:extLst>
        </xdr:cNvPr>
        <xdr:cNvCxnSpPr/>
      </xdr:nvCxnSpPr>
      <xdr:spPr>
        <a:xfrm flipH="1" flipV="1">
          <a:off x="10868025" y="2409825"/>
          <a:ext cx="628650" cy="1438275"/>
        </a:xfrm>
        <a:prstGeom prst="line">
          <a:avLst/>
        </a:prstGeom>
        <a:ln w="19050">
          <a:gradFill>
            <a:gsLst>
              <a:gs pos="100000">
                <a:schemeClr val="bg1">
                  <a:lumMod val="95000"/>
                </a:schemeClr>
              </a:gs>
              <a:gs pos="13000">
                <a:srgbClr val="FF0000"/>
              </a:gs>
              <a:gs pos="59000">
                <a:srgbClr val="7030A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590551</xdr:colOff>
      <xdr:row>10</xdr:row>
      <xdr:rowOff>135377</xdr:rowOff>
    </xdr:from>
    <xdr:to>
      <xdr:col>17</xdr:col>
      <xdr:colOff>590551</xdr:colOff>
      <xdr:row>12</xdr:row>
      <xdr:rowOff>171450</xdr:rowOff>
    </xdr:to>
    <xdr:sp macro="" textlink="'Pivot Tables'!BL15">
      <xdr:nvSpPr>
        <xdr:cNvPr id="202" name="TextBox 201">
          <a:extLst>
            <a:ext uri="{FF2B5EF4-FFF2-40B4-BE49-F238E27FC236}">
              <a16:creationId xmlns:a16="http://schemas.microsoft.com/office/drawing/2014/main" id="{97CD1952-677B-A8B1-2C60-6AC207B9AC11}"/>
            </a:ext>
          </a:extLst>
        </xdr:cNvPr>
        <xdr:cNvSpPr txBox="1"/>
      </xdr:nvSpPr>
      <xdr:spPr>
        <a:xfrm>
          <a:off x="9734551" y="2040377"/>
          <a:ext cx="1219200" cy="417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D9B092-554C-4392-882A-53345132B5FE}" type="TxLink">
            <a:rPr lang="en-US" sz="1000" b="0" i="0" u="none" strike="noStrike">
              <a:solidFill>
                <a:schemeClr val="bg1"/>
              </a:solidFill>
              <a:latin typeface="Calibri"/>
              <a:ea typeface="PMingLiU-ExtB" panose="02020500000000000000" pitchFamily="18" charset="-120"/>
              <a:cs typeface="Calibri"/>
            </a:rPr>
            <a:pPr algn="ctr"/>
            <a:t>STATIONARY</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20</xdr:col>
      <xdr:colOff>342901</xdr:colOff>
      <xdr:row>12</xdr:row>
      <xdr:rowOff>125852</xdr:rowOff>
    </xdr:from>
    <xdr:to>
      <xdr:col>22</xdr:col>
      <xdr:colOff>342901</xdr:colOff>
      <xdr:row>14</xdr:row>
      <xdr:rowOff>161925</xdr:rowOff>
    </xdr:to>
    <xdr:sp macro="" textlink="'Pivot Tables'!BL14">
      <xdr:nvSpPr>
        <xdr:cNvPr id="203" name="TextBox 202">
          <a:extLst>
            <a:ext uri="{FF2B5EF4-FFF2-40B4-BE49-F238E27FC236}">
              <a16:creationId xmlns:a16="http://schemas.microsoft.com/office/drawing/2014/main" id="{16448381-BF2F-453B-86A6-F000955BED7C}"/>
            </a:ext>
          </a:extLst>
        </xdr:cNvPr>
        <xdr:cNvSpPr txBox="1"/>
      </xdr:nvSpPr>
      <xdr:spPr>
        <a:xfrm>
          <a:off x="12534901" y="2411852"/>
          <a:ext cx="1219200" cy="417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57DDC0-D26B-422F-B96B-2AD538374291}" type="TxLink">
            <a:rPr lang="en-US" sz="1000" b="0" i="0" u="none" strike="noStrike">
              <a:solidFill>
                <a:schemeClr val="bg1"/>
              </a:solidFill>
              <a:latin typeface="Calibri"/>
              <a:ea typeface="PMingLiU-ExtB" panose="02020500000000000000" pitchFamily="18" charset="-120"/>
              <a:cs typeface="Calibri"/>
            </a:rPr>
            <a:pPr algn="ctr"/>
            <a:t>ADVERTISMENTS</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22</xdr:col>
      <xdr:colOff>1</xdr:colOff>
      <xdr:row>21</xdr:row>
      <xdr:rowOff>125852</xdr:rowOff>
    </xdr:from>
    <xdr:to>
      <xdr:col>24</xdr:col>
      <xdr:colOff>1</xdr:colOff>
      <xdr:row>23</xdr:row>
      <xdr:rowOff>161925</xdr:rowOff>
    </xdr:to>
    <xdr:sp macro="" textlink="'Pivot Tables'!BL13">
      <xdr:nvSpPr>
        <xdr:cNvPr id="204" name="TextBox 203">
          <a:extLst>
            <a:ext uri="{FF2B5EF4-FFF2-40B4-BE49-F238E27FC236}">
              <a16:creationId xmlns:a16="http://schemas.microsoft.com/office/drawing/2014/main" id="{3E37DB98-828B-EF67-0B18-C6D46418EC73}"/>
            </a:ext>
          </a:extLst>
        </xdr:cNvPr>
        <xdr:cNvSpPr txBox="1"/>
      </xdr:nvSpPr>
      <xdr:spPr>
        <a:xfrm>
          <a:off x="13411201" y="4126352"/>
          <a:ext cx="1219200" cy="417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5B4ED9-454B-41B0-B51B-30D2CCF86AA8}" type="TxLink">
            <a:rPr lang="en-US" sz="1000" b="0" i="0" u="none" strike="noStrike">
              <a:solidFill>
                <a:schemeClr val="bg1"/>
              </a:solidFill>
              <a:latin typeface="Calibri"/>
              <a:ea typeface="PMingLiU-ExtB" panose="02020500000000000000" pitchFamily="18" charset="-120"/>
              <a:cs typeface="Calibri"/>
            </a:rPr>
            <a:pPr algn="ctr"/>
            <a:t>UTILITES</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23</xdr:col>
      <xdr:colOff>285751</xdr:colOff>
      <xdr:row>34</xdr:row>
      <xdr:rowOff>173477</xdr:rowOff>
    </xdr:from>
    <xdr:to>
      <xdr:col>25</xdr:col>
      <xdr:colOff>285751</xdr:colOff>
      <xdr:row>37</xdr:row>
      <xdr:rowOff>19050</xdr:rowOff>
    </xdr:to>
    <xdr:sp macro="" textlink="'Pivot Tables'!BL10">
      <xdr:nvSpPr>
        <xdr:cNvPr id="205" name="TextBox 204">
          <a:extLst>
            <a:ext uri="{FF2B5EF4-FFF2-40B4-BE49-F238E27FC236}">
              <a16:creationId xmlns:a16="http://schemas.microsoft.com/office/drawing/2014/main" id="{6054EF48-1EAE-15B7-48C2-101457AB6640}"/>
            </a:ext>
          </a:extLst>
        </xdr:cNvPr>
        <xdr:cNvSpPr txBox="1"/>
      </xdr:nvSpPr>
      <xdr:spPr>
        <a:xfrm>
          <a:off x="14306551" y="6650477"/>
          <a:ext cx="1219200" cy="417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AC6F38-13E7-4DA0-8C7A-37AA8D2A4806}" type="TxLink">
            <a:rPr lang="en-US" sz="1000" b="0" i="0" u="none" strike="noStrike">
              <a:solidFill>
                <a:schemeClr val="bg1"/>
              </a:solidFill>
              <a:latin typeface="Calibri"/>
              <a:ea typeface="PMingLiU-ExtB" panose="02020500000000000000" pitchFamily="18" charset="-120"/>
              <a:cs typeface="Calibri"/>
            </a:rPr>
            <a:pPr algn="ctr"/>
            <a:t>SARARIES &amp;
 WAGES</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18</xdr:col>
      <xdr:colOff>581026</xdr:colOff>
      <xdr:row>36</xdr:row>
      <xdr:rowOff>106802</xdr:rowOff>
    </xdr:from>
    <xdr:to>
      <xdr:col>20</xdr:col>
      <xdr:colOff>581026</xdr:colOff>
      <xdr:row>38</xdr:row>
      <xdr:rowOff>142875</xdr:rowOff>
    </xdr:to>
    <xdr:sp macro="" textlink="'Pivot Tables'!BL11">
      <xdr:nvSpPr>
        <xdr:cNvPr id="206" name="TextBox 205">
          <a:extLst>
            <a:ext uri="{FF2B5EF4-FFF2-40B4-BE49-F238E27FC236}">
              <a16:creationId xmlns:a16="http://schemas.microsoft.com/office/drawing/2014/main" id="{D1715278-3018-F52B-2F78-9740C13855CE}"/>
            </a:ext>
          </a:extLst>
        </xdr:cNvPr>
        <xdr:cNvSpPr txBox="1"/>
      </xdr:nvSpPr>
      <xdr:spPr>
        <a:xfrm>
          <a:off x="11553826" y="6964802"/>
          <a:ext cx="1219200" cy="417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E1A664-9BB5-4BBB-9DFC-3F6A8D5CE984}" type="TxLink">
            <a:rPr lang="en-US" sz="1000" b="0" i="0" u="none" strike="noStrike">
              <a:solidFill>
                <a:schemeClr val="bg1"/>
              </a:solidFill>
              <a:latin typeface="Calibri"/>
              <a:ea typeface="PMingLiU-ExtB" panose="02020500000000000000" pitchFamily="18" charset="-120"/>
              <a:cs typeface="Calibri"/>
            </a:rPr>
            <a:pPr algn="ctr"/>
            <a:t>FINACE COST</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14</xdr:col>
      <xdr:colOff>304801</xdr:colOff>
      <xdr:row>30</xdr:row>
      <xdr:rowOff>183002</xdr:rowOff>
    </xdr:from>
    <xdr:to>
      <xdr:col>16</xdr:col>
      <xdr:colOff>304801</xdr:colOff>
      <xdr:row>33</xdr:row>
      <xdr:rowOff>28575</xdr:rowOff>
    </xdr:to>
    <xdr:sp macro="" textlink="'Pivot Tables'!BL9">
      <xdr:nvSpPr>
        <xdr:cNvPr id="207" name="TextBox 206">
          <a:extLst>
            <a:ext uri="{FF2B5EF4-FFF2-40B4-BE49-F238E27FC236}">
              <a16:creationId xmlns:a16="http://schemas.microsoft.com/office/drawing/2014/main" id="{176B9D80-C4B2-620C-EDF8-7B6981B4C508}"/>
            </a:ext>
          </a:extLst>
        </xdr:cNvPr>
        <xdr:cNvSpPr txBox="1"/>
      </xdr:nvSpPr>
      <xdr:spPr>
        <a:xfrm>
          <a:off x="8839201" y="5898002"/>
          <a:ext cx="1219200" cy="417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9B3367-051B-47CA-9A80-8652F3BED9AB}" type="TxLink">
            <a:rPr lang="en-US" sz="1000" b="0" i="0" u="none" strike="noStrike">
              <a:solidFill>
                <a:schemeClr val="bg1"/>
              </a:solidFill>
              <a:latin typeface="Calibri"/>
              <a:ea typeface="PMingLiU-ExtB" panose="02020500000000000000" pitchFamily="18" charset="-120"/>
              <a:cs typeface="Calibri"/>
            </a:rPr>
            <a:pPr algn="ctr"/>
            <a:t>OPEX</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14</xdr:col>
      <xdr:colOff>257176</xdr:colOff>
      <xdr:row>18</xdr:row>
      <xdr:rowOff>116327</xdr:rowOff>
    </xdr:from>
    <xdr:to>
      <xdr:col>16</xdr:col>
      <xdr:colOff>257176</xdr:colOff>
      <xdr:row>20</xdr:row>
      <xdr:rowOff>152400</xdr:rowOff>
    </xdr:to>
    <xdr:sp macro="" textlink="'Pivot Tables'!BL12">
      <xdr:nvSpPr>
        <xdr:cNvPr id="208" name="TextBox 207">
          <a:extLst>
            <a:ext uri="{FF2B5EF4-FFF2-40B4-BE49-F238E27FC236}">
              <a16:creationId xmlns:a16="http://schemas.microsoft.com/office/drawing/2014/main" id="{D8EDDC6C-8B38-571B-897C-9765F7FDD399}"/>
            </a:ext>
          </a:extLst>
        </xdr:cNvPr>
        <xdr:cNvSpPr txBox="1"/>
      </xdr:nvSpPr>
      <xdr:spPr>
        <a:xfrm>
          <a:off x="8791576" y="3545327"/>
          <a:ext cx="1219200" cy="417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E3EBF4-9B6B-41B1-A561-ADDBCDBC7459}" type="TxLink">
            <a:rPr lang="en-US" sz="1000" b="0" i="0" u="none" strike="noStrike">
              <a:solidFill>
                <a:schemeClr val="bg1"/>
              </a:solidFill>
              <a:latin typeface="Calibri"/>
              <a:ea typeface="PMingLiU-ExtB" panose="02020500000000000000" pitchFamily="18" charset="-120"/>
              <a:cs typeface="Calibri"/>
            </a:rPr>
            <a:pPr algn="ctr"/>
            <a:t>OFFICE 
SUPPLIES</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13</xdr:col>
      <xdr:colOff>152400</xdr:colOff>
      <xdr:row>3</xdr:row>
      <xdr:rowOff>19050</xdr:rowOff>
    </xdr:from>
    <xdr:to>
      <xdr:col>15</xdr:col>
      <xdr:colOff>266700</xdr:colOff>
      <xdr:row>8</xdr:row>
      <xdr:rowOff>47625</xdr:rowOff>
    </xdr:to>
    <xdr:grpSp>
      <xdr:nvGrpSpPr>
        <xdr:cNvPr id="214" name="Group 213">
          <a:extLst>
            <a:ext uri="{FF2B5EF4-FFF2-40B4-BE49-F238E27FC236}">
              <a16:creationId xmlns:a16="http://schemas.microsoft.com/office/drawing/2014/main" id="{AE83EC21-2614-E3CD-E3F1-AE16A3361F55}"/>
            </a:ext>
          </a:extLst>
        </xdr:cNvPr>
        <xdr:cNvGrpSpPr/>
      </xdr:nvGrpSpPr>
      <xdr:grpSpPr>
        <a:xfrm rot="21067165">
          <a:off x="8077200" y="590550"/>
          <a:ext cx="1333500" cy="981075"/>
          <a:chOff x="7572375" y="1581150"/>
          <a:chExt cx="1333500" cy="981075"/>
        </a:xfrm>
      </xdr:grpSpPr>
      <xdr:sp macro="" textlink="">
        <xdr:nvSpPr>
          <xdr:cNvPr id="209" name="Circle: Hollow 208">
            <a:extLst>
              <a:ext uri="{FF2B5EF4-FFF2-40B4-BE49-F238E27FC236}">
                <a16:creationId xmlns:a16="http://schemas.microsoft.com/office/drawing/2014/main" id="{1D1252BE-37AD-125F-D0E7-A4F631621DB8}"/>
              </a:ext>
            </a:extLst>
          </xdr:cNvPr>
          <xdr:cNvSpPr/>
        </xdr:nvSpPr>
        <xdr:spPr>
          <a:xfrm rot="13519466">
            <a:off x="7572375" y="1581150"/>
            <a:ext cx="640080" cy="640080"/>
          </a:xfrm>
          <a:prstGeom prst="donut">
            <a:avLst>
              <a:gd name="adj" fmla="val 10705"/>
            </a:avLst>
          </a:prstGeom>
          <a:gradFill>
            <a:gsLst>
              <a:gs pos="66000">
                <a:schemeClr val="bg1"/>
              </a:gs>
              <a:gs pos="22000">
                <a:srgbClr val="00B0F0"/>
              </a:gs>
            </a:gsLst>
            <a:lin ang="81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211" name="Straight Connector 210">
            <a:extLst>
              <a:ext uri="{FF2B5EF4-FFF2-40B4-BE49-F238E27FC236}">
                <a16:creationId xmlns:a16="http://schemas.microsoft.com/office/drawing/2014/main" id="{53EE283D-6247-CDC1-47A4-D3B9104F66E3}"/>
              </a:ext>
            </a:extLst>
          </xdr:cNvPr>
          <xdr:cNvCxnSpPr/>
        </xdr:nvCxnSpPr>
        <xdr:spPr>
          <a:xfrm>
            <a:off x="8153400" y="2057400"/>
            <a:ext cx="752475" cy="504825"/>
          </a:xfrm>
          <a:prstGeom prst="line">
            <a:avLst/>
          </a:prstGeom>
          <a:ln w="222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12</xdr:col>
      <xdr:colOff>357187</xdr:colOff>
      <xdr:row>16</xdr:row>
      <xdr:rowOff>119064</xdr:rowOff>
    </xdr:from>
    <xdr:to>
      <xdr:col>14</xdr:col>
      <xdr:colOff>119062</xdr:colOff>
      <xdr:row>23</xdr:row>
      <xdr:rowOff>119064</xdr:rowOff>
    </xdr:to>
    <xdr:grpSp>
      <xdr:nvGrpSpPr>
        <xdr:cNvPr id="215" name="Group 214">
          <a:extLst>
            <a:ext uri="{FF2B5EF4-FFF2-40B4-BE49-F238E27FC236}">
              <a16:creationId xmlns:a16="http://schemas.microsoft.com/office/drawing/2014/main" id="{7ECC0C9C-4AA4-3E60-C9E3-16777510A584}"/>
            </a:ext>
          </a:extLst>
        </xdr:cNvPr>
        <xdr:cNvGrpSpPr/>
      </xdr:nvGrpSpPr>
      <xdr:grpSpPr>
        <a:xfrm rot="18553039">
          <a:off x="7496175" y="3343276"/>
          <a:ext cx="1333500" cy="981075"/>
          <a:chOff x="7572375" y="1581150"/>
          <a:chExt cx="1333500" cy="981075"/>
        </a:xfrm>
      </xdr:grpSpPr>
      <xdr:sp macro="" textlink="">
        <xdr:nvSpPr>
          <xdr:cNvPr id="216" name="Circle: Hollow 215">
            <a:extLst>
              <a:ext uri="{FF2B5EF4-FFF2-40B4-BE49-F238E27FC236}">
                <a16:creationId xmlns:a16="http://schemas.microsoft.com/office/drawing/2014/main" id="{AE53554A-3901-2C88-F3EC-77F8413DB7F2}"/>
              </a:ext>
            </a:extLst>
          </xdr:cNvPr>
          <xdr:cNvSpPr/>
        </xdr:nvSpPr>
        <xdr:spPr>
          <a:xfrm rot="13519466">
            <a:off x="7572375" y="1581150"/>
            <a:ext cx="640080" cy="640080"/>
          </a:xfrm>
          <a:prstGeom prst="donut">
            <a:avLst>
              <a:gd name="adj" fmla="val 10705"/>
            </a:avLst>
          </a:prstGeom>
          <a:gradFill>
            <a:gsLst>
              <a:gs pos="66000">
                <a:schemeClr val="bg1"/>
              </a:gs>
              <a:gs pos="22000">
                <a:srgbClr val="00B0F0"/>
              </a:gs>
            </a:gsLst>
            <a:lin ang="81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217" name="Straight Connector 216">
            <a:extLst>
              <a:ext uri="{FF2B5EF4-FFF2-40B4-BE49-F238E27FC236}">
                <a16:creationId xmlns:a16="http://schemas.microsoft.com/office/drawing/2014/main" id="{A5A47D6D-A854-7879-BFE2-5DB1A509E6EB}"/>
              </a:ext>
            </a:extLst>
          </xdr:cNvPr>
          <xdr:cNvCxnSpPr/>
        </xdr:nvCxnSpPr>
        <xdr:spPr>
          <a:xfrm>
            <a:off x="8153400" y="2057400"/>
            <a:ext cx="752475" cy="504825"/>
          </a:xfrm>
          <a:prstGeom prst="line">
            <a:avLst/>
          </a:prstGeom>
          <a:ln w="222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12</xdr:col>
      <xdr:colOff>271463</xdr:colOff>
      <xdr:row>32</xdr:row>
      <xdr:rowOff>119064</xdr:rowOff>
    </xdr:from>
    <xdr:to>
      <xdr:col>14</xdr:col>
      <xdr:colOff>33338</xdr:colOff>
      <xdr:row>39</xdr:row>
      <xdr:rowOff>119064</xdr:rowOff>
    </xdr:to>
    <xdr:grpSp>
      <xdr:nvGrpSpPr>
        <xdr:cNvPr id="218" name="Group 217">
          <a:extLst>
            <a:ext uri="{FF2B5EF4-FFF2-40B4-BE49-F238E27FC236}">
              <a16:creationId xmlns:a16="http://schemas.microsoft.com/office/drawing/2014/main" id="{3E20CE74-4864-09DE-88DC-E22294220809}"/>
            </a:ext>
          </a:extLst>
        </xdr:cNvPr>
        <xdr:cNvGrpSpPr/>
      </xdr:nvGrpSpPr>
      <xdr:grpSpPr>
        <a:xfrm rot="17707397">
          <a:off x="7410451" y="6391276"/>
          <a:ext cx="1333500" cy="981075"/>
          <a:chOff x="7572375" y="1581150"/>
          <a:chExt cx="1333500" cy="981075"/>
        </a:xfrm>
      </xdr:grpSpPr>
      <xdr:sp macro="" textlink="">
        <xdr:nvSpPr>
          <xdr:cNvPr id="219" name="Circle: Hollow 218">
            <a:extLst>
              <a:ext uri="{FF2B5EF4-FFF2-40B4-BE49-F238E27FC236}">
                <a16:creationId xmlns:a16="http://schemas.microsoft.com/office/drawing/2014/main" id="{858B30D7-E9C8-5E0A-01A9-11E2E159E044}"/>
              </a:ext>
            </a:extLst>
          </xdr:cNvPr>
          <xdr:cNvSpPr/>
        </xdr:nvSpPr>
        <xdr:spPr>
          <a:xfrm rot="13519466">
            <a:off x="7572375" y="1581150"/>
            <a:ext cx="640080" cy="640080"/>
          </a:xfrm>
          <a:prstGeom prst="donut">
            <a:avLst>
              <a:gd name="adj" fmla="val 10705"/>
            </a:avLst>
          </a:prstGeom>
          <a:gradFill>
            <a:gsLst>
              <a:gs pos="66000">
                <a:schemeClr val="bg1"/>
              </a:gs>
              <a:gs pos="22000">
                <a:srgbClr val="00B0F0"/>
              </a:gs>
            </a:gsLst>
            <a:lin ang="81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220" name="Straight Connector 219">
            <a:extLst>
              <a:ext uri="{FF2B5EF4-FFF2-40B4-BE49-F238E27FC236}">
                <a16:creationId xmlns:a16="http://schemas.microsoft.com/office/drawing/2014/main" id="{7D2A4D7C-447F-E4D6-5FAC-E0B6D2FE296F}"/>
              </a:ext>
            </a:extLst>
          </xdr:cNvPr>
          <xdr:cNvCxnSpPr/>
        </xdr:nvCxnSpPr>
        <xdr:spPr>
          <a:xfrm>
            <a:off x="8153400" y="2057400"/>
            <a:ext cx="752475" cy="504825"/>
          </a:xfrm>
          <a:prstGeom prst="line">
            <a:avLst/>
          </a:prstGeom>
          <a:ln w="222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20</xdr:col>
      <xdr:colOff>516746</xdr:colOff>
      <xdr:row>37</xdr:row>
      <xdr:rowOff>93363</xdr:rowOff>
    </xdr:from>
    <xdr:to>
      <xdr:col>23</xdr:col>
      <xdr:colOff>21446</xdr:colOff>
      <xdr:row>42</xdr:row>
      <xdr:rowOff>95689</xdr:rowOff>
    </xdr:to>
    <xdr:grpSp>
      <xdr:nvGrpSpPr>
        <xdr:cNvPr id="222" name="Group 221">
          <a:extLst>
            <a:ext uri="{FF2B5EF4-FFF2-40B4-BE49-F238E27FC236}">
              <a16:creationId xmlns:a16="http://schemas.microsoft.com/office/drawing/2014/main" id="{706BDB5D-8185-30D2-7B07-1ABA45327C2E}"/>
            </a:ext>
          </a:extLst>
        </xdr:cNvPr>
        <xdr:cNvGrpSpPr/>
      </xdr:nvGrpSpPr>
      <xdr:grpSpPr>
        <a:xfrm rot="10375960">
          <a:off x="12708746" y="7141863"/>
          <a:ext cx="1333500" cy="954826"/>
          <a:chOff x="7572375" y="1581150"/>
          <a:chExt cx="1333500" cy="981075"/>
        </a:xfrm>
      </xdr:grpSpPr>
      <xdr:sp macro="" textlink="">
        <xdr:nvSpPr>
          <xdr:cNvPr id="223" name="Circle: Hollow 222">
            <a:extLst>
              <a:ext uri="{FF2B5EF4-FFF2-40B4-BE49-F238E27FC236}">
                <a16:creationId xmlns:a16="http://schemas.microsoft.com/office/drawing/2014/main" id="{C554A115-B196-7B91-824D-FE857B2FE84A}"/>
              </a:ext>
            </a:extLst>
          </xdr:cNvPr>
          <xdr:cNvSpPr/>
        </xdr:nvSpPr>
        <xdr:spPr>
          <a:xfrm rot="13519466">
            <a:off x="7572375" y="1581150"/>
            <a:ext cx="640080" cy="640080"/>
          </a:xfrm>
          <a:prstGeom prst="donut">
            <a:avLst>
              <a:gd name="adj" fmla="val 10705"/>
            </a:avLst>
          </a:prstGeom>
          <a:gradFill>
            <a:gsLst>
              <a:gs pos="66000">
                <a:schemeClr val="bg1"/>
              </a:gs>
              <a:gs pos="22000">
                <a:srgbClr val="00B0F0"/>
              </a:gs>
            </a:gsLst>
            <a:lin ang="81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224" name="Straight Connector 223">
            <a:extLst>
              <a:ext uri="{FF2B5EF4-FFF2-40B4-BE49-F238E27FC236}">
                <a16:creationId xmlns:a16="http://schemas.microsoft.com/office/drawing/2014/main" id="{71C24888-D898-7A2A-7AD4-1E4A02B2F1C3}"/>
              </a:ext>
            </a:extLst>
          </xdr:cNvPr>
          <xdr:cNvCxnSpPr/>
        </xdr:nvCxnSpPr>
        <xdr:spPr>
          <a:xfrm>
            <a:off x="8153400" y="2057400"/>
            <a:ext cx="752475" cy="504825"/>
          </a:xfrm>
          <a:prstGeom prst="line">
            <a:avLst/>
          </a:prstGeom>
          <a:ln w="222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25</xdr:col>
      <xdr:colOff>431020</xdr:colOff>
      <xdr:row>32</xdr:row>
      <xdr:rowOff>160036</xdr:rowOff>
    </xdr:from>
    <xdr:to>
      <xdr:col>27</xdr:col>
      <xdr:colOff>545320</xdr:colOff>
      <xdr:row>37</xdr:row>
      <xdr:rowOff>162362</xdr:rowOff>
    </xdr:to>
    <xdr:grpSp>
      <xdr:nvGrpSpPr>
        <xdr:cNvPr id="231" name="Group 230">
          <a:extLst>
            <a:ext uri="{FF2B5EF4-FFF2-40B4-BE49-F238E27FC236}">
              <a16:creationId xmlns:a16="http://schemas.microsoft.com/office/drawing/2014/main" id="{62F9E862-D34A-6C9E-1852-7F154BE5B52A}"/>
            </a:ext>
          </a:extLst>
        </xdr:cNvPr>
        <xdr:cNvGrpSpPr/>
      </xdr:nvGrpSpPr>
      <xdr:grpSpPr>
        <a:xfrm rot="8924524">
          <a:off x="15671020" y="6256036"/>
          <a:ext cx="1333500" cy="954826"/>
          <a:chOff x="7572375" y="1581150"/>
          <a:chExt cx="1333500" cy="981075"/>
        </a:xfrm>
      </xdr:grpSpPr>
      <xdr:sp macro="" textlink="">
        <xdr:nvSpPr>
          <xdr:cNvPr id="232" name="Circle: Hollow 231">
            <a:extLst>
              <a:ext uri="{FF2B5EF4-FFF2-40B4-BE49-F238E27FC236}">
                <a16:creationId xmlns:a16="http://schemas.microsoft.com/office/drawing/2014/main" id="{B9D8D02B-8604-544D-B877-9A4845719654}"/>
              </a:ext>
            </a:extLst>
          </xdr:cNvPr>
          <xdr:cNvSpPr/>
        </xdr:nvSpPr>
        <xdr:spPr>
          <a:xfrm rot="13519466">
            <a:off x="7572375" y="1581150"/>
            <a:ext cx="640080" cy="640080"/>
          </a:xfrm>
          <a:prstGeom prst="donut">
            <a:avLst>
              <a:gd name="adj" fmla="val 10705"/>
            </a:avLst>
          </a:prstGeom>
          <a:gradFill>
            <a:gsLst>
              <a:gs pos="66000">
                <a:schemeClr val="bg1"/>
              </a:gs>
              <a:gs pos="22000">
                <a:srgbClr val="00B0F0"/>
              </a:gs>
            </a:gsLst>
            <a:lin ang="81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233" name="Straight Connector 232">
            <a:extLst>
              <a:ext uri="{FF2B5EF4-FFF2-40B4-BE49-F238E27FC236}">
                <a16:creationId xmlns:a16="http://schemas.microsoft.com/office/drawing/2014/main" id="{24CEE22D-E576-A010-A9A7-F2BBA1D600A4}"/>
              </a:ext>
            </a:extLst>
          </xdr:cNvPr>
          <xdr:cNvCxnSpPr/>
        </xdr:nvCxnSpPr>
        <xdr:spPr>
          <a:xfrm>
            <a:off x="8153400" y="2057400"/>
            <a:ext cx="752475" cy="504825"/>
          </a:xfrm>
          <a:prstGeom prst="line">
            <a:avLst/>
          </a:prstGeom>
          <a:ln w="222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23</xdr:col>
      <xdr:colOff>564371</xdr:colOff>
      <xdr:row>20</xdr:row>
      <xdr:rowOff>17161</xdr:rowOff>
    </xdr:from>
    <xdr:to>
      <xdr:col>26</xdr:col>
      <xdr:colOff>69071</xdr:colOff>
      <xdr:row>25</xdr:row>
      <xdr:rowOff>19487</xdr:rowOff>
    </xdr:to>
    <xdr:grpSp>
      <xdr:nvGrpSpPr>
        <xdr:cNvPr id="234" name="Group 233">
          <a:extLst>
            <a:ext uri="{FF2B5EF4-FFF2-40B4-BE49-F238E27FC236}">
              <a16:creationId xmlns:a16="http://schemas.microsoft.com/office/drawing/2014/main" id="{4DB23F2B-5911-597D-E9C0-B33F312F08D6}"/>
            </a:ext>
          </a:extLst>
        </xdr:cNvPr>
        <xdr:cNvGrpSpPr/>
      </xdr:nvGrpSpPr>
      <xdr:grpSpPr>
        <a:xfrm rot="8924524">
          <a:off x="14585171" y="3827161"/>
          <a:ext cx="1333500" cy="954826"/>
          <a:chOff x="7572375" y="1581150"/>
          <a:chExt cx="1333500" cy="981075"/>
        </a:xfrm>
      </xdr:grpSpPr>
      <xdr:sp macro="" textlink="">
        <xdr:nvSpPr>
          <xdr:cNvPr id="235" name="Circle: Hollow 234">
            <a:extLst>
              <a:ext uri="{FF2B5EF4-FFF2-40B4-BE49-F238E27FC236}">
                <a16:creationId xmlns:a16="http://schemas.microsoft.com/office/drawing/2014/main" id="{651F066B-E162-3A4D-DAD9-2DC229D61E50}"/>
              </a:ext>
            </a:extLst>
          </xdr:cNvPr>
          <xdr:cNvSpPr/>
        </xdr:nvSpPr>
        <xdr:spPr>
          <a:xfrm rot="13519466">
            <a:off x="7572375" y="1581150"/>
            <a:ext cx="640080" cy="640080"/>
          </a:xfrm>
          <a:prstGeom prst="donut">
            <a:avLst>
              <a:gd name="adj" fmla="val 10705"/>
            </a:avLst>
          </a:prstGeom>
          <a:gradFill>
            <a:gsLst>
              <a:gs pos="66000">
                <a:schemeClr val="bg1"/>
              </a:gs>
              <a:gs pos="22000">
                <a:srgbClr val="00B0F0"/>
              </a:gs>
            </a:gsLst>
            <a:lin ang="81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236" name="Straight Connector 235">
            <a:extLst>
              <a:ext uri="{FF2B5EF4-FFF2-40B4-BE49-F238E27FC236}">
                <a16:creationId xmlns:a16="http://schemas.microsoft.com/office/drawing/2014/main" id="{31BF9EB9-5D16-2D29-077A-7B213F7F17D6}"/>
              </a:ext>
            </a:extLst>
          </xdr:cNvPr>
          <xdr:cNvCxnSpPr/>
        </xdr:nvCxnSpPr>
        <xdr:spPr>
          <a:xfrm>
            <a:off x="8153400" y="2057400"/>
            <a:ext cx="752475" cy="504825"/>
          </a:xfrm>
          <a:prstGeom prst="line">
            <a:avLst/>
          </a:prstGeom>
          <a:ln w="222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22</xdr:col>
      <xdr:colOff>467957</xdr:colOff>
      <xdr:row>4</xdr:row>
      <xdr:rowOff>46899</xdr:rowOff>
    </xdr:from>
    <xdr:to>
      <xdr:col>24</xdr:col>
      <xdr:colOff>203583</xdr:colOff>
      <xdr:row>11</xdr:row>
      <xdr:rowOff>46899</xdr:rowOff>
    </xdr:to>
    <xdr:grpSp>
      <xdr:nvGrpSpPr>
        <xdr:cNvPr id="237" name="Group 236">
          <a:extLst>
            <a:ext uri="{FF2B5EF4-FFF2-40B4-BE49-F238E27FC236}">
              <a16:creationId xmlns:a16="http://schemas.microsoft.com/office/drawing/2014/main" id="{B551CBF5-BDCF-8941-5A86-D205EB6DE706}"/>
            </a:ext>
          </a:extLst>
        </xdr:cNvPr>
        <xdr:cNvGrpSpPr/>
      </xdr:nvGrpSpPr>
      <xdr:grpSpPr>
        <a:xfrm rot="6982704">
          <a:off x="13689820" y="998236"/>
          <a:ext cx="1333500" cy="954826"/>
          <a:chOff x="7572375" y="1581150"/>
          <a:chExt cx="1333500" cy="981075"/>
        </a:xfrm>
      </xdr:grpSpPr>
      <xdr:sp macro="" textlink="">
        <xdr:nvSpPr>
          <xdr:cNvPr id="238" name="Circle: Hollow 237">
            <a:extLst>
              <a:ext uri="{FF2B5EF4-FFF2-40B4-BE49-F238E27FC236}">
                <a16:creationId xmlns:a16="http://schemas.microsoft.com/office/drawing/2014/main" id="{0D49666D-C8E7-7BF8-E10C-DFBA2B5E2F7F}"/>
              </a:ext>
            </a:extLst>
          </xdr:cNvPr>
          <xdr:cNvSpPr/>
        </xdr:nvSpPr>
        <xdr:spPr>
          <a:xfrm rot="13519466">
            <a:off x="7572375" y="1581150"/>
            <a:ext cx="640080" cy="640080"/>
          </a:xfrm>
          <a:prstGeom prst="donut">
            <a:avLst>
              <a:gd name="adj" fmla="val 10705"/>
            </a:avLst>
          </a:prstGeom>
          <a:gradFill>
            <a:gsLst>
              <a:gs pos="66000">
                <a:schemeClr val="bg1"/>
              </a:gs>
              <a:gs pos="22000">
                <a:srgbClr val="00B0F0"/>
              </a:gs>
            </a:gsLst>
            <a:lin ang="81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239" name="Straight Connector 238">
            <a:extLst>
              <a:ext uri="{FF2B5EF4-FFF2-40B4-BE49-F238E27FC236}">
                <a16:creationId xmlns:a16="http://schemas.microsoft.com/office/drawing/2014/main" id="{3DA7E5D5-5A7F-A019-D6ED-08BC13161531}"/>
              </a:ext>
            </a:extLst>
          </xdr:cNvPr>
          <xdr:cNvCxnSpPr/>
        </xdr:nvCxnSpPr>
        <xdr:spPr>
          <a:xfrm>
            <a:off x="8153400" y="2057400"/>
            <a:ext cx="752475" cy="504825"/>
          </a:xfrm>
          <a:prstGeom prst="line">
            <a:avLst/>
          </a:prstGeom>
          <a:ln w="222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13</xdr:col>
      <xdr:colOff>171450</xdr:colOff>
      <xdr:row>4</xdr:row>
      <xdr:rowOff>11553</xdr:rowOff>
    </xdr:from>
    <xdr:to>
      <xdr:col>14</xdr:col>
      <xdr:colOff>47625</xdr:colOff>
      <xdr:row>5</xdr:row>
      <xdr:rowOff>133351</xdr:rowOff>
    </xdr:to>
    <xdr:sp macro="" textlink="'Pivot Tables'!BJ15">
      <xdr:nvSpPr>
        <xdr:cNvPr id="243" name="TextBox 242">
          <a:extLst>
            <a:ext uri="{FF2B5EF4-FFF2-40B4-BE49-F238E27FC236}">
              <a16:creationId xmlns:a16="http://schemas.microsoft.com/office/drawing/2014/main" id="{A0E91822-8217-7D16-D4F5-71C6DAA5A0AD}"/>
            </a:ext>
          </a:extLst>
        </xdr:cNvPr>
        <xdr:cNvSpPr txBox="1"/>
      </xdr:nvSpPr>
      <xdr:spPr>
        <a:xfrm rot="21327025">
          <a:off x="8096250" y="773553"/>
          <a:ext cx="485775" cy="312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37BD08-A58B-4CC3-8BF7-5B82EC8318BC}" type="TxLink">
            <a:rPr lang="en-US" sz="1000" b="0" i="0" u="none" strike="noStrike">
              <a:solidFill>
                <a:schemeClr val="bg1"/>
              </a:solidFill>
              <a:latin typeface="Calibri"/>
              <a:ea typeface="PMingLiU-ExtB" panose="02020500000000000000" pitchFamily="18" charset="-120"/>
              <a:cs typeface="Calibri"/>
            </a:rPr>
            <a:pPr algn="ctr"/>
            <a:t>32%</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12</xdr:col>
      <xdr:colOff>257175</xdr:colOff>
      <xdr:row>20</xdr:row>
      <xdr:rowOff>2028</xdr:rowOff>
    </xdr:from>
    <xdr:to>
      <xdr:col>13</xdr:col>
      <xdr:colOff>133350</xdr:colOff>
      <xdr:row>21</xdr:row>
      <xdr:rowOff>123826</xdr:rowOff>
    </xdr:to>
    <xdr:sp macro="" textlink="'Pivot Tables'!BJ12">
      <xdr:nvSpPr>
        <xdr:cNvPr id="244" name="TextBox 243">
          <a:extLst>
            <a:ext uri="{FF2B5EF4-FFF2-40B4-BE49-F238E27FC236}">
              <a16:creationId xmlns:a16="http://schemas.microsoft.com/office/drawing/2014/main" id="{B6BB5E5E-7332-1D62-A16E-BFBDECD21F03}"/>
            </a:ext>
          </a:extLst>
        </xdr:cNvPr>
        <xdr:cNvSpPr txBox="1"/>
      </xdr:nvSpPr>
      <xdr:spPr>
        <a:xfrm>
          <a:off x="7572375" y="3812028"/>
          <a:ext cx="485775" cy="312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AD76C0-CF34-4590-9DCB-858B0D084E57}" type="TxLink">
            <a:rPr lang="en-US" sz="1000" b="0" i="0" u="none" strike="noStrike">
              <a:solidFill>
                <a:schemeClr val="bg1"/>
              </a:solidFill>
              <a:latin typeface="Calibri"/>
              <a:ea typeface="PMingLiU-ExtB" panose="02020500000000000000" pitchFamily="18" charset="-120"/>
              <a:cs typeface="Calibri"/>
            </a:rPr>
            <a:pPr algn="ctr"/>
            <a:t>5%</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12</xdr:col>
      <xdr:colOff>238125</xdr:colOff>
      <xdr:row>36</xdr:row>
      <xdr:rowOff>116328</xdr:rowOff>
    </xdr:from>
    <xdr:to>
      <xdr:col>13</xdr:col>
      <xdr:colOff>114300</xdr:colOff>
      <xdr:row>38</xdr:row>
      <xdr:rowOff>47626</xdr:rowOff>
    </xdr:to>
    <xdr:sp macro="" textlink="'Pivot Tables'!BJ9">
      <xdr:nvSpPr>
        <xdr:cNvPr id="245" name="TextBox 244">
          <a:extLst>
            <a:ext uri="{FF2B5EF4-FFF2-40B4-BE49-F238E27FC236}">
              <a16:creationId xmlns:a16="http://schemas.microsoft.com/office/drawing/2014/main" id="{500D85BE-69E3-7E7D-35F6-E3C10E06C6D8}"/>
            </a:ext>
          </a:extLst>
        </xdr:cNvPr>
        <xdr:cNvSpPr txBox="1"/>
      </xdr:nvSpPr>
      <xdr:spPr>
        <a:xfrm>
          <a:off x="7553325" y="6974328"/>
          <a:ext cx="485775" cy="312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C52C18-5EA4-4D7F-ACE9-14937CFE1C39}" type="TxLink">
            <a:rPr lang="en-US" sz="1000" b="0" i="0" u="none" strike="noStrike">
              <a:solidFill>
                <a:schemeClr val="bg1"/>
              </a:solidFill>
              <a:latin typeface="Calibri"/>
              <a:ea typeface="PMingLiU-ExtB" panose="02020500000000000000" pitchFamily="18" charset="-120"/>
              <a:cs typeface="Calibri"/>
            </a:rPr>
            <a:pPr algn="ctr"/>
            <a:t>20%</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22</xdr:col>
      <xdr:colOff>76200</xdr:colOff>
      <xdr:row>39</xdr:row>
      <xdr:rowOff>173480</xdr:rowOff>
    </xdr:from>
    <xdr:to>
      <xdr:col>22</xdr:col>
      <xdr:colOff>561975</xdr:colOff>
      <xdr:row>41</xdr:row>
      <xdr:rowOff>104778</xdr:rowOff>
    </xdr:to>
    <xdr:sp macro="" textlink="'Pivot Tables'!BJ11">
      <xdr:nvSpPr>
        <xdr:cNvPr id="246" name="TextBox 245">
          <a:extLst>
            <a:ext uri="{FF2B5EF4-FFF2-40B4-BE49-F238E27FC236}">
              <a16:creationId xmlns:a16="http://schemas.microsoft.com/office/drawing/2014/main" id="{C70DCF47-CBEA-FE33-E4F8-9B087C69A2F8}"/>
            </a:ext>
          </a:extLst>
        </xdr:cNvPr>
        <xdr:cNvSpPr txBox="1"/>
      </xdr:nvSpPr>
      <xdr:spPr>
        <a:xfrm>
          <a:off x="13487400" y="7602980"/>
          <a:ext cx="485775" cy="312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2E31B3-0B1B-4C3A-B272-C6B40C9B8B3C}" type="TxLink">
            <a:rPr lang="en-US" sz="1000" b="0" i="0" u="none" strike="noStrike">
              <a:solidFill>
                <a:schemeClr val="bg1"/>
              </a:solidFill>
              <a:latin typeface="Calibri"/>
              <a:ea typeface="PMingLiU-ExtB" panose="02020500000000000000" pitchFamily="18" charset="-120"/>
              <a:cs typeface="Calibri"/>
            </a:rPr>
            <a:pPr algn="ctr"/>
            <a:t>7%</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27</xdr:col>
      <xdr:colOff>38100</xdr:colOff>
      <xdr:row>34</xdr:row>
      <xdr:rowOff>49653</xdr:rowOff>
    </xdr:from>
    <xdr:to>
      <xdr:col>27</xdr:col>
      <xdr:colOff>523875</xdr:colOff>
      <xdr:row>35</xdr:row>
      <xdr:rowOff>171451</xdr:rowOff>
    </xdr:to>
    <xdr:sp macro="" textlink="'Pivot Tables'!BJ10">
      <xdr:nvSpPr>
        <xdr:cNvPr id="247" name="TextBox 246">
          <a:extLst>
            <a:ext uri="{FF2B5EF4-FFF2-40B4-BE49-F238E27FC236}">
              <a16:creationId xmlns:a16="http://schemas.microsoft.com/office/drawing/2014/main" id="{76898914-2476-DDED-9716-CD5E6D94C3C1}"/>
            </a:ext>
          </a:extLst>
        </xdr:cNvPr>
        <xdr:cNvSpPr txBox="1"/>
      </xdr:nvSpPr>
      <xdr:spPr>
        <a:xfrm>
          <a:off x="16497300" y="6526653"/>
          <a:ext cx="485775" cy="312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9FCD02-9305-457D-B941-33439B074607}" type="TxLink">
            <a:rPr lang="en-US" sz="1000" b="0" i="0" u="none" strike="noStrike">
              <a:solidFill>
                <a:schemeClr val="bg1"/>
              </a:solidFill>
              <a:latin typeface="Calibri"/>
              <a:ea typeface="PMingLiU-ExtB" panose="02020500000000000000" pitchFamily="18" charset="-120"/>
              <a:cs typeface="Calibri"/>
            </a:rPr>
            <a:pPr algn="ctr"/>
            <a:t>14%</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25</xdr:col>
      <xdr:colOff>123825</xdr:colOff>
      <xdr:row>21</xdr:row>
      <xdr:rowOff>116328</xdr:rowOff>
    </xdr:from>
    <xdr:to>
      <xdr:col>26</xdr:col>
      <xdr:colOff>0</xdr:colOff>
      <xdr:row>23</xdr:row>
      <xdr:rowOff>47626</xdr:rowOff>
    </xdr:to>
    <xdr:sp macro="" textlink="'Pivot Tables'!BJ13">
      <xdr:nvSpPr>
        <xdr:cNvPr id="248" name="TextBox 247">
          <a:extLst>
            <a:ext uri="{FF2B5EF4-FFF2-40B4-BE49-F238E27FC236}">
              <a16:creationId xmlns:a16="http://schemas.microsoft.com/office/drawing/2014/main" id="{421ACC7D-5EA6-B3CB-D844-4B3B9BE44839}"/>
            </a:ext>
          </a:extLst>
        </xdr:cNvPr>
        <xdr:cNvSpPr txBox="1"/>
      </xdr:nvSpPr>
      <xdr:spPr>
        <a:xfrm>
          <a:off x="15363825" y="4116828"/>
          <a:ext cx="485775" cy="312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B9B2CC-AA38-4DA9-90FB-AFF95F4DB719}" type="TxLink">
            <a:rPr lang="en-US" sz="1000" b="0" i="0" u="none" strike="noStrike">
              <a:solidFill>
                <a:schemeClr val="bg1"/>
              </a:solidFill>
              <a:latin typeface="Calibri"/>
              <a:ea typeface="PMingLiU-ExtB" panose="02020500000000000000" pitchFamily="18" charset="-120"/>
              <a:cs typeface="Calibri"/>
            </a:rPr>
            <a:pPr algn="ctr"/>
            <a:t>8%</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23</xdr:col>
      <xdr:colOff>390525</xdr:colOff>
      <xdr:row>5</xdr:row>
      <xdr:rowOff>154428</xdr:rowOff>
    </xdr:from>
    <xdr:to>
      <xdr:col>24</xdr:col>
      <xdr:colOff>266700</xdr:colOff>
      <xdr:row>7</xdr:row>
      <xdr:rowOff>85726</xdr:rowOff>
    </xdr:to>
    <xdr:sp macro="" textlink="'Pivot Tables'!BJ14">
      <xdr:nvSpPr>
        <xdr:cNvPr id="249" name="TextBox 248">
          <a:extLst>
            <a:ext uri="{FF2B5EF4-FFF2-40B4-BE49-F238E27FC236}">
              <a16:creationId xmlns:a16="http://schemas.microsoft.com/office/drawing/2014/main" id="{3DFF0F8B-58FD-C2B6-A5A9-18B4889DA610}"/>
            </a:ext>
          </a:extLst>
        </xdr:cNvPr>
        <xdr:cNvSpPr txBox="1"/>
      </xdr:nvSpPr>
      <xdr:spPr>
        <a:xfrm>
          <a:off x="14411325" y="1106928"/>
          <a:ext cx="485775" cy="312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E26CE3-ACFB-4AFE-8837-6F8AEE0E63A1}" type="TxLink">
            <a:rPr lang="en-US" sz="1000" b="0" i="0" u="none" strike="noStrike">
              <a:solidFill>
                <a:schemeClr val="bg1"/>
              </a:solidFill>
              <a:latin typeface="Calibri"/>
              <a:ea typeface="PMingLiU-ExtB" panose="02020500000000000000" pitchFamily="18" charset="-120"/>
              <a:cs typeface="Calibri"/>
            </a:rPr>
            <a:pPr algn="ctr"/>
            <a:t>15%</a:t>
          </a:fld>
          <a:endParaRPr lang="en-US" sz="1000" b="1" i="0">
            <a:solidFill>
              <a:schemeClr val="bg1"/>
            </a:solidFill>
            <a:latin typeface="PMingLiU-ExtB" panose="02020500000000000000" pitchFamily="18" charset="-120"/>
            <a:ea typeface="PMingLiU-ExtB" panose="02020500000000000000" pitchFamily="18" charset="-120"/>
          </a:endParaRPr>
        </a:p>
      </xdr:txBody>
    </xdr:sp>
    <xdr:clientData/>
  </xdr:twoCellAnchor>
  <xdr:twoCellAnchor editAs="absolute">
    <xdr:from>
      <xdr:col>25</xdr:col>
      <xdr:colOff>171450</xdr:colOff>
      <xdr:row>3</xdr:row>
      <xdr:rowOff>171450</xdr:rowOff>
    </xdr:from>
    <xdr:to>
      <xdr:col>28</xdr:col>
      <xdr:colOff>342900</xdr:colOff>
      <xdr:row>20</xdr:row>
      <xdr:rowOff>34388</xdr:rowOff>
    </xdr:to>
    <xdr:grpSp>
      <xdr:nvGrpSpPr>
        <xdr:cNvPr id="16" name="Group 15">
          <a:extLst>
            <a:ext uri="{FF2B5EF4-FFF2-40B4-BE49-F238E27FC236}">
              <a16:creationId xmlns:a16="http://schemas.microsoft.com/office/drawing/2014/main" id="{BFEAB81D-18DA-9B45-31BA-780ED5740619}"/>
            </a:ext>
          </a:extLst>
        </xdr:cNvPr>
        <xdr:cNvGrpSpPr/>
      </xdr:nvGrpSpPr>
      <xdr:grpSpPr>
        <a:xfrm>
          <a:off x="15411450" y="742950"/>
          <a:ext cx="2000250" cy="3101438"/>
          <a:chOff x="15601950" y="676275"/>
          <a:chExt cx="2000250" cy="3101438"/>
        </a:xfrm>
      </xdr:grpSpPr>
      <xdr:grpSp>
        <xdr:nvGrpSpPr>
          <xdr:cNvPr id="2" name="Group 1">
            <a:extLst>
              <a:ext uri="{FF2B5EF4-FFF2-40B4-BE49-F238E27FC236}">
                <a16:creationId xmlns:a16="http://schemas.microsoft.com/office/drawing/2014/main" id="{EBC74178-ADF0-49E4-9D39-1F75B14951CB}"/>
              </a:ext>
            </a:extLst>
          </xdr:cNvPr>
          <xdr:cNvGrpSpPr/>
        </xdr:nvGrpSpPr>
        <xdr:grpSpPr>
          <a:xfrm>
            <a:off x="15601950" y="676275"/>
            <a:ext cx="2000250" cy="3101438"/>
            <a:chOff x="8225162" y="2743200"/>
            <a:chExt cx="2000250" cy="3101438"/>
          </a:xfrm>
        </xdr:grpSpPr>
        <xdr:sp macro="" textlink="">
          <xdr:nvSpPr>
            <xdr:cNvPr id="3" name="Rectangle: Rounded Corners 2">
              <a:extLst>
                <a:ext uri="{FF2B5EF4-FFF2-40B4-BE49-F238E27FC236}">
                  <a16:creationId xmlns:a16="http://schemas.microsoft.com/office/drawing/2014/main" id="{C5BF98D3-387E-165B-41E3-2644EA5BC2A0}"/>
                </a:ext>
              </a:extLst>
            </xdr:cNvPr>
            <xdr:cNvSpPr/>
          </xdr:nvSpPr>
          <xdr:spPr>
            <a:xfrm>
              <a:off x="8225162" y="2775397"/>
              <a:ext cx="2000250" cy="3048000"/>
            </a:xfrm>
            <a:prstGeom prst="round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5" name="Circle: Hollow 4">
              <a:extLst>
                <a:ext uri="{FF2B5EF4-FFF2-40B4-BE49-F238E27FC236}">
                  <a16:creationId xmlns:a16="http://schemas.microsoft.com/office/drawing/2014/main" id="{347CE2C9-84F5-4495-DF7D-CF1927C2CD7B}"/>
                </a:ext>
              </a:extLst>
            </xdr:cNvPr>
            <xdr:cNvSpPr/>
          </xdr:nvSpPr>
          <xdr:spPr>
            <a:xfrm>
              <a:off x="9236717" y="3560410"/>
              <a:ext cx="274320" cy="274320"/>
            </a:xfrm>
            <a:prstGeom prst="donut">
              <a:avLst>
                <a:gd name="adj" fmla="val 15667"/>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chemeClr val="tx1"/>
                </a:solidFill>
              </a:endParaRPr>
            </a:p>
          </xdr:txBody>
        </xdr:sp>
        <xdr:sp macro="" textlink="">
          <xdr:nvSpPr>
            <xdr:cNvPr id="6" name="Circle: Hollow 5">
              <a:extLst>
                <a:ext uri="{FF2B5EF4-FFF2-40B4-BE49-F238E27FC236}">
                  <a16:creationId xmlns:a16="http://schemas.microsoft.com/office/drawing/2014/main" id="{153D7F66-4D18-CCAB-0FFB-71837D616BB5}"/>
                </a:ext>
              </a:extLst>
            </xdr:cNvPr>
            <xdr:cNvSpPr/>
          </xdr:nvSpPr>
          <xdr:spPr>
            <a:xfrm>
              <a:off x="8653787" y="4661347"/>
              <a:ext cx="274320" cy="274320"/>
            </a:xfrm>
            <a:prstGeom prst="donut">
              <a:avLst>
                <a:gd name="adj" fmla="val 15667"/>
              </a:avLst>
            </a:prstGeom>
            <a:gradFill>
              <a:gsLst>
                <a:gs pos="25000">
                  <a:schemeClr val="accent1">
                    <a:lumMod val="40000"/>
                    <a:lumOff val="60000"/>
                  </a:schemeClr>
                </a:gs>
                <a:gs pos="78000">
                  <a:schemeClr val="bg1">
                    <a:lumMod val="9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chemeClr val="tx1"/>
                </a:solidFill>
              </a:endParaRPr>
            </a:p>
          </xdr:txBody>
        </xdr:sp>
        <xdr:sp macro="" textlink="">
          <xdr:nvSpPr>
            <xdr:cNvPr id="7" name="Circle: Hollow 6">
              <a:extLst>
                <a:ext uri="{FF2B5EF4-FFF2-40B4-BE49-F238E27FC236}">
                  <a16:creationId xmlns:a16="http://schemas.microsoft.com/office/drawing/2014/main" id="{3172CC16-0382-6249-0505-8C7995161266}"/>
                </a:ext>
              </a:extLst>
            </xdr:cNvPr>
            <xdr:cNvSpPr/>
          </xdr:nvSpPr>
          <xdr:spPr>
            <a:xfrm>
              <a:off x="9044312" y="5042347"/>
              <a:ext cx="457200" cy="457200"/>
            </a:xfrm>
            <a:prstGeom prst="donut">
              <a:avLst>
                <a:gd name="adj" fmla="val 15667"/>
              </a:avLst>
            </a:prstGeom>
            <a:gradFill>
              <a:gsLst>
                <a:gs pos="25000">
                  <a:schemeClr val="accent1">
                    <a:lumMod val="40000"/>
                    <a:lumOff val="60000"/>
                  </a:schemeClr>
                </a:gs>
                <a:gs pos="78000">
                  <a:schemeClr val="bg1">
                    <a:lumMod val="9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chemeClr val="tx1"/>
                </a:solidFill>
              </a:endParaRPr>
            </a:p>
          </xdr:txBody>
        </xdr:sp>
        <xdr:sp macro="" textlink="">
          <xdr:nvSpPr>
            <xdr:cNvPr id="8" name="Circle: Hollow 7">
              <a:extLst>
                <a:ext uri="{FF2B5EF4-FFF2-40B4-BE49-F238E27FC236}">
                  <a16:creationId xmlns:a16="http://schemas.microsoft.com/office/drawing/2014/main" id="{BA1792EC-F671-DFA6-F105-592A50F2F9B0}"/>
                </a:ext>
              </a:extLst>
            </xdr:cNvPr>
            <xdr:cNvSpPr/>
          </xdr:nvSpPr>
          <xdr:spPr>
            <a:xfrm>
              <a:off x="8425187" y="4566097"/>
              <a:ext cx="91440" cy="91440"/>
            </a:xfrm>
            <a:prstGeom prst="donut">
              <a:avLst>
                <a:gd name="adj" fmla="val 15667"/>
              </a:avLst>
            </a:prstGeom>
            <a:gradFill>
              <a:gsLst>
                <a:gs pos="25000">
                  <a:schemeClr val="accent1">
                    <a:lumMod val="40000"/>
                    <a:lumOff val="60000"/>
                  </a:schemeClr>
                </a:gs>
                <a:gs pos="78000">
                  <a:schemeClr val="bg1">
                    <a:lumMod val="9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chemeClr val="tx1"/>
                </a:solidFill>
              </a:endParaRPr>
            </a:p>
          </xdr:txBody>
        </xdr:sp>
        <xdr:sp macro="" textlink="">
          <xdr:nvSpPr>
            <xdr:cNvPr id="9" name="Freeform: Shape 8">
              <a:extLst>
                <a:ext uri="{FF2B5EF4-FFF2-40B4-BE49-F238E27FC236}">
                  <a16:creationId xmlns:a16="http://schemas.microsoft.com/office/drawing/2014/main" id="{381973B5-0EA9-D435-3D2B-D5E1C53BC24B}"/>
                </a:ext>
              </a:extLst>
            </xdr:cNvPr>
            <xdr:cNvSpPr/>
          </xdr:nvSpPr>
          <xdr:spPr>
            <a:xfrm>
              <a:off x="9636588" y="2778340"/>
              <a:ext cx="582881" cy="626885"/>
            </a:xfrm>
            <a:custGeom>
              <a:avLst/>
              <a:gdLst>
                <a:gd name="connsiteX0" fmla="*/ 72621 w 582881"/>
                <a:gd name="connsiteY0" fmla="*/ 0 h 626885"/>
                <a:gd name="connsiteX1" fmla="*/ 231821 w 582881"/>
                <a:gd name="connsiteY1" fmla="*/ 0 h 626885"/>
                <a:gd name="connsiteX2" fmla="*/ 200785 w 582881"/>
                <a:gd name="connsiteY2" fmla="*/ 24781 h 626885"/>
                <a:gd name="connsiteX3" fmla="*/ 114302 w 582881"/>
                <a:gd name="connsiteY3" fmla="*/ 226835 h 626885"/>
                <a:gd name="connsiteX4" fmla="*/ 409575 w 582881"/>
                <a:gd name="connsiteY4" fmla="*/ 512583 h 626885"/>
                <a:gd name="connsiteX5" fmla="*/ 574665 w 582881"/>
                <a:gd name="connsiteY5" fmla="*/ 463782 h 626885"/>
                <a:gd name="connsiteX6" fmla="*/ 582881 w 582881"/>
                <a:gd name="connsiteY6" fmla="*/ 457222 h 626885"/>
                <a:gd name="connsiteX7" fmla="*/ 582881 w 582881"/>
                <a:gd name="connsiteY7" fmla="*/ 588088 h 626885"/>
                <a:gd name="connsiteX8" fmla="*/ 569000 w 582881"/>
                <a:gd name="connsiteY8" fmla="*/ 595447 h 626885"/>
                <a:gd name="connsiteX9" fmla="*/ 409575 w 582881"/>
                <a:gd name="connsiteY9" fmla="*/ 626885 h 626885"/>
                <a:gd name="connsiteX10" fmla="*/ 0 w 582881"/>
                <a:gd name="connsiteY10" fmla="*/ 226835 h 626885"/>
                <a:gd name="connsiteX11" fmla="*/ 69949 w 582881"/>
                <a:gd name="connsiteY11" fmla="*/ 3163 h 626885"/>
                <a:gd name="connsiteX12" fmla="*/ 72621 w 582881"/>
                <a:gd name="connsiteY12" fmla="*/ 0 h 6268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582881" h="626885">
                  <a:moveTo>
                    <a:pt x="72621" y="0"/>
                  </a:moveTo>
                  <a:lnTo>
                    <a:pt x="231821" y="0"/>
                  </a:lnTo>
                  <a:lnTo>
                    <a:pt x="200785" y="24781"/>
                  </a:lnTo>
                  <a:cubicBezTo>
                    <a:pt x="147351" y="76491"/>
                    <a:pt x="114302" y="147928"/>
                    <a:pt x="114302" y="226835"/>
                  </a:cubicBezTo>
                  <a:cubicBezTo>
                    <a:pt x="114302" y="384649"/>
                    <a:pt x="246500" y="512583"/>
                    <a:pt x="409575" y="512583"/>
                  </a:cubicBezTo>
                  <a:cubicBezTo>
                    <a:pt x="470728" y="512583"/>
                    <a:pt x="527539" y="494592"/>
                    <a:pt x="574665" y="463782"/>
                  </a:cubicBezTo>
                  <a:lnTo>
                    <a:pt x="582881" y="457222"/>
                  </a:lnTo>
                  <a:lnTo>
                    <a:pt x="582881" y="588088"/>
                  </a:lnTo>
                  <a:lnTo>
                    <a:pt x="569000" y="595447"/>
                  </a:lnTo>
                  <a:cubicBezTo>
                    <a:pt x="519999" y="615691"/>
                    <a:pt x="466125" y="626885"/>
                    <a:pt x="409575" y="626885"/>
                  </a:cubicBezTo>
                  <a:cubicBezTo>
                    <a:pt x="183373" y="626885"/>
                    <a:pt x="0" y="447777"/>
                    <a:pt x="0" y="226835"/>
                  </a:cubicBezTo>
                  <a:cubicBezTo>
                    <a:pt x="0" y="143982"/>
                    <a:pt x="25787" y="67011"/>
                    <a:pt x="69949" y="3163"/>
                  </a:cubicBezTo>
                  <a:lnTo>
                    <a:pt x="72621" y="0"/>
                  </a:lnTo>
                  <a:close/>
                </a:path>
              </a:pathLst>
            </a:cu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chemeClr val="tx1"/>
                </a:solidFill>
              </a:endParaRPr>
            </a:p>
          </xdr:txBody>
        </xdr:sp>
        <xdr:sp macro="" textlink="">
          <xdr:nvSpPr>
            <xdr:cNvPr id="10" name="Freeform: Shape 9">
              <a:extLst>
                <a:ext uri="{FF2B5EF4-FFF2-40B4-BE49-F238E27FC236}">
                  <a16:creationId xmlns:a16="http://schemas.microsoft.com/office/drawing/2014/main" id="{AE5220E6-4130-459C-3205-720F14B98335}"/>
                </a:ext>
              </a:extLst>
            </xdr:cNvPr>
            <xdr:cNvSpPr/>
          </xdr:nvSpPr>
          <xdr:spPr>
            <a:xfrm rot="12369511">
              <a:off x="8289026" y="2743200"/>
              <a:ext cx="434681" cy="577312"/>
            </a:xfrm>
            <a:custGeom>
              <a:avLst/>
              <a:gdLst>
                <a:gd name="connsiteX0" fmla="*/ 301153 w 434681"/>
                <a:gd name="connsiteY0" fmla="*/ 516989 h 577312"/>
                <a:gd name="connsiteX1" fmla="*/ 178337 w 434681"/>
                <a:gd name="connsiteY1" fmla="*/ 577312 h 577312"/>
                <a:gd name="connsiteX2" fmla="*/ 136483 w 434681"/>
                <a:gd name="connsiteY2" fmla="*/ 555045 h 577312"/>
                <a:gd name="connsiteX3" fmla="*/ 0 w 434681"/>
                <a:gd name="connsiteY3" fmla="*/ 303433 h 577312"/>
                <a:gd name="connsiteX4" fmla="*/ 309563 w 434681"/>
                <a:gd name="connsiteY4" fmla="*/ 0 h 577312"/>
                <a:gd name="connsiteX5" fmla="*/ 371950 w 434681"/>
                <a:gd name="connsiteY5" fmla="*/ 6164 h 577312"/>
                <a:gd name="connsiteX6" fmla="*/ 376457 w 434681"/>
                <a:gd name="connsiteY6" fmla="*/ 7536 h 577312"/>
                <a:gd name="connsiteX7" fmla="*/ 434681 w 434681"/>
                <a:gd name="connsiteY7" fmla="*/ 126078 h 577312"/>
                <a:gd name="connsiteX8" fmla="*/ 433313 w 434681"/>
                <a:gd name="connsiteY8" fmla="*/ 124980 h 577312"/>
                <a:gd name="connsiteX9" fmla="*/ 309562 w 434681"/>
                <a:gd name="connsiteY9" fmla="*/ 88226 h 577312"/>
                <a:gd name="connsiteX10" fmla="*/ 88226 w 434681"/>
                <a:gd name="connsiteY10" fmla="*/ 303432 h 577312"/>
                <a:gd name="connsiteX11" fmla="*/ 223408 w 434681"/>
                <a:gd name="connsiteY11" fmla="*/ 501727 h 577312"/>
                <a:gd name="connsiteX12" fmla="*/ 301153 w 434681"/>
                <a:gd name="connsiteY12" fmla="*/ 516989 h 577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434681" h="577312">
                  <a:moveTo>
                    <a:pt x="301153" y="516989"/>
                  </a:moveTo>
                  <a:lnTo>
                    <a:pt x="178337" y="577312"/>
                  </a:lnTo>
                  <a:lnTo>
                    <a:pt x="136483" y="555045"/>
                  </a:lnTo>
                  <a:cubicBezTo>
                    <a:pt x="54139" y="500515"/>
                    <a:pt x="0" y="408171"/>
                    <a:pt x="0" y="303433"/>
                  </a:cubicBezTo>
                  <a:cubicBezTo>
                    <a:pt x="0" y="135852"/>
                    <a:pt x="138596" y="0"/>
                    <a:pt x="309563" y="0"/>
                  </a:cubicBezTo>
                  <a:cubicBezTo>
                    <a:pt x="330933" y="0"/>
                    <a:pt x="351799" y="2122"/>
                    <a:pt x="371950" y="6164"/>
                  </a:cubicBezTo>
                  <a:lnTo>
                    <a:pt x="376457" y="7536"/>
                  </a:lnTo>
                  <a:lnTo>
                    <a:pt x="434681" y="126078"/>
                  </a:lnTo>
                  <a:lnTo>
                    <a:pt x="433313" y="124980"/>
                  </a:lnTo>
                  <a:cubicBezTo>
                    <a:pt x="397987" y="101776"/>
                    <a:pt x="355402" y="88226"/>
                    <a:pt x="309562" y="88226"/>
                  </a:cubicBezTo>
                  <a:cubicBezTo>
                    <a:pt x="187321" y="88226"/>
                    <a:pt x="88226" y="184577"/>
                    <a:pt x="88226" y="303432"/>
                  </a:cubicBezTo>
                  <a:cubicBezTo>
                    <a:pt x="88226" y="392575"/>
                    <a:pt x="143967" y="469058"/>
                    <a:pt x="223408" y="501727"/>
                  </a:cubicBezTo>
                  <a:lnTo>
                    <a:pt x="301153" y="516989"/>
                  </a:lnTo>
                  <a:close/>
                </a:path>
              </a:pathLst>
            </a:custGeom>
            <a:gradFill>
              <a:gsLst>
                <a:gs pos="25000">
                  <a:schemeClr val="tx2">
                    <a:lumMod val="20000"/>
                    <a:lumOff val="80000"/>
                  </a:schemeClr>
                </a:gs>
                <a:gs pos="78000">
                  <a:srgbClr val="00B0F0"/>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chemeClr val="tx1"/>
                </a:solidFill>
              </a:endParaRPr>
            </a:p>
          </xdr:txBody>
        </xdr:sp>
        <xdr:sp macro="" textlink="">
          <xdr:nvSpPr>
            <xdr:cNvPr id="11" name="Freeform: Shape 10">
              <a:extLst>
                <a:ext uri="{FF2B5EF4-FFF2-40B4-BE49-F238E27FC236}">
                  <a16:creationId xmlns:a16="http://schemas.microsoft.com/office/drawing/2014/main" id="{C03AF872-36EE-3CCB-0939-AE97AE5A056C}"/>
                </a:ext>
              </a:extLst>
            </xdr:cNvPr>
            <xdr:cNvSpPr/>
          </xdr:nvSpPr>
          <xdr:spPr>
            <a:xfrm rot="1145144">
              <a:off x="9746352" y="5267326"/>
              <a:ext cx="434681" cy="577312"/>
            </a:xfrm>
            <a:custGeom>
              <a:avLst/>
              <a:gdLst>
                <a:gd name="connsiteX0" fmla="*/ 301153 w 434681"/>
                <a:gd name="connsiteY0" fmla="*/ 516989 h 577312"/>
                <a:gd name="connsiteX1" fmla="*/ 178337 w 434681"/>
                <a:gd name="connsiteY1" fmla="*/ 577312 h 577312"/>
                <a:gd name="connsiteX2" fmla="*/ 136483 w 434681"/>
                <a:gd name="connsiteY2" fmla="*/ 555045 h 577312"/>
                <a:gd name="connsiteX3" fmla="*/ 0 w 434681"/>
                <a:gd name="connsiteY3" fmla="*/ 303433 h 577312"/>
                <a:gd name="connsiteX4" fmla="*/ 309563 w 434681"/>
                <a:gd name="connsiteY4" fmla="*/ 0 h 577312"/>
                <a:gd name="connsiteX5" fmla="*/ 371950 w 434681"/>
                <a:gd name="connsiteY5" fmla="*/ 6164 h 577312"/>
                <a:gd name="connsiteX6" fmla="*/ 376457 w 434681"/>
                <a:gd name="connsiteY6" fmla="*/ 7536 h 577312"/>
                <a:gd name="connsiteX7" fmla="*/ 434681 w 434681"/>
                <a:gd name="connsiteY7" fmla="*/ 126078 h 577312"/>
                <a:gd name="connsiteX8" fmla="*/ 433313 w 434681"/>
                <a:gd name="connsiteY8" fmla="*/ 124980 h 577312"/>
                <a:gd name="connsiteX9" fmla="*/ 309562 w 434681"/>
                <a:gd name="connsiteY9" fmla="*/ 88226 h 577312"/>
                <a:gd name="connsiteX10" fmla="*/ 88226 w 434681"/>
                <a:gd name="connsiteY10" fmla="*/ 303432 h 577312"/>
                <a:gd name="connsiteX11" fmla="*/ 223408 w 434681"/>
                <a:gd name="connsiteY11" fmla="*/ 501727 h 577312"/>
                <a:gd name="connsiteX12" fmla="*/ 301153 w 434681"/>
                <a:gd name="connsiteY12" fmla="*/ 516989 h 577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434681" h="577312">
                  <a:moveTo>
                    <a:pt x="301153" y="516989"/>
                  </a:moveTo>
                  <a:lnTo>
                    <a:pt x="178337" y="577312"/>
                  </a:lnTo>
                  <a:lnTo>
                    <a:pt x="136483" y="555045"/>
                  </a:lnTo>
                  <a:cubicBezTo>
                    <a:pt x="54139" y="500515"/>
                    <a:pt x="0" y="408171"/>
                    <a:pt x="0" y="303433"/>
                  </a:cubicBezTo>
                  <a:cubicBezTo>
                    <a:pt x="0" y="135852"/>
                    <a:pt x="138596" y="0"/>
                    <a:pt x="309563" y="0"/>
                  </a:cubicBezTo>
                  <a:cubicBezTo>
                    <a:pt x="330933" y="0"/>
                    <a:pt x="351799" y="2122"/>
                    <a:pt x="371950" y="6164"/>
                  </a:cubicBezTo>
                  <a:lnTo>
                    <a:pt x="376457" y="7536"/>
                  </a:lnTo>
                  <a:lnTo>
                    <a:pt x="434681" y="126078"/>
                  </a:lnTo>
                  <a:lnTo>
                    <a:pt x="433313" y="124980"/>
                  </a:lnTo>
                  <a:cubicBezTo>
                    <a:pt x="397987" y="101776"/>
                    <a:pt x="355402" y="88226"/>
                    <a:pt x="309562" y="88226"/>
                  </a:cubicBezTo>
                  <a:cubicBezTo>
                    <a:pt x="187321" y="88226"/>
                    <a:pt x="88226" y="184577"/>
                    <a:pt x="88226" y="303432"/>
                  </a:cubicBezTo>
                  <a:cubicBezTo>
                    <a:pt x="88226" y="392575"/>
                    <a:pt x="143967" y="469058"/>
                    <a:pt x="223408" y="501727"/>
                  </a:cubicBezTo>
                  <a:lnTo>
                    <a:pt x="301153" y="516989"/>
                  </a:lnTo>
                  <a:close/>
                </a:path>
              </a:pathLst>
            </a:custGeom>
            <a:gradFill>
              <a:gsLst>
                <a:gs pos="25000">
                  <a:schemeClr val="tx2">
                    <a:lumMod val="20000"/>
                    <a:lumOff val="80000"/>
                  </a:schemeClr>
                </a:gs>
                <a:gs pos="78000">
                  <a:srgbClr val="00B0F0"/>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chemeClr val="tx1"/>
                </a:solidFill>
              </a:endParaRPr>
            </a:p>
          </xdr:txBody>
        </xdr:sp>
        <xdr:sp macro="" textlink="">
          <xdr:nvSpPr>
            <xdr:cNvPr id="12" name="Freeform: Shape 11">
              <a:extLst>
                <a:ext uri="{FF2B5EF4-FFF2-40B4-BE49-F238E27FC236}">
                  <a16:creationId xmlns:a16="http://schemas.microsoft.com/office/drawing/2014/main" id="{43668C54-DFA3-5010-5926-D94BE963EFCC}"/>
                </a:ext>
              </a:extLst>
            </xdr:cNvPr>
            <xdr:cNvSpPr/>
          </xdr:nvSpPr>
          <xdr:spPr>
            <a:xfrm rot="10800000">
              <a:off x="8236413" y="5188165"/>
              <a:ext cx="582881" cy="626885"/>
            </a:xfrm>
            <a:custGeom>
              <a:avLst/>
              <a:gdLst>
                <a:gd name="connsiteX0" fmla="*/ 72621 w 582881"/>
                <a:gd name="connsiteY0" fmla="*/ 0 h 626885"/>
                <a:gd name="connsiteX1" fmla="*/ 231821 w 582881"/>
                <a:gd name="connsiteY1" fmla="*/ 0 h 626885"/>
                <a:gd name="connsiteX2" fmla="*/ 200785 w 582881"/>
                <a:gd name="connsiteY2" fmla="*/ 24781 h 626885"/>
                <a:gd name="connsiteX3" fmla="*/ 114302 w 582881"/>
                <a:gd name="connsiteY3" fmla="*/ 226835 h 626885"/>
                <a:gd name="connsiteX4" fmla="*/ 409575 w 582881"/>
                <a:gd name="connsiteY4" fmla="*/ 512583 h 626885"/>
                <a:gd name="connsiteX5" fmla="*/ 574665 w 582881"/>
                <a:gd name="connsiteY5" fmla="*/ 463782 h 626885"/>
                <a:gd name="connsiteX6" fmla="*/ 582881 w 582881"/>
                <a:gd name="connsiteY6" fmla="*/ 457222 h 626885"/>
                <a:gd name="connsiteX7" fmla="*/ 582881 w 582881"/>
                <a:gd name="connsiteY7" fmla="*/ 588088 h 626885"/>
                <a:gd name="connsiteX8" fmla="*/ 569000 w 582881"/>
                <a:gd name="connsiteY8" fmla="*/ 595447 h 626885"/>
                <a:gd name="connsiteX9" fmla="*/ 409575 w 582881"/>
                <a:gd name="connsiteY9" fmla="*/ 626885 h 626885"/>
                <a:gd name="connsiteX10" fmla="*/ 0 w 582881"/>
                <a:gd name="connsiteY10" fmla="*/ 226835 h 626885"/>
                <a:gd name="connsiteX11" fmla="*/ 69949 w 582881"/>
                <a:gd name="connsiteY11" fmla="*/ 3163 h 626885"/>
                <a:gd name="connsiteX12" fmla="*/ 72621 w 582881"/>
                <a:gd name="connsiteY12" fmla="*/ 0 h 6268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582881" h="626885">
                  <a:moveTo>
                    <a:pt x="72621" y="0"/>
                  </a:moveTo>
                  <a:lnTo>
                    <a:pt x="231821" y="0"/>
                  </a:lnTo>
                  <a:lnTo>
                    <a:pt x="200785" y="24781"/>
                  </a:lnTo>
                  <a:cubicBezTo>
                    <a:pt x="147351" y="76491"/>
                    <a:pt x="114302" y="147928"/>
                    <a:pt x="114302" y="226835"/>
                  </a:cubicBezTo>
                  <a:cubicBezTo>
                    <a:pt x="114302" y="384649"/>
                    <a:pt x="246500" y="512583"/>
                    <a:pt x="409575" y="512583"/>
                  </a:cubicBezTo>
                  <a:cubicBezTo>
                    <a:pt x="470728" y="512583"/>
                    <a:pt x="527539" y="494592"/>
                    <a:pt x="574665" y="463782"/>
                  </a:cubicBezTo>
                  <a:lnTo>
                    <a:pt x="582881" y="457222"/>
                  </a:lnTo>
                  <a:lnTo>
                    <a:pt x="582881" y="588088"/>
                  </a:lnTo>
                  <a:lnTo>
                    <a:pt x="569000" y="595447"/>
                  </a:lnTo>
                  <a:cubicBezTo>
                    <a:pt x="519999" y="615691"/>
                    <a:pt x="466125" y="626885"/>
                    <a:pt x="409575" y="626885"/>
                  </a:cubicBezTo>
                  <a:cubicBezTo>
                    <a:pt x="183373" y="626885"/>
                    <a:pt x="0" y="447777"/>
                    <a:pt x="0" y="226835"/>
                  </a:cubicBezTo>
                  <a:cubicBezTo>
                    <a:pt x="0" y="143982"/>
                    <a:pt x="25787" y="67011"/>
                    <a:pt x="69949" y="3163"/>
                  </a:cubicBezTo>
                  <a:lnTo>
                    <a:pt x="72621" y="0"/>
                  </a:lnTo>
                  <a:close/>
                </a:path>
              </a:pathLst>
            </a:cu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chemeClr val="tx1"/>
                </a:solidFill>
              </a:endParaRPr>
            </a:p>
          </xdr:txBody>
        </xdr:sp>
      </xdr:grpSp>
      <xdr:grpSp>
        <xdr:nvGrpSpPr>
          <xdr:cNvPr id="15" name="Group 14">
            <a:extLst>
              <a:ext uri="{FF2B5EF4-FFF2-40B4-BE49-F238E27FC236}">
                <a16:creationId xmlns:a16="http://schemas.microsoft.com/office/drawing/2014/main" id="{C3C023A3-51CC-FEBF-BE2F-A57760B61A2D}"/>
              </a:ext>
            </a:extLst>
          </xdr:cNvPr>
          <xdr:cNvGrpSpPr/>
        </xdr:nvGrpSpPr>
        <xdr:grpSpPr>
          <a:xfrm>
            <a:off x="15706725" y="1685925"/>
            <a:ext cx="1800225" cy="1114425"/>
            <a:chOff x="15744825" y="1685925"/>
            <a:chExt cx="1800225" cy="1114425"/>
          </a:xfrm>
        </xdr:grpSpPr>
        <xdr:sp macro="" textlink="">
          <xdr:nvSpPr>
            <xdr:cNvPr id="13" name="TextBox 12">
              <a:extLst>
                <a:ext uri="{FF2B5EF4-FFF2-40B4-BE49-F238E27FC236}">
                  <a16:creationId xmlns:a16="http://schemas.microsoft.com/office/drawing/2014/main" id="{E4B22FEB-52ED-64F6-ED2E-6605EA25C2BA}"/>
                </a:ext>
              </a:extLst>
            </xdr:cNvPr>
            <xdr:cNvSpPr txBox="1"/>
          </xdr:nvSpPr>
          <xdr:spPr>
            <a:xfrm>
              <a:off x="15897225" y="2171700"/>
              <a:ext cx="1647825"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Total Expenses For the Year Exclusive of Tax</a:t>
              </a:r>
            </a:p>
          </xdr:txBody>
        </xdr:sp>
        <xdr:sp macro="" textlink="'Pivot Tables'!N18">
          <xdr:nvSpPr>
            <xdr:cNvPr id="14" name="TextBox 13">
              <a:extLst>
                <a:ext uri="{FF2B5EF4-FFF2-40B4-BE49-F238E27FC236}">
                  <a16:creationId xmlns:a16="http://schemas.microsoft.com/office/drawing/2014/main" id="{84044F6C-3A7B-B68B-FA97-E56967A92042}"/>
                </a:ext>
              </a:extLst>
            </xdr:cNvPr>
            <xdr:cNvSpPr txBox="1"/>
          </xdr:nvSpPr>
          <xdr:spPr>
            <a:xfrm>
              <a:off x="15744825" y="1685925"/>
              <a:ext cx="1647825"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9707F1-236B-47D6-9FFD-46CAA09379AA}" type="TxLink">
                <a:rPr lang="en-US" sz="1500" b="0" i="0" u="none" strike="noStrike">
                  <a:solidFill>
                    <a:schemeClr val="bg1"/>
                  </a:solidFill>
                  <a:latin typeface="Calibri"/>
                  <a:cs typeface="Calibri"/>
                </a:rPr>
                <a:pPr algn="ctr"/>
                <a:t> 62,147,856 </a:t>
              </a:fld>
              <a:endParaRPr lang="en-US" sz="1500">
                <a:solidFill>
                  <a:schemeClr val="bg1"/>
                </a:solidFill>
              </a:endParaRPr>
            </a:p>
          </xdr:txBody>
        </xdr:sp>
      </xdr:grpSp>
    </xdr:grpSp>
    <xdr:clientData/>
  </xdr:twoCellAnchor>
  <xdr:twoCellAnchor editAs="absolute">
    <xdr:from>
      <xdr:col>0</xdr:col>
      <xdr:colOff>269424</xdr:colOff>
      <xdr:row>2</xdr:row>
      <xdr:rowOff>30602</xdr:rowOff>
    </xdr:from>
    <xdr:to>
      <xdr:col>8</xdr:col>
      <xdr:colOff>295275</xdr:colOff>
      <xdr:row>3</xdr:row>
      <xdr:rowOff>123825</xdr:rowOff>
    </xdr:to>
    <xdr:sp macro="" textlink="">
      <xdr:nvSpPr>
        <xdr:cNvPr id="17" name="TextBox 16">
          <a:extLst>
            <a:ext uri="{FF2B5EF4-FFF2-40B4-BE49-F238E27FC236}">
              <a16:creationId xmlns:a16="http://schemas.microsoft.com/office/drawing/2014/main" id="{2AF67C3F-CB78-809C-9D1A-96C90EDE06DE}"/>
            </a:ext>
          </a:extLst>
        </xdr:cNvPr>
        <xdr:cNvSpPr txBox="1"/>
      </xdr:nvSpPr>
      <xdr:spPr>
        <a:xfrm>
          <a:off x="269424" y="411602"/>
          <a:ext cx="4902651" cy="28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chemeClr val="bg1"/>
              </a:solidFill>
              <a:latin typeface="PMingLiU-ExtB" panose="02020500000000000000" pitchFamily="18" charset="-120"/>
              <a:ea typeface="PMingLiU-ExtB" panose="02020500000000000000" pitchFamily="18" charset="-120"/>
            </a:rPr>
            <a:t>©  Prepared</a:t>
          </a:r>
          <a:r>
            <a:rPr lang="en-US" sz="2000" b="1" i="0" baseline="0">
              <a:solidFill>
                <a:schemeClr val="bg1"/>
              </a:solidFill>
              <a:latin typeface="PMingLiU-ExtB" panose="02020500000000000000" pitchFamily="18" charset="-120"/>
              <a:ea typeface="PMingLiU-ExtB" panose="02020500000000000000" pitchFamily="18" charset="-120"/>
            </a:rPr>
            <a:t> By CPA Abdulrahman Juma Bakari</a:t>
          </a:r>
          <a:endParaRPr lang="en-US" sz="2000" b="1" i="0">
            <a:solidFill>
              <a:schemeClr val="bg1"/>
            </a:solidFill>
            <a:latin typeface="PMingLiU-ExtB" panose="02020500000000000000" pitchFamily="18" charset="-120"/>
            <a:ea typeface="PMingLiU-ExtB" panose="02020500000000000000" pitchFamily="18" charset="-12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cdr:x>
      <cdr:y>0.18809</cdr:y>
    </cdr:from>
    <cdr:to>
      <cdr:x>0.70625</cdr:x>
      <cdr:y>0.7931</cdr:y>
    </cdr:to>
    <cdr:grpSp>
      <cdr:nvGrpSpPr>
        <cdr:cNvPr id="2" name="Group 1">
          <a:extLst xmlns:a="http://schemas.openxmlformats.org/drawingml/2006/main">
            <a:ext uri="{FF2B5EF4-FFF2-40B4-BE49-F238E27FC236}">
              <a16:creationId xmlns:a16="http://schemas.microsoft.com/office/drawing/2014/main" id="{C6BA7E0E-C73B-CEA5-D0F8-0F81EE0B6286}"/>
            </a:ext>
          </a:extLst>
        </cdr:cNvPr>
        <cdr:cNvGrpSpPr/>
      </cdr:nvGrpSpPr>
      <cdr:grpSpPr>
        <a:xfrm xmlns:a="http://schemas.openxmlformats.org/drawingml/2006/main">
          <a:off x="1371600" y="571507"/>
          <a:ext cx="1857375" cy="1838308"/>
          <a:chOff x="0" y="0"/>
          <a:chExt cx="2772076" cy="2772076"/>
        </a:xfrm>
      </cdr:grpSpPr>
      <cdr:sp macro="" textlink="">
        <cdr:nvSpPr>
          <cdr:cNvPr id="3" name="Flowchart: Connector 2">
            <a:extLst xmlns:a="http://schemas.openxmlformats.org/drawingml/2006/main">
              <a:ext uri="{FF2B5EF4-FFF2-40B4-BE49-F238E27FC236}">
                <a16:creationId xmlns:a16="http://schemas.microsoft.com/office/drawing/2014/main" id="{6176C5CB-F7FF-6299-FF98-08E51B3B3C14}"/>
              </a:ext>
            </a:extLst>
          </cdr:cNvPr>
          <cdr:cNvSpPr/>
        </cdr:nvSpPr>
        <cdr:spPr>
          <a:xfrm xmlns:a="http://schemas.openxmlformats.org/drawingml/2006/main">
            <a:off x="0" y="0"/>
            <a:ext cx="2772076" cy="2772076"/>
          </a:xfrm>
          <a:prstGeom xmlns:a="http://schemas.openxmlformats.org/drawingml/2006/main" prst="flowChartConnector">
            <a:avLst/>
          </a:prstGeom>
          <a:gradFill xmlns:a="http://schemas.openxmlformats.org/drawingml/2006/main">
            <a:gsLst>
              <a:gs pos="78000">
                <a:srgbClr val="FF0000">
                  <a:alpha val="0"/>
                </a:srgbClr>
              </a:gs>
              <a:gs pos="22000">
                <a:srgbClr val="7030A0"/>
              </a:gs>
            </a:gsLst>
            <a:lin ang="8100000" scaled="1"/>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sp macro="" textlink="">
        <cdr:nvSpPr>
          <cdr:cNvPr id="4" name="Flowchart: Connector 3">
            <a:extLst xmlns:a="http://schemas.openxmlformats.org/drawingml/2006/main">
              <a:ext uri="{FF2B5EF4-FFF2-40B4-BE49-F238E27FC236}">
                <a16:creationId xmlns:a16="http://schemas.microsoft.com/office/drawing/2014/main" id="{CE87F253-8DD9-8EB1-7E8F-7190F9A07B29}"/>
              </a:ext>
            </a:extLst>
          </cdr:cNvPr>
          <cdr:cNvSpPr/>
        </cdr:nvSpPr>
        <cdr:spPr>
          <a:xfrm xmlns:a="http://schemas.openxmlformats.org/drawingml/2006/main">
            <a:off x="309206" y="361066"/>
            <a:ext cx="2231863" cy="2180002"/>
          </a:xfrm>
          <a:prstGeom xmlns:a="http://schemas.openxmlformats.org/drawingml/2006/main" prst="flowChartConnector">
            <a:avLst/>
          </a:prstGeom>
          <a:gradFill xmlns:a="http://schemas.openxmlformats.org/drawingml/2006/main">
            <a:gsLst>
              <a:gs pos="78000">
                <a:srgbClr val="FF0000"/>
              </a:gs>
              <a:gs pos="22000">
                <a:srgbClr val="7030A0"/>
              </a:gs>
            </a:gsLst>
            <a:lin ang="8100000" scaled="1"/>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sp macro="" textlink="">
        <cdr:nvSpPr>
          <cdr:cNvPr id="5" name="Flowchart: Connector 4">
            <a:extLst xmlns:a="http://schemas.openxmlformats.org/drawingml/2006/main">
              <a:ext uri="{FF2B5EF4-FFF2-40B4-BE49-F238E27FC236}">
                <a16:creationId xmlns:a16="http://schemas.microsoft.com/office/drawing/2014/main" id="{315808C4-3E8A-28A6-7406-79376F426523}"/>
              </a:ext>
            </a:extLst>
          </cdr:cNvPr>
          <cdr:cNvSpPr/>
        </cdr:nvSpPr>
        <cdr:spPr>
          <a:xfrm xmlns:a="http://schemas.openxmlformats.org/drawingml/2006/main">
            <a:off x="470730" y="514813"/>
            <a:ext cx="1897085" cy="1853002"/>
          </a:xfrm>
          <a:prstGeom xmlns:a="http://schemas.openxmlformats.org/drawingml/2006/main" prst="flowChartConnector">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grp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85.623021527776" createdVersion="8" refreshedVersion="8" minRefreshableVersion="3" recordCount="276" xr:uid="{85096C22-08DF-40A6-BFC4-8EE4B13E6850}">
  <cacheSource type="worksheet">
    <worksheetSource name="PLTABLE"/>
  </cacheSource>
  <cacheFields count="15">
    <cacheField name="YEARS" numFmtId="0">
      <sharedItems containsSemiMixedTypes="0" containsString="0" containsNumber="1" containsInteger="1" minValue="1850" maxValue="2022" count="173">
        <n v="2000"/>
        <n v="2001"/>
        <n v="2002"/>
        <n v="2003"/>
        <n v="2004"/>
        <n v="2005"/>
        <n v="2006"/>
        <n v="2007"/>
        <n v="2008"/>
        <n v="2009"/>
        <n v="2010"/>
        <n v="2011"/>
        <n v="2012"/>
        <n v="2013"/>
        <n v="2014"/>
        <n v="2015"/>
        <n v="2016"/>
        <n v="2017"/>
        <n v="2018"/>
        <n v="2019"/>
        <n v="2020"/>
        <n v="2021"/>
        <n v="2022"/>
        <n v="1912" u="1"/>
        <n v="1857" u="1"/>
        <n v="1963" u="1"/>
        <n v="1908" u="1"/>
        <n v="1853" u="1"/>
        <n v="1959" u="1"/>
        <n v="1904" u="1"/>
        <n v="1955" u="1"/>
        <n v="1900" u="1"/>
        <n v="1951" u="1"/>
        <n v="1896" u="1"/>
        <n v="1947" u="1"/>
        <n v="1892" u="1"/>
        <n v="1998" u="1"/>
        <n v="1943" u="1"/>
        <n v="1888" u="1"/>
        <n v="1994" u="1"/>
        <n v="1939" u="1"/>
        <n v="1884" u="1"/>
        <n v="1990" u="1"/>
        <n v="1935" u="1"/>
        <n v="1880" u="1"/>
        <n v="1986" u="1"/>
        <n v="1931" u="1"/>
        <n v="1876" u="1"/>
        <n v="1982" u="1"/>
        <n v="1927" u="1"/>
        <n v="1872" u="1"/>
        <n v="1978" u="1"/>
        <n v="1923" u="1"/>
        <n v="1868" u="1"/>
        <n v="1974" u="1"/>
        <n v="1919" u="1"/>
        <n v="1864" u="1"/>
        <n v="1970" u="1"/>
        <n v="1915" u="1"/>
        <n v="1860" u="1"/>
        <n v="1966" u="1"/>
        <n v="1911" u="1"/>
        <n v="1856" u="1"/>
        <n v="1962" u="1"/>
        <n v="1907" u="1"/>
        <n v="1852" u="1"/>
        <n v="1958" u="1"/>
        <n v="1903" u="1"/>
        <n v="1954" u="1"/>
        <n v="1899" u="1"/>
        <n v="1950" u="1"/>
        <n v="1895" u="1"/>
        <n v="1946" u="1"/>
        <n v="1891" u="1"/>
        <n v="1997" u="1"/>
        <n v="1942" u="1"/>
        <n v="1887" u="1"/>
        <n v="1993" u="1"/>
        <n v="1938" u="1"/>
        <n v="1883" u="1"/>
        <n v="1989" u="1"/>
        <n v="1934" u="1"/>
        <n v="1879" u="1"/>
        <n v="1985" u="1"/>
        <n v="1930" u="1"/>
        <n v="1875" u="1"/>
        <n v="1981" u="1"/>
        <n v="1926" u="1"/>
        <n v="1871" u="1"/>
        <n v="1977" u="1"/>
        <n v="1922" u="1"/>
        <n v="1867" u="1"/>
        <n v="1973" u="1"/>
        <n v="1918" u="1"/>
        <n v="1863" u="1"/>
        <n v="1969" u="1"/>
        <n v="1914" u="1"/>
        <n v="1859" u="1"/>
        <n v="1965" u="1"/>
        <n v="1910" u="1"/>
        <n v="1855" u="1"/>
        <n v="1961" u="1"/>
        <n v="1906" u="1"/>
        <n v="1851" u="1"/>
        <n v="1957" u="1"/>
        <n v="1902" u="1"/>
        <n v="1953" u="1"/>
        <n v="1898" u="1"/>
        <n v="1949" u="1"/>
        <n v="1894" u="1"/>
        <n v="1945" u="1"/>
        <n v="1890" u="1"/>
        <n v="1996" u="1"/>
        <n v="1941" u="1"/>
        <n v="1886" u="1"/>
        <n v="1992" u="1"/>
        <n v="1937" u="1"/>
        <n v="1882" u="1"/>
        <n v="1988" u="1"/>
        <n v="1933" u="1"/>
        <n v="1878" u="1"/>
        <n v="1984" u="1"/>
        <n v="1929" u="1"/>
        <n v="1874" u="1"/>
        <n v="1980" u="1"/>
        <n v="1925" u="1"/>
        <n v="1870" u="1"/>
        <n v="1976" u="1"/>
        <n v="1921" u="1"/>
        <n v="1866" u="1"/>
        <n v="1972" u="1"/>
        <n v="1917" u="1"/>
        <n v="1862" u="1"/>
        <n v="1968" u="1"/>
        <n v="1913" u="1"/>
        <n v="1858" u="1"/>
        <n v="1964" u="1"/>
        <n v="1909" u="1"/>
        <n v="1854" u="1"/>
        <n v="1960" u="1"/>
        <n v="1905" u="1"/>
        <n v="1850" u="1"/>
        <n v="1956" u="1"/>
        <n v="1901" u="1"/>
        <n v="1952" u="1"/>
        <n v="1897" u="1"/>
        <n v="1948" u="1"/>
        <n v="1893" u="1"/>
        <n v="1999" u="1"/>
        <n v="1944" u="1"/>
        <n v="1889" u="1"/>
        <n v="1995" u="1"/>
        <n v="1940" u="1"/>
        <n v="1885" u="1"/>
        <n v="1991" u="1"/>
        <n v="1936" u="1"/>
        <n v="1881" u="1"/>
        <n v="1987" u="1"/>
        <n v="1932" u="1"/>
        <n v="1877" u="1"/>
        <n v="1983" u="1"/>
        <n v="1928" u="1"/>
        <n v="1873" u="1"/>
        <n v="1979" u="1"/>
        <n v="1924" u="1"/>
        <n v="1869" u="1"/>
        <n v="1975" u="1"/>
        <n v="1920" u="1"/>
        <n v="1865" u="1"/>
        <n v="1971" u="1"/>
        <n v="1916" u="1"/>
        <n v="1861" u="1"/>
        <n v="1967" u="1"/>
      </sharedItems>
    </cacheField>
    <cacheField name="MONTHS" numFmtId="0">
      <sharedItems count="12">
        <s v="JAN"/>
        <s v="FEB"/>
        <s v="MAR"/>
        <s v="APR"/>
        <s v="MAY"/>
        <s v="JUN"/>
        <s v="JUL"/>
        <s v="AUG"/>
        <s v="SEP"/>
        <s v="OCT"/>
        <s v="NOV"/>
        <s v="DEC"/>
      </sharedItems>
    </cacheField>
    <cacheField name="INCOMES" numFmtId="165">
      <sharedItems containsSemiMixedTypes="0" containsString="0" containsNumber="1" minValue="4210000" maxValue="575810000"/>
    </cacheField>
    <cacheField name="CAPEX" numFmtId="165">
      <sharedItems containsSemiMixedTypes="0" containsString="0" containsNumber="1" containsInteger="1" minValue="2860000" maxValue="59900000"/>
    </cacheField>
    <cacheField name="OPEX" numFmtId="164">
      <sharedItems containsSemiMixedTypes="0" containsString="0" containsNumber="1" containsInteger="1" minValue="254000" maxValue="1968000"/>
    </cacheField>
    <cacheField name="SARARIES &amp;_x000a_ WAGES" numFmtId="165">
      <sharedItems containsSemiMixedTypes="0" containsString="0" containsNumber="1" containsInteger="1" minValue="-96505" maxValue="1617495"/>
    </cacheField>
    <cacheField name="FINACE COST" numFmtId="164">
      <sharedItems containsSemiMixedTypes="0" containsString="0" containsNumber="1" minValue="-48252.5" maxValue="808747.5"/>
    </cacheField>
    <cacheField name="OFFICE _x000a_SUPPLIES" numFmtId="43">
      <sharedItems containsSemiMixedTypes="0" containsString="0" containsNumber="1" minValue="-148252.5" maxValue="708747.5"/>
    </cacheField>
    <cacheField name="UTILITES" numFmtId="0">
      <sharedItems containsSemiMixedTypes="0" containsString="0" containsNumber="1" containsInteger="1" minValue="8600" maxValue="579000"/>
    </cacheField>
    <cacheField name="ADVERTISMENTS" numFmtId="165">
      <sharedItems containsSemiMixedTypes="0" containsString="0" containsNumber="1" minValue="181102" maxValue="1403184"/>
    </cacheField>
    <cacheField name="STATIONARY" numFmtId="165">
      <sharedItems containsSemiMixedTypes="0" containsString="0" containsNumber="1" minValue="166108" maxValue="2518882"/>
    </cacheField>
    <cacheField name="TOTAL _x000a_EXPENSES" numFmtId="165">
      <sharedItems containsSemiMixedTypes="0" containsString="0" containsNumber="1" containsInteger="1" minValue="617647" maxValue="9204709"/>
    </cacheField>
    <cacheField name="NET REVENUE" numFmtId="166">
      <sharedItems containsSemiMixedTypes="0" containsString="0" containsNumber="1" minValue="-2803806" maxValue="572869089"/>
    </cacheField>
    <cacheField name="TAX" numFmtId="165">
      <sharedItems containsSemiMixedTypes="0" containsString="0" containsNumber="1" minValue="-841141.79999999993" maxValue="171860726.69999999"/>
    </cacheField>
    <cacheField name="NET REVENUE% OF SALES" numFmtId="9">
      <sharedItems containsSemiMixedTypes="0" containsString="0" containsNumber="1" minValue="-0.56987926829268287" maxValue="0.99489256699258433"/>
    </cacheField>
  </cacheFields>
  <extLst>
    <ext xmlns:x14="http://schemas.microsoft.com/office/spreadsheetml/2009/9/main" uri="{725AE2AE-9491-48be-B2B4-4EB974FC3084}">
      <x14:pivotCacheDefinition pivotCacheId="1169427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
  <r>
    <x v="0"/>
    <x v="0"/>
    <n v="269920000"/>
    <n v="44750000"/>
    <n v="1631000"/>
    <n v="1280495"/>
    <n v="640247.5"/>
    <n v="540247.5"/>
    <n v="427500"/>
    <n v="1162903"/>
    <n v="1030250"/>
    <n v="6712643"/>
    <n v="263207357"/>
    <n v="78962207.099999994"/>
    <n v="0.97513099066390041"/>
  </r>
  <r>
    <x v="0"/>
    <x v="1"/>
    <n v="293320000"/>
    <n v="40490000"/>
    <n v="1466000"/>
    <n v="1115495"/>
    <n v="557747.5"/>
    <n v="457747.5"/>
    <n v="384900"/>
    <n v="1045258"/>
    <n v="1476586"/>
    <n v="6503734"/>
    <n v="286816266"/>
    <n v="86044879.799999997"/>
    <n v="0.9778271716896223"/>
  </r>
  <r>
    <x v="0"/>
    <x v="2"/>
    <n v="290250000"/>
    <n v="16190000"/>
    <n v="393000"/>
    <n v="42495"/>
    <n v="21247.5"/>
    <n v="-78752.5"/>
    <n v="141900"/>
    <n v="280209"/>
    <n v="1687708.0000000002"/>
    <n v="2487807"/>
    <n v="287762193"/>
    <n v="86328657.899999991"/>
    <n v="0.99142874418604654"/>
  </r>
  <r>
    <x v="0"/>
    <x v="3"/>
    <n v="269340000"/>
    <n v="33380000"/>
    <n v="413000"/>
    <n v="62495"/>
    <n v="31247.5"/>
    <n v="-68752.5"/>
    <n v="313800"/>
    <n v="294469"/>
    <n v="1391630"/>
    <n v="2437889"/>
    <n v="266902111"/>
    <n v="80070633.299999997"/>
    <n v="0.99094865597386206"/>
  </r>
  <r>
    <x v="0"/>
    <x v="4"/>
    <n v="276750000"/>
    <n v="24290000"/>
    <n v="1403000"/>
    <n v="1052495"/>
    <n v="526247.5"/>
    <n v="426247.5"/>
    <n v="222900"/>
    <n v="1000339"/>
    <n v="259306"/>
    <n v="4890535"/>
    <n v="271859465"/>
    <n v="81557839.5"/>
    <n v="0.98232869015356816"/>
  </r>
  <r>
    <x v="0"/>
    <x v="5"/>
    <n v="269690000"/>
    <n v="50710000"/>
    <n v="1522000"/>
    <n v="1171495"/>
    <n v="585747.5"/>
    <n v="485747.5"/>
    <n v="487100"/>
    <n v="1085186"/>
    <n v="904084"/>
    <n v="6241360"/>
    <n v="263448640"/>
    <n v="79034592"/>
    <n v="0.9768572805814083"/>
  </r>
  <r>
    <x v="0"/>
    <x v="6"/>
    <n v="258620000"/>
    <n v="3160000"/>
    <n v="630000"/>
    <n v="279495"/>
    <n v="139747.5"/>
    <n v="39747.5"/>
    <n v="11600"/>
    <n v="449189.99999999994"/>
    <n v="375328"/>
    <n v="1925108"/>
    <n v="256694892"/>
    <n v="77008467.599999994"/>
    <n v="0.99255622921661124"/>
  </r>
  <r>
    <x v="0"/>
    <x v="7"/>
    <n v="282430000"/>
    <n v="42880000"/>
    <n v="1129000"/>
    <n v="778495"/>
    <n v="389247.5"/>
    <n v="289247.5"/>
    <n v="408800"/>
    <n v="804977"/>
    <n v="811520"/>
    <n v="4611287"/>
    <n v="277818713"/>
    <n v="83345613.899999991"/>
    <n v="0.9836728145027086"/>
  </r>
  <r>
    <x v="0"/>
    <x v="8"/>
    <n v="286720000"/>
    <n v="42510000"/>
    <n v="295000"/>
    <n v="-55505"/>
    <n v="-27752.5"/>
    <n v="-127752.5"/>
    <n v="405100"/>
    <n v="210335"/>
    <n v="1839868"/>
    <n v="2539293"/>
    <n v="284180707"/>
    <n v="85254212.099999994"/>
    <n v="0.99114364885602679"/>
  </r>
  <r>
    <x v="0"/>
    <x v="9"/>
    <n v="344870000"/>
    <n v="14680000"/>
    <n v="1935000"/>
    <n v="1584495"/>
    <n v="792247.5"/>
    <n v="692247.5"/>
    <n v="126800"/>
    <n v="1379655"/>
    <n v="505932"/>
    <n v="7016377"/>
    <n v="337853623"/>
    <n v="101356086.89999999"/>
    <n v="0.97965500913387649"/>
  </r>
  <r>
    <x v="0"/>
    <x v="10"/>
    <n v="433340000"/>
    <n v="57130000"/>
    <n v="1379000"/>
    <n v="1028495"/>
    <n v="514247.5"/>
    <n v="414247.5"/>
    <n v="551300"/>
    <n v="983227"/>
    <n v="2173352"/>
    <n v="7043869"/>
    <n v="426296131"/>
    <n v="127888839.3"/>
    <n v="0.98374516776664978"/>
  </r>
  <r>
    <x v="0"/>
    <x v="11"/>
    <n v="561910000"/>
    <n v="38310000"/>
    <n v="1832000"/>
    <n v="1481495"/>
    <n v="740747.5"/>
    <n v="640747.5"/>
    <n v="363100"/>
    <n v="1306216"/>
    <n v="427950"/>
    <n v="6792256"/>
    <n v="555117744"/>
    <n v="166535323.19999999"/>
    <n v="0.98791219946254738"/>
  </r>
  <r>
    <x v="1"/>
    <x v="0"/>
    <n v="575810000"/>
    <n v="45980000"/>
    <n v="687000"/>
    <n v="336495"/>
    <n v="168247.5"/>
    <n v="68247.5"/>
    <n v="439800"/>
    <n v="489831.00000000006"/>
    <n v="751290"/>
    <n v="2940911"/>
    <n v="572869089"/>
    <n v="171860726.69999999"/>
    <n v="0.99489256699258433"/>
  </r>
  <r>
    <x v="1"/>
    <x v="1"/>
    <n v="517210000.00000006"/>
    <n v="3230000"/>
    <n v="711000"/>
    <n v="360495"/>
    <n v="180247.5"/>
    <n v="80247.5"/>
    <n v="12300"/>
    <n v="506943"/>
    <n v="1508920"/>
    <n v="3360153"/>
    <n v="513849847.00000006"/>
    <n v="154154954.10000002"/>
    <n v="0.99350331006747739"/>
  </r>
  <r>
    <x v="1"/>
    <x v="2"/>
    <n v="563260000"/>
    <n v="13960000"/>
    <n v="1884000"/>
    <n v="1533495"/>
    <n v="766747.5"/>
    <n v="666747.5"/>
    <n v="119600"/>
    <n v="1343292"/>
    <n v="282130"/>
    <n v="6596012"/>
    <n v="556663988"/>
    <n v="166999196.40000001"/>
    <n v="0.98828957852501509"/>
  </r>
  <r>
    <x v="1"/>
    <x v="3"/>
    <n v="62070000"/>
    <n v="12140000"/>
    <n v="1655000"/>
    <n v="1304495"/>
    <n v="652247.5"/>
    <n v="552247.5"/>
    <n v="101400"/>
    <n v="1180015"/>
    <n v="1938138"/>
    <n v="7383543"/>
    <n v="54686457"/>
    <n v="16405937.1"/>
    <n v="0.881044900918318"/>
  </r>
  <r>
    <x v="1"/>
    <x v="4"/>
    <n v="58670000"/>
    <n v="43190000"/>
    <n v="1429000"/>
    <n v="1078495"/>
    <n v="539247.5"/>
    <n v="439247.5"/>
    <n v="411900"/>
    <n v="1018877"/>
    <n v="1442984"/>
    <n v="6359751"/>
    <n v="52310249"/>
    <n v="15693074.699999999"/>
    <n v="0.89160131242543039"/>
  </r>
  <r>
    <x v="1"/>
    <x v="5"/>
    <n v="54870000"/>
    <n v="59120000"/>
    <n v="1719000"/>
    <n v="1368495"/>
    <n v="684247.5"/>
    <n v="584247.5"/>
    <n v="571200"/>
    <n v="1225647"/>
    <n v="2246896"/>
    <n v="8399733"/>
    <n v="46470267"/>
    <n v="13941080.1"/>
    <n v="0.84691574630945876"/>
  </r>
  <r>
    <x v="1"/>
    <x v="6"/>
    <n v="54490000"/>
    <n v="55520000"/>
    <n v="1794000"/>
    <n v="1443495"/>
    <n v="721747.5"/>
    <n v="621747.5"/>
    <n v="535200"/>
    <n v="1279122"/>
    <n v="1808168"/>
    <n v="8203480"/>
    <n v="46286520"/>
    <n v="13885956"/>
    <n v="0.84944980730409247"/>
  </r>
  <r>
    <x v="1"/>
    <x v="7"/>
    <n v="58590000"/>
    <n v="53570000"/>
    <n v="1484000"/>
    <n v="1133495"/>
    <n v="566747.5"/>
    <n v="466747.5"/>
    <n v="515700"/>
    <n v="1058092"/>
    <n v="2326146"/>
    <n v="7550928"/>
    <n v="51039072"/>
    <n v="15311721.6"/>
    <n v="0.87112258064516124"/>
  </r>
  <r>
    <x v="1"/>
    <x v="8"/>
    <n v="47930000"/>
    <n v="54640000"/>
    <n v="1326000"/>
    <n v="975495"/>
    <n v="487747.5"/>
    <n v="387747.5"/>
    <n v="526400"/>
    <n v="945437.99999999988"/>
    <n v="1027079.9999999999"/>
    <n v="5675908"/>
    <n v="42254092"/>
    <n v="12676227.6"/>
    <n v="0.8815792196953891"/>
  </r>
  <r>
    <x v="1"/>
    <x v="9"/>
    <n v="47930000"/>
    <n v="14580000"/>
    <n v="254000"/>
    <n v="-96505"/>
    <n v="-48252.5"/>
    <n v="-148252.5"/>
    <n v="125800"/>
    <n v="181102"/>
    <n v="822298"/>
    <n v="1090190"/>
    <n v="46839810"/>
    <n v="14051943"/>
    <n v="0.97725453786772376"/>
  </r>
  <r>
    <x v="1"/>
    <x v="10"/>
    <n v="49300000"/>
    <n v="54440000"/>
    <n v="804000"/>
    <n v="453495"/>
    <n v="226747.5"/>
    <n v="126747.5"/>
    <n v="524400"/>
    <n v="573252"/>
    <n v="569966"/>
    <n v="3278608"/>
    <n v="46021392"/>
    <n v="13806417.6"/>
    <n v="0.9334967951318458"/>
  </r>
  <r>
    <x v="1"/>
    <x v="11"/>
    <n v="55280000"/>
    <n v="58250000"/>
    <n v="1951000"/>
    <n v="1600495"/>
    <n v="800247.5"/>
    <n v="700247.5"/>
    <n v="562500"/>
    <n v="1391063"/>
    <n v="1430938"/>
    <n v="8436491"/>
    <n v="46843509"/>
    <n v="14053052.699999999"/>
    <n v="0.84738619753979738"/>
  </r>
  <r>
    <x v="2"/>
    <x v="0"/>
    <n v="71100000"/>
    <n v="58150000"/>
    <n v="1570000"/>
    <n v="1219495"/>
    <n v="609747.5"/>
    <n v="509747.5"/>
    <n v="561500"/>
    <n v="1119410"/>
    <n v="1983152"/>
    <n v="7573052"/>
    <n v="63526948"/>
    <n v="19058084.399999999"/>
    <n v="0.89348731364275669"/>
  </r>
  <r>
    <x v="2"/>
    <x v="1"/>
    <n v="89920000"/>
    <n v="28900000"/>
    <n v="864000"/>
    <n v="513495"/>
    <n v="256747.5"/>
    <n v="156747.5"/>
    <n v="269000"/>
    <n v="616032"/>
    <n v="2210758"/>
    <n v="4886780"/>
    <n v="85033220"/>
    <n v="25509966"/>
    <n v="0.94565413701067613"/>
  </r>
  <r>
    <x v="2"/>
    <x v="2"/>
    <n v="104820000"/>
    <n v="31040000"/>
    <n v="1501000"/>
    <n v="1150495"/>
    <n v="575247.5"/>
    <n v="475247.5"/>
    <n v="290400"/>
    <n v="1070213"/>
    <n v="576940"/>
    <n v="5639543"/>
    <n v="99180457"/>
    <n v="29754137.099999998"/>
    <n v="0.9461978343827514"/>
  </r>
  <r>
    <x v="2"/>
    <x v="3"/>
    <n v="95010000"/>
    <n v="23550000"/>
    <n v="799000"/>
    <n v="448495"/>
    <n v="224247.5"/>
    <n v="124247.5"/>
    <n v="215500"/>
    <n v="569687"/>
    <n v="521782"/>
    <n v="2902959"/>
    <n v="92107041"/>
    <n v="27632112.300000001"/>
    <n v="0.96944575307862335"/>
  </r>
  <r>
    <x v="2"/>
    <x v="4"/>
    <n v="87640000"/>
    <n v="24910000"/>
    <n v="1342000"/>
    <n v="991495"/>
    <n v="495747.5"/>
    <n v="395747.5"/>
    <n v="229100"/>
    <n v="956845.99999999988"/>
    <n v="2251968"/>
    <n v="6662904"/>
    <n v="80977096"/>
    <n v="24293128.800000001"/>
    <n v="0.92397416704701052"/>
  </r>
  <r>
    <x v="2"/>
    <x v="5"/>
    <n v="106010000"/>
    <n v="18910000"/>
    <n v="1114000"/>
    <n v="763495"/>
    <n v="381747.5"/>
    <n v="281747.5"/>
    <n v="169100"/>
    <n v="794282"/>
    <n v="957340"/>
    <n v="4461712"/>
    <n v="101548288"/>
    <n v="30464486.399999999"/>
    <n v="0.95791234789170832"/>
  </r>
  <r>
    <x v="2"/>
    <x v="6"/>
    <n v="123660000"/>
    <n v="54260000"/>
    <n v="1519000"/>
    <n v="1168495"/>
    <n v="584247.5"/>
    <n v="484247.5"/>
    <n v="522600"/>
    <n v="1083047"/>
    <n v="614346"/>
    <n v="5975983"/>
    <n v="117684017"/>
    <n v="35305205.100000001"/>
    <n v="0.95167408216076343"/>
  </r>
  <r>
    <x v="2"/>
    <x v="7"/>
    <n v="142050000"/>
    <n v="23970000"/>
    <n v="1627000"/>
    <n v="1276495"/>
    <n v="638247.5"/>
    <n v="538247.5"/>
    <n v="219700"/>
    <n v="1160051"/>
    <n v="222534"/>
    <n v="5682275"/>
    <n v="136367725"/>
    <n v="40910317.5"/>
    <n v="0.95999806406194998"/>
  </r>
  <r>
    <x v="2"/>
    <x v="8"/>
    <n v="138830000"/>
    <n v="28850000"/>
    <n v="1343000"/>
    <n v="992495"/>
    <n v="496247.5"/>
    <n v="396247.5"/>
    <n v="268500"/>
    <n v="957559"/>
    <n v="2272890"/>
    <n v="6726939"/>
    <n v="132103061"/>
    <n v="39630918.299999997"/>
    <n v="0.95154549448966363"/>
  </r>
  <r>
    <x v="2"/>
    <x v="9"/>
    <n v="134600000"/>
    <n v="59210000"/>
    <n v="798000"/>
    <n v="447495"/>
    <n v="223747.5"/>
    <n v="123747.5"/>
    <n v="572100"/>
    <n v="568974"/>
    <n v="746852"/>
    <n v="3480916"/>
    <n v="131119084"/>
    <n v="39335725.199999996"/>
    <n v="0.97413881129271918"/>
  </r>
  <r>
    <x v="2"/>
    <x v="10"/>
    <n v="143550000"/>
    <n v="54480000"/>
    <n v="788000"/>
    <n v="437495"/>
    <n v="218747.5"/>
    <n v="118747.5"/>
    <n v="524800"/>
    <n v="561844"/>
    <n v="1366904"/>
    <n v="4016538"/>
    <n v="139533462"/>
    <n v="41860038.600000001"/>
    <n v="0.97201993730407521"/>
  </r>
  <r>
    <x v="2"/>
    <x v="11"/>
    <n v="183520000"/>
    <n v="9300000"/>
    <n v="667000"/>
    <n v="316495"/>
    <n v="158247.5"/>
    <n v="58247.5"/>
    <n v="73000"/>
    <n v="475571"/>
    <n v="2164476"/>
    <n v="3913037"/>
    <n v="179606963"/>
    <n v="53882088.899999999"/>
    <n v="0.97867787162162168"/>
  </r>
  <r>
    <x v="3"/>
    <x v="0"/>
    <n v="206510000"/>
    <n v="55310000"/>
    <n v="654000"/>
    <n v="303495"/>
    <n v="151747.5"/>
    <n v="51747.5"/>
    <n v="533100"/>
    <n v="466302.00000000006"/>
    <n v="1794220"/>
    <n v="3954612"/>
    <n v="202555388"/>
    <n v="60766616.399999999"/>
    <n v="0.98085026390973806"/>
  </r>
  <r>
    <x v="3"/>
    <x v="1"/>
    <n v="222890000"/>
    <n v="13850000"/>
    <n v="1429000"/>
    <n v="1078495"/>
    <n v="539247.5"/>
    <n v="439247.5"/>
    <n v="118500"/>
    <n v="1018877"/>
    <n v="2434560"/>
    <n v="7057927"/>
    <n v="215832073"/>
    <n v="64749621.899999999"/>
    <n v="0.96833448337745076"/>
  </r>
  <r>
    <x v="3"/>
    <x v="2"/>
    <n v="225570000"/>
    <n v="59900000"/>
    <n v="1209000"/>
    <n v="858495"/>
    <n v="429247.5"/>
    <n v="329247.5"/>
    <n v="579000"/>
    <n v="862017"/>
    <n v="2437730"/>
    <n v="6704737"/>
    <n v="218865263"/>
    <n v="65659578.899999999"/>
    <n v="0.9702764685020171"/>
  </r>
  <r>
    <x v="3"/>
    <x v="3"/>
    <n v="228010000"/>
    <n v="58550000"/>
    <n v="781000"/>
    <n v="430495"/>
    <n v="215247.5"/>
    <n v="115247.5"/>
    <n v="565500"/>
    <n v="556853"/>
    <n v="1865862"/>
    <n v="4530205"/>
    <n v="223479795"/>
    <n v="67043938.5"/>
    <n v="0.98013155124775231"/>
  </r>
  <r>
    <x v="3"/>
    <x v="4"/>
    <n v="258760000"/>
    <n v="4870000"/>
    <n v="747000"/>
    <n v="396495"/>
    <n v="198247.5"/>
    <n v="98247.5"/>
    <n v="28700"/>
    <n v="532611"/>
    <n v="367720"/>
    <n v="2369021"/>
    <n v="256390979"/>
    <n v="76917293.700000003"/>
    <n v="0.99084471711238209"/>
  </r>
  <r>
    <x v="3"/>
    <x v="5"/>
    <n v="284360000"/>
    <n v="49090000"/>
    <n v="1310000"/>
    <n v="959495"/>
    <n v="479747.5"/>
    <n v="379747.5"/>
    <n v="470900"/>
    <n v="934029.99999999988"/>
    <n v="511004"/>
    <n v="5044924"/>
    <n v="279315076"/>
    <n v="83794522.799999997"/>
    <n v="0.98225867210578144"/>
  </r>
  <r>
    <x v="3"/>
    <x v="6"/>
    <n v="258079999.99999997"/>
    <n v="48110000"/>
    <n v="745000"/>
    <n v="394495"/>
    <n v="197247.5"/>
    <n v="97247.5"/>
    <n v="461100"/>
    <n v="531185"/>
    <n v="2231046"/>
    <n v="4657321"/>
    <n v="253422678.99999997"/>
    <n v="76026803.699999988"/>
    <n v="0.98195396388716671"/>
  </r>
  <r>
    <x v="3"/>
    <x v="7"/>
    <n v="231990000"/>
    <n v="55410000"/>
    <n v="1243000"/>
    <n v="892495"/>
    <n v="446247.5"/>
    <n v="346247.5"/>
    <n v="534100"/>
    <n v="886259"/>
    <n v="717054"/>
    <n v="5065403"/>
    <n v="226924597"/>
    <n v="68077379.099999994"/>
    <n v="0.97816542523384631"/>
  </r>
  <r>
    <x v="3"/>
    <x v="8"/>
    <n v="246490000"/>
    <n v="57180000"/>
    <n v="1126000"/>
    <n v="775495"/>
    <n v="387747.5"/>
    <n v="287747.5"/>
    <n v="551800"/>
    <n v="802838"/>
    <n v="2312832"/>
    <n v="6244460"/>
    <n v="240245540"/>
    <n v="72073662"/>
    <n v="0.97466647734187994"/>
  </r>
  <r>
    <x v="3"/>
    <x v="9"/>
    <n v="8070000"/>
    <n v="39030000"/>
    <n v="1003000"/>
    <n v="652495"/>
    <n v="326247.5"/>
    <n v="226247.5"/>
    <n v="370300"/>
    <n v="715139"/>
    <n v="2411102"/>
    <n v="5704531"/>
    <n v="2365469"/>
    <n v="709640.7"/>
    <n v="0.29311883519206938"/>
  </r>
  <r>
    <x v="3"/>
    <x v="10"/>
    <n v="8070000"/>
    <n v="44150000"/>
    <n v="967000"/>
    <n v="616495"/>
    <n v="308247.5"/>
    <n v="208247.5"/>
    <n v="421500"/>
    <n v="689471"/>
    <n v="1311746"/>
    <n v="4522707"/>
    <n v="3547293"/>
    <n v="1064187.8999999999"/>
    <n v="0.43956542750929367"/>
  </r>
  <r>
    <x v="3"/>
    <x v="11"/>
    <n v="9160000"/>
    <n v="11730000"/>
    <n v="1524000"/>
    <n v="1173495"/>
    <n v="586747.5"/>
    <n v="486747.5"/>
    <n v="97300"/>
    <n v="1086612"/>
    <n v="1337106"/>
    <n v="6292008"/>
    <n v="2867992"/>
    <n v="860397.6"/>
    <n v="0.31309956331877731"/>
  </r>
  <r>
    <x v="4"/>
    <x v="0"/>
    <n v="8840000"/>
    <n v="53760000"/>
    <n v="1571000"/>
    <n v="1220495"/>
    <n v="610247.5"/>
    <n v="510247.5"/>
    <n v="517600"/>
    <n v="1120123"/>
    <n v="2060500"/>
    <n v="7610213"/>
    <n v="1229787"/>
    <n v="368936.1"/>
    <n v="0.13911617647058824"/>
  </r>
  <r>
    <x v="4"/>
    <x v="1"/>
    <n v="8850000"/>
    <n v="56440000"/>
    <n v="751000"/>
    <n v="400495"/>
    <n v="200247.5"/>
    <n v="100247.5"/>
    <n v="544400"/>
    <n v="535463"/>
    <n v="990308"/>
    <n v="3522161"/>
    <n v="5327839"/>
    <n v="1598351.7"/>
    <n v="0.60201570621468925"/>
  </r>
  <r>
    <x v="4"/>
    <x v="2"/>
    <n v="7330000"/>
    <n v="56260000"/>
    <n v="849000"/>
    <n v="498495"/>
    <n v="249247.5"/>
    <n v="149247.5"/>
    <n v="542600"/>
    <n v="605337"/>
    <n v="767140"/>
    <n v="3661067"/>
    <n v="3668933"/>
    <n v="1100679.8999999999"/>
    <n v="0.50053656207366981"/>
  </r>
  <r>
    <x v="4"/>
    <x v="3"/>
    <n v="6390000"/>
    <n v="37210000"/>
    <n v="694000"/>
    <n v="343495"/>
    <n v="171747.5"/>
    <n v="71747.5"/>
    <n v="352100"/>
    <n v="494822"/>
    <n v="227606"/>
    <n v="2355518"/>
    <n v="4034482"/>
    <n v="1210344.5999999999"/>
    <n v="0.63137433489827854"/>
  </r>
  <r>
    <x v="4"/>
    <x v="4"/>
    <n v="5750000"/>
    <n v="41240000"/>
    <n v="312000"/>
    <n v="-38505"/>
    <n v="-19252.5"/>
    <n v="-119252.5"/>
    <n v="392400"/>
    <n v="222456"/>
    <n v="1010595.9999999999"/>
    <n v="1760442"/>
    <n v="3989558"/>
    <n v="1196867.3999999999"/>
    <n v="0.69383617391304353"/>
  </r>
  <r>
    <x v="4"/>
    <x v="5"/>
    <n v="5860000"/>
    <n v="19380000"/>
    <n v="1224000"/>
    <n v="873495"/>
    <n v="436747.5"/>
    <n v="336747.5"/>
    <n v="173800"/>
    <n v="872712.00000000012"/>
    <n v="1973641.9999999998"/>
    <n v="5891144"/>
    <n v="-31144"/>
    <n v="-9343.1999999999989"/>
    <n v="-5.314675767918089E-3"/>
  </r>
  <r>
    <x v="4"/>
    <x v="6"/>
    <n v="6680000"/>
    <n v="33450000"/>
    <n v="835000"/>
    <n v="484495"/>
    <n v="242247.5"/>
    <n v="142247.5"/>
    <n v="314500"/>
    <n v="595355"/>
    <n v="364550"/>
    <n v="2978395"/>
    <n v="3701605"/>
    <n v="1110481.5"/>
    <n v="0.55413248502994017"/>
  </r>
  <r>
    <x v="4"/>
    <x v="7"/>
    <n v="8500000"/>
    <n v="12490000"/>
    <n v="1242000"/>
    <n v="891495"/>
    <n v="445747.5"/>
    <n v="345747.5"/>
    <n v="104900"/>
    <n v="885545.99999999988"/>
    <n v="804546"/>
    <n v="4719982"/>
    <n v="3780018"/>
    <n v="1134005.3999999999"/>
    <n v="0.44470799999999999"/>
  </r>
  <r>
    <x v="4"/>
    <x v="8"/>
    <n v="10660000"/>
    <n v="20230000"/>
    <n v="616000"/>
    <n v="265495"/>
    <n v="132747.5"/>
    <n v="32747.5"/>
    <n v="182300"/>
    <n v="439208"/>
    <n v="824834"/>
    <n v="2493332"/>
    <n v="8166668"/>
    <n v="2450000.4"/>
    <n v="0.7661039399624765"/>
  </r>
  <r>
    <x v="4"/>
    <x v="9"/>
    <n v="10940000"/>
    <n v="58320000"/>
    <n v="357000"/>
    <n v="6495"/>
    <n v="3247.5"/>
    <n v="-96752.5"/>
    <n v="563200"/>
    <n v="254541"/>
    <n v="1799925.9999999998"/>
    <n v="2887657"/>
    <n v="8052343"/>
    <n v="2415702.9"/>
    <n v="0.73604597806215721"/>
  </r>
  <r>
    <x v="4"/>
    <x v="10"/>
    <n v="12090000"/>
    <n v="35610000"/>
    <n v="1111000"/>
    <n v="760495"/>
    <n v="380247.5"/>
    <n v="280247.5"/>
    <n v="336100"/>
    <n v="792143"/>
    <n v="1063852"/>
    <n v="4724085"/>
    <n v="7365915"/>
    <n v="2209774.5"/>
    <n v="0.60925682382133994"/>
  </r>
  <r>
    <x v="4"/>
    <x v="11"/>
    <n v="13920000"/>
    <n v="34950000"/>
    <n v="791000"/>
    <n v="440495"/>
    <n v="220247.5"/>
    <n v="120247.5"/>
    <n v="329500"/>
    <n v="563983"/>
    <n v="778552"/>
    <n v="3244025"/>
    <n v="10675975"/>
    <n v="3202792.5"/>
    <n v="0.76695222701149424"/>
  </r>
  <r>
    <x v="5"/>
    <x v="0"/>
    <n v="24790000"/>
    <n v="51480000"/>
    <n v="1255000"/>
    <n v="904495"/>
    <n v="452247.5"/>
    <n v="352247.5"/>
    <n v="494800"/>
    <n v="894815"/>
    <n v="254234"/>
    <n v="4607839"/>
    <n v="20182161"/>
    <n v="6054648.2999999998"/>
    <n v="0.81412509076240425"/>
  </r>
  <r>
    <x v="5"/>
    <x v="1"/>
    <n v="29740000"/>
    <n v="10340000"/>
    <n v="849000"/>
    <n v="498495"/>
    <n v="249247.5"/>
    <n v="149247.5"/>
    <n v="83400"/>
    <n v="605337"/>
    <n v="1270536"/>
    <n v="3705263"/>
    <n v="26034737"/>
    <n v="7810421.0999999996"/>
    <n v="0.87541146603900466"/>
  </r>
  <r>
    <x v="5"/>
    <x v="2"/>
    <n v="28360000"/>
    <n v="7740000"/>
    <n v="1170000"/>
    <n v="819495"/>
    <n v="409747.5"/>
    <n v="309747.5"/>
    <n v="57400"/>
    <n v="834210"/>
    <n v="841952"/>
    <n v="4442552"/>
    <n v="23917448"/>
    <n v="7175234.3999999994"/>
    <n v="0.84335148095909729"/>
  </r>
  <r>
    <x v="5"/>
    <x v="3"/>
    <n v="27220000"/>
    <n v="42840000"/>
    <n v="306000"/>
    <n v="-44505"/>
    <n v="-22252.5"/>
    <n v="-122252.5"/>
    <n v="408400"/>
    <n v="218178.00000000003"/>
    <n v="1486730"/>
    <n v="2230298"/>
    <n v="24989702"/>
    <n v="7496910.5999999996"/>
    <n v="0.91806399706098452"/>
  </r>
  <r>
    <x v="5"/>
    <x v="4"/>
    <n v="27100000"/>
    <n v="40920000"/>
    <n v="807000"/>
    <n v="456495"/>
    <n v="228247.5"/>
    <n v="128247.5"/>
    <n v="389200"/>
    <n v="575391"/>
    <n v="2295714"/>
    <n v="4880295"/>
    <n v="22219705"/>
    <n v="6665911.5"/>
    <n v="0.81991531365313652"/>
  </r>
  <r>
    <x v="5"/>
    <x v="5"/>
    <n v="23340000"/>
    <n v="16450000"/>
    <n v="1968000"/>
    <n v="1617495"/>
    <n v="808747.5"/>
    <n v="708747.5"/>
    <n v="144500"/>
    <n v="1403184"/>
    <n v="2510006"/>
    <n v="9160680"/>
    <n v="14179320"/>
    <n v="4253796"/>
    <n v="0.60751156812339335"/>
  </r>
  <r>
    <x v="5"/>
    <x v="6"/>
    <n v="21410000"/>
    <n v="59640000"/>
    <n v="905000"/>
    <n v="554495"/>
    <n v="277247.5"/>
    <n v="177247.5"/>
    <n v="576400"/>
    <n v="645265"/>
    <n v="364550"/>
    <n v="3500205"/>
    <n v="17909795"/>
    <n v="5372938.5"/>
    <n v="0.83651541335824386"/>
  </r>
  <r>
    <x v="5"/>
    <x v="7"/>
    <n v="23470000"/>
    <n v="36030000"/>
    <n v="342000"/>
    <n v="-8505"/>
    <n v="-4252.5"/>
    <n v="-104252.5"/>
    <n v="340300"/>
    <n v="243846"/>
    <n v="491984"/>
    <n v="1301120"/>
    <n v="22168880"/>
    <n v="6650664"/>
    <n v="0.94456242011077973"/>
  </r>
  <r>
    <x v="5"/>
    <x v="8"/>
    <n v="22390000"/>
    <n v="14030000"/>
    <n v="1918000"/>
    <n v="1567495"/>
    <n v="783747.5"/>
    <n v="683747.5"/>
    <n v="120300"/>
    <n v="1367534"/>
    <n v="1778370"/>
    <n v="8219194"/>
    <n v="14170806"/>
    <n v="4251241.8"/>
    <n v="0.63290781598928092"/>
  </r>
  <r>
    <x v="5"/>
    <x v="9"/>
    <n v="25870000"/>
    <n v="33360000"/>
    <n v="616000"/>
    <n v="265495"/>
    <n v="132747.5"/>
    <n v="32747.5"/>
    <n v="313600"/>
    <n v="439208"/>
    <n v="290372"/>
    <n v="2090170"/>
    <n v="23779830"/>
    <n v="7133949"/>
    <n v="0.919204870506378"/>
  </r>
  <r>
    <x v="5"/>
    <x v="10"/>
    <n v="34590000"/>
    <n v="3510000"/>
    <n v="1854000"/>
    <n v="1503495"/>
    <n v="751747.5"/>
    <n v="651747.5"/>
    <n v="15100"/>
    <n v="1321902"/>
    <n v="2096638"/>
    <n v="8194630"/>
    <n v="26395370"/>
    <n v="7918611"/>
    <n v="0.76309251228678809"/>
  </r>
  <r>
    <x v="5"/>
    <x v="11"/>
    <n v="39060000"/>
    <n v="11970000"/>
    <n v="570000"/>
    <n v="219495"/>
    <n v="109747.5"/>
    <n v="9747.5"/>
    <n v="99700"/>
    <n v="406410"/>
    <n v="2222804"/>
    <n v="3637904"/>
    <n v="35422096"/>
    <n v="10626628.799999999"/>
    <n v="0.90686369687660007"/>
  </r>
  <r>
    <x v="6"/>
    <x v="0"/>
    <n v="43140000"/>
    <n v="36490000"/>
    <n v="1634000"/>
    <n v="1283495"/>
    <n v="641747.5"/>
    <n v="541747.5"/>
    <n v="344900"/>
    <n v="1165042"/>
    <n v="401956"/>
    <n v="6012888"/>
    <n v="37127112"/>
    <n v="11138133.6"/>
    <n v="0.86061919332406123"/>
  </r>
  <r>
    <x v="6"/>
    <x v="1"/>
    <n v="55410000"/>
    <n v="4870000"/>
    <n v="1897000"/>
    <n v="1546495"/>
    <n v="773247.5"/>
    <n v="673247.5"/>
    <n v="28700"/>
    <n v="1352561"/>
    <n v="1209038"/>
    <n v="7480289"/>
    <n v="47929711"/>
    <n v="14378913.299999999"/>
    <n v="0.86500110088431692"/>
  </r>
  <r>
    <x v="6"/>
    <x v="2"/>
    <n v="53330000"/>
    <n v="8140000"/>
    <n v="1182000"/>
    <n v="831495"/>
    <n v="415747.5"/>
    <n v="315747.5"/>
    <n v="61400"/>
    <n v="842766"/>
    <n v="2284302"/>
    <n v="5933458"/>
    <n v="47396542"/>
    <n v="14218962.6"/>
    <n v="0.88874070879429967"/>
  </r>
  <r>
    <x v="6"/>
    <x v="3"/>
    <n v="52800000"/>
    <n v="45200000"/>
    <n v="494000"/>
    <n v="143495"/>
    <n v="71747.5"/>
    <n v="-28252.5"/>
    <n v="432000"/>
    <n v="352222"/>
    <n v="1573588"/>
    <n v="3038800"/>
    <n v="49761200"/>
    <n v="14928360"/>
    <n v="0.94244696969696973"/>
  </r>
  <r>
    <x v="6"/>
    <x v="4"/>
    <n v="57680000"/>
    <n v="56610000"/>
    <n v="1950000"/>
    <n v="1599495"/>
    <n v="799747.5"/>
    <n v="699747.5"/>
    <n v="546100"/>
    <n v="1390350"/>
    <n v="1469612"/>
    <n v="8455052"/>
    <n v="49224948"/>
    <n v="14767484.4"/>
    <n v="0.85341449375866851"/>
  </r>
  <r>
    <x v="6"/>
    <x v="5"/>
    <n v="47560000"/>
    <n v="30360000"/>
    <n v="1957000"/>
    <n v="1606495"/>
    <n v="803247.5"/>
    <n v="703247.5"/>
    <n v="283600"/>
    <n v="1395341"/>
    <n v="991576"/>
    <n v="7740507"/>
    <n v="39819493"/>
    <n v="11945847.9"/>
    <n v="0.83724753994953738"/>
  </r>
  <r>
    <x v="6"/>
    <x v="6"/>
    <n v="45010000"/>
    <n v="9080000"/>
    <n v="1677000"/>
    <n v="1326495"/>
    <n v="663247.5"/>
    <n v="563247.5"/>
    <n v="70800"/>
    <n v="1195701"/>
    <n v="1887418"/>
    <n v="7383909"/>
    <n v="37626091"/>
    <n v="11287827.299999999"/>
    <n v="0.83594958898022664"/>
  </r>
  <r>
    <x v="6"/>
    <x v="7"/>
    <n v="44340000"/>
    <n v="35590000"/>
    <n v="467000"/>
    <n v="116495"/>
    <n v="58247.5"/>
    <n v="-41752.5"/>
    <n v="335900"/>
    <n v="332971"/>
    <n v="2172718"/>
    <n v="3441579"/>
    <n v="40898421"/>
    <n v="12269526.299999999"/>
    <n v="0.92238207036535858"/>
  </r>
  <r>
    <x v="6"/>
    <x v="8"/>
    <n v="37860000"/>
    <n v="14620000"/>
    <n v="1133000"/>
    <n v="782495"/>
    <n v="391247.5"/>
    <n v="291247.5"/>
    <n v="126200"/>
    <n v="807829"/>
    <n v="2053525.9999999998"/>
    <n v="5585545"/>
    <n v="32274455"/>
    <n v="9682336.5"/>
    <n v="0.85246843634442682"/>
  </r>
  <r>
    <x v="6"/>
    <x v="9"/>
    <n v="30320000"/>
    <n v="10550000"/>
    <n v="1609000"/>
    <n v="1258495"/>
    <n v="629247.5"/>
    <n v="529247.5"/>
    <n v="85500"/>
    <n v="1147217"/>
    <n v="1475952"/>
    <n v="6734659"/>
    <n v="23585341"/>
    <n v="7075602.2999999998"/>
    <n v="0.77788063984168865"/>
  </r>
  <r>
    <x v="6"/>
    <x v="10"/>
    <n v="33870000"/>
    <n v="26260000"/>
    <n v="1033000"/>
    <n v="682495"/>
    <n v="341247.5"/>
    <n v="241247.5"/>
    <n v="242600"/>
    <n v="736529"/>
    <n v="1115840"/>
    <n v="4392959"/>
    <n v="29477041"/>
    <n v="8843112.2999999989"/>
    <n v="0.87029940950693829"/>
  </r>
  <r>
    <x v="6"/>
    <x v="11"/>
    <n v="36300000"/>
    <n v="2860000"/>
    <n v="1909000"/>
    <n v="1558495"/>
    <n v="779247.5"/>
    <n v="679247.5"/>
    <n v="8600"/>
    <n v="1361117"/>
    <n v="271986"/>
    <n v="6567693"/>
    <n v="29732307"/>
    <n v="8919692.0999999996"/>
    <n v="0.81907181818181818"/>
  </r>
  <r>
    <x v="7"/>
    <x v="0"/>
    <n v="34040000"/>
    <n v="49330000"/>
    <n v="1921000"/>
    <n v="1570495"/>
    <n v="785247.5"/>
    <n v="685247.5"/>
    <n v="473300"/>
    <n v="1369673"/>
    <n v="803278"/>
    <n v="7608241"/>
    <n v="26431759"/>
    <n v="7929527.6999999993"/>
    <n v="0.77649115746180963"/>
  </r>
  <r>
    <x v="7"/>
    <x v="1"/>
    <n v="44170000"/>
    <n v="12590000"/>
    <n v="492000"/>
    <n v="141495"/>
    <n v="70747.5"/>
    <n v="-29252.5"/>
    <n v="105900"/>
    <n v="350796"/>
    <n v="776650"/>
    <n v="1908336"/>
    <n v="42261664"/>
    <n v="12678499.199999999"/>
    <n v="0.95679565315825221"/>
  </r>
  <r>
    <x v="7"/>
    <x v="2"/>
    <n v="54990000"/>
    <n v="17240000"/>
    <n v="1864000"/>
    <n v="1513495"/>
    <n v="756747.5"/>
    <n v="656747.5"/>
    <n v="152400"/>
    <n v="1329032"/>
    <n v="2378768"/>
    <n v="8651190"/>
    <n v="46338810"/>
    <n v="13901643"/>
    <n v="0.84267703218767054"/>
  </r>
  <r>
    <x v="7"/>
    <x v="3"/>
    <n v="54530000"/>
    <n v="33840000"/>
    <n v="793000"/>
    <n v="442495"/>
    <n v="221247.5"/>
    <n v="121247.5"/>
    <n v="318400"/>
    <n v="565409"/>
    <n v="1484194"/>
    <n v="3945993"/>
    <n v="50584007"/>
    <n v="15175202.1"/>
    <n v="0.92763629194938568"/>
  </r>
  <r>
    <x v="7"/>
    <x v="4"/>
    <n v="55210000"/>
    <n v="20870000"/>
    <n v="1460000"/>
    <n v="1109495"/>
    <n v="554747.5"/>
    <n v="454747.5"/>
    <n v="188700"/>
    <n v="1040979.9999999999"/>
    <n v="2239922"/>
    <n v="7048592"/>
    <n v="48161408"/>
    <n v="14448422.4"/>
    <n v="0.87233124433979348"/>
  </r>
  <r>
    <x v="7"/>
    <x v="5"/>
    <n v="63010000"/>
    <n v="45480000"/>
    <n v="866000"/>
    <n v="515495"/>
    <n v="257747.5"/>
    <n v="157747.5"/>
    <n v="434800"/>
    <n v="617458"/>
    <n v="1470880"/>
    <n v="4320128"/>
    <n v="58689872"/>
    <n v="17606961.599999998"/>
    <n v="0.93143742263132834"/>
  </r>
  <r>
    <x v="7"/>
    <x v="6"/>
    <n v="13190000"/>
    <n v="15670000"/>
    <n v="1480000"/>
    <n v="1129495"/>
    <n v="564747.5"/>
    <n v="464747.5"/>
    <n v="136700"/>
    <n v="1055240"/>
    <n v="2340094"/>
    <n v="7171024"/>
    <n v="6018976"/>
    <n v="1805692.8"/>
    <n v="0.45632873388931006"/>
  </r>
  <r>
    <x v="7"/>
    <x v="7"/>
    <n v="13450000"/>
    <n v="58230000"/>
    <n v="474000"/>
    <n v="123495"/>
    <n v="61747.5"/>
    <n v="-38252.5"/>
    <n v="562300"/>
    <n v="337962"/>
    <n v="1122814"/>
    <n v="2644066"/>
    <n v="10805934"/>
    <n v="3241780.1999999997"/>
    <n v="0.8034151672862454"/>
  </r>
  <r>
    <x v="7"/>
    <x v="8"/>
    <n v="13130000"/>
    <n v="26620000"/>
    <n v="1217000"/>
    <n v="866495"/>
    <n v="433247.5"/>
    <n v="333247.5"/>
    <n v="246200"/>
    <n v="867720.99999999988"/>
    <n v="1960962"/>
    <n v="5924873"/>
    <n v="7205127"/>
    <n v="2161538.1"/>
    <n v="0.54875300837776086"/>
  </r>
  <r>
    <x v="7"/>
    <x v="9"/>
    <n v="13310000"/>
    <n v="14860000"/>
    <n v="815000"/>
    <n v="464495"/>
    <n v="232247.5"/>
    <n v="132247.5"/>
    <n v="128600"/>
    <n v="581095"/>
    <n v="893940"/>
    <n v="3247625"/>
    <n v="10062375"/>
    <n v="3018712.5"/>
    <n v="0.75600112697220134"/>
  </r>
  <r>
    <x v="7"/>
    <x v="10"/>
    <n v="10060000"/>
    <n v="7650000"/>
    <n v="701000"/>
    <n v="350495"/>
    <n v="175247.5"/>
    <n v="75247.5"/>
    <n v="56500"/>
    <n v="499813"/>
    <n v="696132"/>
    <n v="2554435"/>
    <n v="7505565"/>
    <n v="2251669.5"/>
    <n v="0.74608001988071571"/>
  </r>
  <r>
    <x v="7"/>
    <x v="11"/>
    <n v="8780000"/>
    <n v="20300000"/>
    <n v="1481000"/>
    <n v="1130495"/>
    <n v="565247.5"/>
    <n v="465247.5"/>
    <n v="183000"/>
    <n v="1055953"/>
    <n v="592156"/>
    <n v="5473099"/>
    <n v="3306901"/>
    <n v="992070.29999999993"/>
    <n v="0.37664020501138951"/>
  </r>
  <r>
    <x v="8"/>
    <x v="0"/>
    <n v="8080000"/>
    <n v="44840000"/>
    <n v="705000"/>
    <n v="354495"/>
    <n v="177247.5"/>
    <n v="77247.5"/>
    <n v="428400"/>
    <n v="502664.99999999994"/>
    <n v="1657909.9999999998"/>
    <n v="3902965"/>
    <n v="4177035"/>
    <n v="1253110.5"/>
    <n v="0.51695977722772279"/>
  </r>
  <r>
    <x v="8"/>
    <x v="1"/>
    <n v="8279999.9999999991"/>
    <n v="40810000"/>
    <n v="1469000"/>
    <n v="1118495"/>
    <n v="559247.5"/>
    <n v="459247.5"/>
    <n v="388100"/>
    <n v="1047396.9999999999"/>
    <n v="2328048"/>
    <n v="7369535"/>
    <n v="910464.99999999907"/>
    <n v="273139.49999999971"/>
    <n v="0.10995954106280183"/>
  </r>
  <r>
    <x v="8"/>
    <x v="2"/>
    <n v="9530000"/>
    <n v="50790000"/>
    <n v="1540000"/>
    <n v="1189495"/>
    <n v="594747.5"/>
    <n v="494747.5"/>
    <n v="487900"/>
    <n v="1098020"/>
    <n v="713250"/>
    <n v="6118160"/>
    <n v="3411840"/>
    <n v="1023552"/>
    <n v="0.35801049317943334"/>
  </r>
  <r>
    <x v="8"/>
    <x v="3"/>
    <n v="8920000"/>
    <n v="10580000"/>
    <n v="723000"/>
    <n v="372495"/>
    <n v="186247.5"/>
    <n v="86247.5"/>
    <n v="85800"/>
    <n v="515499"/>
    <n v="869848"/>
    <n v="2839137"/>
    <n v="6080863"/>
    <n v="1824258.9"/>
    <n v="0.68171109865470847"/>
  </r>
  <r>
    <x v="8"/>
    <x v="4"/>
    <n v="13590000"/>
    <n v="43890000"/>
    <n v="983000"/>
    <n v="632495"/>
    <n v="316247.5"/>
    <n v="216247.5"/>
    <n v="418900"/>
    <n v="700879"/>
    <n v="2442802"/>
    <n v="5710571"/>
    <n v="7879429"/>
    <n v="2363828.6999999997"/>
    <n v="0.57979610007358351"/>
  </r>
  <r>
    <x v="8"/>
    <x v="5"/>
    <n v="16460000"/>
    <n v="42780000"/>
    <n v="954000"/>
    <n v="603495"/>
    <n v="301747.5"/>
    <n v="201747.5"/>
    <n v="407800"/>
    <n v="680202"/>
    <n v="2227242"/>
    <n v="5376234"/>
    <n v="11083766"/>
    <n v="3325129.8"/>
    <n v="0.67337582017010933"/>
  </r>
  <r>
    <x v="8"/>
    <x v="6"/>
    <n v="15210000"/>
    <n v="58810000"/>
    <n v="1208000"/>
    <n v="857495"/>
    <n v="428747.5"/>
    <n v="328747.5"/>
    <n v="568100"/>
    <n v="861304.00000000012"/>
    <n v="2378134"/>
    <n v="6630528"/>
    <n v="8579472"/>
    <n v="2573841.6"/>
    <n v="0.56406785009861937"/>
  </r>
  <r>
    <x v="8"/>
    <x v="7"/>
    <n v="15230000"/>
    <n v="53560000"/>
    <n v="1611000"/>
    <n v="1260495"/>
    <n v="630247.5"/>
    <n v="530247.5"/>
    <n v="515600"/>
    <n v="1148643"/>
    <n v="431754"/>
    <n v="6127987"/>
    <n v="9102013"/>
    <n v="2730603.9"/>
    <n v="0.59763709783322394"/>
  </r>
  <r>
    <x v="8"/>
    <x v="8"/>
    <n v="16300000"/>
    <n v="13610000"/>
    <n v="838000"/>
    <n v="487495"/>
    <n v="243747.5"/>
    <n v="143747.5"/>
    <n v="116100"/>
    <n v="597494"/>
    <n v="2510006"/>
    <n v="4936590"/>
    <n v="11363410"/>
    <n v="3409023"/>
    <n v="0.6971417177914111"/>
  </r>
  <r>
    <x v="8"/>
    <x v="9"/>
    <n v="31870000"/>
    <n v="39350000"/>
    <n v="1925000"/>
    <n v="1574495"/>
    <n v="787247.5"/>
    <n v="687247.5"/>
    <n v="373500"/>
    <n v="1372525"/>
    <n v="1495606"/>
    <n v="8215621"/>
    <n v="23654379"/>
    <n v="7096313.7000000002"/>
    <n v="0.74221459052400374"/>
  </r>
  <r>
    <x v="8"/>
    <x v="10"/>
    <n v="37530000"/>
    <n v="30990000"/>
    <n v="1245000"/>
    <n v="894495"/>
    <n v="447247.5"/>
    <n v="347247.5"/>
    <n v="289900"/>
    <n v="887685"/>
    <n v="2220902"/>
    <n v="6332477"/>
    <n v="31197523"/>
    <n v="9359256.9000000004"/>
    <n v="0.83126893152144954"/>
  </r>
  <r>
    <x v="8"/>
    <x v="11"/>
    <n v="34330000"/>
    <n v="34350000"/>
    <n v="1686000"/>
    <n v="1335495"/>
    <n v="667747.5"/>
    <n v="567747.5"/>
    <n v="323500"/>
    <n v="1202118"/>
    <n v="665700"/>
    <n v="6448308"/>
    <n v="27881692"/>
    <n v="8364507.5999999996"/>
    <n v="0.81216696766676377"/>
  </r>
  <r>
    <x v="9"/>
    <x v="0"/>
    <n v="30950000"/>
    <n v="36780000"/>
    <n v="1665000"/>
    <n v="1314495"/>
    <n v="657247.5"/>
    <n v="557247.5"/>
    <n v="347800"/>
    <n v="1187145"/>
    <n v="1856986"/>
    <n v="7585921"/>
    <n v="23364079"/>
    <n v="7009223.7000000002"/>
    <n v="0.75489754442649437"/>
  </r>
  <r>
    <x v="9"/>
    <x v="1"/>
    <n v="24820000"/>
    <n v="17590000"/>
    <n v="1860000"/>
    <n v="1509495"/>
    <n v="754747.5"/>
    <n v="654747.5"/>
    <n v="155900"/>
    <n v="1326180"/>
    <n v="1030250"/>
    <n v="7291320"/>
    <n v="17528680"/>
    <n v="5258604"/>
    <n v="0.70623207091055595"/>
  </r>
  <r>
    <x v="9"/>
    <x v="2"/>
    <n v="24930000"/>
    <n v="58530000"/>
    <n v="611000"/>
    <n v="260495"/>
    <n v="130247.5"/>
    <n v="30247.5"/>
    <n v="565300"/>
    <n v="435643"/>
    <n v="2272256"/>
    <n v="4305189"/>
    <n v="20624811"/>
    <n v="6187443.2999999998"/>
    <n v="0.8273089049338147"/>
  </r>
  <r>
    <x v="9"/>
    <x v="3"/>
    <n v="23180000"/>
    <n v="46040000"/>
    <n v="1418000"/>
    <n v="1067495"/>
    <n v="533747.5"/>
    <n v="433747.5"/>
    <n v="440400"/>
    <n v="1011034"/>
    <n v="1198260"/>
    <n v="6102684"/>
    <n v="17077316"/>
    <n v="5123194.8"/>
    <n v="0.73672631578947367"/>
  </r>
  <r>
    <x v="9"/>
    <x v="4"/>
    <n v="25120000"/>
    <n v="58480000"/>
    <n v="1570000"/>
    <n v="1219495"/>
    <n v="609747.5"/>
    <n v="509747.5"/>
    <n v="564800"/>
    <n v="1119410"/>
    <n v="806448"/>
    <n v="6399648"/>
    <n v="18720352"/>
    <n v="5616105.5999999996"/>
    <n v="0.74523694267515928"/>
  </r>
  <r>
    <x v="9"/>
    <x v="5"/>
    <n v="23990000"/>
    <n v="20100000"/>
    <n v="1740000"/>
    <n v="1389495"/>
    <n v="694747.5"/>
    <n v="594747.5"/>
    <n v="181000"/>
    <n v="1240620"/>
    <n v="1715604"/>
    <n v="7556214"/>
    <n v="16433786"/>
    <n v="4930135.8"/>
    <n v="0.68502651104626933"/>
  </r>
  <r>
    <x v="9"/>
    <x v="6"/>
    <n v="25020000"/>
    <n v="33420000"/>
    <n v="659000"/>
    <n v="308495"/>
    <n v="154247.5"/>
    <n v="54247.5"/>
    <n v="314200"/>
    <n v="469867"/>
    <n v="1719408.0000000002"/>
    <n v="3679465"/>
    <n v="21340535"/>
    <n v="6402160.5"/>
    <n v="0.85293904876099125"/>
  </r>
  <r>
    <x v="9"/>
    <x v="7"/>
    <n v="34090000"/>
    <n v="38710000"/>
    <n v="1347000"/>
    <n v="996495"/>
    <n v="498247.5"/>
    <n v="398247.5"/>
    <n v="367100"/>
    <n v="960411"/>
    <n v="607372"/>
    <n v="5174873"/>
    <n v="28915127"/>
    <n v="8674538.0999999996"/>
    <n v="0.84819967732472867"/>
  </r>
  <r>
    <x v="9"/>
    <x v="8"/>
    <n v="42570000"/>
    <n v="5930000"/>
    <n v="1207000"/>
    <n v="856495"/>
    <n v="428247.5"/>
    <n v="328247.5"/>
    <n v="39300"/>
    <n v="860591"/>
    <n v="1479122"/>
    <n v="5199003"/>
    <n v="37370997"/>
    <n v="11211299.1"/>
    <n v="0.87787167019027479"/>
  </r>
  <r>
    <x v="9"/>
    <x v="9"/>
    <n v="43200000"/>
    <n v="40950000"/>
    <n v="1340000"/>
    <n v="989495"/>
    <n v="494747.5"/>
    <n v="394747.5"/>
    <n v="389500"/>
    <n v="955420.00000000012"/>
    <n v="424146"/>
    <n v="4988056"/>
    <n v="38211944"/>
    <n v="11463583.199999999"/>
    <n v="0.88453574074074071"/>
  </r>
  <r>
    <x v="9"/>
    <x v="10"/>
    <n v="39900000"/>
    <n v="8650000"/>
    <n v="1916000"/>
    <n v="1565495"/>
    <n v="782747.5"/>
    <n v="682747.5"/>
    <n v="66500"/>
    <n v="1366108"/>
    <n v="1037858"/>
    <n v="7417456"/>
    <n v="32482544"/>
    <n v="9744763.1999999993"/>
    <n v="0.81409884711779446"/>
  </r>
  <r>
    <x v="9"/>
    <x v="11"/>
    <n v="47980000"/>
    <n v="47460000"/>
    <n v="1011000"/>
    <n v="660495"/>
    <n v="330247.5"/>
    <n v="230247.5"/>
    <n v="454600"/>
    <n v="720843"/>
    <n v="842586"/>
    <n v="4250019"/>
    <n v="43729981"/>
    <n v="13118994.299999999"/>
    <n v="0.91142102959566484"/>
  </r>
  <r>
    <x v="10"/>
    <x v="0"/>
    <n v="45700000"/>
    <n v="26680000"/>
    <n v="1641000"/>
    <n v="1290495"/>
    <n v="645247.5"/>
    <n v="545247.5"/>
    <n v="246800"/>
    <n v="1170033"/>
    <n v="711348"/>
    <n v="6250171"/>
    <n v="39449829"/>
    <n v="11834948.699999999"/>
    <n v="0.86323477024070017"/>
  </r>
  <r>
    <x v="10"/>
    <x v="1"/>
    <n v="51880000"/>
    <n v="46230000"/>
    <n v="1058000"/>
    <n v="707495"/>
    <n v="353747.5"/>
    <n v="253747.5"/>
    <n v="442300"/>
    <n v="754354"/>
    <n v="2516980"/>
    <n v="6086624"/>
    <n v="45793376"/>
    <n v="13738012.799999999"/>
    <n v="0.88267879722436393"/>
  </r>
  <r>
    <x v="10"/>
    <x v="2"/>
    <n v="56780000"/>
    <n v="32820000"/>
    <n v="1106000"/>
    <n v="755495"/>
    <n v="377747.5"/>
    <n v="277747.5"/>
    <n v="308200"/>
    <n v="788578"/>
    <n v="323974"/>
    <n v="3937742"/>
    <n v="52842258"/>
    <n v="15852677.399999999"/>
    <n v="0.93064913702007745"/>
  </r>
  <r>
    <x v="10"/>
    <x v="3"/>
    <n v="58370000"/>
    <n v="51220000"/>
    <n v="1933000"/>
    <n v="1582495"/>
    <n v="791247.5"/>
    <n v="691247.5"/>
    <n v="492200"/>
    <n v="1378229"/>
    <n v="2336290"/>
    <n v="9204709"/>
    <n v="49165291"/>
    <n v="14749587.299999999"/>
    <n v="0.84230411170121633"/>
  </r>
  <r>
    <x v="10"/>
    <x v="4"/>
    <n v="44840000"/>
    <n v="7710000"/>
    <n v="436000"/>
    <n v="85495"/>
    <n v="42747.5"/>
    <n v="-57252.5"/>
    <n v="57100"/>
    <n v="310868"/>
    <n v="2061134"/>
    <n v="2936092"/>
    <n v="41903908"/>
    <n v="12571172.4"/>
    <n v="0.93452069580731489"/>
  </r>
  <r>
    <x v="10"/>
    <x v="5"/>
    <n v="44770000"/>
    <n v="50560000"/>
    <n v="1764000"/>
    <n v="1413495"/>
    <n v="706747.5"/>
    <n v="606747.5"/>
    <n v="485600"/>
    <n v="1257732"/>
    <n v="595960"/>
    <n v="6830282"/>
    <n v="37939718"/>
    <n v="11381915.4"/>
    <n v="0.84743618494527584"/>
  </r>
  <r>
    <x v="10"/>
    <x v="6"/>
    <n v="41510000"/>
    <n v="22410000"/>
    <n v="823000"/>
    <n v="472495"/>
    <n v="236247.5"/>
    <n v="136247.5"/>
    <n v="204100"/>
    <n v="586799"/>
    <n v="1463906"/>
    <n v="3922795"/>
    <n v="37587205"/>
    <n v="11276161.5"/>
    <n v="0.90549759094194171"/>
  </r>
  <r>
    <x v="10"/>
    <x v="7"/>
    <n v="45660000"/>
    <n v="53390000"/>
    <n v="762000"/>
    <n v="411495"/>
    <n v="205747.5"/>
    <n v="105747.5"/>
    <n v="513900"/>
    <n v="543306"/>
    <n v="1146906"/>
    <n v="3689102"/>
    <n v="41970898"/>
    <n v="12591269.4"/>
    <n v="0.91920494962768284"/>
  </r>
  <r>
    <x v="10"/>
    <x v="8"/>
    <n v="50050000"/>
    <n v="42250000"/>
    <n v="1401000"/>
    <n v="1050495"/>
    <n v="525247.5"/>
    <n v="425247.5"/>
    <n v="402500"/>
    <n v="998912.99999999988"/>
    <n v="1338374"/>
    <n v="6141777"/>
    <n v="43908223"/>
    <n v="13172466.9"/>
    <n v="0.87728717282717283"/>
  </r>
  <r>
    <x v="10"/>
    <x v="9"/>
    <n v="52260000"/>
    <n v="57500000"/>
    <n v="556000"/>
    <n v="205495"/>
    <n v="102747.5"/>
    <n v="2747.5"/>
    <n v="555000"/>
    <n v="396428"/>
    <n v="1905170"/>
    <n v="3723588"/>
    <n v="48536412"/>
    <n v="14560923.6"/>
    <n v="0.92874879448909298"/>
  </r>
  <r>
    <x v="10"/>
    <x v="10"/>
    <n v="72300000"/>
    <n v="28750000"/>
    <n v="1298000"/>
    <n v="947495"/>
    <n v="473747.5"/>
    <n v="373747.5"/>
    <n v="267500"/>
    <n v="925474"/>
    <n v="1317452"/>
    <n v="5603416"/>
    <n v="66696584"/>
    <n v="20008975.199999999"/>
    <n v="0.92249770401106501"/>
  </r>
  <r>
    <x v="10"/>
    <x v="11"/>
    <n v="88850000"/>
    <n v="13930000"/>
    <n v="662000"/>
    <n v="311495"/>
    <n v="155747.5"/>
    <n v="55747.5"/>
    <n v="119300"/>
    <n v="472006.00000000006"/>
    <n v="2501130"/>
    <n v="4277426"/>
    <n v="84572574"/>
    <n v="25371772.199999999"/>
    <n v="0.9518578953292065"/>
  </r>
  <r>
    <x v="11"/>
    <x v="0"/>
    <n v="86260000"/>
    <n v="22840000"/>
    <n v="1254000"/>
    <n v="903495"/>
    <n v="451747.5"/>
    <n v="351747.5"/>
    <n v="208400"/>
    <n v="894102"/>
    <n v="619418"/>
    <n v="4682910"/>
    <n v="81577090"/>
    <n v="24473127"/>
    <n v="0.94571168560166941"/>
  </r>
  <r>
    <x v="11"/>
    <x v="1"/>
    <n v="83050000"/>
    <n v="32330000"/>
    <n v="712000"/>
    <n v="361495"/>
    <n v="180747.5"/>
    <n v="80747.5"/>
    <n v="303300"/>
    <n v="507656.00000000006"/>
    <n v="183860"/>
    <n v="2329806"/>
    <n v="80720194"/>
    <n v="24216058.199999999"/>
    <n v="0.97194694762191447"/>
  </r>
  <r>
    <x v="11"/>
    <x v="2"/>
    <n v="84520000"/>
    <n v="10420000"/>
    <n v="1722000"/>
    <n v="1371495"/>
    <n v="685747.5"/>
    <n v="585747.5"/>
    <n v="84200"/>
    <n v="1227786"/>
    <n v="2026898"/>
    <n v="7703874"/>
    <n v="76816126"/>
    <n v="23044837.800000001"/>
    <n v="0.90885146710837672"/>
  </r>
  <r>
    <x v="11"/>
    <x v="3"/>
    <n v="20700000"/>
    <n v="22280000"/>
    <n v="959000"/>
    <n v="608495"/>
    <n v="304247.5"/>
    <n v="204247.5"/>
    <n v="202800"/>
    <n v="683767"/>
    <n v="1596412"/>
    <n v="4558969"/>
    <n v="16141031"/>
    <n v="4842309.3"/>
    <n v="0.77975995169082124"/>
  </r>
  <r>
    <x v="11"/>
    <x v="4"/>
    <n v="23880000"/>
    <n v="54660000"/>
    <n v="1742000"/>
    <n v="1391495"/>
    <n v="695747.5"/>
    <n v="595747.5"/>
    <n v="526600"/>
    <n v="1242046"/>
    <n v="400054"/>
    <n v="6593690"/>
    <n v="17286310"/>
    <n v="5185893"/>
    <n v="0.72388232830820776"/>
  </r>
  <r>
    <x v="11"/>
    <x v="5"/>
    <n v="26490000"/>
    <n v="3340000"/>
    <n v="1162000"/>
    <n v="811495"/>
    <n v="405747.5"/>
    <n v="305747.5"/>
    <n v="13400"/>
    <n v="828506"/>
    <n v="1126618"/>
    <n v="4653514"/>
    <n v="21836486"/>
    <n v="6550945.7999999998"/>
    <n v="0.82432940732351834"/>
  </r>
  <r>
    <x v="11"/>
    <x v="6"/>
    <n v="22680000"/>
    <n v="50360000"/>
    <n v="998000"/>
    <n v="647495"/>
    <n v="323747.5"/>
    <n v="223747.5"/>
    <n v="483600"/>
    <n v="711574"/>
    <n v="166108"/>
    <n v="3554272"/>
    <n v="19125728"/>
    <n v="5737718.3999999994"/>
    <n v="0.84328606701940034"/>
  </r>
  <r>
    <x v="11"/>
    <x v="7"/>
    <n v="24060000"/>
    <n v="55740000"/>
    <n v="1474000"/>
    <n v="1123495"/>
    <n v="561747.5"/>
    <n v="461747.5"/>
    <n v="537400"/>
    <n v="1050962"/>
    <n v="610542"/>
    <n v="5819894"/>
    <n v="18240106"/>
    <n v="5472031.7999999998"/>
    <n v="0.75810914380714878"/>
  </r>
  <r>
    <x v="11"/>
    <x v="8"/>
    <n v="26010000"/>
    <n v="30490000"/>
    <n v="316000"/>
    <n v="-34505"/>
    <n v="-17252.5"/>
    <n v="-117252.5"/>
    <n v="284900"/>
    <n v="225308"/>
    <n v="1999636"/>
    <n v="2656834"/>
    <n v="23353166"/>
    <n v="7005949.7999999998"/>
    <n v="0.89785336409073435"/>
  </r>
  <r>
    <x v="11"/>
    <x v="9"/>
    <n v="19690000"/>
    <n v="8410000"/>
    <n v="1868000"/>
    <n v="1517495"/>
    <n v="758747.5"/>
    <n v="658747.5"/>
    <n v="64100"/>
    <n v="1331884"/>
    <n v="949732"/>
    <n v="7148706"/>
    <n v="12541294"/>
    <n v="3762388.1999999997"/>
    <n v="0.6369372270187913"/>
  </r>
  <r>
    <x v="11"/>
    <x v="10"/>
    <n v="22550000"/>
    <n v="40700000"/>
    <n v="1844000"/>
    <n v="1493495"/>
    <n v="746747.5"/>
    <n v="646747.5"/>
    <n v="387000"/>
    <n v="1314772"/>
    <n v="443166"/>
    <n v="6875928"/>
    <n v="15674072"/>
    <n v="4702221.5999999996"/>
    <n v="0.69508079822616409"/>
  </r>
  <r>
    <x v="11"/>
    <x v="11"/>
    <n v="21580000"/>
    <n v="6440000"/>
    <n v="1859000"/>
    <n v="1508495"/>
    <n v="754247.5"/>
    <n v="654247.5"/>
    <n v="44400"/>
    <n v="1325467"/>
    <n v="336020"/>
    <n v="6481877"/>
    <n v="15098123"/>
    <n v="4529436.8999999994"/>
    <n v="0.69963498609823915"/>
  </r>
  <r>
    <x v="12"/>
    <x v="0"/>
    <n v="19950000"/>
    <n v="36870000"/>
    <n v="1490000"/>
    <n v="1139495"/>
    <n v="569747.5"/>
    <n v="469747.5"/>
    <n v="348700"/>
    <n v="1062370"/>
    <n v="1181776"/>
    <n v="6261836"/>
    <n v="13688164"/>
    <n v="4106449.1999999997"/>
    <n v="0.68612350877192985"/>
  </r>
  <r>
    <x v="12"/>
    <x v="1"/>
    <n v="25000000"/>
    <n v="19900000"/>
    <n v="714000"/>
    <n v="363495"/>
    <n v="181747.5"/>
    <n v="81747.5"/>
    <n v="179000"/>
    <n v="509082"/>
    <n v="2082690.0000000002"/>
    <n v="4111762"/>
    <n v="20888238"/>
    <n v="6266471.3999999994"/>
    <n v="0.83552952000000003"/>
  </r>
  <r>
    <x v="12"/>
    <x v="2"/>
    <n v="26150000"/>
    <n v="39480000"/>
    <n v="451000"/>
    <n v="100495"/>
    <n v="50247.5"/>
    <n v="-49752.5"/>
    <n v="374800"/>
    <n v="321563"/>
    <n v="440630"/>
    <n v="1688983"/>
    <n v="24461017"/>
    <n v="7338305.0999999996"/>
    <n v="0.93541173996175908"/>
  </r>
  <r>
    <x v="12"/>
    <x v="3"/>
    <n v="25910000"/>
    <n v="17920000"/>
    <n v="544000"/>
    <n v="193495"/>
    <n v="96747.5"/>
    <n v="-3252.5"/>
    <n v="159200"/>
    <n v="387872"/>
    <n v="871750"/>
    <n v="2249812"/>
    <n v="23660188"/>
    <n v="7098056.3999999994"/>
    <n v="0.91316819760710155"/>
  </r>
  <r>
    <x v="12"/>
    <x v="4"/>
    <n v="29850000"/>
    <n v="29590000"/>
    <n v="884000"/>
    <n v="533495"/>
    <n v="266747.5"/>
    <n v="166747.5"/>
    <n v="275900"/>
    <n v="630292"/>
    <n v="1664884"/>
    <n v="4422066"/>
    <n v="25427934"/>
    <n v="7628380.1999999993"/>
    <n v="0.85185708542713567"/>
  </r>
  <r>
    <x v="12"/>
    <x v="5"/>
    <n v="36720000"/>
    <n v="49640000"/>
    <n v="975000"/>
    <n v="624495"/>
    <n v="312247.5"/>
    <n v="212247.5"/>
    <n v="476400"/>
    <n v="695175"/>
    <n v="380400"/>
    <n v="3675965"/>
    <n v="33044035"/>
    <n v="9913210.5"/>
    <n v="0.89989202069716778"/>
  </r>
  <r>
    <x v="12"/>
    <x v="6"/>
    <n v="24890000"/>
    <n v="18340000"/>
    <n v="1865000"/>
    <n v="1514495"/>
    <n v="757247.5"/>
    <n v="657247.5"/>
    <n v="163400"/>
    <n v="1329745"/>
    <n v="813422"/>
    <n v="7100557"/>
    <n v="17789443"/>
    <n v="5336832.8999999994"/>
    <n v="0.7147224989955806"/>
  </r>
  <r>
    <x v="12"/>
    <x v="7"/>
    <n v="35600000"/>
    <n v="6800000"/>
    <n v="743000"/>
    <n v="392495"/>
    <n v="196247.5"/>
    <n v="96247.5"/>
    <n v="48000"/>
    <n v="529759"/>
    <n v="2253236"/>
    <n v="4258985"/>
    <n v="31341015"/>
    <n v="9402304.5"/>
    <n v="0.88036558988764047"/>
  </r>
  <r>
    <x v="12"/>
    <x v="8"/>
    <n v="31000000"/>
    <n v="28980000"/>
    <n v="1407000"/>
    <n v="1056495"/>
    <n v="528247.5"/>
    <n v="428247.5"/>
    <n v="269800"/>
    <n v="1003191"/>
    <n v="657458"/>
    <n v="5350439"/>
    <n v="25649561"/>
    <n v="7694868.2999999998"/>
    <n v="0.82740519354838704"/>
  </r>
  <r>
    <x v="12"/>
    <x v="9"/>
    <n v="25520000"/>
    <n v="31910000"/>
    <n v="1876000"/>
    <n v="1525495"/>
    <n v="762747.5"/>
    <n v="662747.5"/>
    <n v="299100"/>
    <n v="1337588"/>
    <n v="282130"/>
    <n v="6745808"/>
    <n v="18774192"/>
    <n v="5632257.5999999996"/>
    <n v="0.73566583072100311"/>
  </r>
  <r>
    <x v="12"/>
    <x v="10"/>
    <n v="27050000"/>
    <n v="10830000"/>
    <n v="355000"/>
    <n v="4495"/>
    <n v="2247.5"/>
    <n v="-97752.5"/>
    <n v="88300"/>
    <n v="253115"/>
    <n v="2369892"/>
    <n v="2975297"/>
    <n v="24074703"/>
    <n v="7222410.8999999994"/>
    <n v="0.89000750462107214"/>
  </r>
  <r>
    <x v="12"/>
    <x v="11"/>
    <n v="27720000"/>
    <n v="5720000"/>
    <n v="279000"/>
    <n v="-71505"/>
    <n v="-35752.5"/>
    <n v="-135752.5"/>
    <n v="37200"/>
    <n v="198927"/>
    <n v="345530"/>
    <n v="617647"/>
    <n v="27102353"/>
    <n v="8130705.8999999994"/>
    <n v="0.97771836219336217"/>
  </r>
  <r>
    <x v="13"/>
    <x v="0"/>
    <n v="22670000"/>
    <n v="42490000"/>
    <n v="874000"/>
    <n v="523495"/>
    <n v="261747.5"/>
    <n v="161747.5"/>
    <n v="404900"/>
    <n v="623162"/>
    <n v="401322"/>
    <n v="3250374"/>
    <n v="19419626"/>
    <n v="5825887.7999999998"/>
    <n v="0.85662223202470222"/>
  </r>
  <r>
    <x v="13"/>
    <x v="1"/>
    <n v="32439999.999999996"/>
    <n v="46230000"/>
    <n v="1343000"/>
    <n v="992495"/>
    <n v="496247.5"/>
    <n v="396247.5"/>
    <n v="442300"/>
    <n v="957559"/>
    <n v="2004074.0000000002"/>
    <n v="6631923"/>
    <n v="25808076.999999996"/>
    <n v="7742423.0999999987"/>
    <n v="0.79556340937114667"/>
  </r>
  <r>
    <x v="13"/>
    <x v="2"/>
    <n v="29470000"/>
    <n v="31910000"/>
    <n v="1636000"/>
    <n v="1285495"/>
    <n v="642747.5"/>
    <n v="542747.5"/>
    <n v="299100"/>
    <n v="1166468"/>
    <n v="1661080"/>
    <n v="7233638"/>
    <n v="22236362"/>
    <n v="6670908.5999999996"/>
    <n v="0.75454231421784868"/>
  </r>
  <r>
    <x v="13"/>
    <x v="3"/>
    <n v="28310000"/>
    <n v="34360000"/>
    <n v="1206000"/>
    <n v="855495"/>
    <n v="427747.5"/>
    <n v="327747.5"/>
    <n v="323600"/>
    <n v="859878.00000000012"/>
    <n v="242821.99999999997"/>
    <n v="4243290"/>
    <n v="24066710"/>
    <n v="7220013"/>
    <n v="0.85011338749558463"/>
  </r>
  <r>
    <x v="13"/>
    <x v="4"/>
    <n v="31540000"/>
    <n v="47390000"/>
    <n v="554000"/>
    <n v="203495"/>
    <n v="101747.5"/>
    <n v="1747.5"/>
    <n v="453900"/>
    <n v="395002"/>
    <n v="1035956"/>
    <n v="2745848"/>
    <n v="28794152"/>
    <n v="8638245.5999999996"/>
    <n v="0.91294077362079895"/>
  </r>
  <r>
    <x v="13"/>
    <x v="5"/>
    <n v="38410000"/>
    <n v="24980000"/>
    <n v="1419000"/>
    <n v="1068495"/>
    <n v="534247.5"/>
    <n v="434247.5"/>
    <n v="229800"/>
    <n v="1011746.9999999999"/>
    <n v="2094736"/>
    <n v="6792273"/>
    <n v="31617727"/>
    <n v="9485318.0999999996"/>
    <n v="0.82316394168185369"/>
  </r>
  <r>
    <x v="13"/>
    <x v="6"/>
    <n v="31690000"/>
    <n v="26210000"/>
    <n v="1039000"/>
    <n v="688495"/>
    <n v="344247.5"/>
    <n v="244247.5"/>
    <n v="242100"/>
    <n v="740807"/>
    <n v="478035.99999999994"/>
    <n v="3776933"/>
    <n v="27913067"/>
    <n v="8373920.0999999996"/>
    <n v="0.88081625118333862"/>
  </r>
  <r>
    <x v="13"/>
    <x v="7"/>
    <n v="29420000"/>
    <n v="45310000"/>
    <n v="1337000"/>
    <n v="986495"/>
    <n v="493247.5"/>
    <n v="393247.5"/>
    <n v="433100"/>
    <n v="953281"/>
    <n v="1051172"/>
    <n v="5647543"/>
    <n v="23772457"/>
    <n v="7131737.0999999996"/>
    <n v="0.80803728755948334"/>
  </r>
  <r>
    <x v="13"/>
    <x v="8"/>
    <n v="35570000"/>
    <n v="48720000"/>
    <n v="440000"/>
    <n v="89495"/>
    <n v="44747.5"/>
    <n v="-55252.5"/>
    <n v="467200"/>
    <n v="313720"/>
    <n v="1768225.9999999998"/>
    <n v="3068136"/>
    <n v="32501864"/>
    <n v="9750559.1999999993"/>
    <n v="0.9137437166151251"/>
  </r>
  <r>
    <x v="13"/>
    <x v="9"/>
    <n v="18560000"/>
    <n v="25520000"/>
    <n v="1143000"/>
    <n v="792495"/>
    <n v="396247.5"/>
    <n v="296247.5"/>
    <n v="235200"/>
    <n v="814959"/>
    <n v="1677564"/>
    <n v="5355713"/>
    <n v="13204287"/>
    <n v="3961286.0999999996"/>
    <n v="0.71143787715517237"/>
  </r>
  <r>
    <x v="13"/>
    <x v="10"/>
    <n v="24070000"/>
    <n v="57510000"/>
    <n v="1237000"/>
    <n v="886495"/>
    <n v="443247.5"/>
    <n v="343247.5"/>
    <n v="555100"/>
    <n v="881981"/>
    <n v="675844"/>
    <n v="5022915"/>
    <n v="19047085"/>
    <n v="5714125.5"/>
    <n v="0.79132052347320314"/>
  </r>
  <r>
    <x v="13"/>
    <x v="11"/>
    <n v="21680000"/>
    <n v="18850000"/>
    <n v="1017000"/>
    <n v="666495"/>
    <n v="333247.5"/>
    <n v="233247.5"/>
    <n v="168500"/>
    <n v="725121"/>
    <n v="547776"/>
    <n v="3691387"/>
    <n v="17988613"/>
    <n v="5396583.8999999994"/>
    <n v="0.82973307195571955"/>
  </r>
  <r>
    <x v="14"/>
    <x v="0"/>
    <n v="21400000"/>
    <n v="52080000"/>
    <n v="721000"/>
    <n v="370495"/>
    <n v="185247.5"/>
    <n v="85247.5"/>
    <n v="500800"/>
    <n v="514072.99999999994"/>
    <n v="237750"/>
    <n v="2614613"/>
    <n v="18785387"/>
    <n v="5635616.0999999996"/>
    <n v="0.87782182242990658"/>
  </r>
  <r>
    <x v="14"/>
    <x v="1"/>
    <n v="18480000"/>
    <n v="9220000"/>
    <n v="812000"/>
    <n v="461495"/>
    <n v="230747.5"/>
    <n v="130747.5"/>
    <n v="72200"/>
    <n v="578956"/>
    <n v="1290190"/>
    <n v="3576336"/>
    <n v="14903664"/>
    <n v="4471099.2"/>
    <n v="0.80647532467532468"/>
  </r>
  <r>
    <x v="14"/>
    <x v="2"/>
    <n v="18350000"/>
    <n v="16510000"/>
    <n v="531000"/>
    <n v="180495"/>
    <n v="90247.5"/>
    <n v="-9752.5"/>
    <n v="145100"/>
    <n v="378603"/>
    <n v="1123448"/>
    <n v="2439141"/>
    <n v="15910859"/>
    <n v="4773257.7"/>
    <n v="0.86707678474114447"/>
  </r>
  <r>
    <x v="14"/>
    <x v="3"/>
    <n v="15930000"/>
    <n v="48550000"/>
    <n v="1285000"/>
    <n v="934495"/>
    <n v="467247.5"/>
    <n v="367247.5"/>
    <n v="465500"/>
    <n v="916204.99999999988"/>
    <n v="389910"/>
    <n v="4825605"/>
    <n v="11104395"/>
    <n v="3331318.5"/>
    <n v="0.69707438794726928"/>
  </r>
  <r>
    <x v="14"/>
    <x v="4"/>
    <n v="16370000.000000002"/>
    <n v="15020000"/>
    <n v="1508000"/>
    <n v="1157495"/>
    <n v="578747.5"/>
    <n v="478747.5"/>
    <n v="130200"/>
    <n v="1075204"/>
    <n v="1466442"/>
    <n v="6394836"/>
    <n v="9975164.0000000019"/>
    <n v="2992549.2000000007"/>
    <n v="0.6093563836285889"/>
  </r>
  <r>
    <x v="14"/>
    <x v="5"/>
    <n v="15310000"/>
    <n v="4840000"/>
    <n v="742000"/>
    <n v="391495"/>
    <n v="195747.5"/>
    <n v="95747.5"/>
    <n v="28400"/>
    <n v="529046"/>
    <n v="2464358"/>
    <n v="4446794"/>
    <n v="10863206"/>
    <n v="3258961.8"/>
    <n v="0.70954970607446111"/>
  </r>
  <r>
    <x v="14"/>
    <x v="6"/>
    <n v="17230000"/>
    <n v="32350000"/>
    <n v="339000"/>
    <n v="-11505"/>
    <n v="-5752.5"/>
    <n v="-105752.5"/>
    <n v="303500"/>
    <n v="241707.00000000003"/>
    <n v="573136"/>
    <n v="1334333"/>
    <n v="15895667"/>
    <n v="4768700.0999999996"/>
    <n v="0.9225575739988392"/>
  </r>
  <r>
    <x v="14"/>
    <x v="7"/>
    <n v="27170000"/>
    <n v="49940000"/>
    <n v="662000"/>
    <n v="311495"/>
    <n v="155747.5"/>
    <n v="55747.5"/>
    <n v="479400"/>
    <n v="472006.00000000006"/>
    <n v="1437278"/>
    <n v="3573674"/>
    <n v="23596326"/>
    <n v="7078897.7999999998"/>
    <n v="0.86846985645933017"/>
  </r>
  <r>
    <x v="14"/>
    <x v="8"/>
    <n v="31750000"/>
    <n v="14020000"/>
    <n v="1538000"/>
    <n v="1187495"/>
    <n v="593747.5"/>
    <n v="493747.5"/>
    <n v="120200"/>
    <n v="1096594"/>
    <n v="1695316"/>
    <n v="6725100"/>
    <n v="25024900"/>
    <n v="7507470"/>
    <n v="0.7881858267716535"/>
  </r>
  <r>
    <x v="14"/>
    <x v="9"/>
    <n v="30280000"/>
    <n v="5440000"/>
    <n v="627000"/>
    <n v="276495"/>
    <n v="138247.5"/>
    <n v="38247.5"/>
    <n v="34400"/>
    <n v="447051"/>
    <n v="2317270"/>
    <n v="3878711"/>
    <n v="26401289"/>
    <n v="7920386.6999999993"/>
    <n v="0.8719051849405548"/>
  </r>
  <r>
    <x v="14"/>
    <x v="10"/>
    <n v="27160000"/>
    <n v="59280000"/>
    <n v="742000"/>
    <n v="391495"/>
    <n v="195747.5"/>
    <n v="95747.5"/>
    <n v="572800"/>
    <n v="529046"/>
    <n v="711348"/>
    <n v="3238184"/>
    <n v="23921816"/>
    <n v="7176544.7999999998"/>
    <n v="0.8807737849779087"/>
  </r>
  <r>
    <x v="14"/>
    <x v="11"/>
    <n v="30150000"/>
    <n v="19340000"/>
    <n v="1091000"/>
    <n v="740495"/>
    <n v="370247.5"/>
    <n v="270247.5"/>
    <n v="173400"/>
    <n v="777883"/>
    <n v="459650"/>
    <n v="3882923"/>
    <n v="26267077"/>
    <n v="7880123.0999999996"/>
    <n v="0.87121316749585409"/>
  </r>
  <r>
    <x v="15"/>
    <x v="0"/>
    <n v="99420000"/>
    <n v="25390000"/>
    <n v="1235000"/>
    <n v="884495"/>
    <n v="442247.5"/>
    <n v="342247.5"/>
    <n v="233900"/>
    <n v="880554.99999999988"/>
    <n v="400054"/>
    <n v="4418499"/>
    <n v="95001501"/>
    <n v="28500450.300000001"/>
    <n v="0.95555724200362102"/>
  </r>
  <r>
    <x v="15"/>
    <x v="1"/>
    <n v="106730000"/>
    <n v="31470000"/>
    <n v="1775000"/>
    <n v="1424495"/>
    <n v="712247.5"/>
    <n v="612247.5"/>
    <n v="294700"/>
    <n v="1265575"/>
    <n v="1896293.9999999998"/>
    <n v="7980559"/>
    <n v="98749441"/>
    <n v="29624832.300000001"/>
    <n v="0.9252266560479715"/>
  </r>
  <r>
    <x v="15"/>
    <x v="2"/>
    <n v="107890000"/>
    <n v="29110000"/>
    <n v="1836000"/>
    <n v="1485495"/>
    <n v="742747.5"/>
    <n v="642747.5"/>
    <n v="271100"/>
    <n v="1309068"/>
    <n v="1688975.9999999998"/>
    <n v="7976134"/>
    <n v="99913866"/>
    <n v="29974159.800000001"/>
    <n v="0.92607160997312077"/>
  </r>
  <r>
    <x v="15"/>
    <x v="3"/>
    <n v="100550000"/>
    <n v="56430000"/>
    <n v="1437000"/>
    <n v="1086495"/>
    <n v="543247.5"/>
    <n v="443247.5"/>
    <n v="544300"/>
    <n v="1024581"/>
    <n v="2501130"/>
    <n v="7580001"/>
    <n v="92969999"/>
    <n v="27890999.699999999"/>
    <n v="0.92461460964694187"/>
  </r>
  <r>
    <x v="15"/>
    <x v="4"/>
    <n v="101480000"/>
    <n v="51430000"/>
    <n v="336000"/>
    <n v="-14505"/>
    <n v="-7252.5"/>
    <n v="-107252.5"/>
    <n v="494300"/>
    <n v="239567.99999999997"/>
    <n v="604202"/>
    <n v="1545060"/>
    <n v="99934940"/>
    <n v="29980482"/>
    <n v="0.98477473393772175"/>
  </r>
  <r>
    <x v="15"/>
    <x v="5"/>
    <n v="95570000"/>
    <n v="25730000"/>
    <n v="1684000"/>
    <n v="1333495"/>
    <n v="666747.5"/>
    <n v="566747.5"/>
    <n v="237300"/>
    <n v="1200692"/>
    <n v="347432"/>
    <n v="6036414"/>
    <n v="89533586"/>
    <n v="26860075.800000001"/>
    <n v="0.93683777335984098"/>
  </r>
  <r>
    <x v="15"/>
    <x v="6"/>
    <n v="90970000"/>
    <n v="3970000"/>
    <n v="1927000"/>
    <n v="1576495"/>
    <n v="788247.5"/>
    <n v="688247.5"/>
    <n v="19700"/>
    <n v="1373951"/>
    <n v="732270"/>
    <n v="7105911"/>
    <n v="83864089"/>
    <n v="25159226.699999999"/>
    <n v="0.92188731449928552"/>
  </r>
  <r>
    <x v="15"/>
    <x v="7"/>
    <n v="99820000"/>
    <n v="44010000"/>
    <n v="1121000"/>
    <n v="770495"/>
    <n v="385247.5"/>
    <n v="285247.5"/>
    <n v="420100"/>
    <n v="799273"/>
    <n v="646046"/>
    <n v="4427409"/>
    <n v="95392591"/>
    <n v="28617777.300000001"/>
    <n v="0.95564607293127635"/>
  </r>
  <r>
    <x v="15"/>
    <x v="8"/>
    <n v="94420000"/>
    <n v="11240000"/>
    <n v="977000"/>
    <n v="626495"/>
    <n v="313247.5"/>
    <n v="213247.5"/>
    <n v="92400"/>
    <n v="696601"/>
    <n v="1066388"/>
    <n v="3985379"/>
    <n v="90434621"/>
    <n v="27130386.300000001"/>
    <n v="0.95779094471510273"/>
  </r>
  <r>
    <x v="15"/>
    <x v="9"/>
    <n v="110750000"/>
    <n v="31160000"/>
    <n v="458000"/>
    <n v="107495"/>
    <n v="53747.5"/>
    <n v="-46252.5"/>
    <n v="291600"/>
    <n v="326554"/>
    <n v="2170182"/>
    <n v="3361326"/>
    <n v="107388674"/>
    <n v="32216602.199999999"/>
    <n v="0.96964942663656883"/>
  </r>
  <r>
    <x v="15"/>
    <x v="10"/>
    <n v="138000000"/>
    <n v="48030000"/>
    <n v="1032000"/>
    <n v="681495"/>
    <n v="340747.5"/>
    <n v="240747.5"/>
    <n v="460300"/>
    <n v="735816"/>
    <n v="2381938"/>
    <n v="5873044"/>
    <n v="132126956"/>
    <n v="39638086.799999997"/>
    <n v="0.95744171014492752"/>
  </r>
  <r>
    <x v="15"/>
    <x v="11"/>
    <n v="170780000"/>
    <n v="31940000"/>
    <n v="341000"/>
    <n v="-9505"/>
    <n v="-4752.5"/>
    <n v="-104752.5"/>
    <n v="299400"/>
    <n v="243133"/>
    <n v="1396702"/>
    <n v="2161225"/>
    <n v="168618775"/>
    <n v="50585632.5"/>
    <n v="0.98734497599250493"/>
  </r>
  <r>
    <x v="16"/>
    <x v="0"/>
    <n v="169600000"/>
    <n v="8790000"/>
    <n v="1274000"/>
    <n v="923495"/>
    <n v="461747.5"/>
    <n v="361747.5"/>
    <n v="67900"/>
    <n v="908362.00000000012"/>
    <n v="746852"/>
    <n v="4744104"/>
    <n v="164855896"/>
    <n v="49456768.799999997"/>
    <n v="0.97202768867924527"/>
  </r>
  <r>
    <x v="16"/>
    <x v="1"/>
    <n v="167280000"/>
    <n v="50580000"/>
    <n v="1711000"/>
    <n v="1360495"/>
    <n v="680247.5"/>
    <n v="580247.5"/>
    <n v="485800"/>
    <n v="1219943"/>
    <n v="2518882"/>
    <n v="8556615"/>
    <n v="158723385"/>
    <n v="47617015.5"/>
    <n v="0.94884854734576762"/>
  </r>
  <r>
    <x v="16"/>
    <x v="2"/>
    <n v="166520000"/>
    <n v="14620000"/>
    <n v="1198000"/>
    <n v="847495"/>
    <n v="423747.5"/>
    <n v="323747.5"/>
    <n v="126200"/>
    <n v="854174"/>
    <n v="2198078"/>
    <n v="5971442"/>
    <n v="160548558"/>
    <n v="48164567.399999999"/>
    <n v="0.96413979101609415"/>
  </r>
  <r>
    <x v="16"/>
    <x v="3"/>
    <n v="72920000"/>
    <n v="3870000"/>
    <n v="1426000"/>
    <n v="1075495"/>
    <n v="537747.5"/>
    <n v="437747.5"/>
    <n v="18700"/>
    <n v="1016737.9999999999"/>
    <n v="405126"/>
    <n v="4917554"/>
    <n v="68002446"/>
    <n v="20400733.800000001"/>
    <n v="0.93256234229292378"/>
  </r>
  <r>
    <x v="16"/>
    <x v="4"/>
    <n v="84540000"/>
    <n v="48510000"/>
    <n v="1345000"/>
    <n v="994495"/>
    <n v="497247.5"/>
    <n v="397247.5"/>
    <n v="465100"/>
    <n v="958985"/>
    <n v="1491802"/>
    <n v="6149877"/>
    <n v="78390123"/>
    <n v="23517036.899999999"/>
    <n v="0.92725482611781407"/>
  </r>
  <r>
    <x v="16"/>
    <x v="5"/>
    <n v="80300000"/>
    <n v="20410000"/>
    <n v="269000"/>
    <n v="-81505"/>
    <n v="-40752.5"/>
    <n v="-140752.5"/>
    <n v="184100"/>
    <n v="191797"/>
    <n v="2028800"/>
    <n v="2410687"/>
    <n v="77889313"/>
    <n v="23366793.899999999"/>
    <n v="0.96997899128268994"/>
  </r>
  <r>
    <x v="16"/>
    <x v="6"/>
    <n v="80810000"/>
    <n v="34990000"/>
    <n v="1288000"/>
    <n v="937495"/>
    <n v="468747.5"/>
    <n v="368747.5"/>
    <n v="329900"/>
    <n v="918344"/>
    <n v="2079520"/>
    <n v="6390754"/>
    <n v="74419246"/>
    <n v="22325773.800000001"/>
    <n v="0.92091629748793469"/>
  </r>
  <r>
    <x v="16"/>
    <x v="7"/>
    <n v="80730000"/>
    <n v="18580000"/>
    <n v="1533000"/>
    <n v="1182495"/>
    <n v="591247.5"/>
    <n v="491247.5"/>
    <n v="165800"/>
    <n v="1093029"/>
    <n v="1507018"/>
    <n v="6563837"/>
    <n v="74166163"/>
    <n v="22249848.899999999"/>
    <n v="0.91869395515917252"/>
  </r>
  <r>
    <x v="16"/>
    <x v="8"/>
    <n v="71080000"/>
    <n v="25330000"/>
    <n v="616000"/>
    <n v="265495"/>
    <n v="132747.5"/>
    <n v="32747.5"/>
    <n v="233300"/>
    <n v="439208"/>
    <n v="712616"/>
    <n v="2432114"/>
    <n v="68647886"/>
    <n v="20594365.800000001"/>
    <n v="0.96578342712436693"/>
  </r>
  <r>
    <x v="16"/>
    <x v="9"/>
    <n v="63040000"/>
    <n v="19110000"/>
    <n v="633000"/>
    <n v="282495"/>
    <n v="141247.5"/>
    <n v="41247.5"/>
    <n v="171100"/>
    <n v="451329"/>
    <n v="1719408.0000000002"/>
    <n v="3439827"/>
    <n v="59600173"/>
    <n v="17880051.899999999"/>
    <n v="0.94543421637055836"/>
  </r>
  <r>
    <x v="16"/>
    <x v="10"/>
    <n v="61120000"/>
    <n v="19190000"/>
    <n v="845000"/>
    <n v="494495"/>
    <n v="247247.5"/>
    <n v="147247.5"/>
    <n v="171900"/>
    <n v="602485"/>
    <n v="1940674.0000000002"/>
    <n v="4449049"/>
    <n v="56670951"/>
    <n v="17001285.300000001"/>
    <n v="0.92720796793193716"/>
  </r>
  <r>
    <x v="16"/>
    <x v="11"/>
    <n v="57670000"/>
    <n v="50130000"/>
    <n v="340000"/>
    <n v="-10505"/>
    <n v="-5252.5"/>
    <n v="-105252.5"/>
    <n v="481300"/>
    <n v="242419.99999999997"/>
    <n v="2027532"/>
    <n v="2970242"/>
    <n v="54699758"/>
    <n v="16409927.399999999"/>
    <n v="0.94849589041095894"/>
  </r>
  <r>
    <x v="17"/>
    <x v="0"/>
    <n v="75260000"/>
    <n v="57120000"/>
    <n v="1945000"/>
    <n v="1594495"/>
    <n v="797247.5"/>
    <n v="697247.5"/>
    <n v="551200"/>
    <n v="1386785"/>
    <n v="1526672"/>
    <n v="8498647"/>
    <n v="66761353"/>
    <n v="20028405.899999999"/>
    <n v="0.88707617592346533"/>
  </r>
  <r>
    <x v="17"/>
    <x v="1"/>
    <n v="95800000"/>
    <n v="40530000"/>
    <n v="1087000"/>
    <n v="736495"/>
    <n v="368247.5"/>
    <n v="268247.5"/>
    <n v="385300"/>
    <n v="775031"/>
    <n v="1471514"/>
    <n v="5091835"/>
    <n v="90708165"/>
    <n v="27212449.5"/>
    <n v="0.9468493215031315"/>
  </r>
  <r>
    <x v="17"/>
    <x v="2"/>
    <n v="105050000"/>
    <n v="49420000"/>
    <n v="1230000"/>
    <n v="879495"/>
    <n v="439747.5"/>
    <n v="339747.5"/>
    <n v="474200"/>
    <n v="876990"/>
    <n v="1505750"/>
    <n v="5745930"/>
    <n v="99304070"/>
    <n v="29791221"/>
    <n v="0.9453029033793432"/>
  </r>
  <r>
    <x v="17"/>
    <x v="3"/>
    <n v="101970000"/>
    <n v="44850000"/>
    <n v="667000"/>
    <n v="316495"/>
    <n v="158247.5"/>
    <n v="58247.5"/>
    <n v="428500"/>
    <n v="475571"/>
    <n v="1441082"/>
    <n v="3545143"/>
    <n v="98424857"/>
    <n v="29527457.099999998"/>
    <n v="0.96523347062861631"/>
  </r>
  <r>
    <x v="17"/>
    <x v="4"/>
    <n v="108240000"/>
    <n v="5330000"/>
    <n v="1396000"/>
    <n v="1045495"/>
    <n v="522747.5"/>
    <n v="422747.5"/>
    <n v="33300"/>
    <n v="995348"/>
    <n v="381668"/>
    <n v="4797306"/>
    <n v="103442694"/>
    <n v="31032808.199999999"/>
    <n v="0.95567899113082044"/>
  </r>
  <r>
    <x v="17"/>
    <x v="5"/>
    <n v="113710000"/>
    <n v="28150000"/>
    <n v="744000"/>
    <n v="393495"/>
    <n v="196747.5"/>
    <n v="96747.5"/>
    <n v="261500"/>
    <n v="530472"/>
    <n v="1984420"/>
    <n v="4207382"/>
    <n v="109502618"/>
    <n v="32850785.399999999"/>
    <n v="0.96299901503825525"/>
  </r>
  <r>
    <x v="17"/>
    <x v="6"/>
    <n v="10120000"/>
    <n v="17570000"/>
    <n v="1351000"/>
    <n v="1000495"/>
    <n v="500247.5"/>
    <n v="400247.5"/>
    <n v="155700"/>
    <n v="963262.99999999988"/>
    <n v="2151162"/>
    <n v="6522115"/>
    <n v="3597885"/>
    <n v="1079365.5"/>
    <n v="0.35552223320158105"/>
  </r>
  <r>
    <x v="17"/>
    <x v="7"/>
    <n v="12420000"/>
    <n v="24330000"/>
    <n v="1353000"/>
    <n v="1002495"/>
    <n v="501247.5"/>
    <n v="401247.5"/>
    <n v="223300"/>
    <n v="964689"/>
    <n v="1737159.9999999998"/>
    <n v="6183139"/>
    <n v="6236861"/>
    <n v="1871058.3"/>
    <n v="0.50216272141706919"/>
  </r>
  <r>
    <x v="17"/>
    <x v="8"/>
    <n v="11640000"/>
    <n v="32930000"/>
    <n v="1446000"/>
    <n v="1095495"/>
    <n v="547747.5"/>
    <n v="447747.5"/>
    <n v="309300"/>
    <n v="1030998"/>
    <n v="1232496"/>
    <n v="6109784"/>
    <n v="5530216"/>
    <n v="1659064.8"/>
    <n v="0.4751044673539519"/>
  </r>
  <r>
    <x v="17"/>
    <x v="9"/>
    <n v="11210000"/>
    <n v="7170000"/>
    <n v="669000"/>
    <n v="318495"/>
    <n v="159247.5"/>
    <n v="59247.5"/>
    <n v="51700"/>
    <n v="476997"/>
    <n v="2210758"/>
    <n v="3945445"/>
    <n v="7264555"/>
    <n v="2179366.5"/>
    <n v="0.64804237288135591"/>
  </r>
  <r>
    <x v="17"/>
    <x v="10"/>
    <n v="12390000"/>
    <n v="7830000"/>
    <n v="1967000"/>
    <n v="1616495"/>
    <n v="808247.5"/>
    <n v="708247.5"/>
    <n v="58300"/>
    <n v="1402471"/>
    <n v="2005341.9999999998"/>
    <n v="8566103"/>
    <n v="3823897"/>
    <n v="1147169.0999999999"/>
    <n v="0.30862768361581921"/>
  </r>
  <r>
    <x v="17"/>
    <x v="11"/>
    <n v="11800000"/>
    <n v="47710000"/>
    <n v="526000"/>
    <n v="175495"/>
    <n v="87747.5"/>
    <n v="-12252.5"/>
    <n v="457100"/>
    <n v="375038"/>
    <n v="2104880"/>
    <n v="3714008"/>
    <n v="8085992"/>
    <n v="2425797.6"/>
    <n v="0.68525355932203391"/>
  </r>
  <r>
    <x v="18"/>
    <x v="0"/>
    <n v="8790000"/>
    <n v="49350000"/>
    <n v="480000"/>
    <n v="129495"/>
    <n v="64747.5"/>
    <n v="-35252.5"/>
    <n v="473500"/>
    <n v="342240"/>
    <n v="1309210"/>
    <n v="2763940"/>
    <n v="6026060"/>
    <n v="1807818"/>
    <n v="0.68555858930602953"/>
  </r>
  <r>
    <x v="18"/>
    <x v="1"/>
    <n v="8990000"/>
    <n v="6560000"/>
    <n v="1287000"/>
    <n v="936495"/>
    <n v="468247.5"/>
    <n v="368247.5"/>
    <n v="45600"/>
    <n v="917631"/>
    <n v="1946380"/>
    <n v="5969601"/>
    <n v="3020399"/>
    <n v="906119.7"/>
    <n v="0.33597319243604007"/>
  </r>
  <r>
    <x v="18"/>
    <x v="2"/>
    <n v="8250000"/>
    <n v="9620000"/>
    <n v="1532000"/>
    <n v="1181495"/>
    <n v="590747.5"/>
    <n v="490747.5"/>
    <n v="76200"/>
    <n v="1092316"/>
    <n v="2182862"/>
    <n v="7146368"/>
    <n v="1103632"/>
    <n v="331089.59999999998"/>
    <n v="0.13377357575757576"/>
  </r>
  <r>
    <x v="18"/>
    <x v="3"/>
    <n v="7930000"/>
    <n v="5040000"/>
    <n v="1617000"/>
    <n v="1266495"/>
    <n v="633247.5"/>
    <n v="533247.5"/>
    <n v="30400"/>
    <n v="1152921"/>
    <n v="807082"/>
    <n v="6040393"/>
    <n v="1889607"/>
    <n v="566882.1"/>
    <n v="0.23828587641866331"/>
  </r>
  <r>
    <x v="18"/>
    <x v="4"/>
    <n v="11030000"/>
    <n v="22800000"/>
    <n v="367000"/>
    <n v="16495"/>
    <n v="8247.5"/>
    <n v="-91752.5"/>
    <n v="208000"/>
    <n v="261671"/>
    <n v="1535548"/>
    <n v="2305209"/>
    <n v="8724791"/>
    <n v="2617437.2999999998"/>
    <n v="0.79100553037171351"/>
  </r>
  <r>
    <x v="18"/>
    <x v="5"/>
    <n v="11830000"/>
    <n v="13630000"/>
    <n v="942000"/>
    <n v="591495"/>
    <n v="295747.5"/>
    <n v="195747.5"/>
    <n v="116300"/>
    <n v="671646"/>
    <n v="282130"/>
    <n v="3095066"/>
    <n v="8734934"/>
    <n v="2620480.1999999997"/>
    <n v="0.73837142857142857"/>
  </r>
  <r>
    <x v="18"/>
    <x v="6"/>
    <n v="10670000"/>
    <n v="22230000"/>
    <n v="1799000"/>
    <n v="1448495"/>
    <n v="724247.5"/>
    <n v="624247.5"/>
    <n v="202300"/>
    <n v="1282687"/>
    <n v="363916"/>
    <n v="6444893"/>
    <n v="4225107"/>
    <n v="1267532.0999999999"/>
    <n v="0.39598003748828492"/>
  </r>
  <r>
    <x v="18"/>
    <x v="7"/>
    <n v="10310000"/>
    <n v="50630000"/>
    <n v="1307000"/>
    <n v="956495"/>
    <n v="478247.5"/>
    <n v="378247.5"/>
    <n v="486300"/>
    <n v="931891"/>
    <n v="1770762"/>
    <n v="6308943"/>
    <n v="4001057"/>
    <n v="1200317.0999999999"/>
    <n v="0.38807536372453927"/>
  </r>
  <r>
    <x v="18"/>
    <x v="8"/>
    <n v="11440000"/>
    <n v="29380000"/>
    <n v="529000"/>
    <n v="178495"/>
    <n v="89247.5"/>
    <n v="-10752.5"/>
    <n v="273800"/>
    <n v="377177"/>
    <n v="1292726"/>
    <n v="2729693"/>
    <n v="8710307"/>
    <n v="2613092.1"/>
    <n v="0.76139047202797205"/>
  </r>
  <r>
    <x v="18"/>
    <x v="9"/>
    <n v="260570000"/>
    <n v="19300000"/>
    <n v="1250000"/>
    <n v="899495"/>
    <n v="449747.5"/>
    <n v="349747.5"/>
    <n v="173000"/>
    <n v="891250"/>
    <n v="687890"/>
    <n v="4701130"/>
    <n v="255868870"/>
    <n v="76760661"/>
    <n v="0.98195828376252059"/>
  </r>
  <r>
    <x v="18"/>
    <x v="10"/>
    <n v="258260000"/>
    <n v="20420000"/>
    <n v="1826000"/>
    <n v="1475495"/>
    <n v="737747.5"/>
    <n v="637747.5"/>
    <n v="184200"/>
    <n v="1301938"/>
    <n v="1272438"/>
    <n v="7435566"/>
    <n v="250824434"/>
    <n v="75247330.200000003"/>
    <n v="0.97120899093936341"/>
  </r>
  <r>
    <x v="18"/>
    <x v="11"/>
    <n v="267040000.00000003"/>
    <n v="39930000"/>
    <n v="1088000"/>
    <n v="737495"/>
    <n v="368747.5"/>
    <n v="268747.5"/>
    <n v="379300"/>
    <n v="775744"/>
    <n v="1902634"/>
    <n v="5520668"/>
    <n v="261519332.00000003"/>
    <n v="78455799.600000009"/>
    <n v="0.97932643798681851"/>
  </r>
  <r>
    <x v="19"/>
    <x v="0"/>
    <n v="266010000"/>
    <n v="7780000"/>
    <n v="531000"/>
    <n v="180495"/>
    <n v="90247.5"/>
    <n v="-9752.5"/>
    <n v="57800"/>
    <n v="378603"/>
    <n v="1539352"/>
    <n v="2767745"/>
    <n v="263242255"/>
    <n v="78972676.5"/>
    <n v="0.98959533476185102"/>
  </r>
  <r>
    <x v="19"/>
    <x v="1"/>
    <n v="267060000"/>
    <n v="26110000"/>
    <n v="551000"/>
    <n v="200495"/>
    <n v="100247.5"/>
    <n v="247.5"/>
    <n v="241100"/>
    <n v="392863"/>
    <n v="1896928"/>
    <n v="3382881"/>
    <n v="263677119"/>
    <n v="79103135.700000003"/>
    <n v="0.9873328802516288"/>
  </r>
  <r>
    <x v="19"/>
    <x v="2"/>
    <n v="264459999.99999997"/>
    <n v="37250000"/>
    <n v="1332000"/>
    <n v="981495"/>
    <n v="490747.5"/>
    <n v="390747.5"/>
    <n v="352500"/>
    <n v="949716"/>
    <n v="1493070"/>
    <n v="5990276"/>
    <n v="258469723.99999997"/>
    <n v="77540917.199999988"/>
    <n v="0.97734902820842473"/>
  </r>
  <r>
    <x v="19"/>
    <x v="3"/>
    <n v="287090000"/>
    <n v="14240000"/>
    <n v="1381000"/>
    <n v="1030495"/>
    <n v="515247.5"/>
    <n v="415247.5"/>
    <n v="122400"/>
    <n v="984653.00000000012"/>
    <n v="1769493.9999999998"/>
    <n v="6218537"/>
    <n v="280871463"/>
    <n v="84261438.899999991"/>
    <n v="0.97833941621094433"/>
  </r>
  <r>
    <x v="19"/>
    <x v="4"/>
    <n v="293260000"/>
    <n v="49450000"/>
    <n v="1625000"/>
    <n v="1274495"/>
    <n v="637247.5"/>
    <n v="537247.5"/>
    <n v="474500"/>
    <n v="1158625"/>
    <n v="699936"/>
    <n v="6407051"/>
    <n v="286852949"/>
    <n v="86055884.700000003"/>
    <n v="0.97815231876150854"/>
  </r>
  <r>
    <x v="19"/>
    <x v="5"/>
    <n v="292180000"/>
    <n v="37860000"/>
    <n v="909000"/>
    <n v="558495"/>
    <n v="279247.5"/>
    <n v="179247.5"/>
    <n v="358600"/>
    <n v="648117"/>
    <n v="976360"/>
    <n v="3909067"/>
    <n v="288270933"/>
    <n v="86481279.899999991"/>
    <n v="0.9866210315558902"/>
  </r>
  <r>
    <x v="19"/>
    <x v="6"/>
    <n v="308910000"/>
    <n v="57270000"/>
    <n v="386000"/>
    <n v="35495"/>
    <n v="17747.5"/>
    <n v="-82252.5"/>
    <n v="552700"/>
    <n v="275218"/>
    <n v="708812"/>
    <n v="1893720"/>
    <n v="307016280"/>
    <n v="92104884"/>
    <n v="0.99386967077789645"/>
  </r>
  <r>
    <x v="19"/>
    <x v="7"/>
    <n v="332730000"/>
    <n v="37280000"/>
    <n v="1227000"/>
    <n v="876495"/>
    <n v="438247.5"/>
    <n v="338247.5"/>
    <n v="352800"/>
    <n v="874851"/>
    <n v="832442"/>
    <n v="4940083"/>
    <n v="327789917"/>
    <n v="98336975.099999994"/>
    <n v="0.98515287770865267"/>
  </r>
  <r>
    <x v="19"/>
    <x v="8"/>
    <n v="309300000"/>
    <n v="12790000"/>
    <n v="744000"/>
    <n v="393495"/>
    <n v="196747.5"/>
    <n v="96747.5"/>
    <n v="107900"/>
    <n v="530472"/>
    <n v="2163842"/>
    <n v="4233204"/>
    <n v="305066796"/>
    <n v="91520038.799999997"/>
    <n v="0.98631359844810862"/>
  </r>
  <r>
    <x v="19"/>
    <x v="9"/>
    <n v="375620000"/>
    <n v="5590000"/>
    <n v="1606000"/>
    <n v="1255495"/>
    <n v="627747.5"/>
    <n v="527747.5"/>
    <n v="35900"/>
    <n v="1145078"/>
    <n v="1000452"/>
    <n v="6198420"/>
    <n v="369421580"/>
    <n v="110826474"/>
    <n v="0.98349816303711202"/>
  </r>
  <r>
    <x v="19"/>
    <x v="10"/>
    <n v="370680000"/>
    <n v="41020000"/>
    <n v="1380000"/>
    <n v="1029495"/>
    <n v="514747.5"/>
    <n v="414747.5"/>
    <n v="390200"/>
    <n v="983940"/>
    <n v="2023093.9999999998"/>
    <n v="6736224"/>
    <n v="363943776"/>
    <n v="109183132.8"/>
    <n v="0.98182738750404663"/>
  </r>
  <r>
    <x v="19"/>
    <x v="11"/>
    <n v="48350000"/>
    <n v="19420000"/>
    <n v="1751000"/>
    <n v="1400495"/>
    <n v="700247.5"/>
    <n v="600247.5"/>
    <n v="174200"/>
    <n v="1248463"/>
    <n v="2394618"/>
    <n v="8269271"/>
    <n v="40080729"/>
    <n v="12024218.699999999"/>
    <n v="0.8289706101344364"/>
  </r>
  <r>
    <x v="20"/>
    <x v="0"/>
    <n v="49790000"/>
    <n v="30310000"/>
    <n v="1262000"/>
    <n v="911495"/>
    <n v="455747.5"/>
    <n v="355747.5"/>
    <n v="283100"/>
    <n v="899806"/>
    <n v="2079520"/>
    <n v="6247416"/>
    <n v="43542584"/>
    <n v="13062775.199999999"/>
    <n v="0.87452468367142"/>
  </r>
  <r>
    <x v="20"/>
    <x v="1"/>
    <n v="55350000"/>
    <n v="8640000"/>
    <n v="1553000"/>
    <n v="1202495"/>
    <n v="601247.5"/>
    <n v="501247.5"/>
    <n v="66400"/>
    <n v="1107289"/>
    <n v="364550"/>
    <n v="5396229"/>
    <n v="49953771"/>
    <n v="14986131.299999999"/>
    <n v="0.90250715447154473"/>
  </r>
  <r>
    <x v="20"/>
    <x v="2"/>
    <n v="51150000"/>
    <n v="55260000"/>
    <n v="1058000"/>
    <n v="707495"/>
    <n v="353747.5"/>
    <n v="253747.5"/>
    <n v="532600"/>
    <n v="754354"/>
    <n v="2276694"/>
    <n v="5936638"/>
    <n v="45213362"/>
    <n v="13564008.6"/>
    <n v="0.88393669599217983"/>
  </r>
  <r>
    <x v="20"/>
    <x v="3"/>
    <n v="49950000"/>
    <n v="4070000"/>
    <n v="1465000"/>
    <n v="1114495"/>
    <n v="557247.5"/>
    <n v="457247.5"/>
    <n v="20700"/>
    <n v="1044545.0000000001"/>
    <n v="1401774"/>
    <n v="6061009"/>
    <n v="43888991"/>
    <n v="13166697.299999999"/>
    <n v="0.87865847847847844"/>
  </r>
  <r>
    <x v="20"/>
    <x v="4"/>
    <n v="46890000"/>
    <n v="35720000"/>
    <n v="627000"/>
    <n v="276495"/>
    <n v="138247.5"/>
    <n v="38247.5"/>
    <n v="337200"/>
    <n v="447051"/>
    <n v="959242"/>
    <n v="2823483"/>
    <n v="44066517"/>
    <n v="13219955.1"/>
    <n v="0.93978496481126039"/>
  </r>
  <r>
    <x v="20"/>
    <x v="5"/>
    <n v="48930000"/>
    <n v="21940000"/>
    <n v="595000"/>
    <n v="244495"/>
    <n v="122247.5"/>
    <n v="22247.5"/>
    <n v="199400"/>
    <n v="424235.00000000006"/>
    <n v="1085408"/>
    <n v="2693033"/>
    <n v="46236967"/>
    <n v="13871090.1"/>
    <n v="0.94496151645207438"/>
  </r>
  <r>
    <x v="20"/>
    <x v="6"/>
    <n v="50900000"/>
    <n v="40930000"/>
    <n v="902000"/>
    <n v="551495"/>
    <n v="275747.5"/>
    <n v="175747.5"/>
    <n v="389300"/>
    <n v="643126"/>
    <n v="642242"/>
    <n v="3579658"/>
    <n v="47320342"/>
    <n v="14196102.6"/>
    <n v="0.92967273084479374"/>
  </r>
  <r>
    <x v="20"/>
    <x v="7"/>
    <n v="50950000"/>
    <n v="32160000"/>
    <n v="1383000"/>
    <n v="1032495"/>
    <n v="516247.5"/>
    <n v="416247.5"/>
    <n v="301600"/>
    <n v="986079.00000000012"/>
    <n v="617516"/>
    <n v="5253185"/>
    <n v="45696815"/>
    <n v="13709044.5"/>
    <n v="0.89689528949950936"/>
  </r>
  <r>
    <x v="20"/>
    <x v="8"/>
    <n v="58470000"/>
    <n v="35380000"/>
    <n v="1713000"/>
    <n v="1362495"/>
    <n v="681247.5"/>
    <n v="581247.5"/>
    <n v="333800"/>
    <n v="1221369"/>
    <n v="1065120"/>
    <n v="6958279"/>
    <n v="51511721"/>
    <n v="15453516.299999999"/>
    <n v="0.88099403112707375"/>
  </r>
  <r>
    <x v="20"/>
    <x v="9"/>
    <n v="61110000"/>
    <n v="40300000"/>
    <n v="785000"/>
    <n v="434495"/>
    <n v="217247.5"/>
    <n v="117247.5"/>
    <n v="383000"/>
    <n v="559705"/>
    <n v="1604020"/>
    <n v="4100715"/>
    <n v="57009285"/>
    <n v="17102785.5"/>
    <n v="0.93289617083946985"/>
  </r>
  <r>
    <x v="20"/>
    <x v="10"/>
    <n v="54630000"/>
    <n v="52480000"/>
    <n v="1609000"/>
    <n v="1258495"/>
    <n v="629247.5"/>
    <n v="529247.5"/>
    <n v="504800"/>
    <n v="1147217"/>
    <n v="990308"/>
    <n v="6668315"/>
    <n v="47961685"/>
    <n v="14388505.5"/>
    <n v="0.87793675636097379"/>
  </r>
  <r>
    <x v="20"/>
    <x v="11"/>
    <n v="68510000"/>
    <n v="18800000"/>
    <n v="1587000"/>
    <n v="1236495"/>
    <n v="618247.5"/>
    <n v="518247.5"/>
    <n v="168000"/>
    <n v="1131531"/>
    <n v="1030250"/>
    <n v="6289771"/>
    <n v="62220229"/>
    <n v="18666068.699999999"/>
    <n v="0.9081919281856663"/>
  </r>
  <r>
    <x v="21"/>
    <x v="0"/>
    <n v="68740000"/>
    <n v="58170000"/>
    <n v="680000"/>
    <n v="329495"/>
    <n v="164747.5"/>
    <n v="64747.5"/>
    <n v="561700"/>
    <n v="484839.99999999994"/>
    <n v="1993296"/>
    <n v="4278826"/>
    <n v="64461174"/>
    <n v="19338352.199999999"/>
    <n v="0.93775347686936283"/>
  </r>
  <r>
    <x v="21"/>
    <x v="1"/>
    <n v="78950000"/>
    <n v="50810000"/>
    <n v="1672000"/>
    <n v="1321495"/>
    <n v="660747.5"/>
    <n v="560747.5"/>
    <n v="488100"/>
    <n v="1192136"/>
    <n v="1193822"/>
    <n v="7089048"/>
    <n v="71860952"/>
    <n v="21558285.599999998"/>
    <n v="0.9102083850538315"/>
  </r>
  <r>
    <x v="21"/>
    <x v="2"/>
    <n v="84020000"/>
    <n v="5530000"/>
    <n v="855000"/>
    <n v="504495"/>
    <n v="252247.5"/>
    <n v="152247.5"/>
    <n v="35300"/>
    <n v="609615"/>
    <n v="1557738"/>
    <n v="3966643"/>
    <n v="80053357"/>
    <n v="24016007.099999998"/>
    <n v="0.952789300166627"/>
  </r>
  <r>
    <x v="21"/>
    <x v="3"/>
    <n v="85840000"/>
    <n v="37890000"/>
    <n v="1293000"/>
    <n v="942495"/>
    <n v="471247.5"/>
    <n v="371247.5"/>
    <n v="358900"/>
    <n v="921909"/>
    <n v="1701022"/>
    <n v="6059821"/>
    <n v="79780179"/>
    <n v="23934053.699999999"/>
    <n v="0.9294056267474371"/>
  </r>
  <r>
    <x v="21"/>
    <x v="4"/>
    <n v="83600000"/>
    <n v="5910000"/>
    <n v="878000"/>
    <n v="527495"/>
    <n v="263747.5"/>
    <n v="371247.5"/>
    <n v="39100"/>
    <n v="626014"/>
    <n v="945928.00000000012"/>
    <n v="3651532"/>
    <n v="79948468"/>
    <n v="23984540.399999999"/>
    <n v="0.95632138755980867"/>
  </r>
  <r>
    <x v="21"/>
    <x v="5"/>
    <n v="83470000"/>
    <n v="50010000"/>
    <n v="1968000"/>
    <n v="1617495"/>
    <n v="808747.5"/>
    <n v="371247.5"/>
    <n v="480100"/>
    <n v="1403184"/>
    <n v="942758"/>
    <n v="7591532"/>
    <n v="75878468"/>
    <n v="22763540.399999999"/>
    <n v="0.90905077273271839"/>
  </r>
  <r>
    <x v="21"/>
    <x v="6"/>
    <n v="81000000"/>
    <n v="7380000"/>
    <n v="1202000"/>
    <n v="851495"/>
    <n v="425747.5"/>
    <n v="371247.5"/>
    <n v="53800"/>
    <n v="857026"/>
    <n v="1653472"/>
    <n v="5414788"/>
    <n v="75585212"/>
    <n v="22675563.599999998"/>
    <n v="0.93315076543209874"/>
  </r>
  <r>
    <x v="21"/>
    <x v="7"/>
    <n v="86810000"/>
    <n v="29840000"/>
    <n v="459000"/>
    <n v="108495"/>
    <n v="54247.5"/>
    <n v="371247.5"/>
    <n v="278400"/>
    <n v="327267"/>
    <n v="1265464"/>
    <n v="2864121"/>
    <n v="83945879"/>
    <n v="25183763.699999999"/>
    <n v="0.96700701532081557"/>
  </r>
  <r>
    <x v="21"/>
    <x v="8"/>
    <n v="90430000"/>
    <n v="23580000"/>
    <n v="1262000"/>
    <n v="911495"/>
    <n v="455747.5"/>
    <n v="371247.5"/>
    <n v="215800"/>
    <n v="899806"/>
    <n v="1352956"/>
    <n v="5469052"/>
    <n v="84960948"/>
    <n v="25488284.399999999"/>
    <n v="0.93952170739798735"/>
  </r>
  <r>
    <x v="21"/>
    <x v="9"/>
    <n v="88350000"/>
    <n v="30880000"/>
    <n v="1848000"/>
    <n v="1497495"/>
    <n v="748747.5"/>
    <n v="371247.5"/>
    <n v="288800"/>
    <n v="1317624"/>
    <n v="841952"/>
    <n v="6913866"/>
    <n v="81436134"/>
    <n v="24430840.199999999"/>
    <n v="0.92174458404074699"/>
  </r>
  <r>
    <x v="21"/>
    <x v="10"/>
    <n v="95300000"/>
    <n v="34490000"/>
    <n v="806000"/>
    <n v="455495"/>
    <n v="227747.5"/>
    <n v="371247.5"/>
    <n v="324900"/>
    <n v="574678"/>
    <n v="2191104"/>
    <n v="4951172"/>
    <n v="90348828"/>
    <n v="27104648.399999999"/>
    <n v="0.94804646379853097"/>
  </r>
  <r>
    <x v="21"/>
    <x v="11"/>
    <n v="101470000"/>
    <n v="39370000"/>
    <n v="910000"/>
    <n v="559495"/>
    <n v="279747.5"/>
    <n v="179747.5"/>
    <n v="373700"/>
    <n v="648830"/>
    <n v="1801193.9999999998"/>
    <n v="4752714"/>
    <n v="96717286"/>
    <n v="29015185.800000001"/>
    <n v="0.953161387602247"/>
  </r>
  <r>
    <x v="22"/>
    <x v="0"/>
    <n v="90920000"/>
    <n v="2980000"/>
    <n v="952000"/>
    <n v="601495"/>
    <n v="300747.5"/>
    <n v="200747.5"/>
    <n v="9800"/>
    <n v="678776"/>
    <n v="744950"/>
    <n v="3488516"/>
    <n v="87431484"/>
    <n v="26229445.199999999"/>
    <n v="0.96163092828860541"/>
  </r>
  <r>
    <x v="22"/>
    <x v="1"/>
    <n v="106740000"/>
    <n v="53430000"/>
    <n v="464000"/>
    <n v="113495"/>
    <n v="56747.5"/>
    <n v="200747.5"/>
    <n v="514300"/>
    <n v="330832"/>
    <n v="2303956"/>
    <n v="3984078"/>
    <n v="102755922"/>
    <n v="30826776.599999998"/>
    <n v="0.96267492973580659"/>
  </r>
  <r>
    <x v="22"/>
    <x v="2"/>
    <n v="105130000"/>
    <n v="42690000"/>
    <n v="1858000"/>
    <n v="1507495"/>
    <n v="753747.5"/>
    <n v="200747.5"/>
    <n v="406900"/>
    <n v="1324754"/>
    <n v="548410"/>
    <n v="6600054"/>
    <n v="98529946"/>
    <n v="29558983.800000001"/>
    <n v="0.93722007038904209"/>
  </r>
  <r>
    <x v="22"/>
    <x v="3"/>
    <n v="5400000"/>
    <n v="23040000"/>
    <n v="1262000"/>
    <n v="911495"/>
    <n v="455747.5"/>
    <n v="200747.5"/>
    <n v="210400"/>
    <n v="899806"/>
    <n v="1082872"/>
    <n v="5023068"/>
    <n v="376932"/>
    <n v="113079.59999999999"/>
    <n v="6.9802222222222224E-2"/>
  </r>
  <r>
    <x v="22"/>
    <x v="4"/>
    <n v="4830000"/>
    <n v="13960000"/>
    <n v="666000"/>
    <n v="315495"/>
    <n v="157747.5"/>
    <n v="200747.5"/>
    <n v="119600"/>
    <n v="474858"/>
    <n v="2306492"/>
    <n v="4240940"/>
    <n v="589060"/>
    <n v="176718"/>
    <n v="0.12195859213250518"/>
  </r>
  <r>
    <x v="22"/>
    <x v="5"/>
    <n v="4730000"/>
    <n v="40020000"/>
    <n v="294000"/>
    <n v="-56505"/>
    <n v="-28252.5"/>
    <n v="200747.5"/>
    <n v="380200"/>
    <n v="209621.99999999997"/>
    <n v="2167646"/>
    <n v="3167458"/>
    <n v="1562542"/>
    <n v="468762.6"/>
    <n v="0.33034714587737846"/>
  </r>
  <r>
    <x v="22"/>
    <x v="6"/>
    <n v="4500000"/>
    <n v="43430000"/>
    <n v="1576000"/>
    <n v="1225495"/>
    <n v="612747.5"/>
    <n v="200747.5"/>
    <n v="414300"/>
    <n v="1123688"/>
    <n v="944026"/>
    <n v="6097004"/>
    <n v="-1597004"/>
    <n v="-479101.19999999995"/>
    <n v="-0.3548897777777778"/>
  </r>
  <r>
    <x v="22"/>
    <x v="7"/>
    <n v="4670000"/>
    <n v="54540000"/>
    <n v="1683000"/>
    <n v="1332495"/>
    <n v="666247.5"/>
    <n v="566247.5"/>
    <n v="525400"/>
    <n v="1199979"/>
    <n v="407028"/>
    <n v="6380397"/>
    <n v="-1710397"/>
    <n v="-513119.1"/>
    <n v="-0.36625203426124198"/>
  </r>
  <r>
    <x v="22"/>
    <x v="8"/>
    <n v="4920000"/>
    <n v="39840000"/>
    <n v="1552000"/>
    <n v="1201495"/>
    <n v="600747.5"/>
    <n v="500747.5"/>
    <n v="378400"/>
    <n v="1106576"/>
    <n v="2383840"/>
    <n v="7723806"/>
    <n v="-2803806"/>
    <n v="-841141.79999999993"/>
    <n v="-0.56987926829268287"/>
  </r>
  <r>
    <x v="22"/>
    <x v="9"/>
    <n v="5540000"/>
    <n v="24910000"/>
    <n v="601000"/>
    <n v="250495"/>
    <n v="125247.5"/>
    <n v="25247.5"/>
    <n v="229100"/>
    <n v="428513"/>
    <n v="1077800"/>
    <n v="2737403"/>
    <n v="2802597"/>
    <n v="840779.1"/>
    <n v="0.50588393501805051"/>
  </r>
  <r>
    <x v="22"/>
    <x v="10"/>
    <n v="5500000"/>
    <n v="20470000"/>
    <n v="1338000"/>
    <n v="987495"/>
    <n v="493747.5"/>
    <n v="393747.5"/>
    <n v="184700"/>
    <n v="953994"/>
    <n v="1405578"/>
    <n v="5757262"/>
    <n v="-257262"/>
    <n v="-77178.599999999991"/>
    <n v="-4.6774909090909089E-2"/>
  </r>
  <r>
    <x v="22"/>
    <x v="11"/>
    <n v="4210000"/>
    <n v="6450000"/>
    <n v="1252000"/>
    <n v="901495"/>
    <n v="450747.5"/>
    <n v="350747.5"/>
    <n v="44500"/>
    <n v="892676"/>
    <n v="862240"/>
    <n v="4754406"/>
    <n v="-544406"/>
    <n v="-163321.79999999999"/>
    <n v="-0.129312589073634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AF442C-CEB5-41A1-946C-411E4DB65DB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7:L18" firstHeaderRow="1" firstDataRow="1" firstDataCol="0"/>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numFmtId="165" showAll="0"/>
    <pivotField dataField="1" numFmtId="166" showAll="0"/>
    <pivotField numFmtId="165" showAll="0"/>
    <pivotField numFmtId="9" showAll="0"/>
  </pivotFields>
  <rowItems count="1">
    <i/>
  </rowItems>
  <colItems count="1">
    <i/>
  </colItems>
  <dataFields count="1">
    <dataField name="Sum of NET REVENUE" fld="12" baseField="0" baseItem="0" numFmtId="165"/>
  </dataFields>
  <formats count="1">
    <format dxfId="1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883494-5925-4636-8B98-8548EC263AC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U3:V16" firstHeaderRow="1" firstDataRow="1" firstDataCol="1"/>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axis="axisRow" showAll="0">
      <items count="13">
        <item x="0"/>
        <item x="1"/>
        <item x="2"/>
        <item x="3"/>
        <item x="4"/>
        <item x="5"/>
        <item x="6"/>
        <item x="7"/>
        <item x="8"/>
        <item x="9"/>
        <item x="10"/>
        <item x="11"/>
        <item t="default"/>
      </items>
    </pivotField>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dataField="1" numFmtId="165" showAll="0"/>
    <pivotField numFmtId="166" showAll="0"/>
    <pivotField numFmtId="165" showAll="0"/>
    <pivotField numFmtId="9" showAll="0"/>
  </pivotFields>
  <rowFields count="1">
    <field x="1"/>
  </rowFields>
  <rowItems count="13">
    <i>
      <x/>
    </i>
    <i>
      <x v="1"/>
    </i>
    <i>
      <x v="2"/>
    </i>
    <i>
      <x v="3"/>
    </i>
    <i>
      <x v="4"/>
    </i>
    <i>
      <x v="5"/>
    </i>
    <i>
      <x v="6"/>
    </i>
    <i>
      <x v="7"/>
    </i>
    <i>
      <x v="8"/>
    </i>
    <i>
      <x v="9"/>
    </i>
    <i>
      <x v="10"/>
    </i>
    <i>
      <x v="11"/>
    </i>
    <i t="grand">
      <x/>
    </i>
  </rowItems>
  <colItems count="1">
    <i/>
  </colItems>
  <dataFields count="1">
    <dataField name="Sum of TOTAL _x000a_EXPENSES" fld="11" baseField="0" baseItem="0"/>
  </dataFields>
  <formats count="1">
    <format dxfId="177">
      <pivotArea outline="0" collapsedLevelsAreSubtotals="1" fieldPosition="0"/>
    </format>
  </formats>
  <chartFormats count="2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1"/>
          </reference>
        </references>
      </pivotArea>
    </chartFormat>
    <chartFormat chart="2" format="4">
      <pivotArea type="data" outline="0" fieldPosition="0">
        <references count="2">
          <reference field="4294967294" count="1" selected="0">
            <x v="0"/>
          </reference>
          <reference field="1" count="1" selected="0">
            <x v="10"/>
          </reference>
        </references>
      </pivotArea>
    </chartFormat>
    <chartFormat chart="2" format="5">
      <pivotArea type="data" outline="0" fieldPosition="0">
        <references count="2">
          <reference field="4294967294" count="1" selected="0">
            <x v="0"/>
          </reference>
          <reference field="1" count="1" selected="0">
            <x v="9"/>
          </reference>
        </references>
      </pivotArea>
    </chartFormat>
    <chartFormat chart="2" format="6">
      <pivotArea type="data" outline="0" fieldPosition="0">
        <references count="2">
          <reference field="4294967294" count="1" selected="0">
            <x v="0"/>
          </reference>
          <reference field="1" count="1" selected="0">
            <x v="8"/>
          </reference>
        </references>
      </pivotArea>
    </chartFormat>
    <chartFormat chart="2" format="7">
      <pivotArea type="data" outline="0" fieldPosition="0">
        <references count="2">
          <reference field="4294967294" count="1" selected="0">
            <x v="0"/>
          </reference>
          <reference field="1" count="1" selected="0">
            <x v="7"/>
          </reference>
        </references>
      </pivotArea>
    </chartFormat>
    <chartFormat chart="2" format="8">
      <pivotArea type="data" outline="0" fieldPosition="0">
        <references count="2">
          <reference field="4294967294" count="1" selected="0">
            <x v="0"/>
          </reference>
          <reference field="1" count="1" selected="0">
            <x v="6"/>
          </reference>
        </references>
      </pivotArea>
    </chartFormat>
    <chartFormat chart="2" format="9">
      <pivotArea type="data" outline="0" fieldPosition="0">
        <references count="2">
          <reference field="4294967294" count="1" selected="0">
            <x v="0"/>
          </reference>
          <reference field="1" count="1" selected="0">
            <x v="5"/>
          </reference>
        </references>
      </pivotArea>
    </chartFormat>
    <chartFormat chart="2" format="10">
      <pivotArea type="data" outline="0" fieldPosition="0">
        <references count="2">
          <reference field="4294967294" count="1" selected="0">
            <x v="0"/>
          </reference>
          <reference field="1" count="1" selected="0">
            <x v="4"/>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1"/>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2" format="21" series="1">
      <pivotArea type="data" outline="0" fieldPosition="0">
        <references count="2">
          <reference field="4294967294" count="1" selected="0">
            <x v="0"/>
          </reference>
          <reference field="1" count="1" selected="0">
            <x v="7"/>
          </reference>
        </references>
      </pivotArea>
    </chartFormat>
    <chartFormat chart="2" format="22" series="1">
      <pivotArea type="data" outline="0" fieldPosition="0">
        <references count="2">
          <reference field="4294967294" count="1" selected="0">
            <x v="0"/>
          </reference>
          <reference field="1" count="1" selected="0">
            <x v="8"/>
          </reference>
        </references>
      </pivotArea>
    </chartFormat>
    <chartFormat chart="2" format="23" series="1">
      <pivotArea type="data" outline="0" fieldPosition="0">
        <references count="2">
          <reference field="4294967294" count="1" selected="0">
            <x v="0"/>
          </reference>
          <reference field="1" count="1" selected="0">
            <x v="9"/>
          </reference>
        </references>
      </pivotArea>
    </chartFormat>
    <chartFormat chart="2" format="24" series="1">
      <pivotArea type="data" outline="0" fieldPosition="0">
        <references count="2">
          <reference field="4294967294" count="1" selected="0">
            <x v="0"/>
          </reference>
          <reference field="1" count="1" selected="0">
            <x v="10"/>
          </reference>
        </references>
      </pivotArea>
    </chartFormat>
    <chartFormat chart="2" format="25"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B0A6CE-69DF-4BA6-88D5-6721E7C1EDB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Months">
  <location ref="L2:N15" firstHeaderRow="0" firstDataRow="1" firstDataCol="1"/>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axis="axisRow" showAll="0">
      <items count="13">
        <item x="0"/>
        <item x="1"/>
        <item x="2"/>
        <item x="3"/>
        <item x="4"/>
        <item x="5"/>
        <item x="6"/>
        <item x="7"/>
        <item x="8"/>
        <item x="9"/>
        <item x="10"/>
        <item x="11"/>
        <item t="default"/>
      </items>
    </pivotField>
    <pivotField dataField="1" numFmtId="165" showAll="0"/>
    <pivotField numFmtId="165" showAll="0"/>
    <pivotField numFmtId="164" showAll="0"/>
    <pivotField numFmtId="165" showAll="0"/>
    <pivotField numFmtId="164" showAll="0"/>
    <pivotField numFmtId="43" showAll="0"/>
    <pivotField showAll="0"/>
    <pivotField numFmtId="165" showAll="0"/>
    <pivotField numFmtId="165" showAll="0"/>
    <pivotField dataField="1" numFmtId="165" showAll="0"/>
    <pivotField numFmtId="166" showAll="0"/>
    <pivotField numFmtId="165" showAll="0"/>
    <pivotField numFmtId="9"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S" fld="2" baseField="0" baseItem="0"/>
    <dataField name="Sum of TOTAL _x000a_EXPENSES" fld="11" baseField="0" baseItem="0"/>
  </dataFields>
  <formats count="1">
    <format dxfId="178">
      <pivotArea outline="0" collapsedLevelsAreSubtotals="1" fieldPosition="0"/>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9429B96-408D-41A4-B5BE-996F084EBA5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7:N18" firstHeaderRow="1" firstDataRow="1" firstDataCol="0"/>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dataField="1" numFmtId="165" showAll="0"/>
    <pivotField numFmtId="166" showAll="0"/>
    <pivotField numFmtId="165" showAll="0"/>
    <pivotField numFmtId="9" showAll="0"/>
  </pivotFields>
  <rowItems count="1">
    <i/>
  </rowItems>
  <colItems count="1">
    <i/>
  </colItems>
  <dataFields count="1">
    <dataField name="Sum of TOTAL _x000a_EXPENSES" fld="11" baseField="0" baseItem="0"/>
  </dataFields>
  <formats count="1">
    <format dxfId="1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08BF61B-DCA6-4C06-A097-E262893265FA}"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Months">
  <location ref="Q3:S15" firstHeaderRow="0" firstDataRow="1" firstDataCol="1"/>
  <pivotFields count="15">
    <pivotField multipleItemSelectionAllowed="1"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axis="axisRow" showAll="0">
      <items count="13">
        <item x="0"/>
        <item x="1"/>
        <item x="2"/>
        <item x="3"/>
        <item x="4"/>
        <item x="5"/>
        <item x="6"/>
        <item x="7"/>
        <item x="8"/>
        <item x="9"/>
        <item x="10"/>
        <item x="11"/>
        <item t="default"/>
      </items>
    </pivotField>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dataField="1" numFmtId="165" showAll="0"/>
    <pivotField dataField="1" numFmtId="166" showAll="0"/>
    <pivotField numFmtId="165" showAll="0"/>
    <pivotField numFmtId="9" showAll="0"/>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name="Sum of NET REVENUE" fld="12" baseField="0" baseItem="0"/>
    <dataField name="Sum of TOTAL _x000a_EXPENSES" fld="11" baseField="0" baseItem="0"/>
  </dataFields>
  <formats count="1">
    <format dxfId="180">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 chart="11" format="29" series="1">
      <pivotArea type="data" outline="0" fieldPosition="0">
        <references count="1">
          <reference field="4294967294" count="1" selected="0">
            <x v="1"/>
          </reference>
        </references>
      </pivotArea>
    </chartFormat>
    <chartFormat chart="11" format="3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A9DC577-B8A9-4A15-A9C0-273E5490D86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F15" firstHeaderRow="1" firstDataRow="1" firstDataCol="1"/>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axis="axisRow" showAll="0">
      <items count="13">
        <item x="0"/>
        <item x="1"/>
        <item x="2"/>
        <item x="3"/>
        <item x="4"/>
        <item x="5"/>
        <item x="6"/>
        <item x="7"/>
        <item x="8"/>
        <item x="9"/>
        <item x="10"/>
        <item x="11"/>
        <item t="default"/>
      </items>
    </pivotField>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numFmtId="165" showAll="0"/>
    <pivotField numFmtId="166" showAll="0"/>
    <pivotField dataField="1" numFmtId="165" showAll="0"/>
    <pivotField numFmtId="9" showAll="0"/>
  </pivotFields>
  <rowFields count="1">
    <field x="1"/>
  </rowFields>
  <rowItems count="13">
    <i>
      <x/>
    </i>
    <i>
      <x v="1"/>
    </i>
    <i>
      <x v="2"/>
    </i>
    <i>
      <x v="3"/>
    </i>
    <i>
      <x v="4"/>
    </i>
    <i>
      <x v="5"/>
    </i>
    <i>
      <x v="6"/>
    </i>
    <i>
      <x v="7"/>
    </i>
    <i>
      <x v="8"/>
    </i>
    <i>
      <x v="9"/>
    </i>
    <i>
      <x v="10"/>
    </i>
    <i>
      <x v="11"/>
    </i>
    <i t="grand">
      <x/>
    </i>
  </rowItems>
  <colItems count="1">
    <i/>
  </colItems>
  <dataFields count="1">
    <dataField name="Sum of TAX" fld="13" baseField="0" baseItem="0" numFmtId="165"/>
  </dataFields>
  <formats count="1">
    <format dxfId="181">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547A162-2AD9-4BCB-BD0D-73A43FA0C67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s">
  <location ref="AT4:AU5" firstHeaderRow="0" firstDataRow="1" firstDataCol="0"/>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dataField="1" numFmtId="165" showAll="0"/>
    <pivotField dataField="1" numFmtId="166" showAll="0"/>
    <pivotField numFmtId="165" showAll="0"/>
    <pivotField numFmtId="9" showAll="0"/>
  </pivotFields>
  <rowItems count="1">
    <i/>
  </rowItems>
  <colFields count="1">
    <field x="-2"/>
  </colFields>
  <colItems count="2">
    <i>
      <x/>
    </i>
    <i i="1">
      <x v="1"/>
    </i>
  </colItems>
  <dataFields count="2">
    <dataField name="Sum of NET REVENUE" fld="12" baseField="0" baseItem="0"/>
    <dataField name="Sum of TOTAL _x000a_EXPENSES" fld="11" baseField="0" baseItem="0"/>
  </dataFields>
  <formats count="1">
    <format dxfId="1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3C04DF9-D5E2-4942-BF2D-3AFE1F55CEE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Months">
  <location ref="I2:J15" firstHeaderRow="1" firstDataRow="1" firstDataCol="1"/>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axis="axisRow" showAll="0">
      <items count="13">
        <item x="0"/>
        <item x="1"/>
        <item x="2"/>
        <item x="3"/>
        <item x="4"/>
        <item x="5"/>
        <item x="6"/>
        <item x="7"/>
        <item x="8"/>
        <item x="9"/>
        <item x="10"/>
        <item x="11"/>
        <item t="default"/>
      </items>
    </pivotField>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numFmtId="165" showAll="0"/>
    <pivotField dataField="1" numFmtId="166" showAll="0"/>
    <pivotField numFmtId="165" showAll="0"/>
    <pivotField numFmtId="9" showAll="0"/>
  </pivotFields>
  <rowFields count="1">
    <field x="1"/>
  </rowFields>
  <rowItems count="13">
    <i>
      <x/>
    </i>
    <i>
      <x v="1"/>
    </i>
    <i>
      <x v="2"/>
    </i>
    <i>
      <x v="3"/>
    </i>
    <i>
      <x v="4"/>
    </i>
    <i>
      <x v="5"/>
    </i>
    <i>
      <x v="6"/>
    </i>
    <i>
      <x v="7"/>
    </i>
    <i>
      <x v="8"/>
    </i>
    <i>
      <x v="9"/>
    </i>
    <i>
      <x v="10"/>
    </i>
    <i>
      <x v="11"/>
    </i>
    <i t="grand">
      <x/>
    </i>
  </rowItems>
  <colItems count="1">
    <i/>
  </colItems>
  <dataFields count="1">
    <dataField name="Sum of NET REVENUE" fld="12" baseField="0" baseItem="0"/>
  </dataFields>
  <formats count="1">
    <format dxfId="183">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D17E1-E86A-4E7B-BD1C-3E9B2AC6D02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H4:BN5" firstHeaderRow="0" firstDataRow="1" firstDataCol="0"/>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numFmtId="165" showAll="0"/>
    <pivotField numFmtId="165" showAll="0"/>
    <pivotField dataField="1" numFmtId="164" showAll="0"/>
    <pivotField dataField="1" numFmtId="165" showAll="0"/>
    <pivotField dataField="1" numFmtId="164" showAll="0"/>
    <pivotField dataField="1" numFmtId="43" showAll="0"/>
    <pivotField dataField="1" showAll="0"/>
    <pivotField dataField="1" numFmtId="165" showAll="0"/>
    <pivotField dataField="1" numFmtId="165" showAll="0"/>
    <pivotField numFmtId="165" showAll="0"/>
    <pivotField numFmtId="166" showAll="0"/>
    <pivotField numFmtId="165" showAll="0"/>
    <pivotField numFmtId="9" showAll="0"/>
  </pivotFields>
  <rowItems count="1">
    <i/>
  </rowItems>
  <colFields count="1">
    <field x="-2"/>
  </colFields>
  <colItems count="7">
    <i>
      <x/>
    </i>
    <i i="1">
      <x v="1"/>
    </i>
    <i i="2">
      <x v="2"/>
    </i>
    <i i="3">
      <x v="3"/>
    </i>
    <i i="4">
      <x v="4"/>
    </i>
    <i i="5">
      <x v="5"/>
    </i>
    <i i="6">
      <x v="6"/>
    </i>
  </colItems>
  <dataFields count="7">
    <dataField name="Sum of OPEX" fld="4" baseField="0" baseItem="0"/>
    <dataField name="Sum of SARARIES &amp;_x000a_ WAGES" fld="5" baseField="0" baseItem="0"/>
    <dataField name="Sum of FINACE COST" fld="6" baseField="0" baseItem="0"/>
    <dataField name="Sum of OFFICE _x000a_SUPPLIES" fld="7" baseField="0" baseItem="0"/>
    <dataField name="Sum of UTILITES" fld="8" baseField="0" baseItem="0"/>
    <dataField name="Sum of ADVERTISMENTS" fld="9" baseField="0" baseItem="0"/>
    <dataField name="Sum of STATIONARY" fld="10" baseField="0" baseItem="0"/>
  </dataFields>
  <formats count="1">
    <format dxfId="169">
      <pivotArea outline="0" collapsedLevelsAreSubtotals="1" fieldPosition="0"/>
    </format>
  </formats>
  <chartFormats count="7">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 chart="2" format="2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4640FF-BDD7-4C54-84C0-F0017DBFCE6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B8" firstHeaderRow="1" firstDataRow="1" firstDataCol="0"/>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numFmtId="165" showAll="0"/>
    <pivotField numFmtId="166" showAll="0"/>
    <pivotField numFmtId="165" showAll="0"/>
    <pivotField dataField="1" numFmtId="9" showAll="0"/>
  </pivotFields>
  <rowItems count="1">
    <i/>
  </rowItems>
  <colItems count="1">
    <i/>
  </colItems>
  <dataFields count="1">
    <dataField name="Average of NET REVENUE% OF SALES" fld="14" subtotal="average" baseField="0" baseItem="9" numFmtId="9"/>
  </dataFields>
  <formats count="2">
    <format dxfId="170">
      <pivotArea outline="0" collapsedLevelsAreSubtotals="1" fieldPosition="0"/>
    </format>
    <format dxfId="1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4FEFC9-E26F-484A-B4EF-1FDA27605E21}"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I4:AO5" firstHeaderRow="0" firstDataRow="1" firstDataCol="0"/>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numFmtId="165" showAll="0"/>
    <pivotField numFmtId="165" showAll="0"/>
    <pivotField dataField="1" numFmtId="164" showAll="0"/>
    <pivotField dataField="1" numFmtId="165" showAll="0"/>
    <pivotField dataField="1" numFmtId="164" showAll="0"/>
    <pivotField dataField="1" numFmtId="43" showAll="0"/>
    <pivotField dataField="1" showAll="0"/>
    <pivotField dataField="1" numFmtId="165" showAll="0"/>
    <pivotField dataField="1" numFmtId="165" showAll="0"/>
    <pivotField numFmtId="165" showAll="0"/>
    <pivotField numFmtId="166" showAll="0"/>
    <pivotField numFmtId="165" showAll="0"/>
    <pivotField numFmtId="9" showAll="0"/>
  </pivotFields>
  <rowItems count="1">
    <i/>
  </rowItems>
  <colFields count="1">
    <field x="-2"/>
  </colFields>
  <colItems count="7">
    <i>
      <x/>
    </i>
    <i i="1">
      <x v="1"/>
    </i>
    <i i="2">
      <x v="2"/>
    </i>
    <i i="3">
      <x v="3"/>
    </i>
    <i i="4">
      <x v="4"/>
    </i>
    <i i="5">
      <x v="5"/>
    </i>
    <i i="6">
      <x v="6"/>
    </i>
  </colItems>
  <dataFields count="7">
    <dataField name="Sum of OPEX" fld="4" baseField="0" baseItem="0"/>
    <dataField name="Sum of SARARIES &amp;_x000a_ WAGES" fld="5" baseField="0" baseItem="0"/>
    <dataField name="Sum of FINACE COST" fld="6" baseField="0" baseItem="0"/>
    <dataField name="Sum of OFFICE _x000a_SUPPLIES" fld="7" baseField="0" baseItem="0"/>
    <dataField name="Sum of UTILITES" fld="8" baseField="0" baseItem="0"/>
    <dataField name="Sum of ADVERTISMENTS" fld="9" baseField="0" baseItem="0"/>
    <dataField name="Sum of STATIONARY" fld="10" baseField="0" baseItem="0"/>
  </dataFields>
  <formats count="1">
    <format dxfId="171">
      <pivotArea outline="0" collapsedLevelsAreSubtotals="1" fieldPosition="0"/>
    </format>
  </formats>
  <chartFormats count="8">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 chart="2" format="2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5B7ED2-9430-40D9-835D-6ED1AA350F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numFmtId="165" showAll="0"/>
    <pivotField dataField="1" numFmtId="166" showAll="0"/>
    <pivotField numFmtId="165" showAll="0"/>
    <pivotField numFmtId="9" showAll="0"/>
  </pivotFields>
  <rowItems count="1">
    <i/>
  </rowItems>
  <colItems count="1">
    <i/>
  </colItems>
  <dataFields count="1">
    <dataField name="Sum of NET REVENUE" fld="12" baseField="0" baseItem="0" numFmtId="165"/>
  </dataFields>
  <formats count="3">
    <format dxfId="172">
      <pivotArea outline="0" collapsedLevelsAreSubtotals="1" fieldPosition="0"/>
    </format>
    <format dxfId="167">
      <pivotArea dataOnly="0" labelOnly="1" outline="0" axis="axisValues" fieldPosition="0"/>
    </format>
    <format dxfId="1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BA52BF-BB4B-494B-9839-71C676AE444D}" name="PivotTable20"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17:AD25" firstHeaderRow="1" firstDataRow="2" firstDataCol="1"/>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axis="axisCol" showAll="0">
      <items count="13">
        <item x="0"/>
        <item x="1"/>
        <item x="2"/>
        <item x="3"/>
        <item x="4"/>
        <item x="5"/>
        <item x="6"/>
        <item x="7"/>
        <item x="8"/>
        <item x="9"/>
        <item x="10"/>
        <item x="11"/>
        <item t="default"/>
      </items>
    </pivotField>
    <pivotField numFmtId="165" showAll="0"/>
    <pivotField numFmtId="165" showAll="0"/>
    <pivotField dataField="1" numFmtId="164" showAll="0"/>
    <pivotField dataField="1" numFmtId="165" showAll="0"/>
    <pivotField dataField="1" numFmtId="164" showAll="0"/>
    <pivotField dataField="1" numFmtId="43" showAll="0"/>
    <pivotField dataField="1" showAll="0"/>
    <pivotField dataField="1" numFmtId="165" showAll="0"/>
    <pivotField dataField="1" numFmtId="165" showAll="0"/>
    <pivotField numFmtId="165" showAll="0"/>
    <pivotField numFmtId="166" showAll="0"/>
    <pivotField numFmtId="165" showAll="0"/>
    <pivotField numFmtId="9" showAll="0"/>
  </pivotFields>
  <rowFields count="1">
    <field x="-2"/>
  </rowFields>
  <rowItems count="7">
    <i>
      <x/>
    </i>
    <i i="1">
      <x v="1"/>
    </i>
    <i i="2">
      <x v="2"/>
    </i>
    <i i="3">
      <x v="3"/>
    </i>
    <i i="4">
      <x v="4"/>
    </i>
    <i i="5">
      <x v="5"/>
    </i>
    <i i="6">
      <x v="6"/>
    </i>
  </rowItems>
  <colFields count="1">
    <field x="1"/>
  </colFields>
  <colItems count="13">
    <i>
      <x/>
    </i>
    <i>
      <x v="1"/>
    </i>
    <i>
      <x v="2"/>
    </i>
    <i>
      <x v="3"/>
    </i>
    <i>
      <x v="4"/>
    </i>
    <i>
      <x v="5"/>
    </i>
    <i>
      <x v="6"/>
    </i>
    <i>
      <x v="7"/>
    </i>
    <i>
      <x v="8"/>
    </i>
    <i>
      <x v="9"/>
    </i>
    <i>
      <x v="10"/>
    </i>
    <i>
      <x v="11"/>
    </i>
    <i t="grand">
      <x/>
    </i>
  </colItems>
  <dataFields count="7">
    <dataField name="Sum of OPEX" fld="4" baseField="0" baseItem="0"/>
    <dataField name="Sum of SARARIES &amp;_x000a_ WAGES" fld="5" baseField="0" baseItem="0"/>
    <dataField name="Sum of UTILITES" fld="8" baseField="0" baseItem="0"/>
    <dataField name="Sum of FINACE COST" fld="6" baseField="0" baseItem="0"/>
    <dataField name="Sum of OFFICE _x000a_SUPPLIES" fld="7" baseField="0" baseItem="0"/>
    <dataField name="Sum of ADVERTISMENTS" fld="9" baseField="0" baseItem="0"/>
    <dataField name="Sum of STATIONARY" fld="10" baseField="0" baseItem="0"/>
  </dataFields>
  <formats count="1">
    <format dxfId="1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4F7CD6-32AF-4507-BE2A-5CB2287F6EA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Months">
  <location ref="AX4:BE16" firstHeaderRow="0" firstDataRow="1" firstDataCol="1"/>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axis="axisRow" showAll="0">
      <items count="13">
        <item x="0"/>
        <item x="1"/>
        <item x="2"/>
        <item x="3"/>
        <item x="4"/>
        <item x="5"/>
        <item x="6"/>
        <item x="7"/>
        <item x="8"/>
        <item x="9"/>
        <item x="10"/>
        <item x="11"/>
        <item t="default"/>
      </items>
    </pivotField>
    <pivotField numFmtId="165" showAll="0"/>
    <pivotField numFmtId="165" showAll="0"/>
    <pivotField dataField="1" numFmtId="164" showAll="0"/>
    <pivotField dataField="1" numFmtId="165" showAll="0"/>
    <pivotField dataField="1" numFmtId="164" showAll="0"/>
    <pivotField dataField="1" numFmtId="43" showAll="0"/>
    <pivotField dataField="1" showAll="0"/>
    <pivotField dataField="1" numFmtId="165" showAll="0"/>
    <pivotField dataField="1" numFmtId="165" showAll="0"/>
    <pivotField numFmtId="165" showAll="0"/>
    <pivotField numFmtId="166" showAll="0"/>
    <pivotField numFmtId="165" showAll="0"/>
    <pivotField numFmtId="9" showAll="0"/>
  </pivotFields>
  <rowFields count="1">
    <field x="1"/>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OPEX" fld="4" baseField="0" baseItem="0"/>
    <dataField name=" SARARIES &amp;_x000a_ WAGES" fld="5" baseField="0" baseItem="0"/>
    <dataField name=" FINACE COST" fld="6" baseField="0" baseItem="0"/>
    <dataField name=" OFFICE _x000a_SUPPLIES" fld="7" baseField="0" baseItem="0"/>
    <dataField name=" UTILITES" fld="8" baseField="0" baseItem="0"/>
    <dataField name=" ADVERTISMENTS" fld="9" baseField="0" baseItem="0"/>
    <dataField name=" STATIONARY" fld="10" baseField="0" baseItem="0"/>
  </dataFields>
  <formats count="1">
    <format dxfId="174">
      <pivotArea outline="0" collapsedLevelsAreSubtotals="1" fieldPosition="0"/>
    </format>
  </formats>
  <chartFormats count="7">
    <chartFormat chart="18" format="15" series="1">
      <pivotArea type="data" outline="0" fieldPosition="0">
        <references count="1">
          <reference field="4294967294" count="1" selected="0">
            <x v="1"/>
          </reference>
        </references>
      </pivotArea>
    </chartFormat>
    <chartFormat chart="18" format="16" series="1">
      <pivotArea type="data" outline="0" fieldPosition="0">
        <references count="1">
          <reference field="4294967294" count="1" selected="0">
            <x v="2"/>
          </reference>
        </references>
      </pivotArea>
    </chartFormat>
    <chartFormat chart="18" format="17" series="1">
      <pivotArea type="data" outline="0" fieldPosition="0">
        <references count="1">
          <reference field="4294967294" count="1" selected="0">
            <x v="3"/>
          </reference>
        </references>
      </pivotArea>
    </chartFormat>
    <chartFormat chart="18" format="18" series="1">
      <pivotArea type="data" outline="0" fieldPosition="0">
        <references count="1">
          <reference field="4294967294" count="1" selected="0">
            <x v="4"/>
          </reference>
        </references>
      </pivotArea>
    </chartFormat>
    <chartFormat chart="18" format="19" series="1">
      <pivotArea type="data" outline="0" fieldPosition="0">
        <references count="1">
          <reference field="4294967294" count="1" selected="0">
            <x v="5"/>
          </reference>
        </references>
      </pivotArea>
    </chartFormat>
    <chartFormat chart="18" format="20" series="1">
      <pivotArea type="data" outline="0" fieldPosition="0">
        <references count="1">
          <reference field="4294967294" count="1" selected="0">
            <x v="6"/>
          </reference>
        </references>
      </pivotArea>
    </chartFormat>
    <chartFormat chart="18"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FB96C1-C51F-4ABF-AE5E-570A01E6A8A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B11" firstHeaderRow="1" firstDataRow="1" firstDataCol="0"/>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numFmtId="165" showAll="0"/>
    <pivotField numFmtId="165" showAll="0"/>
    <pivotField numFmtId="164" showAll="0"/>
    <pivotField numFmtId="165" showAll="0"/>
    <pivotField numFmtId="164" showAll="0"/>
    <pivotField numFmtId="43" showAll="0"/>
    <pivotField showAll="0"/>
    <pivotField numFmtId="165" showAll="0"/>
    <pivotField numFmtId="165" showAll="0"/>
    <pivotField numFmtId="165" showAll="0"/>
    <pivotField numFmtId="166" showAll="0"/>
    <pivotField dataField="1" numFmtId="165" showAll="0"/>
    <pivotField numFmtId="9" showAll="0"/>
  </pivotFields>
  <rowItems count="1">
    <i/>
  </rowItems>
  <colItems count="1">
    <i/>
  </colItems>
  <dataFields count="1">
    <dataField name="Sum of TAX" fld="13" baseField="0" baseItem="0" numFmtId="165"/>
  </dataFields>
  <formats count="2">
    <format dxfId="175">
      <pivotArea outline="0" collapsedLevelsAreSubtotals="1" fieldPosition="0"/>
    </format>
    <format dxfId="1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D04233-E824-4C42-B108-1892C90BF93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V5:BW6" firstHeaderRow="0" firstDataRow="1" firstDataCol="0"/>
  <pivotFields count="15">
    <pivotField showAll="0">
      <items count="174">
        <item h="1" m="1" x="141"/>
        <item h="1" m="1" x="103"/>
        <item h="1" m="1" x="65"/>
        <item h="1" m="1" x="27"/>
        <item h="1" m="1" x="138"/>
        <item h="1" m="1" x="100"/>
        <item h="1" m="1" x="62"/>
        <item h="1" m="1" x="24"/>
        <item h="1" m="1" x="135"/>
        <item h="1" m="1" x="97"/>
        <item h="1" m="1" x="59"/>
        <item h="1" m="1" x="171"/>
        <item h="1" m="1" x="132"/>
        <item h="1" m="1" x="94"/>
        <item h="1" m="1" x="56"/>
        <item h="1" m="1" x="168"/>
        <item h="1" m="1" x="129"/>
        <item h="1" m="1" x="91"/>
        <item h="1" m="1" x="53"/>
        <item h="1" m="1" x="165"/>
        <item h="1" m="1" x="126"/>
        <item h="1" m="1" x="88"/>
        <item h="1" m="1" x="50"/>
        <item h="1" m="1" x="162"/>
        <item h="1" m="1" x="123"/>
        <item h="1" m="1" x="85"/>
        <item h="1" m="1" x="47"/>
        <item h="1" m="1" x="159"/>
        <item h="1" m="1" x="120"/>
        <item h="1" m="1" x="82"/>
        <item h="1" m="1" x="44"/>
        <item h="1" m="1" x="156"/>
        <item h="1" m="1" x="117"/>
        <item h="1" m="1" x="79"/>
        <item h="1" m="1" x="41"/>
        <item h="1" m="1" x="153"/>
        <item h="1" m="1" x="114"/>
        <item h="1" m="1" x="76"/>
        <item h="1" m="1" x="38"/>
        <item h="1" m="1" x="150"/>
        <item h="1" m="1" x="111"/>
        <item h="1" m="1" x="73"/>
        <item h="1" m="1" x="35"/>
        <item h="1" m="1" x="147"/>
        <item h="1" m="1" x="109"/>
        <item h="1" m="1" x="71"/>
        <item h="1" m="1" x="33"/>
        <item h="1" m="1" x="145"/>
        <item h="1" m="1" x="107"/>
        <item h="1" m="1" x="69"/>
        <item h="1" m="1" x="31"/>
        <item h="1" m="1" x="143"/>
        <item h="1" m="1" x="105"/>
        <item h="1" m="1" x="67"/>
        <item h="1" m="1" x="29"/>
        <item h="1" m="1" x="140"/>
        <item h="1" m="1" x="102"/>
        <item h="1" m="1" x="64"/>
        <item h="1" m="1" x="26"/>
        <item h="1" m="1" x="137"/>
        <item h="1" m="1" x="99"/>
        <item h="1" m="1" x="61"/>
        <item h="1" m="1" x="23"/>
        <item h="1" m="1" x="134"/>
        <item h="1" m="1" x="96"/>
        <item h="1" m="1" x="58"/>
        <item h="1" m="1" x="170"/>
        <item h="1" m="1" x="131"/>
        <item h="1" m="1" x="93"/>
        <item h="1" m="1" x="55"/>
        <item h="1" m="1" x="167"/>
        <item h="1" m="1" x="128"/>
        <item h="1" m="1" x="90"/>
        <item h="1" m="1" x="52"/>
        <item h="1" m="1" x="164"/>
        <item h="1" m="1" x="125"/>
        <item h="1" m="1" x="87"/>
        <item h="1" m="1" x="49"/>
        <item h="1" m="1" x="161"/>
        <item h="1" m="1" x="122"/>
        <item h="1" m="1" x="84"/>
        <item h="1" m="1" x="46"/>
        <item h="1" m="1" x="158"/>
        <item h="1" m="1" x="119"/>
        <item h="1" m="1" x="81"/>
        <item h="1" m="1" x="43"/>
        <item h="1" m="1" x="155"/>
        <item h="1" m="1" x="116"/>
        <item h="1" m="1" x="78"/>
        <item h="1" m="1" x="40"/>
        <item h="1" m="1" x="152"/>
        <item h="1" m="1" x="113"/>
        <item h="1" m="1" x="75"/>
        <item h="1" m="1" x="37"/>
        <item h="1" m="1" x="149"/>
        <item h="1" m="1" x="110"/>
        <item h="1" m="1" x="72"/>
        <item h="1" m="1" x="34"/>
        <item h="1" m="1" x="146"/>
        <item h="1" m="1" x="108"/>
        <item h="1" m="1" x="70"/>
        <item h="1" m="1" x="32"/>
        <item h="1" m="1" x="144"/>
        <item h="1" m="1" x="106"/>
        <item h="1" m="1" x="68"/>
        <item h="1" m="1" x="30"/>
        <item h="1" m="1" x="142"/>
        <item h="1" m="1" x="104"/>
        <item h="1" m="1" x="66"/>
        <item h="1" m="1" x="28"/>
        <item h="1" m="1" x="139"/>
        <item h="1" m="1" x="101"/>
        <item h="1" m="1" x="63"/>
        <item h="1" m="1" x="25"/>
        <item h="1" m="1" x="136"/>
        <item h="1" m="1" x="98"/>
        <item h="1" m="1" x="60"/>
        <item h="1" m="1" x="172"/>
        <item h="1" m="1" x="133"/>
        <item h="1" m="1" x="95"/>
        <item h="1" m="1" x="57"/>
        <item h="1" m="1" x="169"/>
        <item h="1" m="1" x="130"/>
        <item h="1" m="1" x="92"/>
        <item h="1" m="1" x="54"/>
        <item h="1" m="1" x="166"/>
        <item h="1" m="1" x="127"/>
        <item h="1" m="1" x="89"/>
        <item h="1" m="1" x="51"/>
        <item h="1" m="1" x="163"/>
        <item h="1" m="1" x="124"/>
        <item h="1" m="1" x="86"/>
        <item h="1" m="1" x="48"/>
        <item h="1" m="1" x="160"/>
        <item h="1" m="1" x="121"/>
        <item h="1" m="1" x="83"/>
        <item h="1" m="1" x="45"/>
        <item h="1" m="1" x="157"/>
        <item h="1" m="1" x="118"/>
        <item h="1" m="1" x="80"/>
        <item h="1" m="1" x="42"/>
        <item h="1" m="1" x="154"/>
        <item h="1" m="1" x="115"/>
        <item h="1" m="1" x="77"/>
        <item h="1" m="1" x="39"/>
        <item h="1" m="1" x="151"/>
        <item h="1" m="1" x="112"/>
        <item h="1" m="1" x="74"/>
        <item h="1" m="1" x="36"/>
        <item h="1" m="1" x="148"/>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dataField="1" numFmtId="165" showAll="0"/>
    <pivotField numFmtId="165" showAll="0"/>
    <pivotField numFmtId="164" showAll="0"/>
    <pivotField numFmtId="165" showAll="0"/>
    <pivotField numFmtId="164" showAll="0"/>
    <pivotField numFmtId="43" showAll="0"/>
    <pivotField showAll="0"/>
    <pivotField numFmtId="165" showAll="0"/>
    <pivotField numFmtId="165" showAll="0"/>
    <pivotField dataField="1" numFmtId="165" showAll="0"/>
    <pivotField numFmtId="166" showAll="0"/>
    <pivotField numFmtId="165" showAll="0"/>
    <pivotField numFmtId="9" showAll="0"/>
  </pivotFields>
  <rowItems count="1">
    <i/>
  </rowItems>
  <colFields count="1">
    <field x="-2"/>
  </colFields>
  <colItems count="2">
    <i>
      <x/>
    </i>
    <i i="1">
      <x v="1"/>
    </i>
  </colItems>
  <dataFields count="2">
    <dataField name="Sum of INCOMES" fld="2" baseField="0" baseItem="0"/>
    <dataField name="Sum of TOTAL _x000a_EXPENSES" fld="11" baseField="0" baseItem="0"/>
  </dataFields>
  <formats count="1">
    <format dxfId="1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B9E6E34-EF2F-4877-A90E-DF53130627AC}" sourceName="YEARS">
  <pivotTables>
    <pivotTable tabId="3" name="PivotTable1"/>
    <pivotTable tabId="3" name="PivotTable4"/>
    <pivotTable tabId="3" name="PivotTable5"/>
    <pivotTable tabId="3" name="PivotTable6"/>
    <pivotTable tabId="3" name="PivotTable8"/>
    <pivotTable tabId="3" name="PivotTable9"/>
    <pivotTable tabId="3" name="PivotTable10"/>
    <pivotTable tabId="3" name="PivotTable11"/>
    <pivotTable tabId="3" name="PivotTable16"/>
    <pivotTable tabId="3" name="PivotTable19"/>
    <pivotTable tabId="3" name="PivotTable20"/>
    <pivotTable tabId="3" name="PivotTable21"/>
    <pivotTable tabId="3" name="PivotTable7"/>
    <pivotTable tabId="3" name="PivotTable2"/>
    <pivotTable tabId="3" name="PivotTable12"/>
    <pivotTable tabId="3" name="PivotTable17"/>
  </pivotTables>
  <data>
    <tabular pivotCacheId="1169427002">
      <items count="173">
        <i x="0"/>
        <i x="1"/>
        <i x="2"/>
        <i x="3" s="1"/>
        <i x="4"/>
        <i x="5"/>
        <i x="6"/>
        <i x="7"/>
        <i x="8"/>
        <i x="9"/>
        <i x="10"/>
        <i x="11"/>
        <i x="12"/>
        <i x="13"/>
        <i x="14"/>
        <i x="15"/>
        <i x="16"/>
        <i x="17"/>
        <i x="18"/>
        <i x="19"/>
        <i x="20"/>
        <i x="21"/>
        <i x="22"/>
        <i x="141" nd="1"/>
        <i x="103" nd="1"/>
        <i x="65" nd="1"/>
        <i x="27" nd="1"/>
        <i x="138" nd="1"/>
        <i x="100" nd="1"/>
        <i x="62" nd="1"/>
        <i x="24" nd="1"/>
        <i x="135" nd="1"/>
        <i x="97" nd="1"/>
        <i x="59" nd="1"/>
        <i x="171" nd="1"/>
        <i x="132" nd="1"/>
        <i x="94" nd="1"/>
        <i x="56" nd="1"/>
        <i x="168" nd="1"/>
        <i x="129" nd="1"/>
        <i x="91" nd="1"/>
        <i x="53" nd="1"/>
        <i x="165" nd="1"/>
        <i x="126" nd="1"/>
        <i x="88" nd="1"/>
        <i x="50" nd="1"/>
        <i x="162" nd="1"/>
        <i x="123" nd="1"/>
        <i x="85" nd="1"/>
        <i x="47" nd="1"/>
        <i x="159" nd="1"/>
        <i x="120" nd="1"/>
        <i x="82" nd="1"/>
        <i x="44" nd="1"/>
        <i x="156" nd="1"/>
        <i x="117" nd="1"/>
        <i x="79" nd="1"/>
        <i x="41" nd="1"/>
        <i x="153" nd="1"/>
        <i x="114" nd="1"/>
        <i x="76" nd="1"/>
        <i x="38" nd="1"/>
        <i x="150" nd="1"/>
        <i x="111" nd="1"/>
        <i x="73" nd="1"/>
        <i x="35" nd="1"/>
        <i x="147" nd="1"/>
        <i x="109" nd="1"/>
        <i x="71" nd="1"/>
        <i x="33" nd="1"/>
        <i x="145" nd="1"/>
        <i x="107" nd="1"/>
        <i x="69" nd="1"/>
        <i x="31" nd="1"/>
        <i x="143" nd="1"/>
        <i x="105" nd="1"/>
        <i x="67" nd="1"/>
        <i x="29" nd="1"/>
        <i x="140" nd="1"/>
        <i x="102" nd="1"/>
        <i x="64" nd="1"/>
        <i x="26" nd="1"/>
        <i x="137" nd="1"/>
        <i x="99" nd="1"/>
        <i x="61" nd="1"/>
        <i x="23" nd="1"/>
        <i x="134" nd="1"/>
        <i x="96" nd="1"/>
        <i x="58" nd="1"/>
        <i x="170" nd="1"/>
        <i x="131" nd="1"/>
        <i x="93" nd="1"/>
        <i x="55" nd="1"/>
        <i x="167" nd="1"/>
        <i x="128" nd="1"/>
        <i x="90" nd="1"/>
        <i x="52" nd="1"/>
        <i x="164" nd="1"/>
        <i x="125" nd="1"/>
        <i x="87" nd="1"/>
        <i x="49" nd="1"/>
        <i x="161" nd="1"/>
        <i x="122" nd="1"/>
        <i x="84" nd="1"/>
        <i x="46" nd="1"/>
        <i x="158" nd="1"/>
        <i x="119" nd="1"/>
        <i x="81" nd="1"/>
        <i x="43" nd="1"/>
        <i x="155" nd="1"/>
        <i x="116" nd="1"/>
        <i x="78" nd="1"/>
        <i x="40" nd="1"/>
        <i x="152" nd="1"/>
        <i x="113" nd="1"/>
        <i x="75" nd="1"/>
        <i x="37" nd="1"/>
        <i x="149" nd="1"/>
        <i x="110" nd="1"/>
        <i x="72" nd="1"/>
        <i x="34" nd="1"/>
        <i x="146" nd="1"/>
        <i x="108" nd="1"/>
        <i x="70" nd="1"/>
        <i x="32" nd="1"/>
        <i x="144" nd="1"/>
        <i x="106" nd="1"/>
        <i x="68" nd="1"/>
        <i x="30" nd="1"/>
        <i x="142" nd="1"/>
        <i x="104" nd="1"/>
        <i x="66" nd="1"/>
        <i x="28" nd="1"/>
        <i x="139" nd="1"/>
        <i x="101" nd="1"/>
        <i x="63" nd="1"/>
        <i x="25" nd="1"/>
        <i x="136" nd="1"/>
        <i x="98" nd="1"/>
        <i x="60" nd="1"/>
        <i x="172" nd="1"/>
        <i x="133" nd="1"/>
        <i x="95" nd="1"/>
        <i x="57" nd="1"/>
        <i x="169" nd="1"/>
        <i x="130" nd="1"/>
        <i x="92" nd="1"/>
        <i x="54" nd="1"/>
        <i x="166" nd="1"/>
        <i x="127" nd="1"/>
        <i x="89" nd="1"/>
        <i x="51" nd="1"/>
        <i x="163" nd="1"/>
        <i x="124" nd="1"/>
        <i x="86" nd="1"/>
        <i x="48" nd="1"/>
        <i x="160" nd="1"/>
        <i x="121" nd="1"/>
        <i x="83" nd="1"/>
        <i x="45" nd="1"/>
        <i x="157" nd="1"/>
        <i x="118" nd="1"/>
        <i x="80" nd="1"/>
        <i x="42" nd="1"/>
        <i x="154" nd="1"/>
        <i x="115" nd="1"/>
        <i x="77" nd="1"/>
        <i x="39" nd="1"/>
        <i x="151" nd="1"/>
        <i x="112" nd="1"/>
        <i x="74" nd="1"/>
        <i x="36" nd="1"/>
        <i x="14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EA61EE9F-2227-4C8E-933B-2DB2F746EBB5}" cache="Slicer_YEARS" caption="YEARS" columnCount="10" showCaption="0" style="Slicer Style 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9913D31D-5BF8-492B-9C51-0ABD59C3EEA7}" cache="Slicer_YEARS" caption="YEARS" columnCount="3" showCaption="0" style="Slicer Style 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2A0448-0E25-4B59-AC99-0F9227D854E9}" name="PLTABLE" displayName="PLTABLE" ref="A1:O277" totalsRowShown="0" headerRowDxfId="202" dataDxfId="200" headerRowBorderDxfId="201" tableBorderDxfId="199">
  <tableColumns count="15">
    <tableColumn id="1" xr3:uid="{FBBF7729-C5F0-4AEE-A40E-6950E0DC9893}" name="YEARS" dataDxfId="198"/>
    <tableColumn id="2" xr3:uid="{5E691976-BCC3-41AF-A2C9-917A33EAD3B1}" name="MONTHS" dataDxfId="197"/>
    <tableColumn id="4" xr3:uid="{9178AB91-DECE-47BA-8BE8-C69357759331}" name="INCOMES" dataDxfId="196" dataCellStyle="Comma"/>
    <tableColumn id="5" xr3:uid="{19434F5C-2C80-4882-A8F4-A30342D02BF6}" name="CAPEX" dataDxfId="195" dataCellStyle="Comma"/>
    <tableColumn id="6" xr3:uid="{74DCA208-D1AE-4B49-BBFD-AF835E5B2D9B}" name="OPEX" dataDxfId="194" dataCellStyle="Comma"/>
    <tableColumn id="7" xr3:uid="{3F291550-9BDB-479F-B94F-5B17B6065EDD}" name="SARARIES &amp;_x000a_ WAGES" dataDxfId="193" dataCellStyle="Comma"/>
    <tableColumn id="8" xr3:uid="{1E595898-D1AD-413E-8BCA-F59CC23A67EC}" name="FINACE COST" dataDxfId="192"/>
    <tableColumn id="9" xr3:uid="{9C0E8310-B067-45A3-A059-7501E0F35491}" name="OFFICE _x000a_SUPPLIES" dataDxfId="191"/>
    <tableColumn id="10" xr3:uid="{68FB2B66-6B90-4A7F-B136-428BCDB1A52E}" name="UTILITES" dataDxfId="190"/>
    <tableColumn id="11" xr3:uid="{69AAC1AD-113F-4E91-A41E-E8525EB16AF4}" name="ADVERTISMENTS" dataDxfId="189" dataCellStyle="Comma"/>
    <tableColumn id="12" xr3:uid="{6AE828AE-7DEA-43D5-8677-74D1E9AF6487}" name="STATIONARY" dataDxfId="188" dataCellStyle="Comma"/>
    <tableColumn id="13" xr3:uid="{F8AA2092-DDB6-4C65-B9C0-6499E7F93988}" name="TOTAL _x000a_EXPENSES" dataDxfId="187">
      <calculatedColumnFormula>SUM(PLTABLE[[#This Row],[OPEX]:[STATIONARY]])</calculatedColumnFormula>
    </tableColumn>
    <tableColumn id="14" xr3:uid="{26EAACDE-5243-4214-9CE7-6DA75C922023}" name="NET REVENUE" dataDxfId="186">
      <calculatedColumnFormula>PLTABLE[[#This Row],[INCOMES]]-PLTABLE[[#This Row],[TOTAL 
EXPENSES]]</calculatedColumnFormula>
    </tableColumn>
    <tableColumn id="15" xr3:uid="{18D7FDCA-40C8-4FA0-9333-53026D30FF2D}" name="TAX" dataDxfId="185">
      <calculatedColumnFormula>PLTABLE[[#This Row],[NET REVENUE]]*0.3</calculatedColumnFormula>
    </tableColumn>
    <tableColumn id="16" xr3:uid="{41CFE756-0DFD-46A4-AEE6-0EBA5690AEBF}" name="NET REVENUE% OF SALES" dataDxfId="184" dataCellStyle="Percent">
      <calculatedColumnFormula>PLTABLE[[#This Row],[NET REVENUE]]/PLTABLE[[#This Row],[INCOMES]]</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D5435-4713-4E73-B8D5-AE71B842DC7C}">
  <sheetPr codeName="Sheet1">
    <tabColor rgb="FF7030A0"/>
  </sheetPr>
  <dimension ref="A1:P5101"/>
  <sheetViews>
    <sheetView showGridLines="0" showRowColHeaders="0" tabSelected="1" workbookViewId="0">
      <selection activeCell="E9" sqref="E9"/>
    </sheetView>
  </sheetViews>
  <sheetFormatPr defaultRowHeight="15" x14ac:dyDescent="0.25"/>
  <cols>
    <col min="1" max="1" width="12.42578125" style="6" customWidth="1"/>
    <col min="2" max="2" width="12.28515625" style="6" customWidth="1"/>
    <col min="3" max="3" width="13.5703125" style="6" customWidth="1"/>
    <col min="4" max="4" width="15.28515625" style="6" bestFit="1" customWidth="1"/>
    <col min="5" max="5" width="13.7109375" style="6" customWidth="1"/>
    <col min="6" max="6" width="15.28515625" style="6" bestFit="1" customWidth="1"/>
    <col min="7" max="7" width="18.42578125" style="6" bestFit="1" customWidth="1"/>
    <col min="8" max="8" width="18.42578125" style="6" customWidth="1"/>
    <col min="9" max="9" width="16.5703125" style="6" customWidth="1"/>
    <col min="10" max="10" width="12.140625" style="6" customWidth="1"/>
    <col min="11" max="11" width="18" style="6" customWidth="1"/>
    <col min="12" max="12" width="14.42578125" style="6" customWidth="1"/>
    <col min="13" max="13" width="15.5703125" style="6" bestFit="1" customWidth="1"/>
    <col min="14" max="15" width="16.85546875" style="6" bestFit="1" customWidth="1"/>
    <col min="16" max="16" width="25.28515625" style="6" customWidth="1"/>
    <col min="17" max="21" width="9.140625" style="6"/>
    <col min="22" max="23" width="19.5703125" style="6" bestFit="1" customWidth="1"/>
    <col min="24" max="16384" width="9.140625" style="6"/>
  </cols>
  <sheetData>
    <row r="1" spans="1:15" ht="30" x14ac:dyDescent="0.25">
      <c r="A1" s="28" t="s">
        <v>0</v>
      </c>
      <c r="B1" s="28" t="s">
        <v>1</v>
      </c>
      <c r="C1" s="28" t="s">
        <v>2</v>
      </c>
      <c r="D1" s="28" t="s">
        <v>3</v>
      </c>
      <c r="E1" s="28" t="s">
        <v>4</v>
      </c>
      <c r="F1" s="28" t="s">
        <v>13</v>
      </c>
      <c r="G1" s="28" t="s">
        <v>8</v>
      </c>
      <c r="H1" s="28" t="s">
        <v>12</v>
      </c>
      <c r="I1" s="28" t="s">
        <v>5</v>
      </c>
      <c r="J1" s="28" t="s">
        <v>6</v>
      </c>
      <c r="K1" s="28" t="s">
        <v>7</v>
      </c>
      <c r="L1" s="28" t="s">
        <v>26</v>
      </c>
      <c r="M1" s="28" t="s">
        <v>10</v>
      </c>
      <c r="N1" s="28" t="s">
        <v>9</v>
      </c>
      <c r="O1" s="28" t="s">
        <v>11</v>
      </c>
    </row>
    <row r="2" spans="1:15" s="19" customFormat="1" x14ac:dyDescent="0.25">
      <c r="A2" s="24">
        <v>2000</v>
      </c>
      <c r="B2" s="24" t="s">
        <v>14</v>
      </c>
      <c r="C2" s="21">
        <v>269920000</v>
      </c>
      <c r="D2" s="21">
        <v>44750000</v>
      </c>
      <c r="E2" s="20">
        <v>1631000</v>
      </c>
      <c r="F2" s="21">
        <v>1280495</v>
      </c>
      <c r="G2" s="22">
        <v>640247.5</v>
      </c>
      <c r="H2" s="23">
        <v>540247.5</v>
      </c>
      <c r="I2" s="24">
        <v>427500</v>
      </c>
      <c r="J2" s="21">
        <v>1162903</v>
      </c>
      <c r="K2" s="21">
        <v>1030250</v>
      </c>
      <c r="L2" s="25">
        <f>SUM(PLTABLE[[#This Row],[OPEX]:[STATIONARY]])</f>
        <v>6712643</v>
      </c>
      <c r="M2" s="26">
        <f>PLTABLE[[#This Row],[INCOMES]]-PLTABLE[[#This Row],[TOTAL 
EXPENSES]]</f>
        <v>263207357</v>
      </c>
      <c r="N2" s="25">
        <f>PLTABLE[[#This Row],[NET REVENUE]]*0.3</f>
        <v>78962207.099999994</v>
      </c>
      <c r="O2" s="27">
        <f>PLTABLE[[#This Row],[NET REVENUE]]/PLTABLE[[#This Row],[INCOMES]]</f>
        <v>0.97513099066390041</v>
      </c>
    </row>
    <row r="3" spans="1:15" s="19" customFormat="1" x14ac:dyDescent="0.25">
      <c r="A3" s="24">
        <v>2000</v>
      </c>
      <c r="B3" s="24" t="s">
        <v>15</v>
      </c>
      <c r="C3" s="21">
        <v>293320000</v>
      </c>
      <c r="D3" s="21">
        <v>40490000</v>
      </c>
      <c r="E3" s="20">
        <v>1466000</v>
      </c>
      <c r="F3" s="21">
        <v>1115495</v>
      </c>
      <c r="G3" s="22">
        <v>557747.5</v>
      </c>
      <c r="H3" s="23">
        <v>457747.5</v>
      </c>
      <c r="I3" s="24">
        <v>384900</v>
      </c>
      <c r="J3" s="21">
        <v>1045258</v>
      </c>
      <c r="K3" s="21">
        <v>1476586</v>
      </c>
      <c r="L3" s="25">
        <f>SUM(PLTABLE[[#This Row],[OPEX]:[STATIONARY]])</f>
        <v>6503734</v>
      </c>
      <c r="M3" s="26">
        <f>PLTABLE[[#This Row],[INCOMES]]-PLTABLE[[#This Row],[TOTAL 
EXPENSES]]</f>
        <v>286816266</v>
      </c>
      <c r="N3" s="25">
        <f>PLTABLE[[#This Row],[NET REVENUE]]*0.3</f>
        <v>86044879.799999997</v>
      </c>
      <c r="O3" s="27">
        <f>PLTABLE[[#This Row],[NET REVENUE]]/PLTABLE[[#This Row],[INCOMES]]</f>
        <v>0.9778271716896223</v>
      </c>
    </row>
    <row r="4" spans="1:15" s="19" customFormat="1" x14ac:dyDescent="0.25">
      <c r="A4" s="24">
        <v>2000</v>
      </c>
      <c r="B4" s="24" t="s">
        <v>16</v>
      </c>
      <c r="C4" s="21">
        <v>290250000</v>
      </c>
      <c r="D4" s="21">
        <v>16190000</v>
      </c>
      <c r="E4" s="20">
        <v>393000</v>
      </c>
      <c r="F4" s="21">
        <v>42495</v>
      </c>
      <c r="G4" s="22">
        <v>21247.5</v>
      </c>
      <c r="H4" s="23">
        <v>-78752.5</v>
      </c>
      <c r="I4" s="24">
        <v>141900</v>
      </c>
      <c r="J4" s="21">
        <v>280209</v>
      </c>
      <c r="K4" s="21">
        <v>1687708.0000000002</v>
      </c>
      <c r="L4" s="25">
        <f>SUM(PLTABLE[[#This Row],[OPEX]:[STATIONARY]])</f>
        <v>2487807</v>
      </c>
      <c r="M4" s="26">
        <f>PLTABLE[[#This Row],[INCOMES]]-PLTABLE[[#This Row],[TOTAL 
EXPENSES]]</f>
        <v>287762193</v>
      </c>
      <c r="N4" s="25">
        <f>PLTABLE[[#This Row],[NET REVENUE]]*0.3</f>
        <v>86328657.899999991</v>
      </c>
      <c r="O4" s="27">
        <f>PLTABLE[[#This Row],[NET REVENUE]]/PLTABLE[[#This Row],[INCOMES]]</f>
        <v>0.99142874418604654</v>
      </c>
    </row>
    <row r="5" spans="1:15" s="19" customFormat="1" x14ac:dyDescent="0.25">
      <c r="A5" s="24">
        <v>2000</v>
      </c>
      <c r="B5" s="24" t="s">
        <v>17</v>
      </c>
      <c r="C5" s="21">
        <v>269340000</v>
      </c>
      <c r="D5" s="21">
        <v>33380000</v>
      </c>
      <c r="E5" s="20">
        <v>413000</v>
      </c>
      <c r="F5" s="21">
        <v>62495</v>
      </c>
      <c r="G5" s="22">
        <v>31247.5</v>
      </c>
      <c r="H5" s="23">
        <v>-68752.5</v>
      </c>
      <c r="I5" s="24">
        <v>313800</v>
      </c>
      <c r="J5" s="21">
        <v>294469</v>
      </c>
      <c r="K5" s="21">
        <v>1391630</v>
      </c>
      <c r="L5" s="25">
        <f>SUM(PLTABLE[[#This Row],[OPEX]:[STATIONARY]])</f>
        <v>2437889</v>
      </c>
      <c r="M5" s="26">
        <f>PLTABLE[[#This Row],[INCOMES]]-PLTABLE[[#This Row],[TOTAL 
EXPENSES]]</f>
        <v>266902111</v>
      </c>
      <c r="N5" s="25">
        <f>PLTABLE[[#This Row],[NET REVENUE]]*0.3</f>
        <v>80070633.299999997</v>
      </c>
      <c r="O5" s="27">
        <f>PLTABLE[[#This Row],[NET REVENUE]]/PLTABLE[[#This Row],[INCOMES]]</f>
        <v>0.99094865597386206</v>
      </c>
    </row>
    <row r="6" spans="1:15" s="19" customFormat="1" x14ac:dyDescent="0.25">
      <c r="A6" s="24">
        <v>2000</v>
      </c>
      <c r="B6" s="24" t="s">
        <v>18</v>
      </c>
      <c r="C6" s="21">
        <v>276750000</v>
      </c>
      <c r="D6" s="21">
        <v>24290000</v>
      </c>
      <c r="E6" s="20">
        <v>1403000</v>
      </c>
      <c r="F6" s="21">
        <v>1052495</v>
      </c>
      <c r="G6" s="22">
        <v>526247.5</v>
      </c>
      <c r="H6" s="23">
        <v>426247.5</v>
      </c>
      <c r="I6" s="24">
        <v>222900</v>
      </c>
      <c r="J6" s="21">
        <v>1000339</v>
      </c>
      <c r="K6" s="21">
        <v>259306</v>
      </c>
      <c r="L6" s="25">
        <f>SUM(PLTABLE[[#This Row],[OPEX]:[STATIONARY]])</f>
        <v>4890535</v>
      </c>
      <c r="M6" s="26">
        <f>PLTABLE[[#This Row],[INCOMES]]-PLTABLE[[#This Row],[TOTAL 
EXPENSES]]</f>
        <v>271859465</v>
      </c>
      <c r="N6" s="25">
        <f>PLTABLE[[#This Row],[NET REVENUE]]*0.3</f>
        <v>81557839.5</v>
      </c>
      <c r="O6" s="27">
        <f>PLTABLE[[#This Row],[NET REVENUE]]/PLTABLE[[#This Row],[INCOMES]]</f>
        <v>0.98232869015356816</v>
      </c>
    </row>
    <row r="7" spans="1:15" s="19" customFormat="1" x14ac:dyDescent="0.25">
      <c r="A7" s="24">
        <v>2000</v>
      </c>
      <c r="B7" s="24" t="s">
        <v>19</v>
      </c>
      <c r="C7" s="21">
        <v>269690000</v>
      </c>
      <c r="D7" s="21">
        <v>50710000</v>
      </c>
      <c r="E7" s="20">
        <v>1522000</v>
      </c>
      <c r="F7" s="21">
        <v>1171495</v>
      </c>
      <c r="G7" s="22">
        <v>585747.5</v>
      </c>
      <c r="H7" s="23">
        <v>485747.5</v>
      </c>
      <c r="I7" s="24">
        <v>487100</v>
      </c>
      <c r="J7" s="21">
        <v>1085186</v>
      </c>
      <c r="K7" s="21">
        <v>904084</v>
      </c>
      <c r="L7" s="25">
        <f>SUM(PLTABLE[[#This Row],[OPEX]:[STATIONARY]])</f>
        <v>6241360</v>
      </c>
      <c r="M7" s="26">
        <f>PLTABLE[[#This Row],[INCOMES]]-PLTABLE[[#This Row],[TOTAL 
EXPENSES]]</f>
        <v>263448640</v>
      </c>
      <c r="N7" s="25">
        <f>PLTABLE[[#This Row],[NET REVENUE]]*0.3</f>
        <v>79034592</v>
      </c>
      <c r="O7" s="27">
        <f>PLTABLE[[#This Row],[NET REVENUE]]/PLTABLE[[#This Row],[INCOMES]]</f>
        <v>0.9768572805814083</v>
      </c>
    </row>
    <row r="8" spans="1:15" s="19" customFormat="1" x14ac:dyDescent="0.25">
      <c r="A8" s="24">
        <v>2000</v>
      </c>
      <c r="B8" s="24" t="s">
        <v>20</v>
      </c>
      <c r="C8" s="21">
        <v>258620000</v>
      </c>
      <c r="D8" s="21">
        <v>3160000</v>
      </c>
      <c r="E8" s="20">
        <v>630000</v>
      </c>
      <c r="F8" s="21">
        <v>279495</v>
      </c>
      <c r="G8" s="22">
        <v>139747.5</v>
      </c>
      <c r="H8" s="23">
        <v>39747.5</v>
      </c>
      <c r="I8" s="24">
        <v>11600</v>
      </c>
      <c r="J8" s="21">
        <v>449189.99999999994</v>
      </c>
      <c r="K8" s="21">
        <v>375328</v>
      </c>
      <c r="L8" s="25">
        <f>SUM(PLTABLE[[#This Row],[OPEX]:[STATIONARY]])</f>
        <v>1925108</v>
      </c>
      <c r="M8" s="26">
        <f>PLTABLE[[#This Row],[INCOMES]]-PLTABLE[[#This Row],[TOTAL 
EXPENSES]]</f>
        <v>256694892</v>
      </c>
      <c r="N8" s="25">
        <f>PLTABLE[[#This Row],[NET REVENUE]]*0.3</f>
        <v>77008467.599999994</v>
      </c>
      <c r="O8" s="27">
        <f>PLTABLE[[#This Row],[NET REVENUE]]/PLTABLE[[#This Row],[INCOMES]]</f>
        <v>0.99255622921661124</v>
      </c>
    </row>
    <row r="9" spans="1:15" s="19" customFormat="1" x14ac:dyDescent="0.25">
      <c r="A9" s="24">
        <v>2000</v>
      </c>
      <c r="B9" s="24" t="s">
        <v>21</v>
      </c>
      <c r="C9" s="21">
        <v>282430000</v>
      </c>
      <c r="D9" s="21">
        <v>42880000</v>
      </c>
      <c r="E9" s="20">
        <v>1129000</v>
      </c>
      <c r="F9" s="21">
        <v>778495</v>
      </c>
      <c r="G9" s="22">
        <v>389247.5</v>
      </c>
      <c r="H9" s="23">
        <v>289247.5</v>
      </c>
      <c r="I9" s="24">
        <v>408800</v>
      </c>
      <c r="J9" s="21">
        <v>804977</v>
      </c>
      <c r="K9" s="21">
        <v>811520</v>
      </c>
      <c r="L9" s="25">
        <f>SUM(PLTABLE[[#This Row],[OPEX]:[STATIONARY]])</f>
        <v>4611287</v>
      </c>
      <c r="M9" s="26">
        <f>PLTABLE[[#This Row],[INCOMES]]-PLTABLE[[#This Row],[TOTAL 
EXPENSES]]</f>
        <v>277818713</v>
      </c>
      <c r="N9" s="25">
        <f>PLTABLE[[#This Row],[NET REVENUE]]*0.3</f>
        <v>83345613.899999991</v>
      </c>
      <c r="O9" s="27">
        <f>PLTABLE[[#This Row],[NET REVENUE]]/PLTABLE[[#This Row],[INCOMES]]</f>
        <v>0.9836728145027086</v>
      </c>
    </row>
    <row r="10" spans="1:15" s="19" customFormat="1" x14ac:dyDescent="0.25">
      <c r="A10" s="24">
        <v>2000</v>
      </c>
      <c r="B10" s="24" t="s">
        <v>22</v>
      </c>
      <c r="C10" s="21">
        <v>286720000</v>
      </c>
      <c r="D10" s="21">
        <v>42510000</v>
      </c>
      <c r="E10" s="20">
        <v>295000</v>
      </c>
      <c r="F10" s="21">
        <v>-55505</v>
      </c>
      <c r="G10" s="22">
        <v>-27752.5</v>
      </c>
      <c r="H10" s="23">
        <v>-127752.5</v>
      </c>
      <c r="I10" s="24">
        <v>405100</v>
      </c>
      <c r="J10" s="21">
        <v>210335</v>
      </c>
      <c r="K10" s="21">
        <v>1839868</v>
      </c>
      <c r="L10" s="25">
        <f>SUM(PLTABLE[[#This Row],[OPEX]:[STATIONARY]])</f>
        <v>2539293</v>
      </c>
      <c r="M10" s="26">
        <f>PLTABLE[[#This Row],[INCOMES]]-PLTABLE[[#This Row],[TOTAL 
EXPENSES]]</f>
        <v>284180707</v>
      </c>
      <c r="N10" s="25">
        <f>PLTABLE[[#This Row],[NET REVENUE]]*0.3</f>
        <v>85254212.099999994</v>
      </c>
      <c r="O10" s="27">
        <f>PLTABLE[[#This Row],[NET REVENUE]]/PLTABLE[[#This Row],[INCOMES]]</f>
        <v>0.99114364885602679</v>
      </c>
    </row>
    <row r="11" spans="1:15" s="19" customFormat="1" x14ac:dyDescent="0.25">
      <c r="A11" s="24">
        <v>2000</v>
      </c>
      <c r="B11" s="24" t="s">
        <v>23</v>
      </c>
      <c r="C11" s="21">
        <v>344870000</v>
      </c>
      <c r="D11" s="21">
        <v>14680000</v>
      </c>
      <c r="E11" s="20">
        <v>1935000</v>
      </c>
      <c r="F11" s="21">
        <v>1584495</v>
      </c>
      <c r="G11" s="22">
        <v>792247.5</v>
      </c>
      <c r="H11" s="23">
        <v>692247.5</v>
      </c>
      <c r="I11" s="24">
        <v>126800</v>
      </c>
      <c r="J11" s="21">
        <v>1379655</v>
      </c>
      <c r="K11" s="21">
        <v>505932</v>
      </c>
      <c r="L11" s="25">
        <f>SUM(PLTABLE[[#This Row],[OPEX]:[STATIONARY]])</f>
        <v>7016377</v>
      </c>
      <c r="M11" s="26">
        <f>PLTABLE[[#This Row],[INCOMES]]-PLTABLE[[#This Row],[TOTAL 
EXPENSES]]</f>
        <v>337853623</v>
      </c>
      <c r="N11" s="25">
        <f>PLTABLE[[#This Row],[NET REVENUE]]*0.3</f>
        <v>101356086.89999999</v>
      </c>
      <c r="O11" s="27">
        <f>PLTABLE[[#This Row],[NET REVENUE]]/PLTABLE[[#This Row],[INCOMES]]</f>
        <v>0.97965500913387649</v>
      </c>
    </row>
    <row r="12" spans="1:15" s="19" customFormat="1" x14ac:dyDescent="0.25">
      <c r="A12" s="24">
        <v>2000</v>
      </c>
      <c r="B12" s="24" t="s">
        <v>24</v>
      </c>
      <c r="C12" s="21">
        <v>433340000</v>
      </c>
      <c r="D12" s="21">
        <v>57130000</v>
      </c>
      <c r="E12" s="20">
        <v>1379000</v>
      </c>
      <c r="F12" s="21">
        <v>1028495</v>
      </c>
      <c r="G12" s="22">
        <v>514247.5</v>
      </c>
      <c r="H12" s="23">
        <v>414247.5</v>
      </c>
      <c r="I12" s="24">
        <v>551300</v>
      </c>
      <c r="J12" s="21">
        <v>983227</v>
      </c>
      <c r="K12" s="21">
        <v>2173352</v>
      </c>
      <c r="L12" s="25">
        <f>SUM(PLTABLE[[#This Row],[OPEX]:[STATIONARY]])</f>
        <v>7043869</v>
      </c>
      <c r="M12" s="26">
        <f>PLTABLE[[#This Row],[INCOMES]]-PLTABLE[[#This Row],[TOTAL 
EXPENSES]]</f>
        <v>426296131</v>
      </c>
      <c r="N12" s="25">
        <f>PLTABLE[[#This Row],[NET REVENUE]]*0.3</f>
        <v>127888839.3</v>
      </c>
      <c r="O12" s="27">
        <f>PLTABLE[[#This Row],[NET REVENUE]]/PLTABLE[[#This Row],[INCOMES]]</f>
        <v>0.98374516776664978</v>
      </c>
    </row>
    <row r="13" spans="1:15" s="19" customFormat="1" x14ac:dyDescent="0.25">
      <c r="A13" s="24">
        <v>2000</v>
      </c>
      <c r="B13" s="24" t="s">
        <v>25</v>
      </c>
      <c r="C13" s="21">
        <v>561910000</v>
      </c>
      <c r="D13" s="21">
        <v>38310000</v>
      </c>
      <c r="E13" s="20">
        <v>1832000</v>
      </c>
      <c r="F13" s="21">
        <v>1481495</v>
      </c>
      <c r="G13" s="22">
        <v>740747.5</v>
      </c>
      <c r="H13" s="23">
        <v>640747.5</v>
      </c>
      <c r="I13" s="24">
        <v>363100</v>
      </c>
      <c r="J13" s="21">
        <v>1306216</v>
      </c>
      <c r="K13" s="21">
        <v>427950</v>
      </c>
      <c r="L13" s="25">
        <f>SUM(PLTABLE[[#This Row],[OPEX]:[STATIONARY]])</f>
        <v>6792256</v>
      </c>
      <c r="M13" s="26">
        <f>PLTABLE[[#This Row],[INCOMES]]-PLTABLE[[#This Row],[TOTAL 
EXPENSES]]</f>
        <v>555117744</v>
      </c>
      <c r="N13" s="25">
        <f>PLTABLE[[#This Row],[NET REVENUE]]*0.3</f>
        <v>166535323.19999999</v>
      </c>
      <c r="O13" s="27">
        <f>PLTABLE[[#This Row],[NET REVENUE]]/PLTABLE[[#This Row],[INCOMES]]</f>
        <v>0.98791219946254738</v>
      </c>
    </row>
    <row r="14" spans="1:15" s="19" customFormat="1" x14ac:dyDescent="0.25">
      <c r="A14" s="24">
        <v>2001</v>
      </c>
      <c r="B14" s="24" t="s">
        <v>14</v>
      </c>
      <c r="C14" s="21">
        <v>575810000</v>
      </c>
      <c r="D14" s="21">
        <v>45980000</v>
      </c>
      <c r="E14" s="20">
        <v>687000</v>
      </c>
      <c r="F14" s="21">
        <v>336495</v>
      </c>
      <c r="G14" s="22">
        <v>168247.5</v>
      </c>
      <c r="H14" s="23">
        <v>68247.5</v>
      </c>
      <c r="I14" s="24">
        <v>439800</v>
      </c>
      <c r="J14" s="21">
        <v>489831.00000000006</v>
      </c>
      <c r="K14" s="21">
        <v>751290</v>
      </c>
      <c r="L14" s="25">
        <f>SUM(PLTABLE[[#This Row],[OPEX]:[STATIONARY]])</f>
        <v>2940911</v>
      </c>
      <c r="M14" s="26">
        <f>PLTABLE[[#This Row],[INCOMES]]-PLTABLE[[#This Row],[TOTAL 
EXPENSES]]</f>
        <v>572869089</v>
      </c>
      <c r="N14" s="25">
        <f>PLTABLE[[#This Row],[NET REVENUE]]*0.3</f>
        <v>171860726.69999999</v>
      </c>
      <c r="O14" s="27">
        <f>PLTABLE[[#This Row],[NET REVENUE]]/PLTABLE[[#This Row],[INCOMES]]</f>
        <v>0.99489256699258433</v>
      </c>
    </row>
    <row r="15" spans="1:15" s="19" customFormat="1" x14ac:dyDescent="0.25">
      <c r="A15" s="24">
        <v>2001</v>
      </c>
      <c r="B15" s="24" t="s">
        <v>15</v>
      </c>
      <c r="C15" s="21">
        <v>517210000.00000006</v>
      </c>
      <c r="D15" s="21">
        <v>3230000</v>
      </c>
      <c r="E15" s="20">
        <v>711000</v>
      </c>
      <c r="F15" s="21">
        <v>360495</v>
      </c>
      <c r="G15" s="22">
        <v>180247.5</v>
      </c>
      <c r="H15" s="23">
        <v>80247.5</v>
      </c>
      <c r="I15" s="24">
        <v>12300</v>
      </c>
      <c r="J15" s="21">
        <v>506943</v>
      </c>
      <c r="K15" s="21">
        <v>1508920</v>
      </c>
      <c r="L15" s="25">
        <f>SUM(PLTABLE[[#This Row],[OPEX]:[STATIONARY]])</f>
        <v>3360153</v>
      </c>
      <c r="M15" s="26">
        <f>PLTABLE[[#This Row],[INCOMES]]-PLTABLE[[#This Row],[TOTAL 
EXPENSES]]</f>
        <v>513849847.00000006</v>
      </c>
      <c r="N15" s="25">
        <f>PLTABLE[[#This Row],[NET REVENUE]]*0.3</f>
        <v>154154954.10000002</v>
      </c>
      <c r="O15" s="27">
        <f>PLTABLE[[#This Row],[NET REVENUE]]/PLTABLE[[#This Row],[INCOMES]]</f>
        <v>0.99350331006747739</v>
      </c>
    </row>
    <row r="16" spans="1:15" s="19" customFormat="1" x14ac:dyDescent="0.25">
      <c r="A16" s="24">
        <v>2001</v>
      </c>
      <c r="B16" s="24" t="s">
        <v>16</v>
      </c>
      <c r="C16" s="21">
        <v>563260000</v>
      </c>
      <c r="D16" s="21">
        <v>13960000</v>
      </c>
      <c r="E16" s="20">
        <v>1884000</v>
      </c>
      <c r="F16" s="21">
        <v>1533495</v>
      </c>
      <c r="G16" s="22">
        <v>766747.5</v>
      </c>
      <c r="H16" s="23">
        <v>666747.5</v>
      </c>
      <c r="I16" s="24">
        <v>119600</v>
      </c>
      <c r="J16" s="21">
        <v>1343292</v>
      </c>
      <c r="K16" s="21">
        <v>282130</v>
      </c>
      <c r="L16" s="25">
        <f>SUM(PLTABLE[[#This Row],[OPEX]:[STATIONARY]])</f>
        <v>6596012</v>
      </c>
      <c r="M16" s="26">
        <f>PLTABLE[[#This Row],[INCOMES]]-PLTABLE[[#This Row],[TOTAL 
EXPENSES]]</f>
        <v>556663988</v>
      </c>
      <c r="N16" s="25">
        <f>PLTABLE[[#This Row],[NET REVENUE]]*0.3</f>
        <v>166999196.40000001</v>
      </c>
      <c r="O16" s="27">
        <f>PLTABLE[[#This Row],[NET REVENUE]]/PLTABLE[[#This Row],[INCOMES]]</f>
        <v>0.98828957852501509</v>
      </c>
    </row>
    <row r="17" spans="1:15" s="19" customFormat="1" x14ac:dyDescent="0.25">
      <c r="A17" s="24">
        <v>2001</v>
      </c>
      <c r="B17" s="24" t="s">
        <v>17</v>
      </c>
      <c r="C17" s="21">
        <v>62070000</v>
      </c>
      <c r="D17" s="21">
        <v>12140000</v>
      </c>
      <c r="E17" s="20">
        <v>1655000</v>
      </c>
      <c r="F17" s="21">
        <v>1304495</v>
      </c>
      <c r="G17" s="22">
        <v>652247.5</v>
      </c>
      <c r="H17" s="23">
        <v>552247.5</v>
      </c>
      <c r="I17" s="24">
        <v>101400</v>
      </c>
      <c r="J17" s="21">
        <v>1180015</v>
      </c>
      <c r="K17" s="21">
        <v>1938138</v>
      </c>
      <c r="L17" s="25">
        <f>SUM(PLTABLE[[#This Row],[OPEX]:[STATIONARY]])</f>
        <v>7383543</v>
      </c>
      <c r="M17" s="26">
        <f>PLTABLE[[#This Row],[INCOMES]]-PLTABLE[[#This Row],[TOTAL 
EXPENSES]]</f>
        <v>54686457</v>
      </c>
      <c r="N17" s="25">
        <f>PLTABLE[[#This Row],[NET REVENUE]]*0.3</f>
        <v>16405937.1</v>
      </c>
      <c r="O17" s="27">
        <f>PLTABLE[[#This Row],[NET REVENUE]]/PLTABLE[[#This Row],[INCOMES]]</f>
        <v>0.881044900918318</v>
      </c>
    </row>
    <row r="18" spans="1:15" s="19" customFormat="1" x14ac:dyDescent="0.25">
      <c r="A18" s="24">
        <v>2001</v>
      </c>
      <c r="B18" s="24" t="s">
        <v>18</v>
      </c>
      <c r="C18" s="21">
        <v>58670000</v>
      </c>
      <c r="D18" s="21">
        <v>43190000</v>
      </c>
      <c r="E18" s="20">
        <v>1429000</v>
      </c>
      <c r="F18" s="21">
        <v>1078495</v>
      </c>
      <c r="G18" s="22">
        <v>539247.5</v>
      </c>
      <c r="H18" s="23">
        <v>439247.5</v>
      </c>
      <c r="I18" s="24">
        <v>411900</v>
      </c>
      <c r="J18" s="21">
        <v>1018877</v>
      </c>
      <c r="K18" s="21">
        <v>1442984</v>
      </c>
      <c r="L18" s="25">
        <f>SUM(PLTABLE[[#This Row],[OPEX]:[STATIONARY]])</f>
        <v>6359751</v>
      </c>
      <c r="M18" s="26">
        <f>PLTABLE[[#This Row],[INCOMES]]-PLTABLE[[#This Row],[TOTAL 
EXPENSES]]</f>
        <v>52310249</v>
      </c>
      <c r="N18" s="25">
        <f>PLTABLE[[#This Row],[NET REVENUE]]*0.3</f>
        <v>15693074.699999999</v>
      </c>
      <c r="O18" s="27">
        <f>PLTABLE[[#This Row],[NET REVENUE]]/PLTABLE[[#This Row],[INCOMES]]</f>
        <v>0.89160131242543039</v>
      </c>
    </row>
    <row r="19" spans="1:15" s="19" customFormat="1" x14ac:dyDescent="0.25">
      <c r="A19" s="24">
        <v>2001</v>
      </c>
      <c r="B19" s="24" t="s">
        <v>19</v>
      </c>
      <c r="C19" s="21">
        <v>54870000</v>
      </c>
      <c r="D19" s="21">
        <v>59120000</v>
      </c>
      <c r="E19" s="20">
        <v>1719000</v>
      </c>
      <c r="F19" s="21">
        <v>1368495</v>
      </c>
      <c r="G19" s="22">
        <v>684247.5</v>
      </c>
      <c r="H19" s="23">
        <v>584247.5</v>
      </c>
      <c r="I19" s="24">
        <v>571200</v>
      </c>
      <c r="J19" s="21">
        <v>1225647</v>
      </c>
      <c r="K19" s="21">
        <v>2246896</v>
      </c>
      <c r="L19" s="25">
        <f>SUM(PLTABLE[[#This Row],[OPEX]:[STATIONARY]])</f>
        <v>8399733</v>
      </c>
      <c r="M19" s="26">
        <f>PLTABLE[[#This Row],[INCOMES]]-PLTABLE[[#This Row],[TOTAL 
EXPENSES]]</f>
        <v>46470267</v>
      </c>
      <c r="N19" s="25">
        <f>PLTABLE[[#This Row],[NET REVENUE]]*0.3</f>
        <v>13941080.1</v>
      </c>
      <c r="O19" s="27">
        <f>PLTABLE[[#This Row],[NET REVENUE]]/PLTABLE[[#This Row],[INCOMES]]</f>
        <v>0.84691574630945876</v>
      </c>
    </row>
    <row r="20" spans="1:15" s="19" customFormat="1" x14ac:dyDescent="0.25">
      <c r="A20" s="24">
        <v>2001</v>
      </c>
      <c r="B20" s="24" t="s">
        <v>20</v>
      </c>
      <c r="C20" s="21">
        <v>54490000</v>
      </c>
      <c r="D20" s="21">
        <v>55520000</v>
      </c>
      <c r="E20" s="20">
        <v>1794000</v>
      </c>
      <c r="F20" s="21">
        <v>1443495</v>
      </c>
      <c r="G20" s="22">
        <v>721747.5</v>
      </c>
      <c r="H20" s="23">
        <v>621747.5</v>
      </c>
      <c r="I20" s="24">
        <v>535200</v>
      </c>
      <c r="J20" s="21">
        <v>1279122</v>
      </c>
      <c r="K20" s="21">
        <v>1808168</v>
      </c>
      <c r="L20" s="25">
        <f>SUM(PLTABLE[[#This Row],[OPEX]:[STATIONARY]])</f>
        <v>8203480</v>
      </c>
      <c r="M20" s="26">
        <f>PLTABLE[[#This Row],[INCOMES]]-PLTABLE[[#This Row],[TOTAL 
EXPENSES]]</f>
        <v>46286520</v>
      </c>
      <c r="N20" s="25">
        <f>PLTABLE[[#This Row],[NET REVENUE]]*0.3</f>
        <v>13885956</v>
      </c>
      <c r="O20" s="27">
        <f>PLTABLE[[#This Row],[NET REVENUE]]/PLTABLE[[#This Row],[INCOMES]]</f>
        <v>0.84944980730409247</v>
      </c>
    </row>
    <row r="21" spans="1:15" s="19" customFormat="1" x14ac:dyDescent="0.25">
      <c r="A21" s="24">
        <v>2001</v>
      </c>
      <c r="B21" s="24" t="s">
        <v>21</v>
      </c>
      <c r="C21" s="21">
        <v>58590000</v>
      </c>
      <c r="D21" s="21">
        <v>53570000</v>
      </c>
      <c r="E21" s="20">
        <v>1484000</v>
      </c>
      <c r="F21" s="21">
        <v>1133495</v>
      </c>
      <c r="G21" s="22">
        <v>566747.5</v>
      </c>
      <c r="H21" s="23">
        <v>466747.5</v>
      </c>
      <c r="I21" s="24">
        <v>515700</v>
      </c>
      <c r="J21" s="21">
        <v>1058092</v>
      </c>
      <c r="K21" s="21">
        <v>2326146</v>
      </c>
      <c r="L21" s="25">
        <f>SUM(PLTABLE[[#This Row],[OPEX]:[STATIONARY]])</f>
        <v>7550928</v>
      </c>
      <c r="M21" s="26">
        <f>PLTABLE[[#This Row],[INCOMES]]-PLTABLE[[#This Row],[TOTAL 
EXPENSES]]</f>
        <v>51039072</v>
      </c>
      <c r="N21" s="25">
        <f>PLTABLE[[#This Row],[NET REVENUE]]*0.3</f>
        <v>15311721.6</v>
      </c>
      <c r="O21" s="27">
        <f>PLTABLE[[#This Row],[NET REVENUE]]/PLTABLE[[#This Row],[INCOMES]]</f>
        <v>0.87112258064516124</v>
      </c>
    </row>
    <row r="22" spans="1:15" s="19" customFormat="1" x14ac:dyDescent="0.25">
      <c r="A22" s="24">
        <v>2001</v>
      </c>
      <c r="B22" s="24" t="s">
        <v>22</v>
      </c>
      <c r="C22" s="21">
        <v>47930000</v>
      </c>
      <c r="D22" s="21">
        <v>54640000</v>
      </c>
      <c r="E22" s="20">
        <v>1326000</v>
      </c>
      <c r="F22" s="21">
        <v>975495</v>
      </c>
      <c r="G22" s="22">
        <v>487747.5</v>
      </c>
      <c r="H22" s="23">
        <v>387747.5</v>
      </c>
      <c r="I22" s="24">
        <v>526400</v>
      </c>
      <c r="J22" s="21">
        <v>945437.99999999988</v>
      </c>
      <c r="K22" s="21">
        <v>1027079.9999999999</v>
      </c>
      <c r="L22" s="25">
        <f>SUM(PLTABLE[[#This Row],[OPEX]:[STATIONARY]])</f>
        <v>5675908</v>
      </c>
      <c r="M22" s="26">
        <f>PLTABLE[[#This Row],[INCOMES]]-PLTABLE[[#This Row],[TOTAL 
EXPENSES]]</f>
        <v>42254092</v>
      </c>
      <c r="N22" s="25">
        <f>PLTABLE[[#This Row],[NET REVENUE]]*0.3</f>
        <v>12676227.6</v>
      </c>
      <c r="O22" s="27">
        <f>PLTABLE[[#This Row],[NET REVENUE]]/PLTABLE[[#This Row],[INCOMES]]</f>
        <v>0.8815792196953891</v>
      </c>
    </row>
    <row r="23" spans="1:15" s="19" customFormat="1" x14ac:dyDescent="0.25">
      <c r="A23" s="24">
        <v>2001</v>
      </c>
      <c r="B23" s="24" t="s">
        <v>23</v>
      </c>
      <c r="C23" s="21">
        <v>47930000</v>
      </c>
      <c r="D23" s="21">
        <v>14580000</v>
      </c>
      <c r="E23" s="20">
        <v>254000</v>
      </c>
      <c r="F23" s="21">
        <v>-96505</v>
      </c>
      <c r="G23" s="22">
        <v>-48252.5</v>
      </c>
      <c r="H23" s="23">
        <v>-148252.5</v>
      </c>
      <c r="I23" s="24">
        <v>125800</v>
      </c>
      <c r="J23" s="21">
        <v>181102</v>
      </c>
      <c r="K23" s="21">
        <v>822298</v>
      </c>
      <c r="L23" s="25">
        <f>SUM(PLTABLE[[#This Row],[OPEX]:[STATIONARY]])</f>
        <v>1090190</v>
      </c>
      <c r="M23" s="26">
        <f>PLTABLE[[#This Row],[INCOMES]]-PLTABLE[[#This Row],[TOTAL 
EXPENSES]]</f>
        <v>46839810</v>
      </c>
      <c r="N23" s="25">
        <f>PLTABLE[[#This Row],[NET REVENUE]]*0.3</f>
        <v>14051943</v>
      </c>
      <c r="O23" s="27">
        <f>PLTABLE[[#This Row],[NET REVENUE]]/PLTABLE[[#This Row],[INCOMES]]</f>
        <v>0.97725453786772376</v>
      </c>
    </row>
    <row r="24" spans="1:15" s="19" customFormat="1" x14ac:dyDescent="0.25">
      <c r="A24" s="24">
        <v>2001</v>
      </c>
      <c r="B24" s="24" t="s">
        <v>24</v>
      </c>
      <c r="C24" s="21">
        <v>49300000</v>
      </c>
      <c r="D24" s="21">
        <v>54440000</v>
      </c>
      <c r="E24" s="20">
        <v>804000</v>
      </c>
      <c r="F24" s="21">
        <v>453495</v>
      </c>
      <c r="G24" s="22">
        <v>226747.5</v>
      </c>
      <c r="H24" s="23">
        <v>126747.5</v>
      </c>
      <c r="I24" s="24">
        <v>524400</v>
      </c>
      <c r="J24" s="21">
        <v>573252</v>
      </c>
      <c r="K24" s="21">
        <v>569966</v>
      </c>
      <c r="L24" s="25">
        <f>SUM(PLTABLE[[#This Row],[OPEX]:[STATIONARY]])</f>
        <v>3278608</v>
      </c>
      <c r="M24" s="26">
        <f>PLTABLE[[#This Row],[INCOMES]]-PLTABLE[[#This Row],[TOTAL 
EXPENSES]]</f>
        <v>46021392</v>
      </c>
      <c r="N24" s="25">
        <f>PLTABLE[[#This Row],[NET REVENUE]]*0.3</f>
        <v>13806417.6</v>
      </c>
      <c r="O24" s="27">
        <f>PLTABLE[[#This Row],[NET REVENUE]]/PLTABLE[[#This Row],[INCOMES]]</f>
        <v>0.9334967951318458</v>
      </c>
    </row>
    <row r="25" spans="1:15" s="19" customFormat="1" x14ac:dyDescent="0.25">
      <c r="A25" s="24">
        <v>2001</v>
      </c>
      <c r="B25" s="24" t="s">
        <v>25</v>
      </c>
      <c r="C25" s="21">
        <v>55280000</v>
      </c>
      <c r="D25" s="21">
        <v>58250000</v>
      </c>
      <c r="E25" s="20">
        <v>1951000</v>
      </c>
      <c r="F25" s="21">
        <v>1600495</v>
      </c>
      <c r="G25" s="22">
        <v>800247.5</v>
      </c>
      <c r="H25" s="23">
        <v>700247.5</v>
      </c>
      <c r="I25" s="24">
        <v>562500</v>
      </c>
      <c r="J25" s="21">
        <v>1391063</v>
      </c>
      <c r="K25" s="21">
        <v>1430938</v>
      </c>
      <c r="L25" s="25">
        <f>SUM(PLTABLE[[#This Row],[OPEX]:[STATIONARY]])</f>
        <v>8436491</v>
      </c>
      <c r="M25" s="26">
        <f>PLTABLE[[#This Row],[INCOMES]]-PLTABLE[[#This Row],[TOTAL 
EXPENSES]]</f>
        <v>46843509</v>
      </c>
      <c r="N25" s="25">
        <f>PLTABLE[[#This Row],[NET REVENUE]]*0.3</f>
        <v>14053052.699999999</v>
      </c>
      <c r="O25" s="27">
        <f>PLTABLE[[#This Row],[NET REVENUE]]/PLTABLE[[#This Row],[INCOMES]]</f>
        <v>0.84738619753979738</v>
      </c>
    </row>
    <row r="26" spans="1:15" s="19" customFormat="1" x14ac:dyDescent="0.25">
      <c r="A26" s="24">
        <v>2002</v>
      </c>
      <c r="B26" s="24" t="s">
        <v>14</v>
      </c>
      <c r="C26" s="21">
        <v>71100000</v>
      </c>
      <c r="D26" s="21">
        <v>58150000</v>
      </c>
      <c r="E26" s="20">
        <v>1570000</v>
      </c>
      <c r="F26" s="21">
        <v>1219495</v>
      </c>
      <c r="G26" s="22">
        <v>609747.5</v>
      </c>
      <c r="H26" s="23">
        <v>509747.5</v>
      </c>
      <c r="I26" s="24">
        <v>561500</v>
      </c>
      <c r="J26" s="21">
        <v>1119410</v>
      </c>
      <c r="K26" s="21">
        <v>1983152</v>
      </c>
      <c r="L26" s="25">
        <f>SUM(PLTABLE[[#This Row],[OPEX]:[STATIONARY]])</f>
        <v>7573052</v>
      </c>
      <c r="M26" s="26">
        <f>PLTABLE[[#This Row],[INCOMES]]-PLTABLE[[#This Row],[TOTAL 
EXPENSES]]</f>
        <v>63526948</v>
      </c>
      <c r="N26" s="25">
        <f>PLTABLE[[#This Row],[NET REVENUE]]*0.3</f>
        <v>19058084.399999999</v>
      </c>
      <c r="O26" s="27">
        <f>PLTABLE[[#This Row],[NET REVENUE]]/PLTABLE[[#This Row],[INCOMES]]</f>
        <v>0.89348731364275669</v>
      </c>
    </row>
    <row r="27" spans="1:15" s="19" customFormat="1" x14ac:dyDescent="0.25">
      <c r="A27" s="24">
        <v>2002</v>
      </c>
      <c r="B27" s="24" t="s">
        <v>15</v>
      </c>
      <c r="C27" s="21">
        <v>89920000</v>
      </c>
      <c r="D27" s="21">
        <v>28900000</v>
      </c>
      <c r="E27" s="20">
        <v>864000</v>
      </c>
      <c r="F27" s="21">
        <v>513495</v>
      </c>
      <c r="G27" s="22">
        <v>256747.5</v>
      </c>
      <c r="H27" s="23">
        <v>156747.5</v>
      </c>
      <c r="I27" s="24">
        <v>269000</v>
      </c>
      <c r="J27" s="21">
        <v>616032</v>
      </c>
      <c r="K27" s="21">
        <v>2210758</v>
      </c>
      <c r="L27" s="25">
        <f>SUM(PLTABLE[[#This Row],[OPEX]:[STATIONARY]])</f>
        <v>4886780</v>
      </c>
      <c r="M27" s="26">
        <f>PLTABLE[[#This Row],[INCOMES]]-PLTABLE[[#This Row],[TOTAL 
EXPENSES]]</f>
        <v>85033220</v>
      </c>
      <c r="N27" s="25">
        <f>PLTABLE[[#This Row],[NET REVENUE]]*0.3</f>
        <v>25509966</v>
      </c>
      <c r="O27" s="27">
        <f>PLTABLE[[#This Row],[NET REVENUE]]/PLTABLE[[#This Row],[INCOMES]]</f>
        <v>0.94565413701067613</v>
      </c>
    </row>
    <row r="28" spans="1:15" s="19" customFormat="1" x14ac:dyDescent="0.25">
      <c r="A28" s="24">
        <v>2002</v>
      </c>
      <c r="B28" s="24" t="s">
        <v>16</v>
      </c>
      <c r="C28" s="21">
        <v>104820000</v>
      </c>
      <c r="D28" s="21">
        <v>31040000</v>
      </c>
      <c r="E28" s="20">
        <v>1501000</v>
      </c>
      <c r="F28" s="21">
        <v>1150495</v>
      </c>
      <c r="G28" s="22">
        <v>575247.5</v>
      </c>
      <c r="H28" s="23">
        <v>475247.5</v>
      </c>
      <c r="I28" s="24">
        <v>290400</v>
      </c>
      <c r="J28" s="21">
        <v>1070213</v>
      </c>
      <c r="K28" s="21">
        <v>576940</v>
      </c>
      <c r="L28" s="25">
        <f>SUM(PLTABLE[[#This Row],[OPEX]:[STATIONARY]])</f>
        <v>5639543</v>
      </c>
      <c r="M28" s="26">
        <f>PLTABLE[[#This Row],[INCOMES]]-PLTABLE[[#This Row],[TOTAL 
EXPENSES]]</f>
        <v>99180457</v>
      </c>
      <c r="N28" s="25">
        <f>PLTABLE[[#This Row],[NET REVENUE]]*0.3</f>
        <v>29754137.099999998</v>
      </c>
      <c r="O28" s="27">
        <f>PLTABLE[[#This Row],[NET REVENUE]]/PLTABLE[[#This Row],[INCOMES]]</f>
        <v>0.9461978343827514</v>
      </c>
    </row>
    <row r="29" spans="1:15" s="19" customFormat="1" x14ac:dyDescent="0.25">
      <c r="A29" s="24">
        <v>2002</v>
      </c>
      <c r="B29" s="24" t="s">
        <v>17</v>
      </c>
      <c r="C29" s="21">
        <v>95010000</v>
      </c>
      <c r="D29" s="21">
        <v>23550000</v>
      </c>
      <c r="E29" s="20">
        <v>799000</v>
      </c>
      <c r="F29" s="21">
        <v>448495</v>
      </c>
      <c r="G29" s="22">
        <v>224247.5</v>
      </c>
      <c r="H29" s="23">
        <v>124247.5</v>
      </c>
      <c r="I29" s="24">
        <v>215500</v>
      </c>
      <c r="J29" s="21">
        <v>569687</v>
      </c>
      <c r="K29" s="21">
        <v>521782</v>
      </c>
      <c r="L29" s="25">
        <f>SUM(PLTABLE[[#This Row],[OPEX]:[STATIONARY]])</f>
        <v>2902959</v>
      </c>
      <c r="M29" s="26">
        <f>PLTABLE[[#This Row],[INCOMES]]-PLTABLE[[#This Row],[TOTAL 
EXPENSES]]</f>
        <v>92107041</v>
      </c>
      <c r="N29" s="25">
        <f>PLTABLE[[#This Row],[NET REVENUE]]*0.3</f>
        <v>27632112.300000001</v>
      </c>
      <c r="O29" s="27">
        <f>PLTABLE[[#This Row],[NET REVENUE]]/PLTABLE[[#This Row],[INCOMES]]</f>
        <v>0.96944575307862335</v>
      </c>
    </row>
    <row r="30" spans="1:15" s="19" customFormat="1" x14ac:dyDescent="0.25">
      <c r="A30" s="24">
        <v>2002</v>
      </c>
      <c r="B30" s="24" t="s">
        <v>18</v>
      </c>
      <c r="C30" s="21">
        <v>87640000</v>
      </c>
      <c r="D30" s="21">
        <v>24910000</v>
      </c>
      <c r="E30" s="20">
        <v>1342000</v>
      </c>
      <c r="F30" s="21">
        <v>991495</v>
      </c>
      <c r="G30" s="22">
        <v>495747.5</v>
      </c>
      <c r="H30" s="23">
        <v>395747.5</v>
      </c>
      <c r="I30" s="24">
        <v>229100</v>
      </c>
      <c r="J30" s="21">
        <v>956845.99999999988</v>
      </c>
      <c r="K30" s="21">
        <v>2251968</v>
      </c>
      <c r="L30" s="25">
        <f>SUM(PLTABLE[[#This Row],[OPEX]:[STATIONARY]])</f>
        <v>6662904</v>
      </c>
      <c r="M30" s="26">
        <f>PLTABLE[[#This Row],[INCOMES]]-PLTABLE[[#This Row],[TOTAL 
EXPENSES]]</f>
        <v>80977096</v>
      </c>
      <c r="N30" s="25">
        <f>PLTABLE[[#This Row],[NET REVENUE]]*0.3</f>
        <v>24293128.800000001</v>
      </c>
      <c r="O30" s="27">
        <f>PLTABLE[[#This Row],[NET REVENUE]]/PLTABLE[[#This Row],[INCOMES]]</f>
        <v>0.92397416704701052</v>
      </c>
    </row>
    <row r="31" spans="1:15" s="19" customFormat="1" x14ac:dyDescent="0.25">
      <c r="A31" s="24">
        <v>2002</v>
      </c>
      <c r="B31" s="24" t="s">
        <v>19</v>
      </c>
      <c r="C31" s="21">
        <v>106010000</v>
      </c>
      <c r="D31" s="21">
        <v>18910000</v>
      </c>
      <c r="E31" s="20">
        <v>1114000</v>
      </c>
      <c r="F31" s="21">
        <v>763495</v>
      </c>
      <c r="G31" s="22">
        <v>381747.5</v>
      </c>
      <c r="H31" s="23">
        <v>281747.5</v>
      </c>
      <c r="I31" s="24">
        <v>169100</v>
      </c>
      <c r="J31" s="21">
        <v>794282</v>
      </c>
      <c r="K31" s="21">
        <v>957340</v>
      </c>
      <c r="L31" s="25">
        <f>SUM(PLTABLE[[#This Row],[OPEX]:[STATIONARY]])</f>
        <v>4461712</v>
      </c>
      <c r="M31" s="26">
        <f>PLTABLE[[#This Row],[INCOMES]]-PLTABLE[[#This Row],[TOTAL 
EXPENSES]]</f>
        <v>101548288</v>
      </c>
      <c r="N31" s="25">
        <f>PLTABLE[[#This Row],[NET REVENUE]]*0.3</f>
        <v>30464486.399999999</v>
      </c>
      <c r="O31" s="27">
        <f>PLTABLE[[#This Row],[NET REVENUE]]/PLTABLE[[#This Row],[INCOMES]]</f>
        <v>0.95791234789170832</v>
      </c>
    </row>
    <row r="32" spans="1:15" s="19" customFormat="1" x14ac:dyDescent="0.25">
      <c r="A32" s="24">
        <v>2002</v>
      </c>
      <c r="B32" s="24" t="s">
        <v>20</v>
      </c>
      <c r="C32" s="21">
        <v>123660000</v>
      </c>
      <c r="D32" s="21">
        <v>54260000</v>
      </c>
      <c r="E32" s="20">
        <v>1519000</v>
      </c>
      <c r="F32" s="21">
        <v>1168495</v>
      </c>
      <c r="G32" s="22">
        <v>584247.5</v>
      </c>
      <c r="H32" s="23">
        <v>484247.5</v>
      </c>
      <c r="I32" s="24">
        <v>522600</v>
      </c>
      <c r="J32" s="21">
        <v>1083047</v>
      </c>
      <c r="K32" s="21">
        <v>614346</v>
      </c>
      <c r="L32" s="25">
        <f>SUM(PLTABLE[[#This Row],[OPEX]:[STATIONARY]])</f>
        <v>5975983</v>
      </c>
      <c r="M32" s="26">
        <f>PLTABLE[[#This Row],[INCOMES]]-PLTABLE[[#This Row],[TOTAL 
EXPENSES]]</f>
        <v>117684017</v>
      </c>
      <c r="N32" s="25">
        <f>PLTABLE[[#This Row],[NET REVENUE]]*0.3</f>
        <v>35305205.100000001</v>
      </c>
      <c r="O32" s="27">
        <f>PLTABLE[[#This Row],[NET REVENUE]]/PLTABLE[[#This Row],[INCOMES]]</f>
        <v>0.95167408216076343</v>
      </c>
    </row>
    <row r="33" spans="1:15" s="19" customFormat="1" x14ac:dyDescent="0.25">
      <c r="A33" s="24">
        <v>2002</v>
      </c>
      <c r="B33" s="24" t="s">
        <v>21</v>
      </c>
      <c r="C33" s="21">
        <v>142050000</v>
      </c>
      <c r="D33" s="21">
        <v>23970000</v>
      </c>
      <c r="E33" s="20">
        <v>1627000</v>
      </c>
      <c r="F33" s="21">
        <v>1276495</v>
      </c>
      <c r="G33" s="22">
        <v>638247.5</v>
      </c>
      <c r="H33" s="23">
        <v>538247.5</v>
      </c>
      <c r="I33" s="24">
        <v>219700</v>
      </c>
      <c r="J33" s="21">
        <v>1160051</v>
      </c>
      <c r="K33" s="21">
        <v>222534</v>
      </c>
      <c r="L33" s="25">
        <f>SUM(PLTABLE[[#This Row],[OPEX]:[STATIONARY]])</f>
        <v>5682275</v>
      </c>
      <c r="M33" s="26">
        <f>PLTABLE[[#This Row],[INCOMES]]-PLTABLE[[#This Row],[TOTAL 
EXPENSES]]</f>
        <v>136367725</v>
      </c>
      <c r="N33" s="25">
        <f>PLTABLE[[#This Row],[NET REVENUE]]*0.3</f>
        <v>40910317.5</v>
      </c>
      <c r="O33" s="27">
        <f>PLTABLE[[#This Row],[NET REVENUE]]/PLTABLE[[#This Row],[INCOMES]]</f>
        <v>0.95999806406194998</v>
      </c>
    </row>
    <row r="34" spans="1:15" s="19" customFormat="1" x14ac:dyDescent="0.25">
      <c r="A34" s="24">
        <v>2002</v>
      </c>
      <c r="B34" s="24" t="s">
        <v>22</v>
      </c>
      <c r="C34" s="21">
        <v>138830000</v>
      </c>
      <c r="D34" s="21">
        <v>28850000</v>
      </c>
      <c r="E34" s="20">
        <v>1343000</v>
      </c>
      <c r="F34" s="21">
        <v>992495</v>
      </c>
      <c r="G34" s="22">
        <v>496247.5</v>
      </c>
      <c r="H34" s="23">
        <v>396247.5</v>
      </c>
      <c r="I34" s="24">
        <v>268500</v>
      </c>
      <c r="J34" s="21">
        <v>957559</v>
      </c>
      <c r="K34" s="21">
        <v>2272890</v>
      </c>
      <c r="L34" s="25">
        <f>SUM(PLTABLE[[#This Row],[OPEX]:[STATIONARY]])</f>
        <v>6726939</v>
      </c>
      <c r="M34" s="26">
        <f>PLTABLE[[#This Row],[INCOMES]]-PLTABLE[[#This Row],[TOTAL 
EXPENSES]]</f>
        <v>132103061</v>
      </c>
      <c r="N34" s="25">
        <f>PLTABLE[[#This Row],[NET REVENUE]]*0.3</f>
        <v>39630918.299999997</v>
      </c>
      <c r="O34" s="27">
        <f>PLTABLE[[#This Row],[NET REVENUE]]/PLTABLE[[#This Row],[INCOMES]]</f>
        <v>0.95154549448966363</v>
      </c>
    </row>
    <row r="35" spans="1:15" s="19" customFormat="1" x14ac:dyDescent="0.25">
      <c r="A35" s="24">
        <v>2002</v>
      </c>
      <c r="B35" s="24" t="s">
        <v>23</v>
      </c>
      <c r="C35" s="21">
        <v>134600000</v>
      </c>
      <c r="D35" s="21">
        <v>59210000</v>
      </c>
      <c r="E35" s="20">
        <v>798000</v>
      </c>
      <c r="F35" s="21">
        <v>447495</v>
      </c>
      <c r="G35" s="22">
        <v>223747.5</v>
      </c>
      <c r="H35" s="23">
        <v>123747.5</v>
      </c>
      <c r="I35" s="24">
        <v>572100</v>
      </c>
      <c r="J35" s="21">
        <v>568974</v>
      </c>
      <c r="K35" s="21">
        <v>746852</v>
      </c>
      <c r="L35" s="25">
        <f>SUM(PLTABLE[[#This Row],[OPEX]:[STATIONARY]])</f>
        <v>3480916</v>
      </c>
      <c r="M35" s="26">
        <f>PLTABLE[[#This Row],[INCOMES]]-PLTABLE[[#This Row],[TOTAL 
EXPENSES]]</f>
        <v>131119084</v>
      </c>
      <c r="N35" s="25">
        <f>PLTABLE[[#This Row],[NET REVENUE]]*0.3</f>
        <v>39335725.199999996</v>
      </c>
      <c r="O35" s="27">
        <f>PLTABLE[[#This Row],[NET REVENUE]]/PLTABLE[[#This Row],[INCOMES]]</f>
        <v>0.97413881129271918</v>
      </c>
    </row>
    <row r="36" spans="1:15" s="19" customFormat="1" x14ac:dyDescent="0.25">
      <c r="A36" s="24">
        <v>2002</v>
      </c>
      <c r="B36" s="24" t="s">
        <v>24</v>
      </c>
      <c r="C36" s="21">
        <v>143550000</v>
      </c>
      <c r="D36" s="21">
        <v>54480000</v>
      </c>
      <c r="E36" s="20">
        <v>788000</v>
      </c>
      <c r="F36" s="21">
        <v>437495</v>
      </c>
      <c r="G36" s="22">
        <v>218747.5</v>
      </c>
      <c r="H36" s="23">
        <v>118747.5</v>
      </c>
      <c r="I36" s="24">
        <v>524800</v>
      </c>
      <c r="J36" s="21">
        <v>561844</v>
      </c>
      <c r="K36" s="21">
        <v>1366904</v>
      </c>
      <c r="L36" s="25">
        <f>SUM(PLTABLE[[#This Row],[OPEX]:[STATIONARY]])</f>
        <v>4016538</v>
      </c>
      <c r="M36" s="26">
        <f>PLTABLE[[#This Row],[INCOMES]]-PLTABLE[[#This Row],[TOTAL 
EXPENSES]]</f>
        <v>139533462</v>
      </c>
      <c r="N36" s="25">
        <f>PLTABLE[[#This Row],[NET REVENUE]]*0.3</f>
        <v>41860038.600000001</v>
      </c>
      <c r="O36" s="27">
        <f>PLTABLE[[#This Row],[NET REVENUE]]/PLTABLE[[#This Row],[INCOMES]]</f>
        <v>0.97201993730407521</v>
      </c>
    </row>
    <row r="37" spans="1:15" s="19" customFormat="1" x14ac:dyDescent="0.25">
      <c r="A37" s="24">
        <v>2002</v>
      </c>
      <c r="B37" s="24" t="s">
        <v>25</v>
      </c>
      <c r="C37" s="21">
        <v>183520000</v>
      </c>
      <c r="D37" s="21">
        <v>9300000</v>
      </c>
      <c r="E37" s="20">
        <v>667000</v>
      </c>
      <c r="F37" s="21">
        <v>316495</v>
      </c>
      <c r="G37" s="22">
        <v>158247.5</v>
      </c>
      <c r="H37" s="23">
        <v>58247.5</v>
      </c>
      <c r="I37" s="24">
        <v>73000</v>
      </c>
      <c r="J37" s="21">
        <v>475571</v>
      </c>
      <c r="K37" s="21">
        <v>2164476</v>
      </c>
      <c r="L37" s="25">
        <f>SUM(PLTABLE[[#This Row],[OPEX]:[STATIONARY]])</f>
        <v>3913037</v>
      </c>
      <c r="M37" s="26">
        <f>PLTABLE[[#This Row],[INCOMES]]-PLTABLE[[#This Row],[TOTAL 
EXPENSES]]</f>
        <v>179606963</v>
      </c>
      <c r="N37" s="25">
        <f>PLTABLE[[#This Row],[NET REVENUE]]*0.3</f>
        <v>53882088.899999999</v>
      </c>
      <c r="O37" s="27">
        <f>PLTABLE[[#This Row],[NET REVENUE]]/PLTABLE[[#This Row],[INCOMES]]</f>
        <v>0.97867787162162168</v>
      </c>
    </row>
    <row r="38" spans="1:15" s="19" customFormat="1" x14ac:dyDescent="0.25">
      <c r="A38" s="24">
        <v>2003</v>
      </c>
      <c r="B38" s="24" t="s">
        <v>14</v>
      </c>
      <c r="C38" s="21">
        <v>206510000</v>
      </c>
      <c r="D38" s="21">
        <v>55310000</v>
      </c>
      <c r="E38" s="20">
        <v>654000</v>
      </c>
      <c r="F38" s="21">
        <v>303495</v>
      </c>
      <c r="G38" s="22">
        <v>151747.5</v>
      </c>
      <c r="H38" s="23">
        <v>51747.5</v>
      </c>
      <c r="I38" s="24">
        <v>533100</v>
      </c>
      <c r="J38" s="21">
        <v>466302.00000000006</v>
      </c>
      <c r="K38" s="21">
        <v>1794220</v>
      </c>
      <c r="L38" s="25">
        <f>SUM(PLTABLE[[#This Row],[OPEX]:[STATIONARY]])</f>
        <v>3954612</v>
      </c>
      <c r="M38" s="26">
        <f>PLTABLE[[#This Row],[INCOMES]]-PLTABLE[[#This Row],[TOTAL 
EXPENSES]]</f>
        <v>202555388</v>
      </c>
      <c r="N38" s="25">
        <f>PLTABLE[[#This Row],[NET REVENUE]]*0.3</f>
        <v>60766616.399999999</v>
      </c>
      <c r="O38" s="27">
        <f>PLTABLE[[#This Row],[NET REVENUE]]/PLTABLE[[#This Row],[INCOMES]]</f>
        <v>0.98085026390973806</v>
      </c>
    </row>
    <row r="39" spans="1:15" s="19" customFormat="1" x14ac:dyDescent="0.25">
      <c r="A39" s="24">
        <v>2003</v>
      </c>
      <c r="B39" s="24" t="s">
        <v>15</v>
      </c>
      <c r="C39" s="21">
        <v>222890000</v>
      </c>
      <c r="D39" s="21">
        <v>13850000</v>
      </c>
      <c r="E39" s="20">
        <v>1429000</v>
      </c>
      <c r="F39" s="21">
        <v>1078495</v>
      </c>
      <c r="G39" s="22">
        <v>539247.5</v>
      </c>
      <c r="H39" s="23">
        <v>439247.5</v>
      </c>
      <c r="I39" s="24">
        <v>118500</v>
      </c>
      <c r="J39" s="21">
        <v>1018877</v>
      </c>
      <c r="K39" s="21">
        <v>2434560</v>
      </c>
      <c r="L39" s="25">
        <f>SUM(PLTABLE[[#This Row],[OPEX]:[STATIONARY]])</f>
        <v>7057927</v>
      </c>
      <c r="M39" s="26">
        <f>PLTABLE[[#This Row],[INCOMES]]-PLTABLE[[#This Row],[TOTAL 
EXPENSES]]</f>
        <v>215832073</v>
      </c>
      <c r="N39" s="25">
        <f>PLTABLE[[#This Row],[NET REVENUE]]*0.3</f>
        <v>64749621.899999999</v>
      </c>
      <c r="O39" s="27">
        <f>PLTABLE[[#This Row],[NET REVENUE]]/PLTABLE[[#This Row],[INCOMES]]</f>
        <v>0.96833448337745076</v>
      </c>
    </row>
    <row r="40" spans="1:15" s="19" customFormat="1" x14ac:dyDescent="0.25">
      <c r="A40" s="24">
        <v>2003</v>
      </c>
      <c r="B40" s="24" t="s">
        <v>16</v>
      </c>
      <c r="C40" s="21">
        <v>225570000</v>
      </c>
      <c r="D40" s="21">
        <v>59900000</v>
      </c>
      <c r="E40" s="20">
        <v>1209000</v>
      </c>
      <c r="F40" s="21">
        <v>858495</v>
      </c>
      <c r="G40" s="22">
        <v>429247.5</v>
      </c>
      <c r="H40" s="23">
        <v>329247.5</v>
      </c>
      <c r="I40" s="24">
        <v>579000</v>
      </c>
      <c r="J40" s="21">
        <v>862017</v>
      </c>
      <c r="K40" s="21">
        <v>2437730</v>
      </c>
      <c r="L40" s="25">
        <f>SUM(PLTABLE[[#This Row],[OPEX]:[STATIONARY]])</f>
        <v>6704737</v>
      </c>
      <c r="M40" s="26">
        <f>PLTABLE[[#This Row],[INCOMES]]-PLTABLE[[#This Row],[TOTAL 
EXPENSES]]</f>
        <v>218865263</v>
      </c>
      <c r="N40" s="25">
        <f>PLTABLE[[#This Row],[NET REVENUE]]*0.3</f>
        <v>65659578.899999999</v>
      </c>
      <c r="O40" s="27">
        <f>PLTABLE[[#This Row],[NET REVENUE]]/PLTABLE[[#This Row],[INCOMES]]</f>
        <v>0.9702764685020171</v>
      </c>
    </row>
    <row r="41" spans="1:15" s="19" customFormat="1" x14ac:dyDescent="0.25">
      <c r="A41" s="24">
        <v>2003</v>
      </c>
      <c r="B41" s="24" t="s">
        <v>17</v>
      </c>
      <c r="C41" s="21">
        <v>228010000</v>
      </c>
      <c r="D41" s="21">
        <v>58550000</v>
      </c>
      <c r="E41" s="20">
        <v>781000</v>
      </c>
      <c r="F41" s="21">
        <v>430495</v>
      </c>
      <c r="G41" s="22">
        <v>215247.5</v>
      </c>
      <c r="H41" s="23">
        <v>115247.5</v>
      </c>
      <c r="I41" s="24">
        <v>565500</v>
      </c>
      <c r="J41" s="21">
        <v>556853</v>
      </c>
      <c r="K41" s="21">
        <v>1865862</v>
      </c>
      <c r="L41" s="25">
        <f>SUM(PLTABLE[[#This Row],[OPEX]:[STATIONARY]])</f>
        <v>4530205</v>
      </c>
      <c r="M41" s="26">
        <f>PLTABLE[[#This Row],[INCOMES]]-PLTABLE[[#This Row],[TOTAL 
EXPENSES]]</f>
        <v>223479795</v>
      </c>
      <c r="N41" s="25">
        <f>PLTABLE[[#This Row],[NET REVENUE]]*0.3</f>
        <v>67043938.5</v>
      </c>
      <c r="O41" s="27">
        <f>PLTABLE[[#This Row],[NET REVENUE]]/PLTABLE[[#This Row],[INCOMES]]</f>
        <v>0.98013155124775231</v>
      </c>
    </row>
    <row r="42" spans="1:15" s="19" customFormat="1" x14ac:dyDescent="0.25">
      <c r="A42" s="24">
        <v>2003</v>
      </c>
      <c r="B42" s="24" t="s">
        <v>18</v>
      </c>
      <c r="C42" s="21">
        <v>258760000</v>
      </c>
      <c r="D42" s="21">
        <v>4870000</v>
      </c>
      <c r="E42" s="20">
        <v>747000</v>
      </c>
      <c r="F42" s="21">
        <v>396495</v>
      </c>
      <c r="G42" s="22">
        <v>198247.5</v>
      </c>
      <c r="H42" s="23">
        <v>98247.5</v>
      </c>
      <c r="I42" s="24">
        <v>28700</v>
      </c>
      <c r="J42" s="21">
        <v>532611</v>
      </c>
      <c r="K42" s="21">
        <v>367720</v>
      </c>
      <c r="L42" s="25">
        <f>SUM(PLTABLE[[#This Row],[OPEX]:[STATIONARY]])</f>
        <v>2369021</v>
      </c>
      <c r="M42" s="26">
        <f>PLTABLE[[#This Row],[INCOMES]]-PLTABLE[[#This Row],[TOTAL 
EXPENSES]]</f>
        <v>256390979</v>
      </c>
      <c r="N42" s="25">
        <f>PLTABLE[[#This Row],[NET REVENUE]]*0.3</f>
        <v>76917293.700000003</v>
      </c>
      <c r="O42" s="27">
        <f>PLTABLE[[#This Row],[NET REVENUE]]/PLTABLE[[#This Row],[INCOMES]]</f>
        <v>0.99084471711238209</v>
      </c>
    </row>
    <row r="43" spans="1:15" s="19" customFormat="1" x14ac:dyDescent="0.25">
      <c r="A43" s="24">
        <v>2003</v>
      </c>
      <c r="B43" s="24" t="s">
        <v>19</v>
      </c>
      <c r="C43" s="21">
        <v>284360000</v>
      </c>
      <c r="D43" s="21">
        <v>49090000</v>
      </c>
      <c r="E43" s="20">
        <v>1310000</v>
      </c>
      <c r="F43" s="21">
        <v>959495</v>
      </c>
      <c r="G43" s="22">
        <v>479747.5</v>
      </c>
      <c r="H43" s="23">
        <v>379747.5</v>
      </c>
      <c r="I43" s="24">
        <v>470900</v>
      </c>
      <c r="J43" s="21">
        <v>934029.99999999988</v>
      </c>
      <c r="K43" s="21">
        <v>511004</v>
      </c>
      <c r="L43" s="25">
        <f>SUM(PLTABLE[[#This Row],[OPEX]:[STATIONARY]])</f>
        <v>5044924</v>
      </c>
      <c r="M43" s="26">
        <f>PLTABLE[[#This Row],[INCOMES]]-PLTABLE[[#This Row],[TOTAL 
EXPENSES]]</f>
        <v>279315076</v>
      </c>
      <c r="N43" s="25">
        <f>PLTABLE[[#This Row],[NET REVENUE]]*0.3</f>
        <v>83794522.799999997</v>
      </c>
      <c r="O43" s="27">
        <f>PLTABLE[[#This Row],[NET REVENUE]]/PLTABLE[[#This Row],[INCOMES]]</f>
        <v>0.98225867210578144</v>
      </c>
    </row>
    <row r="44" spans="1:15" s="19" customFormat="1" x14ac:dyDescent="0.25">
      <c r="A44" s="24">
        <v>2003</v>
      </c>
      <c r="B44" s="24" t="s">
        <v>20</v>
      </c>
      <c r="C44" s="21">
        <v>258079999.99999997</v>
      </c>
      <c r="D44" s="21">
        <v>48110000</v>
      </c>
      <c r="E44" s="20">
        <v>745000</v>
      </c>
      <c r="F44" s="21">
        <v>394495</v>
      </c>
      <c r="G44" s="22">
        <v>197247.5</v>
      </c>
      <c r="H44" s="23">
        <v>97247.5</v>
      </c>
      <c r="I44" s="24">
        <v>461100</v>
      </c>
      <c r="J44" s="21">
        <v>531185</v>
      </c>
      <c r="K44" s="21">
        <v>2231046</v>
      </c>
      <c r="L44" s="25">
        <f>SUM(PLTABLE[[#This Row],[OPEX]:[STATIONARY]])</f>
        <v>4657321</v>
      </c>
      <c r="M44" s="26">
        <f>PLTABLE[[#This Row],[INCOMES]]-PLTABLE[[#This Row],[TOTAL 
EXPENSES]]</f>
        <v>253422678.99999997</v>
      </c>
      <c r="N44" s="25">
        <f>PLTABLE[[#This Row],[NET REVENUE]]*0.3</f>
        <v>76026803.699999988</v>
      </c>
      <c r="O44" s="27">
        <f>PLTABLE[[#This Row],[NET REVENUE]]/PLTABLE[[#This Row],[INCOMES]]</f>
        <v>0.98195396388716671</v>
      </c>
    </row>
    <row r="45" spans="1:15" s="19" customFormat="1" x14ac:dyDescent="0.25">
      <c r="A45" s="24">
        <v>2003</v>
      </c>
      <c r="B45" s="24" t="s">
        <v>21</v>
      </c>
      <c r="C45" s="21">
        <v>231990000</v>
      </c>
      <c r="D45" s="21">
        <v>55410000</v>
      </c>
      <c r="E45" s="20">
        <v>1243000</v>
      </c>
      <c r="F45" s="21">
        <v>892495</v>
      </c>
      <c r="G45" s="22">
        <v>446247.5</v>
      </c>
      <c r="H45" s="23">
        <v>346247.5</v>
      </c>
      <c r="I45" s="24">
        <v>534100</v>
      </c>
      <c r="J45" s="21">
        <v>886259</v>
      </c>
      <c r="K45" s="21">
        <v>717054</v>
      </c>
      <c r="L45" s="25">
        <f>SUM(PLTABLE[[#This Row],[OPEX]:[STATIONARY]])</f>
        <v>5065403</v>
      </c>
      <c r="M45" s="26">
        <f>PLTABLE[[#This Row],[INCOMES]]-PLTABLE[[#This Row],[TOTAL 
EXPENSES]]</f>
        <v>226924597</v>
      </c>
      <c r="N45" s="25">
        <f>PLTABLE[[#This Row],[NET REVENUE]]*0.3</f>
        <v>68077379.099999994</v>
      </c>
      <c r="O45" s="27">
        <f>PLTABLE[[#This Row],[NET REVENUE]]/PLTABLE[[#This Row],[INCOMES]]</f>
        <v>0.97816542523384631</v>
      </c>
    </row>
    <row r="46" spans="1:15" s="19" customFormat="1" x14ac:dyDescent="0.25">
      <c r="A46" s="24">
        <v>2003</v>
      </c>
      <c r="B46" s="24" t="s">
        <v>22</v>
      </c>
      <c r="C46" s="21">
        <v>246490000</v>
      </c>
      <c r="D46" s="21">
        <v>57180000</v>
      </c>
      <c r="E46" s="20">
        <v>1126000</v>
      </c>
      <c r="F46" s="21">
        <v>775495</v>
      </c>
      <c r="G46" s="22">
        <v>387747.5</v>
      </c>
      <c r="H46" s="23">
        <v>287747.5</v>
      </c>
      <c r="I46" s="24">
        <v>551800</v>
      </c>
      <c r="J46" s="21">
        <v>802838</v>
      </c>
      <c r="K46" s="21">
        <v>2312832</v>
      </c>
      <c r="L46" s="25">
        <f>SUM(PLTABLE[[#This Row],[OPEX]:[STATIONARY]])</f>
        <v>6244460</v>
      </c>
      <c r="M46" s="26">
        <f>PLTABLE[[#This Row],[INCOMES]]-PLTABLE[[#This Row],[TOTAL 
EXPENSES]]</f>
        <v>240245540</v>
      </c>
      <c r="N46" s="25">
        <f>PLTABLE[[#This Row],[NET REVENUE]]*0.3</f>
        <v>72073662</v>
      </c>
      <c r="O46" s="27">
        <f>PLTABLE[[#This Row],[NET REVENUE]]/PLTABLE[[#This Row],[INCOMES]]</f>
        <v>0.97466647734187994</v>
      </c>
    </row>
    <row r="47" spans="1:15" s="19" customFormat="1" x14ac:dyDescent="0.25">
      <c r="A47" s="24">
        <v>2003</v>
      </c>
      <c r="B47" s="24" t="s">
        <v>23</v>
      </c>
      <c r="C47" s="21">
        <v>8070000</v>
      </c>
      <c r="D47" s="21">
        <v>39030000</v>
      </c>
      <c r="E47" s="20">
        <v>1003000</v>
      </c>
      <c r="F47" s="21">
        <v>652495</v>
      </c>
      <c r="G47" s="22">
        <v>326247.5</v>
      </c>
      <c r="H47" s="23">
        <v>226247.5</v>
      </c>
      <c r="I47" s="24">
        <v>370300</v>
      </c>
      <c r="J47" s="21">
        <v>715139</v>
      </c>
      <c r="K47" s="21">
        <v>2411102</v>
      </c>
      <c r="L47" s="25">
        <f>SUM(PLTABLE[[#This Row],[OPEX]:[STATIONARY]])</f>
        <v>5704531</v>
      </c>
      <c r="M47" s="26">
        <f>PLTABLE[[#This Row],[INCOMES]]-PLTABLE[[#This Row],[TOTAL 
EXPENSES]]</f>
        <v>2365469</v>
      </c>
      <c r="N47" s="25">
        <f>PLTABLE[[#This Row],[NET REVENUE]]*0.3</f>
        <v>709640.7</v>
      </c>
      <c r="O47" s="27">
        <f>PLTABLE[[#This Row],[NET REVENUE]]/PLTABLE[[#This Row],[INCOMES]]</f>
        <v>0.29311883519206938</v>
      </c>
    </row>
    <row r="48" spans="1:15" s="19" customFormat="1" x14ac:dyDescent="0.25">
      <c r="A48" s="24">
        <v>2003</v>
      </c>
      <c r="B48" s="24" t="s">
        <v>24</v>
      </c>
      <c r="C48" s="21">
        <v>8070000</v>
      </c>
      <c r="D48" s="21">
        <v>44150000</v>
      </c>
      <c r="E48" s="20">
        <v>967000</v>
      </c>
      <c r="F48" s="21">
        <v>616495</v>
      </c>
      <c r="G48" s="22">
        <v>308247.5</v>
      </c>
      <c r="H48" s="23">
        <v>208247.5</v>
      </c>
      <c r="I48" s="24">
        <v>421500</v>
      </c>
      <c r="J48" s="21">
        <v>689471</v>
      </c>
      <c r="K48" s="21">
        <v>1311746</v>
      </c>
      <c r="L48" s="25">
        <f>SUM(PLTABLE[[#This Row],[OPEX]:[STATIONARY]])</f>
        <v>4522707</v>
      </c>
      <c r="M48" s="26">
        <f>PLTABLE[[#This Row],[INCOMES]]-PLTABLE[[#This Row],[TOTAL 
EXPENSES]]</f>
        <v>3547293</v>
      </c>
      <c r="N48" s="25">
        <f>PLTABLE[[#This Row],[NET REVENUE]]*0.3</f>
        <v>1064187.8999999999</v>
      </c>
      <c r="O48" s="27">
        <f>PLTABLE[[#This Row],[NET REVENUE]]/PLTABLE[[#This Row],[INCOMES]]</f>
        <v>0.43956542750929367</v>
      </c>
    </row>
    <row r="49" spans="1:15" s="19" customFormat="1" x14ac:dyDescent="0.25">
      <c r="A49" s="24">
        <v>2003</v>
      </c>
      <c r="B49" s="24" t="s">
        <v>25</v>
      </c>
      <c r="C49" s="21">
        <v>9160000</v>
      </c>
      <c r="D49" s="21">
        <v>11730000</v>
      </c>
      <c r="E49" s="20">
        <v>1524000</v>
      </c>
      <c r="F49" s="21">
        <v>1173495</v>
      </c>
      <c r="G49" s="22">
        <v>586747.5</v>
      </c>
      <c r="H49" s="23">
        <v>486747.5</v>
      </c>
      <c r="I49" s="24">
        <v>97300</v>
      </c>
      <c r="J49" s="21">
        <v>1086612</v>
      </c>
      <c r="K49" s="21">
        <v>1337106</v>
      </c>
      <c r="L49" s="25">
        <f>SUM(PLTABLE[[#This Row],[OPEX]:[STATIONARY]])</f>
        <v>6292008</v>
      </c>
      <c r="M49" s="26">
        <f>PLTABLE[[#This Row],[INCOMES]]-PLTABLE[[#This Row],[TOTAL 
EXPENSES]]</f>
        <v>2867992</v>
      </c>
      <c r="N49" s="25">
        <f>PLTABLE[[#This Row],[NET REVENUE]]*0.3</f>
        <v>860397.6</v>
      </c>
      <c r="O49" s="27">
        <f>PLTABLE[[#This Row],[NET REVENUE]]/PLTABLE[[#This Row],[INCOMES]]</f>
        <v>0.31309956331877731</v>
      </c>
    </row>
    <row r="50" spans="1:15" s="19" customFormat="1" x14ac:dyDescent="0.25">
      <c r="A50" s="24">
        <v>2004</v>
      </c>
      <c r="B50" s="24" t="s">
        <v>14</v>
      </c>
      <c r="C50" s="21">
        <v>8840000</v>
      </c>
      <c r="D50" s="21">
        <v>53760000</v>
      </c>
      <c r="E50" s="20">
        <v>1571000</v>
      </c>
      <c r="F50" s="21">
        <v>1220495</v>
      </c>
      <c r="G50" s="22">
        <v>610247.5</v>
      </c>
      <c r="H50" s="23">
        <v>510247.5</v>
      </c>
      <c r="I50" s="24">
        <v>517600</v>
      </c>
      <c r="J50" s="21">
        <v>1120123</v>
      </c>
      <c r="K50" s="21">
        <v>2060500</v>
      </c>
      <c r="L50" s="25">
        <f>SUM(PLTABLE[[#This Row],[OPEX]:[STATIONARY]])</f>
        <v>7610213</v>
      </c>
      <c r="M50" s="26">
        <f>PLTABLE[[#This Row],[INCOMES]]-PLTABLE[[#This Row],[TOTAL 
EXPENSES]]</f>
        <v>1229787</v>
      </c>
      <c r="N50" s="25">
        <f>PLTABLE[[#This Row],[NET REVENUE]]*0.3</f>
        <v>368936.1</v>
      </c>
      <c r="O50" s="27">
        <f>PLTABLE[[#This Row],[NET REVENUE]]/PLTABLE[[#This Row],[INCOMES]]</f>
        <v>0.13911617647058824</v>
      </c>
    </row>
    <row r="51" spans="1:15" s="19" customFormat="1" x14ac:dyDescent="0.25">
      <c r="A51" s="24">
        <v>2004</v>
      </c>
      <c r="B51" s="24" t="s">
        <v>15</v>
      </c>
      <c r="C51" s="21">
        <v>8850000</v>
      </c>
      <c r="D51" s="21">
        <v>56440000</v>
      </c>
      <c r="E51" s="20">
        <v>751000</v>
      </c>
      <c r="F51" s="21">
        <v>400495</v>
      </c>
      <c r="G51" s="22">
        <v>200247.5</v>
      </c>
      <c r="H51" s="23">
        <v>100247.5</v>
      </c>
      <c r="I51" s="24">
        <v>544400</v>
      </c>
      <c r="J51" s="21">
        <v>535463</v>
      </c>
      <c r="K51" s="21">
        <v>990308</v>
      </c>
      <c r="L51" s="25">
        <f>SUM(PLTABLE[[#This Row],[OPEX]:[STATIONARY]])</f>
        <v>3522161</v>
      </c>
      <c r="M51" s="26">
        <f>PLTABLE[[#This Row],[INCOMES]]-PLTABLE[[#This Row],[TOTAL 
EXPENSES]]</f>
        <v>5327839</v>
      </c>
      <c r="N51" s="25">
        <f>PLTABLE[[#This Row],[NET REVENUE]]*0.3</f>
        <v>1598351.7</v>
      </c>
      <c r="O51" s="27">
        <f>PLTABLE[[#This Row],[NET REVENUE]]/PLTABLE[[#This Row],[INCOMES]]</f>
        <v>0.60201570621468925</v>
      </c>
    </row>
    <row r="52" spans="1:15" s="19" customFormat="1" x14ac:dyDescent="0.25">
      <c r="A52" s="24">
        <v>2004</v>
      </c>
      <c r="B52" s="24" t="s">
        <v>16</v>
      </c>
      <c r="C52" s="21">
        <v>7330000</v>
      </c>
      <c r="D52" s="21">
        <v>56260000</v>
      </c>
      <c r="E52" s="20">
        <v>849000</v>
      </c>
      <c r="F52" s="21">
        <v>498495</v>
      </c>
      <c r="G52" s="22">
        <v>249247.5</v>
      </c>
      <c r="H52" s="23">
        <v>149247.5</v>
      </c>
      <c r="I52" s="24">
        <v>542600</v>
      </c>
      <c r="J52" s="21">
        <v>605337</v>
      </c>
      <c r="K52" s="21">
        <v>767140</v>
      </c>
      <c r="L52" s="25">
        <f>SUM(PLTABLE[[#This Row],[OPEX]:[STATIONARY]])</f>
        <v>3661067</v>
      </c>
      <c r="M52" s="26">
        <f>PLTABLE[[#This Row],[INCOMES]]-PLTABLE[[#This Row],[TOTAL 
EXPENSES]]</f>
        <v>3668933</v>
      </c>
      <c r="N52" s="25">
        <f>PLTABLE[[#This Row],[NET REVENUE]]*0.3</f>
        <v>1100679.8999999999</v>
      </c>
      <c r="O52" s="27">
        <f>PLTABLE[[#This Row],[NET REVENUE]]/PLTABLE[[#This Row],[INCOMES]]</f>
        <v>0.50053656207366981</v>
      </c>
    </row>
    <row r="53" spans="1:15" s="19" customFormat="1" x14ac:dyDescent="0.25">
      <c r="A53" s="24">
        <v>2004</v>
      </c>
      <c r="B53" s="24" t="s">
        <v>17</v>
      </c>
      <c r="C53" s="21">
        <v>6390000</v>
      </c>
      <c r="D53" s="21">
        <v>37210000</v>
      </c>
      <c r="E53" s="20">
        <v>694000</v>
      </c>
      <c r="F53" s="21">
        <v>343495</v>
      </c>
      <c r="G53" s="22">
        <v>171747.5</v>
      </c>
      <c r="H53" s="23">
        <v>71747.5</v>
      </c>
      <c r="I53" s="24">
        <v>352100</v>
      </c>
      <c r="J53" s="21">
        <v>494822</v>
      </c>
      <c r="K53" s="21">
        <v>227606</v>
      </c>
      <c r="L53" s="25">
        <f>SUM(PLTABLE[[#This Row],[OPEX]:[STATIONARY]])</f>
        <v>2355518</v>
      </c>
      <c r="M53" s="26">
        <f>PLTABLE[[#This Row],[INCOMES]]-PLTABLE[[#This Row],[TOTAL 
EXPENSES]]</f>
        <v>4034482</v>
      </c>
      <c r="N53" s="25">
        <f>PLTABLE[[#This Row],[NET REVENUE]]*0.3</f>
        <v>1210344.5999999999</v>
      </c>
      <c r="O53" s="27">
        <f>PLTABLE[[#This Row],[NET REVENUE]]/PLTABLE[[#This Row],[INCOMES]]</f>
        <v>0.63137433489827854</v>
      </c>
    </row>
    <row r="54" spans="1:15" s="19" customFormat="1" x14ac:dyDescent="0.25">
      <c r="A54" s="24">
        <v>2004</v>
      </c>
      <c r="B54" s="24" t="s">
        <v>18</v>
      </c>
      <c r="C54" s="21">
        <v>5750000</v>
      </c>
      <c r="D54" s="21">
        <v>41240000</v>
      </c>
      <c r="E54" s="20">
        <v>312000</v>
      </c>
      <c r="F54" s="21">
        <v>-38505</v>
      </c>
      <c r="G54" s="22">
        <v>-19252.5</v>
      </c>
      <c r="H54" s="23">
        <v>-119252.5</v>
      </c>
      <c r="I54" s="24">
        <v>392400</v>
      </c>
      <c r="J54" s="21">
        <v>222456</v>
      </c>
      <c r="K54" s="21">
        <v>1010595.9999999999</v>
      </c>
      <c r="L54" s="25">
        <f>SUM(PLTABLE[[#This Row],[OPEX]:[STATIONARY]])</f>
        <v>1760442</v>
      </c>
      <c r="M54" s="26">
        <f>PLTABLE[[#This Row],[INCOMES]]-PLTABLE[[#This Row],[TOTAL 
EXPENSES]]</f>
        <v>3989558</v>
      </c>
      <c r="N54" s="25">
        <f>PLTABLE[[#This Row],[NET REVENUE]]*0.3</f>
        <v>1196867.3999999999</v>
      </c>
      <c r="O54" s="27">
        <f>PLTABLE[[#This Row],[NET REVENUE]]/PLTABLE[[#This Row],[INCOMES]]</f>
        <v>0.69383617391304353</v>
      </c>
    </row>
    <row r="55" spans="1:15" s="19" customFormat="1" x14ac:dyDescent="0.25">
      <c r="A55" s="24">
        <v>2004</v>
      </c>
      <c r="B55" s="24" t="s">
        <v>19</v>
      </c>
      <c r="C55" s="21">
        <v>5860000</v>
      </c>
      <c r="D55" s="21">
        <v>19380000</v>
      </c>
      <c r="E55" s="20">
        <v>1224000</v>
      </c>
      <c r="F55" s="21">
        <v>873495</v>
      </c>
      <c r="G55" s="22">
        <v>436747.5</v>
      </c>
      <c r="H55" s="23">
        <v>336747.5</v>
      </c>
      <c r="I55" s="24">
        <v>173800</v>
      </c>
      <c r="J55" s="21">
        <v>872712.00000000012</v>
      </c>
      <c r="K55" s="21">
        <v>1973641.9999999998</v>
      </c>
      <c r="L55" s="25">
        <f>SUM(PLTABLE[[#This Row],[OPEX]:[STATIONARY]])</f>
        <v>5891144</v>
      </c>
      <c r="M55" s="26">
        <f>PLTABLE[[#This Row],[INCOMES]]-PLTABLE[[#This Row],[TOTAL 
EXPENSES]]</f>
        <v>-31144</v>
      </c>
      <c r="N55" s="25">
        <f>PLTABLE[[#This Row],[NET REVENUE]]*0.3</f>
        <v>-9343.1999999999989</v>
      </c>
      <c r="O55" s="27">
        <f>PLTABLE[[#This Row],[NET REVENUE]]/PLTABLE[[#This Row],[INCOMES]]</f>
        <v>-5.314675767918089E-3</v>
      </c>
    </row>
    <row r="56" spans="1:15" s="19" customFormat="1" x14ac:dyDescent="0.25">
      <c r="A56" s="24">
        <v>2004</v>
      </c>
      <c r="B56" s="24" t="s">
        <v>20</v>
      </c>
      <c r="C56" s="21">
        <v>6680000</v>
      </c>
      <c r="D56" s="21">
        <v>33450000</v>
      </c>
      <c r="E56" s="20">
        <v>835000</v>
      </c>
      <c r="F56" s="21">
        <v>484495</v>
      </c>
      <c r="G56" s="22">
        <v>242247.5</v>
      </c>
      <c r="H56" s="23">
        <v>142247.5</v>
      </c>
      <c r="I56" s="24">
        <v>314500</v>
      </c>
      <c r="J56" s="21">
        <v>595355</v>
      </c>
      <c r="K56" s="21">
        <v>364550</v>
      </c>
      <c r="L56" s="25">
        <f>SUM(PLTABLE[[#This Row],[OPEX]:[STATIONARY]])</f>
        <v>2978395</v>
      </c>
      <c r="M56" s="26">
        <f>PLTABLE[[#This Row],[INCOMES]]-PLTABLE[[#This Row],[TOTAL 
EXPENSES]]</f>
        <v>3701605</v>
      </c>
      <c r="N56" s="25">
        <f>PLTABLE[[#This Row],[NET REVENUE]]*0.3</f>
        <v>1110481.5</v>
      </c>
      <c r="O56" s="27">
        <f>PLTABLE[[#This Row],[NET REVENUE]]/PLTABLE[[#This Row],[INCOMES]]</f>
        <v>0.55413248502994017</v>
      </c>
    </row>
    <row r="57" spans="1:15" s="19" customFormat="1" x14ac:dyDescent="0.25">
      <c r="A57" s="24">
        <v>2004</v>
      </c>
      <c r="B57" s="24" t="s">
        <v>21</v>
      </c>
      <c r="C57" s="21">
        <v>8500000</v>
      </c>
      <c r="D57" s="21">
        <v>12490000</v>
      </c>
      <c r="E57" s="20">
        <v>1242000</v>
      </c>
      <c r="F57" s="21">
        <v>891495</v>
      </c>
      <c r="G57" s="22">
        <v>445747.5</v>
      </c>
      <c r="H57" s="23">
        <v>345747.5</v>
      </c>
      <c r="I57" s="24">
        <v>104900</v>
      </c>
      <c r="J57" s="21">
        <v>885545.99999999988</v>
      </c>
      <c r="K57" s="21">
        <v>804546</v>
      </c>
      <c r="L57" s="25">
        <f>SUM(PLTABLE[[#This Row],[OPEX]:[STATIONARY]])</f>
        <v>4719982</v>
      </c>
      <c r="M57" s="26">
        <f>PLTABLE[[#This Row],[INCOMES]]-PLTABLE[[#This Row],[TOTAL 
EXPENSES]]</f>
        <v>3780018</v>
      </c>
      <c r="N57" s="25">
        <f>PLTABLE[[#This Row],[NET REVENUE]]*0.3</f>
        <v>1134005.3999999999</v>
      </c>
      <c r="O57" s="27">
        <f>PLTABLE[[#This Row],[NET REVENUE]]/PLTABLE[[#This Row],[INCOMES]]</f>
        <v>0.44470799999999999</v>
      </c>
    </row>
    <row r="58" spans="1:15" s="19" customFormat="1" x14ac:dyDescent="0.25">
      <c r="A58" s="24">
        <v>2004</v>
      </c>
      <c r="B58" s="24" t="s">
        <v>22</v>
      </c>
      <c r="C58" s="21">
        <v>10660000</v>
      </c>
      <c r="D58" s="21">
        <v>20230000</v>
      </c>
      <c r="E58" s="20">
        <v>616000</v>
      </c>
      <c r="F58" s="21">
        <v>265495</v>
      </c>
      <c r="G58" s="22">
        <v>132747.5</v>
      </c>
      <c r="H58" s="23">
        <v>32747.5</v>
      </c>
      <c r="I58" s="24">
        <v>182300</v>
      </c>
      <c r="J58" s="21">
        <v>439208</v>
      </c>
      <c r="K58" s="21">
        <v>824834</v>
      </c>
      <c r="L58" s="25">
        <f>SUM(PLTABLE[[#This Row],[OPEX]:[STATIONARY]])</f>
        <v>2493332</v>
      </c>
      <c r="M58" s="26">
        <f>PLTABLE[[#This Row],[INCOMES]]-PLTABLE[[#This Row],[TOTAL 
EXPENSES]]</f>
        <v>8166668</v>
      </c>
      <c r="N58" s="25">
        <f>PLTABLE[[#This Row],[NET REVENUE]]*0.3</f>
        <v>2450000.4</v>
      </c>
      <c r="O58" s="27">
        <f>PLTABLE[[#This Row],[NET REVENUE]]/PLTABLE[[#This Row],[INCOMES]]</f>
        <v>0.7661039399624765</v>
      </c>
    </row>
    <row r="59" spans="1:15" s="19" customFormat="1" x14ac:dyDescent="0.25">
      <c r="A59" s="24">
        <v>2004</v>
      </c>
      <c r="B59" s="24" t="s">
        <v>23</v>
      </c>
      <c r="C59" s="21">
        <v>10940000</v>
      </c>
      <c r="D59" s="21">
        <v>58320000</v>
      </c>
      <c r="E59" s="20">
        <v>357000</v>
      </c>
      <c r="F59" s="21">
        <v>6495</v>
      </c>
      <c r="G59" s="22">
        <v>3247.5</v>
      </c>
      <c r="H59" s="23">
        <v>-96752.5</v>
      </c>
      <c r="I59" s="24">
        <v>563200</v>
      </c>
      <c r="J59" s="21">
        <v>254541</v>
      </c>
      <c r="K59" s="21">
        <v>1799925.9999999998</v>
      </c>
      <c r="L59" s="25">
        <f>SUM(PLTABLE[[#This Row],[OPEX]:[STATIONARY]])</f>
        <v>2887657</v>
      </c>
      <c r="M59" s="26">
        <f>PLTABLE[[#This Row],[INCOMES]]-PLTABLE[[#This Row],[TOTAL 
EXPENSES]]</f>
        <v>8052343</v>
      </c>
      <c r="N59" s="25">
        <f>PLTABLE[[#This Row],[NET REVENUE]]*0.3</f>
        <v>2415702.9</v>
      </c>
      <c r="O59" s="27">
        <f>PLTABLE[[#This Row],[NET REVENUE]]/PLTABLE[[#This Row],[INCOMES]]</f>
        <v>0.73604597806215721</v>
      </c>
    </row>
    <row r="60" spans="1:15" s="19" customFormat="1" x14ac:dyDescent="0.25">
      <c r="A60" s="24">
        <v>2004</v>
      </c>
      <c r="B60" s="24" t="s">
        <v>24</v>
      </c>
      <c r="C60" s="21">
        <v>12090000</v>
      </c>
      <c r="D60" s="21">
        <v>35610000</v>
      </c>
      <c r="E60" s="20">
        <v>1111000</v>
      </c>
      <c r="F60" s="21">
        <v>760495</v>
      </c>
      <c r="G60" s="22">
        <v>380247.5</v>
      </c>
      <c r="H60" s="23">
        <v>280247.5</v>
      </c>
      <c r="I60" s="24">
        <v>336100</v>
      </c>
      <c r="J60" s="21">
        <v>792143</v>
      </c>
      <c r="K60" s="21">
        <v>1063852</v>
      </c>
      <c r="L60" s="25">
        <f>SUM(PLTABLE[[#This Row],[OPEX]:[STATIONARY]])</f>
        <v>4724085</v>
      </c>
      <c r="M60" s="26">
        <f>PLTABLE[[#This Row],[INCOMES]]-PLTABLE[[#This Row],[TOTAL 
EXPENSES]]</f>
        <v>7365915</v>
      </c>
      <c r="N60" s="25">
        <f>PLTABLE[[#This Row],[NET REVENUE]]*0.3</f>
        <v>2209774.5</v>
      </c>
      <c r="O60" s="27">
        <f>PLTABLE[[#This Row],[NET REVENUE]]/PLTABLE[[#This Row],[INCOMES]]</f>
        <v>0.60925682382133994</v>
      </c>
    </row>
    <row r="61" spans="1:15" s="19" customFormat="1" x14ac:dyDescent="0.25">
      <c r="A61" s="24">
        <v>2004</v>
      </c>
      <c r="B61" s="24" t="s">
        <v>25</v>
      </c>
      <c r="C61" s="21">
        <v>13920000</v>
      </c>
      <c r="D61" s="21">
        <v>34950000</v>
      </c>
      <c r="E61" s="20">
        <v>791000</v>
      </c>
      <c r="F61" s="21">
        <v>440495</v>
      </c>
      <c r="G61" s="22">
        <v>220247.5</v>
      </c>
      <c r="H61" s="23">
        <v>120247.5</v>
      </c>
      <c r="I61" s="24">
        <v>329500</v>
      </c>
      <c r="J61" s="21">
        <v>563983</v>
      </c>
      <c r="K61" s="21">
        <v>778552</v>
      </c>
      <c r="L61" s="25">
        <f>SUM(PLTABLE[[#This Row],[OPEX]:[STATIONARY]])</f>
        <v>3244025</v>
      </c>
      <c r="M61" s="26">
        <f>PLTABLE[[#This Row],[INCOMES]]-PLTABLE[[#This Row],[TOTAL 
EXPENSES]]</f>
        <v>10675975</v>
      </c>
      <c r="N61" s="25">
        <f>PLTABLE[[#This Row],[NET REVENUE]]*0.3</f>
        <v>3202792.5</v>
      </c>
      <c r="O61" s="27">
        <f>PLTABLE[[#This Row],[NET REVENUE]]/PLTABLE[[#This Row],[INCOMES]]</f>
        <v>0.76695222701149424</v>
      </c>
    </row>
    <row r="62" spans="1:15" s="19" customFormat="1" x14ac:dyDescent="0.25">
      <c r="A62" s="24">
        <v>2005</v>
      </c>
      <c r="B62" s="24" t="s">
        <v>14</v>
      </c>
      <c r="C62" s="21">
        <v>24790000</v>
      </c>
      <c r="D62" s="21">
        <v>51480000</v>
      </c>
      <c r="E62" s="20">
        <v>1255000</v>
      </c>
      <c r="F62" s="21">
        <v>904495</v>
      </c>
      <c r="G62" s="22">
        <v>452247.5</v>
      </c>
      <c r="H62" s="23">
        <v>352247.5</v>
      </c>
      <c r="I62" s="24">
        <v>494800</v>
      </c>
      <c r="J62" s="21">
        <v>894815</v>
      </c>
      <c r="K62" s="21">
        <v>254234</v>
      </c>
      <c r="L62" s="25">
        <f>SUM(PLTABLE[[#This Row],[OPEX]:[STATIONARY]])</f>
        <v>4607839</v>
      </c>
      <c r="M62" s="26">
        <f>PLTABLE[[#This Row],[INCOMES]]-PLTABLE[[#This Row],[TOTAL 
EXPENSES]]</f>
        <v>20182161</v>
      </c>
      <c r="N62" s="25">
        <f>PLTABLE[[#This Row],[NET REVENUE]]*0.3</f>
        <v>6054648.2999999998</v>
      </c>
      <c r="O62" s="27">
        <f>PLTABLE[[#This Row],[NET REVENUE]]/PLTABLE[[#This Row],[INCOMES]]</f>
        <v>0.81412509076240425</v>
      </c>
    </row>
    <row r="63" spans="1:15" s="19" customFormat="1" x14ac:dyDescent="0.25">
      <c r="A63" s="24">
        <v>2005</v>
      </c>
      <c r="B63" s="24" t="s">
        <v>15</v>
      </c>
      <c r="C63" s="21">
        <v>29740000</v>
      </c>
      <c r="D63" s="21">
        <v>10340000</v>
      </c>
      <c r="E63" s="20">
        <v>849000</v>
      </c>
      <c r="F63" s="21">
        <v>498495</v>
      </c>
      <c r="G63" s="22">
        <v>249247.5</v>
      </c>
      <c r="H63" s="23">
        <v>149247.5</v>
      </c>
      <c r="I63" s="24">
        <v>83400</v>
      </c>
      <c r="J63" s="21">
        <v>605337</v>
      </c>
      <c r="K63" s="21">
        <v>1270536</v>
      </c>
      <c r="L63" s="25">
        <f>SUM(PLTABLE[[#This Row],[OPEX]:[STATIONARY]])</f>
        <v>3705263</v>
      </c>
      <c r="M63" s="26">
        <f>PLTABLE[[#This Row],[INCOMES]]-PLTABLE[[#This Row],[TOTAL 
EXPENSES]]</f>
        <v>26034737</v>
      </c>
      <c r="N63" s="25">
        <f>PLTABLE[[#This Row],[NET REVENUE]]*0.3</f>
        <v>7810421.0999999996</v>
      </c>
      <c r="O63" s="27">
        <f>PLTABLE[[#This Row],[NET REVENUE]]/PLTABLE[[#This Row],[INCOMES]]</f>
        <v>0.87541146603900466</v>
      </c>
    </row>
    <row r="64" spans="1:15" s="19" customFormat="1" x14ac:dyDescent="0.25">
      <c r="A64" s="24">
        <v>2005</v>
      </c>
      <c r="B64" s="24" t="s">
        <v>16</v>
      </c>
      <c r="C64" s="21">
        <v>28360000</v>
      </c>
      <c r="D64" s="21">
        <v>7740000</v>
      </c>
      <c r="E64" s="20">
        <v>1170000</v>
      </c>
      <c r="F64" s="21">
        <v>819495</v>
      </c>
      <c r="G64" s="22">
        <v>409747.5</v>
      </c>
      <c r="H64" s="23">
        <v>309747.5</v>
      </c>
      <c r="I64" s="24">
        <v>57400</v>
      </c>
      <c r="J64" s="21">
        <v>834210</v>
      </c>
      <c r="K64" s="21">
        <v>841952</v>
      </c>
      <c r="L64" s="25">
        <f>SUM(PLTABLE[[#This Row],[OPEX]:[STATIONARY]])</f>
        <v>4442552</v>
      </c>
      <c r="M64" s="26">
        <f>PLTABLE[[#This Row],[INCOMES]]-PLTABLE[[#This Row],[TOTAL 
EXPENSES]]</f>
        <v>23917448</v>
      </c>
      <c r="N64" s="25">
        <f>PLTABLE[[#This Row],[NET REVENUE]]*0.3</f>
        <v>7175234.3999999994</v>
      </c>
      <c r="O64" s="27">
        <f>PLTABLE[[#This Row],[NET REVENUE]]/PLTABLE[[#This Row],[INCOMES]]</f>
        <v>0.84335148095909729</v>
      </c>
    </row>
    <row r="65" spans="1:15" s="19" customFormat="1" x14ac:dyDescent="0.25">
      <c r="A65" s="24">
        <v>2005</v>
      </c>
      <c r="B65" s="24" t="s">
        <v>17</v>
      </c>
      <c r="C65" s="21">
        <v>27220000</v>
      </c>
      <c r="D65" s="21">
        <v>42840000</v>
      </c>
      <c r="E65" s="20">
        <v>306000</v>
      </c>
      <c r="F65" s="21">
        <v>-44505</v>
      </c>
      <c r="G65" s="22">
        <v>-22252.5</v>
      </c>
      <c r="H65" s="23">
        <v>-122252.5</v>
      </c>
      <c r="I65" s="24">
        <v>408400</v>
      </c>
      <c r="J65" s="21">
        <v>218178.00000000003</v>
      </c>
      <c r="K65" s="21">
        <v>1486730</v>
      </c>
      <c r="L65" s="25">
        <f>SUM(PLTABLE[[#This Row],[OPEX]:[STATIONARY]])</f>
        <v>2230298</v>
      </c>
      <c r="M65" s="26">
        <f>PLTABLE[[#This Row],[INCOMES]]-PLTABLE[[#This Row],[TOTAL 
EXPENSES]]</f>
        <v>24989702</v>
      </c>
      <c r="N65" s="25">
        <f>PLTABLE[[#This Row],[NET REVENUE]]*0.3</f>
        <v>7496910.5999999996</v>
      </c>
      <c r="O65" s="27">
        <f>PLTABLE[[#This Row],[NET REVENUE]]/PLTABLE[[#This Row],[INCOMES]]</f>
        <v>0.91806399706098452</v>
      </c>
    </row>
    <row r="66" spans="1:15" s="19" customFormat="1" x14ac:dyDescent="0.25">
      <c r="A66" s="24">
        <v>2005</v>
      </c>
      <c r="B66" s="24" t="s">
        <v>18</v>
      </c>
      <c r="C66" s="21">
        <v>27100000</v>
      </c>
      <c r="D66" s="21">
        <v>40920000</v>
      </c>
      <c r="E66" s="20">
        <v>807000</v>
      </c>
      <c r="F66" s="21">
        <v>456495</v>
      </c>
      <c r="G66" s="22">
        <v>228247.5</v>
      </c>
      <c r="H66" s="23">
        <v>128247.5</v>
      </c>
      <c r="I66" s="24">
        <v>389200</v>
      </c>
      <c r="J66" s="21">
        <v>575391</v>
      </c>
      <c r="K66" s="21">
        <v>2295714</v>
      </c>
      <c r="L66" s="25">
        <f>SUM(PLTABLE[[#This Row],[OPEX]:[STATIONARY]])</f>
        <v>4880295</v>
      </c>
      <c r="M66" s="26">
        <f>PLTABLE[[#This Row],[INCOMES]]-PLTABLE[[#This Row],[TOTAL 
EXPENSES]]</f>
        <v>22219705</v>
      </c>
      <c r="N66" s="25">
        <f>PLTABLE[[#This Row],[NET REVENUE]]*0.3</f>
        <v>6665911.5</v>
      </c>
      <c r="O66" s="27">
        <f>PLTABLE[[#This Row],[NET REVENUE]]/PLTABLE[[#This Row],[INCOMES]]</f>
        <v>0.81991531365313652</v>
      </c>
    </row>
    <row r="67" spans="1:15" s="19" customFormat="1" x14ac:dyDescent="0.25">
      <c r="A67" s="24">
        <v>2005</v>
      </c>
      <c r="B67" s="24" t="s">
        <v>19</v>
      </c>
      <c r="C67" s="21">
        <v>23340000</v>
      </c>
      <c r="D67" s="21">
        <v>16450000</v>
      </c>
      <c r="E67" s="20">
        <v>1968000</v>
      </c>
      <c r="F67" s="21">
        <v>1617495</v>
      </c>
      <c r="G67" s="22">
        <v>808747.5</v>
      </c>
      <c r="H67" s="23">
        <v>708747.5</v>
      </c>
      <c r="I67" s="24">
        <v>144500</v>
      </c>
      <c r="J67" s="21">
        <v>1403184</v>
      </c>
      <c r="K67" s="21">
        <v>2510006</v>
      </c>
      <c r="L67" s="25">
        <f>SUM(PLTABLE[[#This Row],[OPEX]:[STATIONARY]])</f>
        <v>9160680</v>
      </c>
      <c r="M67" s="26">
        <f>PLTABLE[[#This Row],[INCOMES]]-PLTABLE[[#This Row],[TOTAL 
EXPENSES]]</f>
        <v>14179320</v>
      </c>
      <c r="N67" s="25">
        <f>PLTABLE[[#This Row],[NET REVENUE]]*0.3</f>
        <v>4253796</v>
      </c>
      <c r="O67" s="27">
        <f>PLTABLE[[#This Row],[NET REVENUE]]/PLTABLE[[#This Row],[INCOMES]]</f>
        <v>0.60751156812339335</v>
      </c>
    </row>
    <row r="68" spans="1:15" s="19" customFormat="1" x14ac:dyDescent="0.25">
      <c r="A68" s="24">
        <v>2005</v>
      </c>
      <c r="B68" s="24" t="s">
        <v>20</v>
      </c>
      <c r="C68" s="21">
        <v>21410000</v>
      </c>
      <c r="D68" s="21">
        <v>59640000</v>
      </c>
      <c r="E68" s="20">
        <v>905000</v>
      </c>
      <c r="F68" s="21">
        <v>554495</v>
      </c>
      <c r="G68" s="22">
        <v>277247.5</v>
      </c>
      <c r="H68" s="23">
        <v>177247.5</v>
      </c>
      <c r="I68" s="24">
        <v>576400</v>
      </c>
      <c r="J68" s="21">
        <v>645265</v>
      </c>
      <c r="K68" s="21">
        <v>364550</v>
      </c>
      <c r="L68" s="25">
        <f>SUM(PLTABLE[[#This Row],[OPEX]:[STATIONARY]])</f>
        <v>3500205</v>
      </c>
      <c r="M68" s="26">
        <f>PLTABLE[[#This Row],[INCOMES]]-PLTABLE[[#This Row],[TOTAL 
EXPENSES]]</f>
        <v>17909795</v>
      </c>
      <c r="N68" s="25">
        <f>PLTABLE[[#This Row],[NET REVENUE]]*0.3</f>
        <v>5372938.5</v>
      </c>
      <c r="O68" s="27">
        <f>PLTABLE[[#This Row],[NET REVENUE]]/PLTABLE[[#This Row],[INCOMES]]</f>
        <v>0.83651541335824386</v>
      </c>
    </row>
    <row r="69" spans="1:15" s="19" customFormat="1" x14ac:dyDescent="0.25">
      <c r="A69" s="24">
        <v>2005</v>
      </c>
      <c r="B69" s="24" t="s">
        <v>21</v>
      </c>
      <c r="C69" s="21">
        <v>23470000</v>
      </c>
      <c r="D69" s="21">
        <v>36030000</v>
      </c>
      <c r="E69" s="20">
        <v>342000</v>
      </c>
      <c r="F69" s="21">
        <v>-8505</v>
      </c>
      <c r="G69" s="22">
        <v>-4252.5</v>
      </c>
      <c r="H69" s="23">
        <v>-104252.5</v>
      </c>
      <c r="I69" s="24">
        <v>340300</v>
      </c>
      <c r="J69" s="21">
        <v>243846</v>
      </c>
      <c r="K69" s="21">
        <v>491984</v>
      </c>
      <c r="L69" s="25">
        <f>SUM(PLTABLE[[#This Row],[OPEX]:[STATIONARY]])</f>
        <v>1301120</v>
      </c>
      <c r="M69" s="26">
        <f>PLTABLE[[#This Row],[INCOMES]]-PLTABLE[[#This Row],[TOTAL 
EXPENSES]]</f>
        <v>22168880</v>
      </c>
      <c r="N69" s="25">
        <f>PLTABLE[[#This Row],[NET REVENUE]]*0.3</f>
        <v>6650664</v>
      </c>
      <c r="O69" s="27">
        <f>PLTABLE[[#This Row],[NET REVENUE]]/PLTABLE[[#This Row],[INCOMES]]</f>
        <v>0.94456242011077973</v>
      </c>
    </row>
    <row r="70" spans="1:15" s="19" customFormat="1" x14ac:dyDescent="0.25">
      <c r="A70" s="24">
        <v>2005</v>
      </c>
      <c r="B70" s="24" t="s">
        <v>22</v>
      </c>
      <c r="C70" s="21">
        <v>22390000</v>
      </c>
      <c r="D70" s="21">
        <v>14030000</v>
      </c>
      <c r="E70" s="20">
        <v>1918000</v>
      </c>
      <c r="F70" s="21">
        <v>1567495</v>
      </c>
      <c r="G70" s="22">
        <v>783747.5</v>
      </c>
      <c r="H70" s="23">
        <v>683747.5</v>
      </c>
      <c r="I70" s="24">
        <v>120300</v>
      </c>
      <c r="J70" s="21">
        <v>1367534</v>
      </c>
      <c r="K70" s="21">
        <v>1778370</v>
      </c>
      <c r="L70" s="25">
        <f>SUM(PLTABLE[[#This Row],[OPEX]:[STATIONARY]])</f>
        <v>8219194</v>
      </c>
      <c r="M70" s="26">
        <f>PLTABLE[[#This Row],[INCOMES]]-PLTABLE[[#This Row],[TOTAL 
EXPENSES]]</f>
        <v>14170806</v>
      </c>
      <c r="N70" s="25">
        <f>PLTABLE[[#This Row],[NET REVENUE]]*0.3</f>
        <v>4251241.8</v>
      </c>
      <c r="O70" s="27">
        <f>PLTABLE[[#This Row],[NET REVENUE]]/PLTABLE[[#This Row],[INCOMES]]</f>
        <v>0.63290781598928092</v>
      </c>
    </row>
    <row r="71" spans="1:15" s="19" customFormat="1" x14ac:dyDescent="0.25">
      <c r="A71" s="24">
        <v>2005</v>
      </c>
      <c r="B71" s="24" t="s">
        <v>23</v>
      </c>
      <c r="C71" s="21">
        <v>25870000</v>
      </c>
      <c r="D71" s="21">
        <v>33360000</v>
      </c>
      <c r="E71" s="20">
        <v>616000</v>
      </c>
      <c r="F71" s="21">
        <v>265495</v>
      </c>
      <c r="G71" s="22">
        <v>132747.5</v>
      </c>
      <c r="H71" s="23">
        <v>32747.5</v>
      </c>
      <c r="I71" s="24">
        <v>313600</v>
      </c>
      <c r="J71" s="21">
        <v>439208</v>
      </c>
      <c r="K71" s="21">
        <v>290372</v>
      </c>
      <c r="L71" s="25">
        <f>SUM(PLTABLE[[#This Row],[OPEX]:[STATIONARY]])</f>
        <v>2090170</v>
      </c>
      <c r="M71" s="26">
        <f>PLTABLE[[#This Row],[INCOMES]]-PLTABLE[[#This Row],[TOTAL 
EXPENSES]]</f>
        <v>23779830</v>
      </c>
      <c r="N71" s="25">
        <f>PLTABLE[[#This Row],[NET REVENUE]]*0.3</f>
        <v>7133949</v>
      </c>
      <c r="O71" s="27">
        <f>PLTABLE[[#This Row],[NET REVENUE]]/PLTABLE[[#This Row],[INCOMES]]</f>
        <v>0.919204870506378</v>
      </c>
    </row>
    <row r="72" spans="1:15" s="19" customFormat="1" x14ac:dyDescent="0.25">
      <c r="A72" s="24">
        <v>2005</v>
      </c>
      <c r="B72" s="24" t="s">
        <v>24</v>
      </c>
      <c r="C72" s="21">
        <v>34590000</v>
      </c>
      <c r="D72" s="21">
        <v>3510000</v>
      </c>
      <c r="E72" s="20">
        <v>1854000</v>
      </c>
      <c r="F72" s="21">
        <v>1503495</v>
      </c>
      <c r="G72" s="22">
        <v>751747.5</v>
      </c>
      <c r="H72" s="23">
        <v>651747.5</v>
      </c>
      <c r="I72" s="24">
        <v>15100</v>
      </c>
      <c r="J72" s="21">
        <v>1321902</v>
      </c>
      <c r="K72" s="21">
        <v>2096638</v>
      </c>
      <c r="L72" s="25">
        <f>SUM(PLTABLE[[#This Row],[OPEX]:[STATIONARY]])</f>
        <v>8194630</v>
      </c>
      <c r="M72" s="26">
        <f>PLTABLE[[#This Row],[INCOMES]]-PLTABLE[[#This Row],[TOTAL 
EXPENSES]]</f>
        <v>26395370</v>
      </c>
      <c r="N72" s="25">
        <f>PLTABLE[[#This Row],[NET REVENUE]]*0.3</f>
        <v>7918611</v>
      </c>
      <c r="O72" s="27">
        <f>PLTABLE[[#This Row],[NET REVENUE]]/PLTABLE[[#This Row],[INCOMES]]</f>
        <v>0.76309251228678809</v>
      </c>
    </row>
    <row r="73" spans="1:15" s="19" customFormat="1" x14ac:dyDescent="0.25">
      <c r="A73" s="24">
        <v>2005</v>
      </c>
      <c r="B73" s="24" t="s">
        <v>25</v>
      </c>
      <c r="C73" s="21">
        <v>39060000</v>
      </c>
      <c r="D73" s="21">
        <v>11970000</v>
      </c>
      <c r="E73" s="20">
        <v>570000</v>
      </c>
      <c r="F73" s="21">
        <v>219495</v>
      </c>
      <c r="G73" s="22">
        <v>109747.5</v>
      </c>
      <c r="H73" s="23">
        <v>9747.5</v>
      </c>
      <c r="I73" s="24">
        <v>99700</v>
      </c>
      <c r="J73" s="21">
        <v>406410</v>
      </c>
      <c r="K73" s="21">
        <v>2222804</v>
      </c>
      <c r="L73" s="25">
        <f>SUM(PLTABLE[[#This Row],[OPEX]:[STATIONARY]])</f>
        <v>3637904</v>
      </c>
      <c r="M73" s="26">
        <f>PLTABLE[[#This Row],[INCOMES]]-PLTABLE[[#This Row],[TOTAL 
EXPENSES]]</f>
        <v>35422096</v>
      </c>
      <c r="N73" s="25">
        <f>PLTABLE[[#This Row],[NET REVENUE]]*0.3</f>
        <v>10626628.799999999</v>
      </c>
      <c r="O73" s="27">
        <f>PLTABLE[[#This Row],[NET REVENUE]]/PLTABLE[[#This Row],[INCOMES]]</f>
        <v>0.90686369687660007</v>
      </c>
    </row>
    <row r="74" spans="1:15" s="19" customFormat="1" x14ac:dyDescent="0.25">
      <c r="A74" s="24">
        <v>2006</v>
      </c>
      <c r="B74" s="24" t="s">
        <v>14</v>
      </c>
      <c r="C74" s="21">
        <v>43140000</v>
      </c>
      <c r="D74" s="21">
        <v>36490000</v>
      </c>
      <c r="E74" s="20">
        <v>1634000</v>
      </c>
      <c r="F74" s="21">
        <v>1283495</v>
      </c>
      <c r="G74" s="22">
        <v>641747.5</v>
      </c>
      <c r="H74" s="23">
        <v>541747.5</v>
      </c>
      <c r="I74" s="24">
        <v>344900</v>
      </c>
      <c r="J74" s="21">
        <v>1165042</v>
      </c>
      <c r="K74" s="21">
        <v>401956</v>
      </c>
      <c r="L74" s="25">
        <f>SUM(PLTABLE[[#This Row],[OPEX]:[STATIONARY]])</f>
        <v>6012888</v>
      </c>
      <c r="M74" s="26">
        <f>PLTABLE[[#This Row],[INCOMES]]-PLTABLE[[#This Row],[TOTAL 
EXPENSES]]</f>
        <v>37127112</v>
      </c>
      <c r="N74" s="25">
        <f>PLTABLE[[#This Row],[NET REVENUE]]*0.3</f>
        <v>11138133.6</v>
      </c>
      <c r="O74" s="27">
        <f>PLTABLE[[#This Row],[NET REVENUE]]/PLTABLE[[#This Row],[INCOMES]]</f>
        <v>0.86061919332406123</v>
      </c>
    </row>
    <row r="75" spans="1:15" s="19" customFormat="1" x14ac:dyDescent="0.25">
      <c r="A75" s="24">
        <v>2006</v>
      </c>
      <c r="B75" s="24" t="s">
        <v>15</v>
      </c>
      <c r="C75" s="21">
        <v>55410000</v>
      </c>
      <c r="D75" s="21">
        <v>4870000</v>
      </c>
      <c r="E75" s="20">
        <v>1897000</v>
      </c>
      <c r="F75" s="21">
        <v>1546495</v>
      </c>
      <c r="G75" s="22">
        <v>773247.5</v>
      </c>
      <c r="H75" s="23">
        <v>673247.5</v>
      </c>
      <c r="I75" s="24">
        <v>28700</v>
      </c>
      <c r="J75" s="21">
        <v>1352561</v>
      </c>
      <c r="K75" s="21">
        <v>1209038</v>
      </c>
      <c r="L75" s="25">
        <f>SUM(PLTABLE[[#This Row],[OPEX]:[STATIONARY]])</f>
        <v>7480289</v>
      </c>
      <c r="M75" s="26">
        <f>PLTABLE[[#This Row],[INCOMES]]-PLTABLE[[#This Row],[TOTAL 
EXPENSES]]</f>
        <v>47929711</v>
      </c>
      <c r="N75" s="25">
        <f>PLTABLE[[#This Row],[NET REVENUE]]*0.3</f>
        <v>14378913.299999999</v>
      </c>
      <c r="O75" s="27">
        <f>PLTABLE[[#This Row],[NET REVENUE]]/PLTABLE[[#This Row],[INCOMES]]</f>
        <v>0.86500110088431692</v>
      </c>
    </row>
    <row r="76" spans="1:15" s="19" customFormat="1" x14ac:dyDescent="0.25">
      <c r="A76" s="24">
        <v>2006</v>
      </c>
      <c r="B76" s="24" t="s">
        <v>16</v>
      </c>
      <c r="C76" s="21">
        <v>53330000</v>
      </c>
      <c r="D76" s="21">
        <v>8140000</v>
      </c>
      <c r="E76" s="20">
        <v>1182000</v>
      </c>
      <c r="F76" s="21">
        <v>831495</v>
      </c>
      <c r="G76" s="22">
        <v>415747.5</v>
      </c>
      <c r="H76" s="23">
        <v>315747.5</v>
      </c>
      <c r="I76" s="24">
        <v>61400</v>
      </c>
      <c r="J76" s="21">
        <v>842766</v>
      </c>
      <c r="K76" s="21">
        <v>2284302</v>
      </c>
      <c r="L76" s="25">
        <f>SUM(PLTABLE[[#This Row],[OPEX]:[STATIONARY]])</f>
        <v>5933458</v>
      </c>
      <c r="M76" s="26">
        <f>PLTABLE[[#This Row],[INCOMES]]-PLTABLE[[#This Row],[TOTAL 
EXPENSES]]</f>
        <v>47396542</v>
      </c>
      <c r="N76" s="25">
        <f>PLTABLE[[#This Row],[NET REVENUE]]*0.3</f>
        <v>14218962.6</v>
      </c>
      <c r="O76" s="27">
        <f>PLTABLE[[#This Row],[NET REVENUE]]/PLTABLE[[#This Row],[INCOMES]]</f>
        <v>0.88874070879429967</v>
      </c>
    </row>
    <row r="77" spans="1:15" s="19" customFormat="1" x14ac:dyDescent="0.25">
      <c r="A77" s="24">
        <v>2006</v>
      </c>
      <c r="B77" s="24" t="s">
        <v>17</v>
      </c>
      <c r="C77" s="21">
        <v>52800000</v>
      </c>
      <c r="D77" s="21">
        <v>45200000</v>
      </c>
      <c r="E77" s="20">
        <v>494000</v>
      </c>
      <c r="F77" s="21">
        <v>143495</v>
      </c>
      <c r="G77" s="22">
        <v>71747.5</v>
      </c>
      <c r="H77" s="23">
        <v>-28252.5</v>
      </c>
      <c r="I77" s="24">
        <v>432000</v>
      </c>
      <c r="J77" s="21">
        <v>352222</v>
      </c>
      <c r="K77" s="21">
        <v>1573588</v>
      </c>
      <c r="L77" s="25">
        <f>SUM(PLTABLE[[#This Row],[OPEX]:[STATIONARY]])</f>
        <v>3038800</v>
      </c>
      <c r="M77" s="26">
        <f>PLTABLE[[#This Row],[INCOMES]]-PLTABLE[[#This Row],[TOTAL 
EXPENSES]]</f>
        <v>49761200</v>
      </c>
      <c r="N77" s="25">
        <f>PLTABLE[[#This Row],[NET REVENUE]]*0.3</f>
        <v>14928360</v>
      </c>
      <c r="O77" s="27">
        <f>PLTABLE[[#This Row],[NET REVENUE]]/PLTABLE[[#This Row],[INCOMES]]</f>
        <v>0.94244696969696973</v>
      </c>
    </row>
    <row r="78" spans="1:15" s="19" customFormat="1" x14ac:dyDescent="0.25">
      <c r="A78" s="24">
        <v>2006</v>
      </c>
      <c r="B78" s="24" t="s">
        <v>18</v>
      </c>
      <c r="C78" s="21">
        <v>57680000</v>
      </c>
      <c r="D78" s="21">
        <v>56610000</v>
      </c>
      <c r="E78" s="20">
        <v>1950000</v>
      </c>
      <c r="F78" s="21">
        <v>1599495</v>
      </c>
      <c r="G78" s="22">
        <v>799747.5</v>
      </c>
      <c r="H78" s="23">
        <v>699747.5</v>
      </c>
      <c r="I78" s="24">
        <v>546100</v>
      </c>
      <c r="J78" s="21">
        <v>1390350</v>
      </c>
      <c r="K78" s="21">
        <v>1469612</v>
      </c>
      <c r="L78" s="25">
        <f>SUM(PLTABLE[[#This Row],[OPEX]:[STATIONARY]])</f>
        <v>8455052</v>
      </c>
      <c r="M78" s="26">
        <f>PLTABLE[[#This Row],[INCOMES]]-PLTABLE[[#This Row],[TOTAL 
EXPENSES]]</f>
        <v>49224948</v>
      </c>
      <c r="N78" s="25">
        <f>PLTABLE[[#This Row],[NET REVENUE]]*0.3</f>
        <v>14767484.4</v>
      </c>
      <c r="O78" s="27">
        <f>PLTABLE[[#This Row],[NET REVENUE]]/PLTABLE[[#This Row],[INCOMES]]</f>
        <v>0.85341449375866851</v>
      </c>
    </row>
    <row r="79" spans="1:15" s="19" customFormat="1" x14ac:dyDescent="0.25">
      <c r="A79" s="24">
        <v>2006</v>
      </c>
      <c r="B79" s="24" t="s">
        <v>19</v>
      </c>
      <c r="C79" s="21">
        <v>47560000</v>
      </c>
      <c r="D79" s="21">
        <v>30360000</v>
      </c>
      <c r="E79" s="20">
        <v>1957000</v>
      </c>
      <c r="F79" s="21">
        <v>1606495</v>
      </c>
      <c r="G79" s="22">
        <v>803247.5</v>
      </c>
      <c r="H79" s="23">
        <v>703247.5</v>
      </c>
      <c r="I79" s="24">
        <v>283600</v>
      </c>
      <c r="J79" s="21">
        <v>1395341</v>
      </c>
      <c r="K79" s="21">
        <v>991576</v>
      </c>
      <c r="L79" s="25">
        <f>SUM(PLTABLE[[#This Row],[OPEX]:[STATIONARY]])</f>
        <v>7740507</v>
      </c>
      <c r="M79" s="26">
        <f>PLTABLE[[#This Row],[INCOMES]]-PLTABLE[[#This Row],[TOTAL 
EXPENSES]]</f>
        <v>39819493</v>
      </c>
      <c r="N79" s="25">
        <f>PLTABLE[[#This Row],[NET REVENUE]]*0.3</f>
        <v>11945847.9</v>
      </c>
      <c r="O79" s="27">
        <f>PLTABLE[[#This Row],[NET REVENUE]]/PLTABLE[[#This Row],[INCOMES]]</f>
        <v>0.83724753994953738</v>
      </c>
    </row>
    <row r="80" spans="1:15" s="19" customFormat="1" x14ac:dyDescent="0.25">
      <c r="A80" s="24">
        <v>2006</v>
      </c>
      <c r="B80" s="24" t="s">
        <v>20</v>
      </c>
      <c r="C80" s="21">
        <v>45010000</v>
      </c>
      <c r="D80" s="21">
        <v>9080000</v>
      </c>
      <c r="E80" s="20">
        <v>1677000</v>
      </c>
      <c r="F80" s="21">
        <v>1326495</v>
      </c>
      <c r="G80" s="22">
        <v>663247.5</v>
      </c>
      <c r="H80" s="23">
        <v>563247.5</v>
      </c>
      <c r="I80" s="24">
        <v>70800</v>
      </c>
      <c r="J80" s="21">
        <v>1195701</v>
      </c>
      <c r="K80" s="21">
        <v>1887418</v>
      </c>
      <c r="L80" s="25">
        <f>SUM(PLTABLE[[#This Row],[OPEX]:[STATIONARY]])</f>
        <v>7383909</v>
      </c>
      <c r="M80" s="26">
        <f>PLTABLE[[#This Row],[INCOMES]]-PLTABLE[[#This Row],[TOTAL 
EXPENSES]]</f>
        <v>37626091</v>
      </c>
      <c r="N80" s="25">
        <f>PLTABLE[[#This Row],[NET REVENUE]]*0.3</f>
        <v>11287827.299999999</v>
      </c>
      <c r="O80" s="27">
        <f>PLTABLE[[#This Row],[NET REVENUE]]/PLTABLE[[#This Row],[INCOMES]]</f>
        <v>0.83594958898022664</v>
      </c>
    </row>
    <row r="81" spans="1:15" s="19" customFormat="1" x14ac:dyDescent="0.25">
      <c r="A81" s="24">
        <v>2006</v>
      </c>
      <c r="B81" s="24" t="s">
        <v>21</v>
      </c>
      <c r="C81" s="21">
        <v>44340000</v>
      </c>
      <c r="D81" s="21">
        <v>35590000</v>
      </c>
      <c r="E81" s="20">
        <v>467000</v>
      </c>
      <c r="F81" s="21">
        <v>116495</v>
      </c>
      <c r="G81" s="22">
        <v>58247.5</v>
      </c>
      <c r="H81" s="23">
        <v>-41752.5</v>
      </c>
      <c r="I81" s="24">
        <v>335900</v>
      </c>
      <c r="J81" s="21">
        <v>332971</v>
      </c>
      <c r="K81" s="21">
        <v>2172718</v>
      </c>
      <c r="L81" s="25">
        <f>SUM(PLTABLE[[#This Row],[OPEX]:[STATIONARY]])</f>
        <v>3441579</v>
      </c>
      <c r="M81" s="26">
        <f>PLTABLE[[#This Row],[INCOMES]]-PLTABLE[[#This Row],[TOTAL 
EXPENSES]]</f>
        <v>40898421</v>
      </c>
      <c r="N81" s="25">
        <f>PLTABLE[[#This Row],[NET REVENUE]]*0.3</f>
        <v>12269526.299999999</v>
      </c>
      <c r="O81" s="27">
        <f>PLTABLE[[#This Row],[NET REVENUE]]/PLTABLE[[#This Row],[INCOMES]]</f>
        <v>0.92238207036535858</v>
      </c>
    </row>
    <row r="82" spans="1:15" s="19" customFormat="1" x14ac:dyDescent="0.25">
      <c r="A82" s="24">
        <v>2006</v>
      </c>
      <c r="B82" s="24" t="s">
        <v>22</v>
      </c>
      <c r="C82" s="21">
        <v>37860000</v>
      </c>
      <c r="D82" s="21">
        <v>14620000</v>
      </c>
      <c r="E82" s="20">
        <v>1133000</v>
      </c>
      <c r="F82" s="21">
        <v>782495</v>
      </c>
      <c r="G82" s="22">
        <v>391247.5</v>
      </c>
      <c r="H82" s="23">
        <v>291247.5</v>
      </c>
      <c r="I82" s="24">
        <v>126200</v>
      </c>
      <c r="J82" s="21">
        <v>807829</v>
      </c>
      <c r="K82" s="21">
        <v>2053525.9999999998</v>
      </c>
      <c r="L82" s="25">
        <f>SUM(PLTABLE[[#This Row],[OPEX]:[STATIONARY]])</f>
        <v>5585545</v>
      </c>
      <c r="M82" s="26">
        <f>PLTABLE[[#This Row],[INCOMES]]-PLTABLE[[#This Row],[TOTAL 
EXPENSES]]</f>
        <v>32274455</v>
      </c>
      <c r="N82" s="25">
        <f>PLTABLE[[#This Row],[NET REVENUE]]*0.3</f>
        <v>9682336.5</v>
      </c>
      <c r="O82" s="27">
        <f>PLTABLE[[#This Row],[NET REVENUE]]/PLTABLE[[#This Row],[INCOMES]]</f>
        <v>0.85246843634442682</v>
      </c>
    </row>
    <row r="83" spans="1:15" s="19" customFormat="1" x14ac:dyDescent="0.25">
      <c r="A83" s="24">
        <v>2006</v>
      </c>
      <c r="B83" s="24" t="s">
        <v>23</v>
      </c>
      <c r="C83" s="21">
        <v>30320000</v>
      </c>
      <c r="D83" s="21">
        <v>10550000</v>
      </c>
      <c r="E83" s="20">
        <v>1609000</v>
      </c>
      <c r="F83" s="21">
        <v>1258495</v>
      </c>
      <c r="G83" s="22">
        <v>629247.5</v>
      </c>
      <c r="H83" s="23">
        <v>529247.5</v>
      </c>
      <c r="I83" s="24">
        <v>85500</v>
      </c>
      <c r="J83" s="21">
        <v>1147217</v>
      </c>
      <c r="K83" s="21">
        <v>1475952</v>
      </c>
      <c r="L83" s="25">
        <f>SUM(PLTABLE[[#This Row],[OPEX]:[STATIONARY]])</f>
        <v>6734659</v>
      </c>
      <c r="M83" s="26">
        <f>PLTABLE[[#This Row],[INCOMES]]-PLTABLE[[#This Row],[TOTAL 
EXPENSES]]</f>
        <v>23585341</v>
      </c>
      <c r="N83" s="25">
        <f>PLTABLE[[#This Row],[NET REVENUE]]*0.3</f>
        <v>7075602.2999999998</v>
      </c>
      <c r="O83" s="27">
        <f>PLTABLE[[#This Row],[NET REVENUE]]/PLTABLE[[#This Row],[INCOMES]]</f>
        <v>0.77788063984168865</v>
      </c>
    </row>
    <row r="84" spans="1:15" s="19" customFormat="1" x14ac:dyDescent="0.25">
      <c r="A84" s="24">
        <v>2006</v>
      </c>
      <c r="B84" s="24" t="s">
        <v>24</v>
      </c>
      <c r="C84" s="21">
        <v>33870000</v>
      </c>
      <c r="D84" s="21">
        <v>26260000</v>
      </c>
      <c r="E84" s="20">
        <v>1033000</v>
      </c>
      <c r="F84" s="21">
        <v>682495</v>
      </c>
      <c r="G84" s="22">
        <v>341247.5</v>
      </c>
      <c r="H84" s="23">
        <v>241247.5</v>
      </c>
      <c r="I84" s="24">
        <v>242600</v>
      </c>
      <c r="J84" s="21">
        <v>736529</v>
      </c>
      <c r="K84" s="21">
        <v>1115840</v>
      </c>
      <c r="L84" s="25">
        <f>SUM(PLTABLE[[#This Row],[OPEX]:[STATIONARY]])</f>
        <v>4392959</v>
      </c>
      <c r="M84" s="26">
        <f>PLTABLE[[#This Row],[INCOMES]]-PLTABLE[[#This Row],[TOTAL 
EXPENSES]]</f>
        <v>29477041</v>
      </c>
      <c r="N84" s="25">
        <f>PLTABLE[[#This Row],[NET REVENUE]]*0.3</f>
        <v>8843112.2999999989</v>
      </c>
      <c r="O84" s="27">
        <f>PLTABLE[[#This Row],[NET REVENUE]]/PLTABLE[[#This Row],[INCOMES]]</f>
        <v>0.87029940950693829</v>
      </c>
    </row>
    <row r="85" spans="1:15" s="19" customFormat="1" x14ac:dyDescent="0.25">
      <c r="A85" s="24">
        <v>2006</v>
      </c>
      <c r="B85" s="24" t="s">
        <v>25</v>
      </c>
      <c r="C85" s="21">
        <v>36300000</v>
      </c>
      <c r="D85" s="21">
        <v>2860000</v>
      </c>
      <c r="E85" s="20">
        <v>1909000</v>
      </c>
      <c r="F85" s="21">
        <v>1558495</v>
      </c>
      <c r="G85" s="22">
        <v>779247.5</v>
      </c>
      <c r="H85" s="23">
        <v>679247.5</v>
      </c>
      <c r="I85" s="24">
        <v>8600</v>
      </c>
      <c r="J85" s="21">
        <v>1361117</v>
      </c>
      <c r="K85" s="21">
        <v>271986</v>
      </c>
      <c r="L85" s="25">
        <f>SUM(PLTABLE[[#This Row],[OPEX]:[STATIONARY]])</f>
        <v>6567693</v>
      </c>
      <c r="M85" s="26">
        <f>PLTABLE[[#This Row],[INCOMES]]-PLTABLE[[#This Row],[TOTAL 
EXPENSES]]</f>
        <v>29732307</v>
      </c>
      <c r="N85" s="25">
        <f>PLTABLE[[#This Row],[NET REVENUE]]*0.3</f>
        <v>8919692.0999999996</v>
      </c>
      <c r="O85" s="27">
        <f>PLTABLE[[#This Row],[NET REVENUE]]/PLTABLE[[#This Row],[INCOMES]]</f>
        <v>0.81907181818181818</v>
      </c>
    </row>
    <row r="86" spans="1:15" s="19" customFormat="1" x14ac:dyDescent="0.25">
      <c r="A86" s="24">
        <v>2007</v>
      </c>
      <c r="B86" s="24" t="s">
        <v>14</v>
      </c>
      <c r="C86" s="21">
        <v>34040000</v>
      </c>
      <c r="D86" s="21">
        <v>49330000</v>
      </c>
      <c r="E86" s="20">
        <v>1921000</v>
      </c>
      <c r="F86" s="21">
        <v>1570495</v>
      </c>
      <c r="G86" s="22">
        <v>785247.5</v>
      </c>
      <c r="H86" s="23">
        <v>685247.5</v>
      </c>
      <c r="I86" s="24">
        <v>473300</v>
      </c>
      <c r="J86" s="21">
        <v>1369673</v>
      </c>
      <c r="K86" s="21">
        <v>803278</v>
      </c>
      <c r="L86" s="25">
        <f>SUM(PLTABLE[[#This Row],[OPEX]:[STATIONARY]])</f>
        <v>7608241</v>
      </c>
      <c r="M86" s="26">
        <f>PLTABLE[[#This Row],[INCOMES]]-PLTABLE[[#This Row],[TOTAL 
EXPENSES]]</f>
        <v>26431759</v>
      </c>
      <c r="N86" s="25">
        <f>PLTABLE[[#This Row],[NET REVENUE]]*0.3</f>
        <v>7929527.6999999993</v>
      </c>
      <c r="O86" s="27">
        <f>PLTABLE[[#This Row],[NET REVENUE]]/PLTABLE[[#This Row],[INCOMES]]</f>
        <v>0.77649115746180963</v>
      </c>
    </row>
    <row r="87" spans="1:15" s="19" customFormat="1" x14ac:dyDescent="0.25">
      <c r="A87" s="24">
        <v>2007</v>
      </c>
      <c r="B87" s="24" t="s">
        <v>15</v>
      </c>
      <c r="C87" s="21">
        <v>44170000</v>
      </c>
      <c r="D87" s="21">
        <v>12590000</v>
      </c>
      <c r="E87" s="20">
        <v>492000</v>
      </c>
      <c r="F87" s="21">
        <v>141495</v>
      </c>
      <c r="G87" s="22">
        <v>70747.5</v>
      </c>
      <c r="H87" s="23">
        <v>-29252.5</v>
      </c>
      <c r="I87" s="24">
        <v>105900</v>
      </c>
      <c r="J87" s="21">
        <v>350796</v>
      </c>
      <c r="K87" s="21">
        <v>776650</v>
      </c>
      <c r="L87" s="25">
        <f>SUM(PLTABLE[[#This Row],[OPEX]:[STATIONARY]])</f>
        <v>1908336</v>
      </c>
      <c r="M87" s="26">
        <f>PLTABLE[[#This Row],[INCOMES]]-PLTABLE[[#This Row],[TOTAL 
EXPENSES]]</f>
        <v>42261664</v>
      </c>
      <c r="N87" s="25">
        <f>PLTABLE[[#This Row],[NET REVENUE]]*0.3</f>
        <v>12678499.199999999</v>
      </c>
      <c r="O87" s="27">
        <f>PLTABLE[[#This Row],[NET REVENUE]]/PLTABLE[[#This Row],[INCOMES]]</f>
        <v>0.95679565315825221</v>
      </c>
    </row>
    <row r="88" spans="1:15" s="19" customFormat="1" x14ac:dyDescent="0.25">
      <c r="A88" s="24">
        <v>2007</v>
      </c>
      <c r="B88" s="24" t="s">
        <v>16</v>
      </c>
      <c r="C88" s="21">
        <v>54990000</v>
      </c>
      <c r="D88" s="21">
        <v>17240000</v>
      </c>
      <c r="E88" s="20">
        <v>1864000</v>
      </c>
      <c r="F88" s="21">
        <v>1513495</v>
      </c>
      <c r="G88" s="22">
        <v>756747.5</v>
      </c>
      <c r="H88" s="23">
        <v>656747.5</v>
      </c>
      <c r="I88" s="24">
        <v>152400</v>
      </c>
      <c r="J88" s="21">
        <v>1329032</v>
      </c>
      <c r="K88" s="21">
        <v>2378768</v>
      </c>
      <c r="L88" s="25">
        <f>SUM(PLTABLE[[#This Row],[OPEX]:[STATIONARY]])</f>
        <v>8651190</v>
      </c>
      <c r="M88" s="26">
        <f>PLTABLE[[#This Row],[INCOMES]]-PLTABLE[[#This Row],[TOTAL 
EXPENSES]]</f>
        <v>46338810</v>
      </c>
      <c r="N88" s="25">
        <f>PLTABLE[[#This Row],[NET REVENUE]]*0.3</f>
        <v>13901643</v>
      </c>
      <c r="O88" s="27">
        <f>PLTABLE[[#This Row],[NET REVENUE]]/PLTABLE[[#This Row],[INCOMES]]</f>
        <v>0.84267703218767054</v>
      </c>
    </row>
    <row r="89" spans="1:15" s="19" customFormat="1" x14ac:dyDescent="0.25">
      <c r="A89" s="24">
        <v>2007</v>
      </c>
      <c r="B89" s="24" t="s">
        <v>17</v>
      </c>
      <c r="C89" s="21">
        <v>54530000</v>
      </c>
      <c r="D89" s="21">
        <v>33840000</v>
      </c>
      <c r="E89" s="20">
        <v>793000</v>
      </c>
      <c r="F89" s="21">
        <v>442495</v>
      </c>
      <c r="G89" s="22">
        <v>221247.5</v>
      </c>
      <c r="H89" s="23">
        <v>121247.5</v>
      </c>
      <c r="I89" s="24">
        <v>318400</v>
      </c>
      <c r="J89" s="21">
        <v>565409</v>
      </c>
      <c r="K89" s="21">
        <v>1484194</v>
      </c>
      <c r="L89" s="25">
        <f>SUM(PLTABLE[[#This Row],[OPEX]:[STATIONARY]])</f>
        <v>3945993</v>
      </c>
      <c r="M89" s="26">
        <f>PLTABLE[[#This Row],[INCOMES]]-PLTABLE[[#This Row],[TOTAL 
EXPENSES]]</f>
        <v>50584007</v>
      </c>
      <c r="N89" s="25">
        <f>PLTABLE[[#This Row],[NET REVENUE]]*0.3</f>
        <v>15175202.1</v>
      </c>
      <c r="O89" s="27">
        <f>PLTABLE[[#This Row],[NET REVENUE]]/PLTABLE[[#This Row],[INCOMES]]</f>
        <v>0.92763629194938568</v>
      </c>
    </row>
    <row r="90" spans="1:15" s="19" customFormat="1" x14ac:dyDescent="0.25">
      <c r="A90" s="24">
        <v>2007</v>
      </c>
      <c r="B90" s="24" t="s">
        <v>18</v>
      </c>
      <c r="C90" s="21">
        <v>55210000</v>
      </c>
      <c r="D90" s="21">
        <v>20870000</v>
      </c>
      <c r="E90" s="20">
        <v>1460000</v>
      </c>
      <c r="F90" s="21">
        <v>1109495</v>
      </c>
      <c r="G90" s="22">
        <v>554747.5</v>
      </c>
      <c r="H90" s="23">
        <v>454747.5</v>
      </c>
      <c r="I90" s="24">
        <v>188700</v>
      </c>
      <c r="J90" s="21">
        <v>1040979.9999999999</v>
      </c>
      <c r="K90" s="21">
        <v>2239922</v>
      </c>
      <c r="L90" s="25">
        <f>SUM(PLTABLE[[#This Row],[OPEX]:[STATIONARY]])</f>
        <v>7048592</v>
      </c>
      <c r="M90" s="26">
        <f>PLTABLE[[#This Row],[INCOMES]]-PLTABLE[[#This Row],[TOTAL 
EXPENSES]]</f>
        <v>48161408</v>
      </c>
      <c r="N90" s="25">
        <f>PLTABLE[[#This Row],[NET REVENUE]]*0.3</f>
        <v>14448422.4</v>
      </c>
      <c r="O90" s="27">
        <f>PLTABLE[[#This Row],[NET REVENUE]]/PLTABLE[[#This Row],[INCOMES]]</f>
        <v>0.87233124433979348</v>
      </c>
    </row>
    <row r="91" spans="1:15" s="19" customFormat="1" x14ac:dyDescent="0.25">
      <c r="A91" s="24">
        <v>2007</v>
      </c>
      <c r="B91" s="24" t="s">
        <v>19</v>
      </c>
      <c r="C91" s="21">
        <v>63010000</v>
      </c>
      <c r="D91" s="21">
        <v>45480000</v>
      </c>
      <c r="E91" s="20">
        <v>866000</v>
      </c>
      <c r="F91" s="21">
        <v>515495</v>
      </c>
      <c r="G91" s="22">
        <v>257747.5</v>
      </c>
      <c r="H91" s="23">
        <v>157747.5</v>
      </c>
      <c r="I91" s="24">
        <v>434800</v>
      </c>
      <c r="J91" s="21">
        <v>617458</v>
      </c>
      <c r="K91" s="21">
        <v>1470880</v>
      </c>
      <c r="L91" s="25">
        <f>SUM(PLTABLE[[#This Row],[OPEX]:[STATIONARY]])</f>
        <v>4320128</v>
      </c>
      <c r="M91" s="26">
        <f>PLTABLE[[#This Row],[INCOMES]]-PLTABLE[[#This Row],[TOTAL 
EXPENSES]]</f>
        <v>58689872</v>
      </c>
      <c r="N91" s="25">
        <f>PLTABLE[[#This Row],[NET REVENUE]]*0.3</f>
        <v>17606961.599999998</v>
      </c>
      <c r="O91" s="27">
        <f>PLTABLE[[#This Row],[NET REVENUE]]/PLTABLE[[#This Row],[INCOMES]]</f>
        <v>0.93143742263132834</v>
      </c>
    </row>
    <row r="92" spans="1:15" s="19" customFormat="1" x14ac:dyDescent="0.25">
      <c r="A92" s="24">
        <v>2007</v>
      </c>
      <c r="B92" s="24" t="s">
        <v>20</v>
      </c>
      <c r="C92" s="21">
        <v>13190000</v>
      </c>
      <c r="D92" s="21">
        <v>15670000</v>
      </c>
      <c r="E92" s="20">
        <v>1480000</v>
      </c>
      <c r="F92" s="21">
        <v>1129495</v>
      </c>
      <c r="G92" s="22">
        <v>564747.5</v>
      </c>
      <c r="H92" s="23">
        <v>464747.5</v>
      </c>
      <c r="I92" s="24">
        <v>136700</v>
      </c>
      <c r="J92" s="21">
        <v>1055240</v>
      </c>
      <c r="K92" s="21">
        <v>2340094</v>
      </c>
      <c r="L92" s="25">
        <f>SUM(PLTABLE[[#This Row],[OPEX]:[STATIONARY]])</f>
        <v>7171024</v>
      </c>
      <c r="M92" s="26">
        <f>PLTABLE[[#This Row],[INCOMES]]-PLTABLE[[#This Row],[TOTAL 
EXPENSES]]</f>
        <v>6018976</v>
      </c>
      <c r="N92" s="25">
        <f>PLTABLE[[#This Row],[NET REVENUE]]*0.3</f>
        <v>1805692.8</v>
      </c>
      <c r="O92" s="27">
        <f>PLTABLE[[#This Row],[NET REVENUE]]/PLTABLE[[#This Row],[INCOMES]]</f>
        <v>0.45632873388931006</v>
      </c>
    </row>
    <row r="93" spans="1:15" s="19" customFormat="1" x14ac:dyDescent="0.25">
      <c r="A93" s="24">
        <v>2007</v>
      </c>
      <c r="B93" s="24" t="s">
        <v>21</v>
      </c>
      <c r="C93" s="21">
        <v>13450000</v>
      </c>
      <c r="D93" s="21">
        <v>58230000</v>
      </c>
      <c r="E93" s="20">
        <v>474000</v>
      </c>
      <c r="F93" s="21">
        <v>123495</v>
      </c>
      <c r="G93" s="22">
        <v>61747.5</v>
      </c>
      <c r="H93" s="23">
        <v>-38252.5</v>
      </c>
      <c r="I93" s="24">
        <v>562300</v>
      </c>
      <c r="J93" s="21">
        <v>337962</v>
      </c>
      <c r="K93" s="21">
        <v>1122814</v>
      </c>
      <c r="L93" s="25">
        <f>SUM(PLTABLE[[#This Row],[OPEX]:[STATIONARY]])</f>
        <v>2644066</v>
      </c>
      <c r="M93" s="26">
        <f>PLTABLE[[#This Row],[INCOMES]]-PLTABLE[[#This Row],[TOTAL 
EXPENSES]]</f>
        <v>10805934</v>
      </c>
      <c r="N93" s="25">
        <f>PLTABLE[[#This Row],[NET REVENUE]]*0.3</f>
        <v>3241780.1999999997</v>
      </c>
      <c r="O93" s="27">
        <f>PLTABLE[[#This Row],[NET REVENUE]]/PLTABLE[[#This Row],[INCOMES]]</f>
        <v>0.8034151672862454</v>
      </c>
    </row>
    <row r="94" spans="1:15" s="19" customFormat="1" x14ac:dyDescent="0.25">
      <c r="A94" s="24">
        <v>2007</v>
      </c>
      <c r="B94" s="24" t="s">
        <v>22</v>
      </c>
      <c r="C94" s="21">
        <v>13130000</v>
      </c>
      <c r="D94" s="21">
        <v>26620000</v>
      </c>
      <c r="E94" s="20">
        <v>1217000</v>
      </c>
      <c r="F94" s="21">
        <v>866495</v>
      </c>
      <c r="G94" s="22">
        <v>433247.5</v>
      </c>
      <c r="H94" s="23">
        <v>333247.5</v>
      </c>
      <c r="I94" s="24">
        <v>246200</v>
      </c>
      <c r="J94" s="21">
        <v>867720.99999999988</v>
      </c>
      <c r="K94" s="21">
        <v>1960962</v>
      </c>
      <c r="L94" s="25">
        <f>SUM(PLTABLE[[#This Row],[OPEX]:[STATIONARY]])</f>
        <v>5924873</v>
      </c>
      <c r="M94" s="26">
        <f>PLTABLE[[#This Row],[INCOMES]]-PLTABLE[[#This Row],[TOTAL 
EXPENSES]]</f>
        <v>7205127</v>
      </c>
      <c r="N94" s="25">
        <f>PLTABLE[[#This Row],[NET REVENUE]]*0.3</f>
        <v>2161538.1</v>
      </c>
      <c r="O94" s="27">
        <f>PLTABLE[[#This Row],[NET REVENUE]]/PLTABLE[[#This Row],[INCOMES]]</f>
        <v>0.54875300837776086</v>
      </c>
    </row>
    <row r="95" spans="1:15" s="19" customFormat="1" x14ac:dyDescent="0.25">
      <c r="A95" s="24">
        <v>2007</v>
      </c>
      <c r="B95" s="24" t="s">
        <v>23</v>
      </c>
      <c r="C95" s="21">
        <v>13310000</v>
      </c>
      <c r="D95" s="21">
        <v>14860000</v>
      </c>
      <c r="E95" s="20">
        <v>815000</v>
      </c>
      <c r="F95" s="21">
        <v>464495</v>
      </c>
      <c r="G95" s="22">
        <v>232247.5</v>
      </c>
      <c r="H95" s="23">
        <v>132247.5</v>
      </c>
      <c r="I95" s="24">
        <v>128600</v>
      </c>
      <c r="J95" s="21">
        <v>581095</v>
      </c>
      <c r="K95" s="21">
        <v>893940</v>
      </c>
      <c r="L95" s="25">
        <f>SUM(PLTABLE[[#This Row],[OPEX]:[STATIONARY]])</f>
        <v>3247625</v>
      </c>
      <c r="M95" s="26">
        <f>PLTABLE[[#This Row],[INCOMES]]-PLTABLE[[#This Row],[TOTAL 
EXPENSES]]</f>
        <v>10062375</v>
      </c>
      <c r="N95" s="25">
        <f>PLTABLE[[#This Row],[NET REVENUE]]*0.3</f>
        <v>3018712.5</v>
      </c>
      <c r="O95" s="27">
        <f>PLTABLE[[#This Row],[NET REVENUE]]/PLTABLE[[#This Row],[INCOMES]]</f>
        <v>0.75600112697220134</v>
      </c>
    </row>
    <row r="96" spans="1:15" s="19" customFormat="1" x14ac:dyDescent="0.25">
      <c r="A96" s="24">
        <v>2007</v>
      </c>
      <c r="B96" s="24" t="s">
        <v>24</v>
      </c>
      <c r="C96" s="21">
        <v>10060000</v>
      </c>
      <c r="D96" s="21">
        <v>7650000</v>
      </c>
      <c r="E96" s="20">
        <v>701000</v>
      </c>
      <c r="F96" s="21">
        <v>350495</v>
      </c>
      <c r="G96" s="22">
        <v>175247.5</v>
      </c>
      <c r="H96" s="23">
        <v>75247.5</v>
      </c>
      <c r="I96" s="24">
        <v>56500</v>
      </c>
      <c r="J96" s="21">
        <v>499813</v>
      </c>
      <c r="K96" s="21">
        <v>696132</v>
      </c>
      <c r="L96" s="25">
        <f>SUM(PLTABLE[[#This Row],[OPEX]:[STATIONARY]])</f>
        <v>2554435</v>
      </c>
      <c r="M96" s="26">
        <f>PLTABLE[[#This Row],[INCOMES]]-PLTABLE[[#This Row],[TOTAL 
EXPENSES]]</f>
        <v>7505565</v>
      </c>
      <c r="N96" s="25">
        <f>PLTABLE[[#This Row],[NET REVENUE]]*0.3</f>
        <v>2251669.5</v>
      </c>
      <c r="O96" s="27">
        <f>PLTABLE[[#This Row],[NET REVENUE]]/PLTABLE[[#This Row],[INCOMES]]</f>
        <v>0.74608001988071571</v>
      </c>
    </row>
    <row r="97" spans="1:15" s="19" customFormat="1" x14ac:dyDescent="0.25">
      <c r="A97" s="24">
        <v>2007</v>
      </c>
      <c r="B97" s="24" t="s">
        <v>25</v>
      </c>
      <c r="C97" s="21">
        <v>8780000</v>
      </c>
      <c r="D97" s="21">
        <v>20300000</v>
      </c>
      <c r="E97" s="20">
        <v>1481000</v>
      </c>
      <c r="F97" s="21">
        <v>1130495</v>
      </c>
      <c r="G97" s="22">
        <v>565247.5</v>
      </c>
      <c r="H97" s="23">
        <v>465247.5</v>
      </c>
      <c r="I97" s="24">
        <v>183000</v>
      </c>
      <c r="J97" s="21">
        <v>1055953</v>
      </c>
      <c r="K97" s="21">
        <v>592156</v>
      </c>
      <c r="L97" s="25">
        <f>SUM(PLTABLE[[#This Row],[OPEX]:[STATIONARY]])</f>
        <v>5473099</v>
      </c>
      <c r="M97" s="26">
        <f>PLTABLE[[#This Row],[INCOMES]]-PLTABLE[[#This Row],[TOTAL 
EXPENSES]]</f>
        <v>3306901</v>
      </c>
      <c r="N97" s="25">
        <f>PLTABLE[[#This Row],[NET REVENUE]]*0.3</f>
        <v>992070.29999999993</v>
      </c>
      <c r="O97" s="27">
        <f>PLTABLE[[#This Row],[NET REVENUE]]/PLTABLE[[#This Row],[INCOMES]]</f>
        <v>0.37664020501138951</v>
      </c>
    </row>
    <row r="98" spans="1:15" s="19" customFormat="1" x14ac:dyDescent="0.25">
      <c r="A98" s="24">
        <v>2008</v>
      </c>
      <c r="B98" s="24" t="s">
        <v>14</v>
      </c>
      <c r="C98" s="21">
        <v>8080000</v>
      </c>
      <c r="D98" s="21">
        <v>44840000</v>
      </c>
      <c r="E98" s="20">
        <v>705000</v>
      </c>
      <c r="F98" s="21">
        <v>354495</v>
      </c>
      <c r="G98" s="22">
        <v>177247.5</v>
      </c>
      <c r="H98" s="23">
        <v>77247.5</v>
      </c>
      <c r="I98" s="24">
        <v>428400</v>
      </c>
      <c r="J98" s="21">
        <v>502664.99999999994</v>
      </c>
      <c r="K98" s="21">
        <v>1657909.9999999998</v>
      </c>
      <c r="L98" s="25">
        <f>SUM(PLTABLE[[#This Row],[OPEX]:[STATIONARY]])</f>
        <v>3902965</v>
      </c>
      <c r="M98" s="26">
        <f>PLTABLE[[#This Row],[INCOMES]]-PLTABLE[[#This Row],[TOTAL 
EXPENSES]]</f>
        <v>4177035</v>
      </c>
      <c r="N98" s="25">
        <f>PLTABLE[[#This Row],[NET REVENUE]]*0.3</f>
        <v>1253110.5</v>
      </c>
      <c r="O98" s="27">
        <f>PLTABLE[[#This Row],[NET REVENUE]]/PLTABLE[[#This Row],[INCOMES]]</f>
        <v>0.51695977722772279</v>
      </c>
    </row>
    <row r="99" spans="1:15" s="19" customFormat="1" x14ac:dyDescent="0.25">
      <c r="A99" s="24">
        <v>2008</v>
      </c>
      <c r="B99" s="24" t="s">
        <v>15</v>
      </c>
      <c r="C99" s="21">
        <v>8279999.9999999991</v>
      </c>
      <c r="D99" s="21">
        <v>40810000</v>
      </c>
      <c r="E99" s="20">
        <v>1469000</v>
      </c>
      <c r="F99" s="21">
        <v>1118495</v>
      </c>
      <c r="G99" s="22">
        <v>559247.5</v>
      </c>
      <c r="H99" s="23">
        <v>459247.5</v>
      </c>
      <c r="I99" s="24">
        <v>388100</v>
      </c>
      <c r="J99" s="21">
        <v>1047396.9999999999</v>
      </c>
      <c r="K99" s="21">
        <v>2328048</v>
      </c>
      <c r="L99" s="25">
        <f>SUM(PLTABLE[[#This Row],[OPEX]:[STATIONARY]])</f>
        <v>7369535</v>
      </c>
      <c r="M99" s="26">
        <f>PLTABLE[[#This Row],[INCOMES]]-PLTABLE[[#This Row],[TOTAL 
EXPENSES]]</f>
        <v>910464.99999999907</v>
      </c>
      <c r="N99" s="25">
        <f>PLTABLE[[#This Row],[NET REVENUE]]*0.3</f>
        <v>273139.49999999971</v>
      </c>
      <c r="O99" s="27">
        <f>PLTABLE[[#This Row],[NET REVENUE]]/PLTABLE[[#This Row],[INCOMES]]</f>
        <v>0.10995954106280183</v>
      </c>
    </row>
    <row r="100" spans="1:15" s="19" customFormat="1" x14ac:dyDescent="0.25">
      <c r="A100" s="24">
        <v>2008</v>
      </c>
      <c r="B100" s="24" t="s">
        <v>16</v>
      </c>
      <c r="C100" s="21">
        <v>9530000</v>
      </c>
      <c r="D100" s="21">
        <v>50790000</v>
      </c>
      <c r="E100" s="20">
        <v>1540000</v>
      </c>
      <c r="F100" s="21">
        <v>1189495</v>
      </c>
      <c r="G100" s="22">
        <v>594747.5</v>
      </c>
      <c r="H100" s="23">
        <v>494747.5</v>
      </c>
      <c r="I100" s="24">
        <v>487900</v>
      </c>
      <c r="J100" s="21">
        <v>1098020</v>
      </c>
      <c r="K100" s="21">
        <v>713250</v>
      </c>
      <c r="L100" s="25">
        <f>SUM(PLTABLE[[#This Row],[OPEX]:[STATIONARY]])</f>
        <v>6118160</v>
      </c>
      <c r="M100" s="26">
        <f>PLTABLE[[#This Row],[INCOMES]]-PLTABLE[[#This Row],[TOTAL 
EXPENSES]]</f>
        <v>3411840</v>
      </c>
      <c r="N100" s="25">
        <f>PLTABLE[[#This Row],[NET REVENUE]]*0.3</f>
        <v>1023552</v>
      </c>
      <c r="O100" s="27">
        <f>PLTABLE[[#This Row],[NET REVENUE]]/PLTABLE[[#This Row],[INCOMES]]</f>
        <v>0.35801049317943334</v>
      </c>
    </row>
    <row r="101" spans="1:15" s="19" customFormat="1" x14ac:dyDescent="0.25">
      <c r="A101" s="24">
        <v>2008</v>
      </c>
      <c r="B101" s="24" t="s">
        <v>17</v>
      </c>
      <c r="C101" s="21">
        <v>8920000</v>
      </c>
      <c r="D101" s="21">
        <v>10580000</v>
      </c>
      <c r="E101" s="20">
        <v>723000</v>
      </c>
      <c r="F101" s="21">
        <v>372495</v>
      </c>
      <c r="G101" s="22">
        <v>186247.5</v>
      </c>
      <c r="H101" s="23">
        <v>86247.5</v>
      </c>
      <c r="I101" s="24">
        <v>85800</v>
      </c>
      <c r="J101" s="21">
        <v>515499</v>
      </c>
      <c r="K101" s="21">
        <v>869848</v>
      </c>
      <c r="L101" s="25">
        <f>SUM(PLTABLE[[#This Row],[OPEX]:[STATIONARY]])</f>
        <v>2839137</v>
      </c>
      <c r="M101" s="26">
        <f>PLTABLE[[#This Row],[INCOMES]]-PLTABLE[[#This Row],[TOTAL 
EXPENSES]]</f>
        <v>6080863</v>
      </c>
      <c r="N101" s="25">
        <f>PLTABLE[[#This Row],[NET REVENUE]]*0.3</f>
        <v>1824258.9</v>
      </c>
      <c r="O101" s="27">
        <f>PLTABLE[[#This Row],[NET REVENUE]]/PLTABLE[[#This Row],[INCOMES]]</f>
        <v>0.68171109865470847</v>
      </c>
    </row>
    <row r="102" spans="1:15" s="19" customFormat="1" x14ac:dyDescent="0.25">
      <c r="A102" s="24">
        <v>2008</v>
      </c>
      <c r="B102" s="24" t="s">
        <v>18</v>
      </c>
      <c r="C102" s="21">
        <v>13590000</v>
      </c>
      <c r="D102" s="21">
        <v>43890000</v>
      </c>
      <c r="E102" s="20">
        <v>983000</v>
      </c>
      <c r="F102" s="21">
        <v>632495</v>
      </c>
      <c r="G102" s="22">
        <v>316247.5</v>
      </c>
      <c r="H102" s="23">
        <v>216247.5</v>
      </c>
      <c r="I102" s="24">
        <v>418900</v>
      </c>
      <c r="J102" s="21">
        <v>700879</v>
      </c>
      <c r="K102" s="21">
        <v>2442802</v>
      </c>
      <c r="L102" s="25">
        <f>SUM(PLTABLE[[#This Row],[OPEX]:[STATIONARY]])</f>
        <v>5710571</v>
      </c>
      <c r="M102" s="26">
        <f>PLTABLE[[#This Row],[INCOMES]]-PLTABLE[[#This Row],[TOTAL 
EXPENSES]]</f>
        <v>7879429</v>
      </c>
      <c r="N102" s="25">
        <f>PLTABLE[[#This Row],[NET REVENUE]]*0.3</f>
        <v>2363828.6999999997</v>
      </c>
      <c r="O102" s="27">
        <f>PLTABLE[[#This Row],[NET REVENUE]]/PLTABLE[[#This Row],[INCOMES]]</f>
        <v>0.57979610007358351</v>
      </c>
    </row>
    <row r="103" spans="1:15" s="19" customFormat="1" x14ac:dyDescent="0.25">
      <c r="A103" s="24">
        <v>2008</v>
      </c>
      <c r="B103" s="24" t="s">
        <v>19</v>
      </c>
      <c r="C103" s="21">
        <v>16460000</v>
      </c>
      <c r="D103" s="21">
        <v>42780000</v>
      </c>
      <c r="E103" s="20">
        <v>954000</v>
      </c>
      <c r="F103" s="21">
        <v>603495</v>
      </c>
      <c r="G103" s="22">
        <v>301747.5</v>
      </c>
      <c r="H103" s="23">
        <v>201747.5</v>
      </c>
      <c r="I103" s="24">
        <v>407800</v>
      </c>
      <c r="J103" s="21">
        <v>680202</v>
      </c>
      <c r="K103" s="21">
        <v>2227242</v>
      </c>
      <c r="L103" s="25">
        <f>SUM(PLTABLE[[#This Row],[OPEX]:[STATIONARY]])</f>
        <v>5376234</v>
      </c>
      <c r="M103" s="26">
        <f>PLTABLE[[#This Row],[INCOMES]]-PLTABLE[[#This Row],[TOTAL 
EXPENSES]]</f>
        <v>11083766</v>
      </c>
      <c r="N103" s="25">
        <f>PLTABLE[[#This Row],[NET REVENUE]]*0.3</f>
        <v>3325129.8</v>
      </c>
      <c r="O103" s="27">
        <f>PLTABLE[[#This Row],[NET REVENUE]]/PLTABLE[[#This Row],[INCOMES]]</f>
        <v>0.67337582017010933</v>
      </c>
    </row>
    <row r="104" spans="1:15" s="19" customFormat="1" x14ac:dyDescent="0.25">
      <c r="A104" s="24">
        <v>2008</v>
      </c>
      <c r="B104" s="24" t="s">
        <v>20</v>
      </c>
      <c r="C104" s="21">
        <v>15210000</v>
      </c>
      <c r="D104" s="21">
        <v>58810000</v>
      </c>
      <c r="E104" s="20">
        <v>1208000</v>
      </c>
      <c r="F104" s="21">
        <v>857495</v>
      </c>
      <c r="G104" s="22">
        <v>428747.5</v>
      </c>
      <c r="H104" s="23">
        <v>328747.5</v>
      </c>
      <c r="I104" s="24">
        <v>568100</v>
      </c>
      <c r="J104" s="21">
        <v>861304.00000000012</v>
      </c>
      <c r="K104" s="21">
        <v>2378134</v>
      </c>
      <c r="L104" s="25">
        <f>SUM(PLTABLE[[#This Row],[OPEX]:[STATIONARY]])</f>
        <v>6630528</v>
      </c>
      <c r="M104" s="26">
        <f>PLTABLE[[#This Row],[INCOMES]]-PLTABLE[[#This Row],[TOTAL 
EXPENSES]]</f>
        <v>8579472</v>
      </c>
      <c r="N104" s="25">
        <f>PLTABLE[[#This Row],[NET REVENUE]]*0.3</f>
        <v>2573841.6</v>
      </c>
      <c r="O104" s="27">
        <f>PLTABLE[[#This Row],[NET REVENUE]]/PLTABLE[[#This Row],[INCOMES]]</f>
        <v>0.56406785009861937</v>
      </c>
    </row>
    <row r="105" spans="1:15" s="19" customFormat="1" x14ac:dyDescent="0.25">
      <c r="A105" s="24">
        <v>2008</v>
      </c>
      <c r="B105" s="24" t="s">
        <v>21</v>
      </c>
      <c r="C105" s="21">
        <v>15230000</v>
      </c>
      <c r="D105" s="21">
        <v>53560000</v>
      </c>
      <c r="E105" s="20">
        <v>1611000</v>
      </c>
      <c r="F105" s="21">
        <v>1260495</v>
      </c>
      <c r="G105" s="22">
        <v>630247.5</v>
      </c>
      <c r="H105" s="23">
        <v>530247.5</v>
      </c>
      <c r="I105" s="24">
        <v>515600</v>
      </c>
      <c r="J105" s="21">
        <v>1148643</v>
      </c>
      <c r="K105" s="21">
        <v>431754</v>
      </c>
      <c r="L105" s="25">
        <f>SUM(PLTABLE[[#This Row],[OPEX]:[STATIONARY]])</f>
        <v>6127987</v>
      </c>
      <c r="M105" s="26">
        <f>PLTABLE[[#This Row],[INCOMES]]-PLTABLE[[#This Row],[TOTAL 
EXPENSES]]</f>
        <v>9102013</v>
      </c>
      <c r="N105" s="25">
        <f>PLTABLE[[#This Row],[NET REVENUE]]*0.3</f>
        <v>2730603.9</v>
      </c>
      <c r="O105" s="27">
        <f>PLTABLE[[#This Row],[NET REVENUE]]/PLTABLE[[#This Row],[INCOMES]]</f>
        <v>0.59763709783322394</v>
      </c>
    </row>
    <row r="106" spans="1:15" s="19" customFormat="1" x14ac:dyDescent="0.25">
      <c r="A106" s="24">
        <v>2008</v>
      </c>
      <c r="B106" s="24" t="s">
        <v>22</v>
      </c>
      <c r="C106" s="21">
        <v>16300000</v>
      </c>
      <c r="D106" s="21">
        <v>13610000</v>
      </c>
      <c r="E106" s="20">
        <v>838000</v>
      </c>
      <c r="F106" s="21">
        <v>487495</v>
      </c>
      <c r="G106" s="22">
        <v>243747.5</v>
      </c>
      <c r="H106" s="23">
        <v>143747.5</v>
      </c>
      <c r="I106" s="24">
        <v>116100</v>
      </c>
      <c r="J106" s="21">
        <v>597494</v>
      </c>
      <c r="K106" s="21">
        <v>2510006</v>
      </c>
      <c r="L106" s="25">
        <f>SUM(PLTABLE[[#This Row],[OPEX]:[STATIONARY]])</f>
        <v>4936590</v>
      </c>
      <c r="M106" s="26">
        <f>PLTABLE[[#This Row],[INCOMES]]-PLTABLE[[#This Row],[TOTAL 
EXPENSES]]</f>
        <v>11363410</v>
      </c>
      <c r="N106" s="25">
        <f>PLTABLE[[#This Row],[NET REVENUE]]*0.3</f>
        <v>3409023</v>
      </c>
      <c r="O106" s="27">
        <f>PLTABLE[[#This Row],[NET REVENUE]]/PLTABLE[[#This Row],[INCOMES]]</f>
        <v>0.6971417177914111</v>
      </c>
    </row>
    <row r="107" spans="1:15" s="19" customFormat="1" x14ac:dyDescent="0.25">
      <c r="A107" s="24">
        <v>2008</v>
      </c>
      <c r="B107" s="24" t="s">
        <v>23</v>
      </c>
      <c r="C107" s="21">
        <v>31870000</v>
      </c>
      <c r="D107" s="21">
        <v>39350000</v>
      </c>
      <c r="E107" s="20">
        <v>1925000</v>
      </c>
      <c r="F107" s="21">
        <v>1574495</v>
      </c>
      <c r="G107" s="22">
        <v>787247.5</v>
      </c>
      <c r="H107" s="23">
        <v>687247.5</v>
      </c>
      <c r="I107" s="24">
        <v>373500</v>
      </c>
      <c r="J107" s="21">
        <v>1372525</v>
      </c>
      <c r="K107" s="21">
        <v>1495606</v>
      </c>
      <c r="L107" s="25">
        <f>SUM(PLTABLE[[#This Row],[OPEX]:[STATIONARY]])</f>
        <v>8215621</v>
      </c>
      <c r="M107" s="26">
        <f>PLTABLE[[#This Row],[INCOMES]]-PLTABLE[[#This Row],[TOTAL 
EXPENSES]]</f>
        <v>23654379</v>
      </c>
      <c r="N107" s="25">
        <f>PLTABLE[[#This Row],[NET REVENUE]]*0.3</f>
        <v>7096313.7000000002</v>
      </c>
      <c r="O107" s="27">
        <f>PLTABLE[[#This Row],[NET REVENUE]]/PLTABLE[[#This Row],[INCOMES]]</f>
        <v>0.74221459052400374</v>
      </c>
    </row>
    <row r="108" spans="1:15" s="19" customFormat="1" x14ac:dyDescent="0.25">
      <c r="A108" s="24">
        <v>2008</v>
      </c>
      <c r="B108" s="24" t="s">
        <v>24</v>
      </c>
      <c r="C108" s="21">
        <v>37530000</v>
      </c>
      <c r="D108" s="21">
        <v>30990000</v>
      </c>
      <c r="E108" s="20">
        <v>1245000</v>
      </c>
      <c r="F108" s="21">
        <v>894495</v>
      </c>
      <c r="G108" s="22">
        <v>447247.5</v>
      </c>
      <c r="H108" s="23">
        <v>347247.5</v>
      </c>
      <c r="I108" s="24">
        <v>289900</v>
      </c>
      <c r="J108" s="21">
        <v>887685</v>
      </c>
      <c r="K108" s="21">
        <v>2220902</v>
      </c>
      <c r="L108" s="25">
        <f>SUM(PLTABLE[[#This Row],[OPEX]:[STATIONARY]])</f>
        <v>6332477</v>
      </c>
      <c r="M108" s="26">
        <f>PLTABLE[[#This Row],[INCOMES]]-PLTABLE[[#This Row],[TOTAL 
EXPENSES]]</f>
        <v>31197523</v>
      </c>
      <c r="N108" s="25">
        <f>PLTABLE[[#This Row],[NET REVENUE]]*0.3</f>
        <v>9359256.9000000004</v>
      </c>
      <c r="O108" s="27">
        <f>PLTABLE[[#This Row],[NET REVENUE]]/PLTABLE[[#This Row],[INCOMES]]</f>
        <v>0.83126893152144954</v>
      </c>
    </row>
    <row r="109" spans="1:15" s="19" customFormat="1" x14ac:dyDescent="0.25">
      <c r="A109" s="24">
        <v>2008</v>
      </c>
      <c r="B109" s="24" t="s">
        <v>25</v>
      </c>
      <c r="C109" s="21">
        <v>34330000</v>
      </c>
      <c r="D109" s="21">
        <v>34350000</v>
      </c>
      <c r="E109" s="20">
        <v>1686000</v>
      </c>
      <c r="F109" s="21">
        <v>1335495</v>
      </c>
      <c r="G109" s="22">
        <v>667747.5</v>
      </c>
      <c r="H109" s="23">
        <v>567747.5</v>
      </c>
      <c r="I109" s="24">
        <v>323500</v>
      </c>
      <c r="J109" s="21">
        <v>1202118</v>
      </c>
      <c r="K109" s="21">
        <v>665700</v>
      </c>
      <c r="L109" s="25">
        <f>SUM(PLTABLE[[#This Row],[OPEX]:[STATIONARY]])</f>
        <v>6448308</v>
      </c>
      <c r="M109" s="26">
        <f>PLTABLE[[#This Row],[INCOMES]]-PLTABLE[[#This Row],[TOTAL 
EXPENSES]]</f>
        <v>27881692</v>
      </c>
      <c r="N109" s="25">
        <f>PLTABLE[[#This Row],[NET REVENUE]]*0.3</f>
        <v>8364507.5999999996</v>
      </c>
      <c r="O109" s="27">
        <f>PLTABLE[[#This Row],[NET REVENUE]]/PLTABLE[[#This Row],[INCOMES]]</f>
        <v>0.81216696766676377</v>
      </c>
    </row>
    <row r="110" spans="1:15" s="19" customFormat="1" x14ac:dyDescent="0.25">
      <c r="A110" s="24">
        <v>2009</v>
      </c>
      <c r="B110" s="24" t="s">
        <v>14</v>
      </c>
      <c r="C110" s="21">
        <v>30950000</v>
      </c>
      <c r="D110" s="21">
        <v>36780000</v>
      </c>
      <c r="E110" s="20">
        <v>1665000</v>
      </c>
      <c r="F110" s="21">
        <v>1314495</v>
      </c>
      <c r="G110" s="22">
        <v>657247.5</v>
      </c>
      <c r="H110" s="23">
        <v>557247.5</v>
      </c>
      <c r="I110" s="24">
        <v>347800</v>
      </c>
      <c r="J110" s="21">
        <v>1187145</v>
      </c>
      <c r="K110" s="21">
        <v>1856986</v>
      </c>
      <c r="L110" s="25">
        <f>SUM(PLTABLE[[#This Row],[OPEX]:[STATIONARY]])</f>
        <v>7585921</v>
      </c>
      <c r="M110" s="26">
        <f>PLTABLE[[#This Row],[INCOMES]]-PLTABLE[[#This Row],[TOTAL 
EXPENSES]]</f>
        <v>23364079</v>
      </c>
      <c r="N110" s="25">
        <f>PLTABLE[[#This Row],[NET REVENUE]]*0.3</f>
        <v>7009223.7000000002</v>
      </c>
      <c r="O110" s="27">
        <f>PLTABLE[[#This Row],[NET REVENUE]]/PLTABLE[[#This Row],[INCOMES]]</f>
        <v>0.75489754442649437</v>
      </c>
    </row>
    <row r="111" spans="1:15" s="19" customFormat="1" x14ac:dyDescent="0.25">
      <c r="A111" s="24">
        <v>2009</v>
      </c>
      <c r="B111" s="24" t="s">
        <v>15</v>
      </c>
      <c r="C111" s="21">
        <v>24820000</v>
      </c>
      <c r="D111" s="21">
        <v>17590000</v>
      </c>
      <c r="E111" s="20">
        <v>1860000</v>
      </c>
      <c r="F111" s="21">
        <v>1509495</v>
      </c>
      <c r="G111" s="22">
        <v>754747.5</v>
      </c>
      <c r="H111" s="23">
        <v>654747.5</v>
      </c>
      <c r="I111" s="24">
        <v>155900</v>
      </c>
      <c r="J111" s="21">
        <v>1326180</v>
      </c>
      <c r="K111" s="21">
        <v>1030250</v>
      </c>
      <c r="L111" s="25">
        <f>SUM(PLTABLE[[#This Row],[OPEX]:[STATIONARY]])</f>
        <v>7291320</v>
      </c>
      <c r="M111" s="26">
        <f>PLTABLE[[#This Row],[INCOMES]]-PLTABLE[[#This Row],[TOTAL 
EXPENSES]]</f>
        <v>17528680</v>
      </c>
      <c r="N111" s="25">
        <f>PLTABLE[[#This Row],[NET REVENUE]]*0.3</f>
        <v>5258604</v>
      </c>
      <c r="O111" s="27">
        <f>PLTABLE[[#This Row],[NET REVENUE]]/PLTABLE[[#This Row],[INCOMES]]</f>
        <v>0.70623207091055595</v>
      </c>
    </row>
    <row r="112" spans="1:15" s="19" customFormat="1" x14ac:dyDescent="0.25">
      <c r="A112" s="24">
        <v>2009</v>
      </c>
      <c r="B112" s="24" t="s">
        <v>16</v>
      </c>
      <c r="C112" s="21">
        <v>24930000</v>
      </c>
      <c r="D112" s="21">
        <v>58530000</v>
      </c>
      <c r="E112" s="20">
        <v>611000</v>
      </c>
      <c r="F112" s="21">
        <v>260495</v>
      </c>
      <c r="G112" s="22">
        <v>130247.5</v>
      </c>
      <c r="H112" s="23">
        <v>30247.5</v>
      </c>
      <c r="I112" s="24">
        <v>565300</v>
      </c>
      <c r="J112" s="21">
        <v>435643</v>
      </c>
      <c r="K112" s="21">
        <v>2272256</v>
      </c>
      <c r="L112" s="25">
        <f>SUM(PLTABLE[[#This Row],[OPEX]:[STATIONARY]])</f>
        <v>4305189</v>
      </c>
      <c r="M112" s="26">
        <f>PLTABLE[[#This Row],[INCOMES]]-PLTABLE[[#This Row],[TOTAL 
EXPENSES]]</f>
        <v>20624811</v>
      </c>
      <c r="N112" s="25">
        <f>PLTABLE[[#This Row],[NET REVENUE]]*0.3</f>
        <v>6187443.2999999998</v>
      </c>
      <c r="O112" s="27">
        <f>PLTABLE[[#This Row],[NET REVENUE]]/PLTABLE[[#This Row],[INCOMES]]</f>
        <v>0.8273089049338147</v>
      </c>
    </row>
    <row r="113" spans="1:15" s="19" customFormat="1" x14ac:dyDescent="0.25">
      <c r="A113" s="24">
        <v>2009</v>
      </c>
      <c r="B113" s="24" t="s">
        <v>17</v>
      </c>
      <c r="C113" s="21">
        <v>23180000</v>
      </c>
      <c r="D113" s="21">
        <v>46040000</v>
      </c>
      <c r="E113" s="20">
        <v>1418000</v>
      </c>
      <c r="F113" s="21">
        <v>1067495</v>
      </c>
      <c r="G113" s="22">
        <v>533747.5</v>
      </c>
      <c r="H113" s="23">
        <v>433747.5</v>
      </c>
      <c r="I113" s="24">
        <v>440400</v>
      </c>
      <c r="J113" s="21">
        <v>1011034</v>
      </c>
      <c r="K113" s="21">
        <v>1198260</v>
      </c>
      <c r="L113" s="25">
        <f>SUM(PLTABLE[[#This Row],[OPEX]:[STATIONARY]])</f>
        <v>6102684</v>
      </c>
      <c r="M113" s="26">
        <f>PLTABLE[[#This Row],[INCOMES]]-PLTABLE[[#This Row],[TOTAL 
EXPENSES]]</f>
        <v>17077316</v>
      </c>
      <c r="N113" s="25">
        <f>PLTABLE[[#This Row],[NET REVENUE]]*0.3</f>
        <v>5123194.8</v>
      </c>
      <c r="O113" s="27">
        <f>PLTABLE[[#This Row],[NET REVENUE]]/PLTABLE[[#This Row],[INCOMES]]</f>
        <v>0.73672631578947367</v>
      </c>
    </row>
    <row r="114" spans="1:15" s="19" customFormat="1" x14ac:dyDescent="0.25">
      <c r="A114" s="24">
        <v>2009</v>
      </c>
      <c r="B114" s="24" t="s">
        <v>18</v>
      </c>
      <c r="C114" s="21">
        <v>25120000</v>
      </c>
      <c r="D114" s="21">
        <v>58480000</v>
      </c>
      <c r="E114" s="20">
        <v>1570000</v>
      </c>
      <c r="F114" s="21">
        <v>1219495</v>
      </c>
      <c r="G114" s="22">
        <v>609747.5</v>
      </c>
      <c r="H114" s="23">
        <v>509747.5</v>
      </c>
      <c r="I114" s="24">
        <v>564800</v>
      </c>
      <c r="J114" s="21">
        <v>1119410</v>
      </c>
      <c r="K114" s="21">
        <v>806448</v>
      </c>
      <c r="L114" s="25">
        <f>SUM(PLTABLE[[#This Row],[OPEX]:[STATIONARY]])</f>
        <v>6399648</v>
      </c>
      <c r="M114" s="26">
        <f>PLTABLE[[#This Row],[INCOMES]]-PLTABLE[[#This Row],[TOTAL 
EXPENSES]]</f>
        <v>18720352</v>
      </c>
      <c r="N114" s="25">
        <f>PLTABLE[[#This Row],[NET REVENUE]]*0.3</f>
        <v>5616105.5999999996</v>
      </c>
      <c r="O114" s="27">
        <f>PLTABLE[[#This Row],[NET REVENUE]]/PLTABLE[[#This Row],[INCOMES]]</f>
        <v>0.74523694267515928</v>
      </c>
    </row>
    <row r="115" spans="1:15" s="19" customFormat="1" x14ac:dyDescent="0.25">
      <c r="A115" s="24">
        <v>2009</v>
      </c>
      <c r="B115" s="24" t="s">
        <v>19</v>
      </c>
      <c r="C115" s="21">
        <v>23990000</v>
      </c>
      <c r="D115" s="21">
        <v>20100000</v>
      </c>
      <c r="E115" s="20">
        <v>1740000</v>
      </c>
      <c r="F115" s="21">
        <v>1389495</v>
      </c>
      <c r="G115" s="22">
        <v>694747.5</v>
      </c>
      <c r="H115" s="23">
        <v>594747.5</v>
      </c>
      <c r="I115" s="24">
        <v>181000</v>
      </c>
      <c r="J115" s="21">
        <v>1240620</v>
      </c>
      <c r="K115" s="21">
        <v>1715604</v>
      </c>
      <c r="L115" s="25">
        <f>SUM(PLTABLE[[#This Row],[OPEX]:[STATIONARY]])</f>
        <v>7556214</v>
      </c>
      <c r="M115" s="26">
        <f>PLTABLE[[#This Row],[INCOMES]]-PLTABLE[[#This Row],[TOTAL 
EXPENSES]]</f>
        <v>16433786</v>
      </c>
      <c r="N115" s="25">
        <f>PLTABLE[[#This Row],[NET REVENUE]]*0.3</f>
        <v>4930135.8</v>
      </c>
      <c r="O115" s="27">
        <f>PLTABLE[[#This Row],[NET REVENUE]]/PLTABLE[[#This Row],[INCOMES]]</f>
        <v>0.68502651104626933</v>
      </c>
    </row>
    <row r="116" spans="1:15" s="19" customFormat="1" x14ac:dyDescent="0.25">
      <c r="A116" s="24">
        <v>2009</v>
      </c>
      <c r="B116" s="24" t="s">
        <v>20</v>
      </c>
      <c r="C116" s="21">
        <v>25020000</v>
      </c>
      <c r="D116" s="21">
        <v>33420000</v>
      </c>
      <c r="E116" s="20">
        <v>659000</v>
      </c>
      <c r="F116" s="21">
        <v>308495</v>
      </c>
      <c r="G116" s="22">
        <v>154247.5</v>
      </c>
      <c r="H116" s="23">
        <v>54247.5</v>
      </c>
      <c r="I116" s="24">
        <v>314200</v>
      </c>
      <c r="J116" s="21">
        <v>469867</v>
      </c>
      <c r="K116" s="21">
        <v>1719408.0000000002</v>
      </c>
      <c r="L116" s="25">
        <f>SUM(PLTABLE[[#This Row],[OPEX]:[STATIONARY]])</f>
        <v>3679465</v>
      </c>
      <c r="M116" s="26">
        <f>PLTABLE[[#This Row],[INCOMES]]-PLTABLE[[#This Row],[TOTAL 
EXPENSES]]</f>
        <v>21340535</v>
      </c>
      <c r="N116" s="25">
        <f>PLTABLE[[#This Row],[NET REVENUE]]*0.3</f>
        <v>6402160.5</v>
      </c>
      <c r="O116" s="27">
        <f>PLTABLE[[#This Row],[NET REVENUE]]/PLTABLE[[#This Row],[INCOMES]]</f>
        <v>0.85293904876099125</v>
      </c>
    </row>
    <row r="117" spans="1:15" s="19" customFormat="1" x14ac:dyDescent="0.25">
      <c r="A117" s="24">
        <v>2009</v>
      </c>
      <c r="B117" s="24" t="s">
        <v>21</v>
      </c>
      <c r="C117" s="21">
        <v>34090000</v>
      </c>
      <c r="D117" s="21">
        <v>38710000</v>
      </c>
      <c r="E117" s="20">
        <v>1347000</v>
      </c>
      <c r="F117" s="21">
        <v>996495</v>
      </c>
      <c r="G117" s="22">
        <v>498247.5</v>
      </c>
      <c r="H117" s="23">
        <v>398247.5</v>
      </c>
      <c r="I117" s="24">
        <v>367100</v>
      </c>
      <c r="J117" s="21">
        <v>960411</v>
      </c>
      <c r="K117" s="21">
        <v>607372</v>
      </c>
      <c r="L117" s="25">
        <f>SUM(PLTABLE[[#This Row],[OPEX]:[STATIONARY]])</f>
        <v>5174873</v>
      </c>
      <c r="M117" s="26">
        <f>PLTABLE[[#This Row],[INCOMES]]-PLTABLE[[#This Row],[TOTAL 
EXPENSES]]</f>
        <v>28915127</v>
      </c>
      <c r="N117" s="25">
        <f>PLTABLE[[#This Row],[NET REVENUE]]*0.3</f>
        <v>8674538.0999999996</v>
      </c>
      <c r="O117" s="27">
        <f>PLTABLE[[#This Row],[NET REVENUE]]/PLTABLE[[#This Row],[INCOMES]]</f>
        <v>0.84819967732472867</v>
      </c>
    </row>
    <row r="118" spans="1:15" s="19" customFormat="1" x14ac:dyDescent="0.25">
      <c r="A118" s="24">
        <v>2009</v>
      </c>
      <c r="B118" s="24" t="s">
        <v>22</v>
      </c>
      <c r="C118" s="21">
        <v>42570000</v>
      </c>
      <c r="D118" s="21">
        <v>5930000</v>
      </c>
      <c r="E118" s="20">
        <v>1207000</v>
      </c>
      <c r="F118" s="21">
        <v>856495</v>
      </c>
      <c r="G118" s="22">
        <v>428247.5</v>
      </c>
      <c r="H118" s="23">
        <v>328247.5</v>
      </c>
      <c r="I118" s="24">
        <v>39300</v>
      </c>
      <c r="J118" s="21">
        <v>860591</v>
      </c>
      <c r="K118" s="21">
        <v>1479122</v>
      </c>
      <c r="L118" s="25">
        <f>SUM(PLTABLE[[#This Row],[OPEX]:[STATIONARY]])</f>
        <v>5199003</v>
      </c>
      <c r="M118" s="26">
        <f>PLTABLE[[#This Row],[INCOMES]]-PLTABLE[[#This Row],[TOTAL 
EXPENSES]]</f>
        <v>37370997</v>
      </c>
      <c r="N118" s="25">
        <f>PLTABLE[[#This Row],[NET REVENUE]]*0.3</f>
        <v>11211299.1</v>
      </c>
      <c r="O118" s="27">
        <f>PLTABLE[[#This Row],[NET REVENUE]]/PLTABLE[[#This Row],[INCOMES]]</f>
        <v>0.87787167019027479</v>
      </c>
    </row>
    <row r="119" spans="1:15" s="19" customFormat="1" x14ac:dyDescent="0.25">
      <c r="A119" s="24">
        <v>2009</v>
      </c>
      <c r="B119" s="24" t="s">
        <v>23</v>
      </c>
      <c r="C119" s="21">
        <v>43200000</v>
      </c>
      <c r="D119" s="21">
        <v>40950000</v>
      </c>
      <c r="E119" s="20">
        <v>1340000</v>
      </c>
      <c r="F119" s="21">
        <v>989495</v>
      </c>
      <c r="G119" s="22">
        <v>494747.5</v>
      </c>
      <c r="H119" s="23">
        <v>394747.5</v>
      </c>
      <c r="I119" s="24">
        <v>389500</v>
      </c>
      <c r="J119" s="21">
        <v>955420.00000000012</v>
      </c>
      <c r="K119" s="21">
        <v>424146</v>
      </c>
      <c r="L119" s="25">
        <f>SUM(PLTABLE[[#This Row],[OPEX]:[STATIONARY]])</f>
        <v>4988056</v>
      </c>
      <c r="M119" s="26">
        <f>PLTABLE[[#This Row],[INCOMES]]-PLTABLE[[#This Row],[TOTAL 
EXPENSES]]</f>
        <v>38211944</v>
      </c>
      <c r="N119" s="25">
        <f>PLTABLE[[#This Row],[NET REVENUE]]*0.3</f>
        <v>11463583.199999999</v>
      </c>
      <c r="O119" s="27">
        <f>PLTABLE[[#This Row],[NET REVENUE]]/PLTABLE[[#This Row],[INCOMES]]</f>
        <v>0.88453574074074071</v>
      </c>
    </row>
    <row r="120" spans="1:15" s="19" customFormat="1" x14ac:dyDescent="0.25">
      <c r="A120" s="24">
        <v>2009</v>
      </c>
      <c r="B120" s="24" t="s">
        <v>24</v>
      </c>
      <c r="C120" s="21">
        <v>39900000</v>
      </c>
      <c r="D120" s="21">
        <v>8650000</v>
      </c>
      <c r="E120" s="20">
        <v>1916000</v>
      </c>
      <c r="F120" s="21">
        <v>1565495</v>
      </c>
      <c r="G120" s="22">
        <v>782747.5</v>
      </c>
      <c r="H120" s="23">
        <v>682747.5</v>
      </c>
      <c r="I120" s="24">
        <v>66500</v>
      </c>
      <c r="J120" s="21">
        <v>1366108</v>
      </c>
      <c r="K120" s="21">
        <v>1037858</v>
      </c>
      <c r="L120" s="25">
        <f>SUM(PLTABLE[[#This Row],[OPEX]:[STATIONARY]])</f>
        <v>7417456</v>
      </c>
      <c r="M120" s="26">
        <f>PLTABLE[[#This Row],[INCOMES]]-PLTABLE[[#This Row],[TOTAL 
EXPENSES]]</f>
        <v>32482544</v>
      </c>
      <c r="N120" s="25">
        <f>PLTABLE[[#This Row],[NET REVENUE]]*0.3</f>
        <v>9744763.1999999993</v>
      </c>
      <c r="O120" s="27">
        <f>PLTABLE[[#This Row],[NET REVENUE]]/PLTABLE[[#This Row],[INCOMES]]</f>
        <v>0.81409884711779446</v>
      </c>
    </row>
    <row r="121" spans="1:15" s="19" customFormat="1" x14ac:dyDescent="0.25">
      <c r="A121" s="24">
        <v>2009</v>
      </c>
      <c r="B121" s="24" t="s">
        <v>25</v>
      </c>
      <c r="C121" s="21">
        <v>47980000</v>
      </c>
      <c r="D121" s="21">
        <v>47460000</v>
      </c>
      <c r="E121" s="20">
        <v>1011000</v>
      </c>
      <c r="F121" s="21">
        <v>660495</v>
      </c>
      <c r="G121" s="22">
        <v>330247.5</v>
      </c>
      <c r="H121" s="23">
        <v>230247.5</v>
      </c>
      <c r="I121" s="24">
        <v>454600</v>
      </c>
      <c r="J121" s="21">
        <v>720843</v>
      </c>
      <c r="K121" s="21">
        <v>842586</v>
      </c>
      <c r="L121" s="25">
        <f>SUM(PLTABLE[[#This Row],[OPEX]:[STATIONARY]])</f>
        <v>4250019</v>
      </c>
      <c r="M121" s="26">
        <f>PLTABLE[[#This Row],[INCOMES]]-PLTABLE[[#This Row],[TOTAL 
EXPENSES]]</f>
        <v>43729981</v>
      </c>
      <c r="N121" s="25">
        <f>PLTABLE[[#This Row],[NET REVENUE]]*0.3</f>
        <v>13118994.299999999</v>
      </c>
      <c r="O121" s="27">
        <f>PLTABLE[[#This Row],[NET REVENUE]]/PLTABLE[[#This Row],[INCOMES]]</f>
        <v>0.91142102959566484</v>
      </c>
    </row>
    <row r="122" spans="1:15" s="19" customFormat="1" x14ac:dyDescent="0.25">
      <c r="A122" s="24">
        <v>2010</v>
      </c>
      <c r="B122" s="24" t="s">
        <v>14</v>
      </c>
      <c r="C122" s="21">
        <v>45700000</v>
      </c>
      <c r="D122" s="21">
        <v>26680000</v>
      </c>
      <c r="E122" s="20">
        <v>1641000</v>
      </c>
      <c r="F122" s="21">
        <v>1290495</v>
      </c>
      <c r="G122" s="22">
        <v>645247.5</v>
      </c>
      <c r="H122" s="23">
        <v>545247.5</v>
      </c>
      <c r="I122" s="24">
        <v>246800</v>
      </c>
      <c r="J122" s="21">
        <v>1170033</v>
      </c>
      <c r="K122" s="21">
        <v>711348</v>
      </c>
      <c r="L122" s="25">
        <f>SUM(PLTABLE[[#This Row],[OPEX]:[STATIONARY]])</f>
        <v>6250171</v>
      </c>
      <c r="M122" s="26">
        <f>PLTABLE[[#This Row],[INCOMES]]-PLTABLE[[#This Row],[TOTAL 
EXPENSES]]</f>
        <v>39449829</v>
      </c>
      <c r="N122" s="25">
        <f>PLTABLE[[#This Row],[NET REVENUE]]*0.3</f>
        <v>11834948.699999999</v>
      </c>
      <c r="O122" s="27">
        <f>PLTABLE[[#This Row],[NET REVENUE]]/PLTABLE[[#This Row],[INCOMES]]</f>
        <v>0.86323477024070017</v>
      </c>
    </row>
    <row r="123" spans="1:15" s="19" customFormat="1" x14ac:dyDescent="0.25">
      <c r="A123" s="24">
        <v>2010</v>
      </c>
      <c r="B123" s="24" t="s">
        <v>15</v>
      </c>
      <c r="C123" s="21">
        <v>51880000</v>
      </c>
      <c r="D123" s="21">
        <v>46230000</v>
      </c>
      <c r="E123" s="20">
        <v>1058000</v>
      </c>
      <c r="F123" s="21">
        <v>707495</v>
      </c>
      <c r="G123" s="22">
        <v>353747.5</v>
      </c>
      <c r="H123" s="23">
        <v>253747.5</v>
      </c>
      <c r="I123" s="24">
        <v>442300</v>
      </c>
      <c r="J123" s="21">
        <v>754354</v>
      </c>
      <c r="K123" s="21">
        <v>2516980</v>
      </c>
      <c r="L123" s="25">
        <f>SUM(PLTABLE[[#This Row],[OPEX]:[STATIONARY]])</f>
        <v>6086624</v>
      </c>
      <c r="M123" s="26">
        <f>PLTABLE[[#This Row],[INCOMES]]-PLTABLE[[#This Row],[TOTAL 
EXPENSES]]</f>
        <v>45793376</v>
      </c>
      <c r="N123" s="25">
        <f>PLTABLE[[#This Row],[NET REVENUE]]*0.3</f>
        <v>13738012.799999999</v>
      </c>
      <c r="O123" s="27">
        <f>PLTABLE[[#This Row],[NET REVENUE]]/PLTABLE[[#This Row],[INCOMES]]</f>
        <v>0.88267879722436393</v>
      </c>
    </row>
    <row r="124" spans="1:15" s="19" customFormat="1" x14ac:dyDescent="0.25">
      <c r="A124" s="24">
        <v>2010</v>
      </c>
      <c r="B124" s="24" t="s">
        <v>16</v>
      </c>
      <c r="C124" s="21">
        <v>56780000</v>
      </c>
      <c r="D124" s="21">
        <v>32820000</v>
      </c>
      <c r="E124" s="20">
        <v>1106000</v>
      </c>
      <c r="F124" s="21">
        <v>755495</v>
      </c>
      <c r="G124" s="22">
        <v>377747.5</v>
      </c>
      <c r="H124" s="23">
        <v>277747.5</v>
      </c>
      <c r="I124" s="24">
        <v>308200</v>
      </c>
      <c r="J124" s="21">
        <v>788578</v>
      </c>
      <c r="K124" s="21">
        <v>323974</v>
      </c>
      <c r="L124" s="25">
        <f>SUM(PLTABLE[[#This Row],[OPEX]:[STATIONARY]])</f>
        <v>3937742</v>
      </c>
      <c r="M124" s="26">
        <f>PLTABLE[[#This Row],[INCOMES]]-PLTABLE[[#This Row],[TOTAL 
EXPENSES]]</f>
        <v>52842258</v>
      </c>
      <c r="N124" s="25">
        <f>PLTABLE[[#This Row],[NET REVENUE]]*0.3</f>
        <v>15852677.399999999</v>
      </c>
      <c r="O124" s="27">
        <f>PLTABLE[[#This Row],[NET REVENUE]]/PLTABLE[[#This Row],[INCOMES]]</f>
        <v>0.93064913702007745</v>
      </c>
    </row>
    <row r="125" spans="1:15" s="19" customFormat="1" x14ac:dyDescent="0.25">
      <c r="A125" s="24">
        <v>2010</v>
      </c>
      <c r="B125" s="24" t="s">
        <v>17</v>
      </c>
      <c r="C125" s="21">
        <v>58370000</v>
      </c>
      <c r="D125" s="21">
        <v>51220000</v>
      </c>
      <c r="E125" s="20">
        <v>1933000</v>
      </c>
      <c r="F125" s="21">
        <v>1582495</v>
      </c>
      <c r="G125" s="22">
        <v>791247.5</v>
      </c>
      <c r="H125" s="23">
        <v>691247.5</v>
      </c>
      <c r="I125" s="24">
        <v>492200</v>
      </c>
      <c r="J125" s="21">
        <v>1378229</v>
      </c>
      <c r="K125" s="21">
        <v>2336290</v>
      </c>
      <c r="L125" s="25">
        <f>SUM(PLTABLE[[#This Row],[OPEX]:[STATIONARY]])</f>
        <v>9204709</v>
      </c>
      <c r="M125" s="26">
        <f>PLTABLE[[#This Row],[INCOMES]]-PLTABLE[[#This Row],[TOTAL 
EXPENSES]]</f>
        <v>49165291</v>
      </c>
      <c r="N125" s="25">
        <f>PLTABLE[[#This Row],[NET REVENUE]]*0.3</f>
        <v>14749587.299999999</v>
      </c>
      <c r="O125" s="27">
        <f>PLTABLE[[#This Row],[NET REVENUE]]/PLTABLE[[#This Row],[INCOMES]]</f>
        <v>0.84230411170121633</v>
      </c>
    </row>
    <row r="126" spans="1:15" s="19" customFormat="1" x14ac:dyDescent="0.25">
      <c r="A126" s="24">
        <v>2010</v>
      </c>
      <c r="B126" s="24" t="s">
        <v>18</v>
      </c>
      <c r="C126" s="21">
        <v>44840000</v>
      </c>
      <c r="D126" s="21">
        <v>7710000</v>
      </c>
      <c r="E126" s="20">
        <v>436000</v>
      </c>
      <c r="F126" s="21">
        <v>85495</v>
      </c>
      <c r="G126" s="22">
        <v>42747.5</v>
      </c>
      <c r="H126" s="23">
        <v>-57252.5</v>
      </c>
      <c r="I126" s="24">
        <v>57100</v>
      </c>
      <c r="J126" s="21">
        <v>310868</v>
      </c>
      <c r="K126" s="21">
        <v>2061134</v>
      </c>
      <c r="L126" s="25">
        <f>SUM(PLTABLE[[#This Row],[OPEX]:[STATIONARY]])</f>
        <v>2936092</v>
      </c>
      <c r="M126" s="26">
        <f>PLTABLE[[#This Row],[INCOMES]]-PLTABLE[[#This Row],[TOTAL 
EXPENSES]]</f>
        <v>41903908</v>
      </c>
      <c r="N126" s="25">
        <f>PLTABLE[[#This Row],[NET REVENUE]]*0.3</f>
        <v>12571172.4</v>
      </c>
      <c r="O126" s="27">
        <f>PLTABLE[[#This Row],[NET REVENUE]]/PLTABLE[[#This Row],[INCOMES]]</f>
        <v>0.93452069580731489</v>
      </c>
    </row>
    <row r="127" spans="1:15" s="19" customFormat="1" x14ac:dyDescent="0.25">
      <c r="A127" s="24">
        <v>2010</v>
      </c>
      <c r="B127" s="24" t="s">
        <v>19</v>
      </c>
      <c r="C127" s="21">
        <v>44770000</v>
      </c>
      <c r="D127" s="21">
        <v>50560000</v>
      </c>
      <c r="E127" s="20">
        <v>1764000</v>
      </c>
      <c r="F127" s="21">
        <v>1413495</v>
      </c>
      <c r="G127" s="22">
        <v>706747.5</v>
      </c>
      <c r="H127" s="23">
        <v>606747.5</v>
      </c>
      <c r="I127" s="24">
        <v>485600</v>
      </c>
      <c r="J127" s="21">
        <v>1257732</v>
      </c>
      <c r="K127" s="21">
        <v>595960</v>
      </c>
      <c r="L127" s="25">
        <f>SUM(PLTABLE[[#This Row],[OPEX]:[STATIONARY]])</f>
        <v>6830282</v>
      </c>
      <c r="M127" s="26">
        <f>PLTABLE[[#This Row],[INCOMES]]-PLTABLE[[#This Row],[TOTAL 
EXPENSES]]</f>
        <v>37939718</v>
      </c>
      <c r="N127" s="25">
        <f>PLTABLE[[#This Row],[NET REVENUE]]*0.3</f>
        <v>11381915.4</v>
      </c>
      <c r="O127" s="27">
        <f>PLTABLE[[#This Row],[NET REVENUE]]/PLTABLE[[#This Row],[INCOMES]]</f>
        <v>0.84743618494527584</v>
      </c>
    </row>
    <row r="128" spans="1:15" s="19" customFormat="1" x14ac:dyDescent="0.25">
      <c r="A128" s="24">
        <v>2010</v>
      </c>
      <c r="B128" s="24" t="s">
        <v>20</v>
      </c>
      <c r="C128" s="21">
        <v>41510000</v>
      </c>
      <c r="D128" s="21">
        <v>22410000</v>
      </c>
      <c r="E128" s="20">
        <v>823000</v>
      </c>
      <c r="F128" s="21">
        <v>472495</v>
      </c>
      <c r="G128" s="22">
        <v>236247.5</v>
      </c>
      <c r="H128" s="23">
        <v>136247.5</v>
      </c>
      <c r="I128" s="24">
        <v>204100</v>
      </c>
      <c r="J128" s="21">
        <v>586799</v>
      </c>
      <c r="K128" s="21">
        <v>1463906</v>
      </c>
      <c r="L128" s="25">
        <f>SUM(PLTABLE[[#This Row],[OPEX]:[STATIONARY]])</f>
        <v>3922795</v>
      </c>
      <c r="M128" s="26">
        <f>PLTABLE[[#This Row],[INCOMES]]-PLTABLE[[#This Row],[TOTAL 
EXPENSES]]</f>
        <v>37587205</v>
      </c>
      <c r="N128" s="25">
        <f>PLTABLE[[#This Row],[NET REVENUE]]*0.3</f>
        <v>11276161.5</v>
      </c>
      <c r="O128" s="27">
        <f>PLTABLE[[#This Row],[NET REVENUE]]/PLTABLE[[#This Row],[INCOMES]]</f>
        <v>0.90549759094194171</v>
      </c>
    </row>
    <row r="129" spans="1:15" s="19" customFormat="1" x14ac:dyDescent="0.25">
      <c r="A129" s="24">
        <v>2010</v>
      </c>
      <c r="B129" s="24" t="s">
        <v>21</v>
      </c>
      <c r="C129" s="21">
        <v>45660000</v>
      </c>
      <c r="D129" s="21">
        <v>53390000</v>
      </c>
      <c r="E129" s="20">
        <v>762000</v>
      </c>
      <c r="F129" s="21">
        <v>411495</v>
      </c>
      <c r="G129" s="22">
        <v>205747.5</v>
      </c>
      <c r="H129" s="23">
        <v>105747.5</v>
      </c>
      <c r="I129" s="24">
        <v>513900</v>
      </c>
      <c r="J129" s="21">
        <v>543306</v>
      </c>
      <c r="K129" s="21">
        <v>1146906</v>
      </c>
      <c r="L129" s="25">
        <f>SUM(PLTABLE[[#This Row],[OPEX]:[STATIONARY]])</f>
        <v>3689102</v>
      </c>
      <c r="M129" s="26">
        <f>PLTABLE[[#This Row],[INCOMES]]-PLTABLE[[#This Row],[TOTAL 
EXPENSES]]</f>
        <v>41970898</v>
      </c>
      <c r="N129" s="25">
        <f>PLTABLE[[#This Row],[NET REVENUE]]*0.3</f>
        <v>12591269.4</v>
      </c>
      <c r="O129" s="27">
        <f>PLTABLE[[#This Row],[NET REVENUE]]/PLTABLE[[#This Row],[INCOMES]]</f>
        <v>0.91920494962768284</v>
      </c>
    </row>
    <row r="130" spans="1:15" s="19" customFormat="1" x14ac:dyDescent="0.25">
      <c r="A130" s="24">
        <v>2010</v>
      </c>
      <c r="B130" s="24" t="s">
        <v>22</v>
      </c>
      <c r="C130" s="21">
        <v>50050000</v>
      </c>
      <c r="D130" s="21">
        <v>42250000</v>
      </c>
      <c r="E130" s="20">
        <v>1401000</v>
      </c>
      <c r="F130" s="21">
        <v>1050495</v>
      </c>
      <c r="G130" s="22">
        <v>525247.5</v>
      </c>
      <c r="H130" s="23">
        <v>425247.5</v>
      </c>
      <c r="I130" s="24">
        <v>402500</v>
      </c>
      <c r="J130" s="21">
        <v>998912.99999999988</v>
      </c>
      <c r="K130" s="21">
        <v>1338374</v>
      </c>
      <c r="L130" s="25">
        <f>SUM(PLTABLE[[#This Row],[OPEX]:[STATIONARY]])</f>
        <v>6141777</v>
      </c>
      <c r="M130" s="26">
        <f>PLTABLE[[#This Row],[INCOMES]]-PLTABLE[[#This Row],[TOTAL 
EXPENSES]]</f>
        <v>43908223</v>
      </c>
      <c r="N130" s="25">
        <f>PLTABLE[[#This Row],[NET REVENUE]]*0.3</f>
        <v>13172466.9</v>
      </c>
      <c r="O130" s="27">
        <f>PLTABLE[[#This Row],[NET REVENUE]]/PLTABLE[[#This Row],[INCOMES]]</f>
        <v>0.87728717282717283</v>
      </c>
    </row>
    <row r="131" spans="1:15" s="19" customFormat="1" x14ac:dyDescent="0.25">
      <c r="A131" s="24">
        <v>2010</v>
      </c>
      <c r="B131" s="24" t="s">
        <v>23</v>
      </c>
      <c r="C131" s="21">
        <v>52260000</v>
      </c>
      <c r="D131" s="21">
        <v>57500000</v>
      </c>
      <c r="E131" s="20">
        <v>556000</v>
      </c>
      <c r="F131" s="21">
        <v>205495</v>
      </c>
      <c r="G131" s="22">
        <v>102747.5</v>
      </c>
      <c r="H131" s="23">
        <v>2747.5</v>
      </c>
      <c r="I131" s="24">
        <v>555000</v>
      </c>
      <c r="J131" s="21">
        <v>396428</v>
      </c>
      <c r="K131" s="21">
        <v>1905170</v>
      </c>
      <c r="L131" s="25">
        <f>SUM(PLTABLE[[#This Row],[OPEX]:[STATIONARY]])</f>
        <v>3723588</v>
      </c>
      <c r="M131" s="26">
        <f>PLTABLE[[#This Row],[INCOMES]]-PLTABLE[[#This Row],[TOTAL 
EXPENSES]]</f>
        <v>48536412</v>
      </c>
      <c r="N131" s="25">
        <f>PLTABLE[[#This Row],[NET REVENUE]]*0.3</f>
        <v>14560923.6</v>
      </c>
      <c r="O131" s="27">
        <f>PLTABLE[[#This Row],[NET REVENUE]]/PLTABLE[[#This Row],[INCOMES]]</f>
        <v>0.92874879448909298</v>
      </c>
    </row>
    <row r="132" spans="1:15" s="19" customFormat="1" x14ac:dyDescent="0.25">
      <c r="A132" s="24">
        <v>2010</v>
      </c>
      <c r="B132" s="24" t="s">
        <v>24</v>
      </c>
      <c r="C132" s="21">
        <v>72300000</v>
      </c>
      <c r="D132" s="21">
        <v>28750000</v>
      </c>
      <c r="E132" s="20">
        <v>1298000</v>
      </c>
      <c r="F132" s="21">
        <v>947495</v>
      </c>
      <c r="G132" s="22">
        <v>473747.5</v>
      </c>
      <c r="H132" s="23">
        <v>373747.5</v>
      </c>
      <c r="I132" s="24">
        <v>267500</v>
      </c>
      <c r="J132" s="21">
        <v>925474</v>
      </c>
      <c r="K132" s="21">
        <v>1317452</v>
      </c>
      <c r="L132" s="25">
        <f>SUM(PLTABLE[[#This Row],[OPEX]:[STATIONARY]])</f>
        <v>5603416</v>
      </c>
      <c r="M132" s="26">
        <f>PLTABLE[[#This Row],[INCOMES]]-PLTABLE[[#This Row],[TOTAL 
EXPENSES]]</f>
        <v>66696584</v>
      </c>
      <c r="N132" s="25">
        <f>PLTABLE[[#This Row],[NET REVENUE]]*0.3</f>
        <v>20008975.199999999</v>
      </c>
      <c r="O132" s="27">
        <f>PLTABLE[[#This Row],[NET REVENUE]]/PLTABLE[[#This Row],[INCOMES]]</f>
        <v>0.92249770401106501</v>
      </c>
    </row>
    <row r="133" spans="1:15" s="19" customFormat="1" x14ac:dyDescent="0.25">
      <c r="A133" s="24">
        <v>2010</v>
      </c>
      <c r="B133" s="24" t="s">
        <v>25</v>
      </c>
      <c r="C133" s="21">
        <v>88850000</v>
      </c>
      <c r="D133" s="21">
        <v>13930000</v>
      </c>
      <c r="E133" s="20">
        <v>662000</v>
      </c>
      <c r="F133" s="21">
        <v>311495</v>
      </c>
      <c r="G133" s="22">
        <v>155747.5</v>
      </c>
      <c r="H133" s="23">
        <v>55747.5</v>
      </c>
      <c r="I133" s="24">
        <v>119300</v>
      </c>
      <c r="J133" s="21">
        <v>472006.00000000006</v>
      </c>
      <c r="K133" s="21">
        <v>2501130</v>
      </c>
      <c r="L133" s="25">
        <f>SUM(PLTABLE[[#This Row],[OPEX]:[STATIONARY]])</f>
        <v>4277426</v>
      </c>
      <c r="M133" s="26">
        <f>PLTABLE[[#This Row],[INCOMES]]-PLTABLE[[#This Row],[TOTAL 
EXPENSES]]</f>
        <v>84572574</v>
      </c>
      <c r="N133" s="25">
        <f>PLTABLE[[#This Row],[NET REVENUE]]*0.3</f>
        <v>25371772.199999999</v>
      </c>
      <c r="O133" s="27">
        <f>PLTABLE[[#This Row],[NET REVENUE]]/PLTABLE[[#This Row],[INCOMES]]</f>
        <v>0.9518578953292065</v>
      </c>
    </row>
    <row r="134" spans="1:15" s="19" customFormat="1" x14ac:dyDescent="0.25">
      <c r="A134" s="24">
        <v>2011</v>
      </c>
      <c r="B134" s="24" t="s">
        <v>14</v>
      </c>
      <c r="C134" s="21">
        <v>86260000</v>
      </c>
      <c r="D134" s="21">
        <v>22840000</v>
      </c>
      <c r="E134" s="20">
        <v>1254000</v>
      </c>
      <c r="F134" s="21">
        <v>903495</v>
      </c>
      <c r="G134" s="22">
        <v>451747.5</v>
      </c>
      <c r="H134" s="23">
        <v>351747.5</v>
      </c>
      <c r="I134" s="24">
        <v>208400</v>
      </c>
      <c r="J134" s="21">
        <v>894102</v>
      </c>
      <c r="K134" s="21">
        <v>619418</v>
      </c>
      <c r="L134" s="25">
        <f>SUM(PLTABLE[[#This Row],[OPEX]:[STATIONARY]])</f>
        <v>4682910</v>
      </c>
      <c r="M134" s="26">
        <f>PLTABLE[[#This Row],[INCOMES]]-PLTABLE[[#This Row],[TOTAL 
EXPENSES]]</f>
        <v>81577090</v>
      </c>
      <c r="N134" s="25">
        <f>PLTABLE[[#This Row],[NET REVENUE]]*0.3</f>
        <v>24473127</v>
      </c>
      <c r="O134" s="27">
        <f>PLTABLE[[#This Row],[NET REVENUE]]/PLTABLE[[#This Row],[INCOMES]]</f>
        <v>0.94571168560166941</v>
      </c>
    </row>
    <row r="135" spans="1:15" s="19" customFormat="1" x14ac:dyDescent="0.25">
      <c r="A135" s="24">
        <v>2011</v>
      </c>
      <c r="B135" s="24" t="s">
        <v>15</v>
      </c>
      <c r="C135" s="21">
        <v>83050000</v>
      </c>
      <c r="D135" s="21">
        <v>32330000</v>
      </c>
      <c r="E135" s="20">
        <v>712000</v>
      </c>
      <c r="F135" s="21">
        <v>361495</v>
      </c>
      <c r="G135" s="22">
        <v>180747.5</v>
      </c>
      <c r="H135" s="23">
        <v>80747.5</v>
      </c>
      <c r="I135" s="24">
        <v>303300</v>
      </c>
      <c r="J135" s="21">
        <v>507656.00000000006</v>
      </c>
      <c r="K135" s="21">
        <v>183860</v>
      </c>
      <c r="L135" s="25">
        <f>SUM(PLTABLE[[#This Row],[OPEX]:[STATIONARY]])</f>
        <v>2329806</v>
      </c>
      <c r="M135" s="26">
        <f>PLTABLE[[#This Row],[INCOMES]]-PLTABLE[[#This Row],[TOTAL 
EXPENSES]]</f>
        <v>80720194</v>
      </c>
      <c r="N135" s="25">
        <f>PLTABLE[[#This Row],[NET REVENUE]]*0.3</f>
        <v>24216058.199999999</v>
      </c>
      <c r="O135" s="27">
        <f>PLTABLE[[#This Row],[NET REVENUE]]/PLTABLE[[#This Row],[INCOMES]]</f>
        <v>0.97194694762191447</v>
      </c>
    </row>
    <row r="136" spans="1:15" s="19" customFormat="1" x14ac:dyDescent="0.25">
      <c r="A136" s="24">
        <v>2011</v>
      </c>
      <c r="B136" s="24" t="s">
        <v>16</v>
      </c>
      <c r="C136" s="21">
        <v>84520000</v>
      </c>
      <c r="D136" s="21">
        <v>10420000</v>
      </c>
      <c r="E136" s="20">
        <v>1722000</v>
      </c>
      <c r="F136" s="21">
        <v>1371495</v>
      </c>
      <c r="G136" s="22">
        <v>685747.5</v>
      </c>
      <c r="H136" s="23">
        <v>585747.5</v>
      </c>
      <c r="I136" s="24">
        <v>84200</v>
      </c>
      <c r="J136" s="21">
        <v>1227786</v>
      </c>
      <c r="K136" s="21">
        <v>2026898</v>
      </c>
      <c r="L136" s="25">
        <f>SUM(PLTABLE[[#This Row],[OPEX]:[STATIONARY]])</f>
        <v>7703874</v>
      </c>
      <c r="M136" s="26">
        <f>PLTABLE[[#This Row],[INCOMES]]-PLTABLE[[#This Row],[TOTAL 
EXPENSES]]</f>
        <v>76816126</v>
      </c>
      <c r="N136" s="25">
        <f>PLTABLE[[#This Row],[NET REVENUE]]*0.3</f>
        <v>23044837.800000001</v>
      </c>
      <c r="O136" s="27">
        <f>PLTABLE[[#This Row],[NET REVENUE]]/PLTABLE[[#This Row],[INCOMES]]</f>
        <v>0.90885146710837672</v>
      </c>
    </row>
    <row r="137" spans="1:15" s="19" customFormat="1" x14ac:dyDescent="0.25">
      <c r="A137" s="24">
        <v>2011</v>
      </c>
      <c r="B137" s="24" t="s">
        <v>17</v>
      </c>
      <c r="C137" s="21">
        <v>20700000</v>
      </c>
      <c r="D137" s="21">
        <v>22280000</v>
      </c>
      <c r="E137" s="20">
        <v>959000</v>
      </c>
      <c r="F137" s="21">
        <v>608495</v>
      </c>
      <c r="G137" s="22">
        <v>304247.5</v>
      </c>
      <c r="H137" s="23">
        <v>204247.5</v>
      </c>
      <c r="I137" s="24">
        <v>202800</v>
      </c>
      <c r="J137" s="21">
        <v>683767</v>
      </c>
      <c r="K137" s="21">
        <v>1596412</v>
      </c>
      <c r="L137" s="25">
        <f>SUM(PLTABLE[[#This Row],[OPEX]:[STATIONARY]])</f>
        <v>4558969</v>
      </c>
      <c r="M137" s="26">
        <f>PLTABLE[[#This Row],[INCOMES]]-PLTABLE[[#This Row],[TOTAL 
EXPENSES]]</f>
        <v>16141031</v>
      </c>
      <c r="N137" s="25">
        <f>PLTABLE[[#This Row],[NET REVENUE]]*0.3</f>
        <v>4842309.3</v>
      </c>
      <c r="O137" s="27">
        <f>PLTABLE[[#This Row],[NET REVENUE]]/PLTABLE[[#This Row],[INCOMES]]</f>
        <v>0.77975995169082124</v>
      </c>
    </row>
    <row r="138" spans="1:15" s="19" customFormat="1" x14ac:dyDescent="0.25">
      <c r="A138" s="24">
        <v>2011</v>
      </c>
      <c r="B138" s="24" t="s">
        <v>18</v>
      </c>
      <c r="C138" s="21">
        <v>23880000</v>
      </c>
      <c r="D138" s="21">
        <v>54660000</v>
      </c>
      <c r="E138" s="20">
        <v>1742000</v>
      </c>
      <c r="F138" s="21">
        <v>1391495</v>
      </c>
      <c r="G138" s="22">
        <v>695747.5</v>
      </c>
      <c r="H138" s="23">
        <v>595747.5</v>
      </c>
      <c r="I138" s="24">
        <v>526600</v>
      </c>
      <c r="J138" s="21">
        <v>1242046</v>
      </c>
      <c r="K138" s="21">
        <v>400054</v>
      </c>
      <c r="L138" s="25">
        <f>SUM(PLTABLE[[#This Row],[OPEX]:[STATIONARY]])</f>
        <v>6593690</v>
      </c>
      <c r="M138" s="26">
        <f>PLTABLE[[#This Row],[INCOMES]]-PLTABLE[[#This Row],[TOTAL 
EXPENSES]]</f>
        <v>17286310</v>
      </c>
      <c r="N138" s="25">
        <f>PLTABLE[[#This Row],[NET REVENUE]]*0.3</f>
        <v>5185893</v>
      </c>
      <c r="O138" s="27">
        <f>PLTABLE[[#This Row],[NET REVENUE]]/PLTABLE[[#This Row],[INCOMES]]</f>
        <v>0.72388232830820776</v>
      </c>
    </row>
    <row r="139" spans="1:15" s="19" customFormat="1" x14ac:dyDescent="0.25">
      <c r="A139" s="24">
        <v>2011</v>
      </c>
      <c r="B139" s="24" t="s">
        <v>19</v>
      </c>
      <c r="C139" s="21">
        <v>26490000</v>
      </c>
      <c r="D139" s="21">
        <v>3340000</v>
      </c>
      <c r="E139" s="20">
        <v>1162000</v>
      </c>
      <c r="F139" s="21">
        <v>811495</v>
      </c>
      <c r="G139" s="22">
        <v>405747.5</v>
      </c>
      <c r="H139" s="23">
        <v>305747.5</v>
      </c>
      <c r="I139" s="24">
        <v>13400</v>
      </c>
      <c r="J139" s="21">
        <v>828506</v>
      </c>
      <c r="K139" s="21">
        <v>1126618</v>
      </c>
      <c r="L139" s="25">
        <f>SUM(PLTABLE[[#This Row],[OPEX]:[STATIONARY]])</f>
        <v>4653514</v>
      </c>
      <c r="M139" s="26">
        <f>PLTABLE[[#This Row],[INCOMES]]-PLTABLE[[#This Row],[TOTAL 
EXPENSES]]</f>
        <v>21836486</v>
      </c>
      <c r="N139" s="25">
        <f>PLTABLE[[#This Row],[NET REVENUE]]*0.3</f>
        <v>6550945.7999999998</v>
      </c>
      <c r="O139" s="27">
        <f>PLTABLE[[#This Row],[NET REVENUE]]/PLTABLE[[#This Row],[INCOMES]]</f>
        <v>0.82432940732351834</v>
      </c>
    </row>
    <row r="140" spans="1:15" s="19" customFormat="1" x14ac:dyDescent="0.25">
      <c r="A140" s="24">
        <v>2011</v>
      </c>
      <c r="B140" s="24" t="s">
        <v>20</v>
      </c>
      <c r="C140" s="21">
        <v>22680000</v>
      </c>
      <c r="D140" s="21">
        <v>50360000</v>
      </c>
      <c r="E140" s="20">
        <v>998000</v>
      </c>
      <c r="F140" s="21">
        <v>647495</v>
      </c>
      <c r="G140" s="22">
        <v>323747.5</v>
      </c>
      <c r="H140" s="23">
        <v>223747.5</v>
      </c>
      <c r="I140" s="24">
        <v>483600</v>
      </c>
      <c r="J140" s="21">
        <v>711574</v>
      </c>
      <c r="K140" s="21">
        <v>166108</v>
      </c>
      <c r="L140" s="25">
        <f>SUM(PLTABLE[[#This Row],[OPEX]:[STATIONARY]])</f>
        <v>3554272</v>
      </c>
      <c r="M140" s="26">
        <f>PLTABLE[[#This Row],[INCOMES]]-PLTABLE[[#This Row],[TOTAL 
EXPENSES]]</f>
        <v>19125728</v>
      </c>
      <c r="N140" s="25">
        <f>PLTABLE[[#This Row],[NET REVENUE]]*0.3</f>
        <v>5737718.3999999994</v>
      </c>
      <c r="O140" s="27">
        <f>PLTABLE[[#This Row],[NET REVENUE]]/PLTABLE[[#This Row],[INCOMES]]</f>
        <v>0.84328606701940034</v>
      </c>
    </row>
    <row r="141" spans="1:15" s="19" customFormat="1" x14ac:dyDescent="0.25">
      <c r="A141" s="24">
        <v>2011</v>
      </c>
      <c r="B141" s="24" t="s">
        <v>21</v>
      </c>
      <c r="C141" s="21">
        <v>24060000</v>
      </c>
      <c r="D141" s="21">
        <v>55740000</v>
      </c>
      <c r="E141" s="20">
        <v>1474000</v>
      </c>
      <c r="F141" s="21">
        <v>1123495</v>
      </c>
      <c r="G141" s="22">
        <v>561747.5</v>
      </c>
      <c r="H141" s="23">
        <v>461747.5</v>
      </c>
      <c r="I141" s="24">
        <v>537400</v>
      </c>
      <c r="J141" s="21">
        <v>1050962</v>
      </c>
      <c r="K141" s="21">
        <v>610542</v>
      </c>
      <c r="L141" s="25">
        <f>SUM(PLTABLE[[#This Row],[OPEX]:[STATIONARY]])</f>
        <v>5819894</v>
      </c>
      <c r="M141" s="26">
        <f>PLTABLE[[#This Row],[INCOMES]]-PLTABLE[[#This Row],[TOTAL 
EXPENSES]]</f>
        <v>18240106</v>
      </c>
      <c r="N141" s="25">
        <f>PLTABLE[[#This Row],[NET REVENUE]]*0.3</f>
        <v>5472031.7999999998</v>
      </c>
      <c r="O141" s="27">
        <f>PLTABLE[[#This Row],[NET REVENUE]]/PLTABLE[[#This Row],[INCOMES]]</f>
        <v>0.75810914380714878</v>
      </c>
    </row>
    <row r="142" spans="1:15" s="19" customFormat="1" x14ac:dyDescent="0.25">
      <c r="A142" s="24">
        <v>2011</v>
      </c>
      <c r="B142" s="24" t="s">
        <v>22</v>
      </c>
      <c r="C142" s="21">
        <v>26010000</v>
      </c>
      <c r="D142" s="21">
        <v>30490000</v>
      </c>
      <c r="E142" s="20">
        <v>316000</v>
      </c>
      <c r="F142" s="21">
        <v>-34505</v>
      </c>
      <c r="G142" s="22">
        <v>-17252.5</v>
      </c>
      <c r="H142" s="23">
        <v>-117252.5</v>
      </c>
      <c r="I142" s="24">
        <v>284900</v>
      </c>
      <c r="J142" s="21">
        <v>225308</v>
      </c>
      <c r="K142" s="21">
        <v>1999636</v>
      </c>
      <c r="L142" s="25">
        <f>SUM(PLTABLE[[#This Row],[OPEX]:[STATIONARY]])</f>
        <v>2656834</v>
      </c>
      <c r="M142" s="26">
        <f>PLTABLE[[#This Row],[INCOMES]]-PLTABLE[[#This Row],[TOTAL 
EXPENSES]]</f>
        <v>23353166</v>
      </c>
      <c r="N142" s="25">
        <f>PLTABLE[[#This Row],[NET REVENUE]]*0.3</f>
        <v>7005949.7999999998</v>
      </c>
      <c r="O142" s="27">
        <f>PLTABLE[[#This Row],[NET REVENUE]]/PLTABLE[[#This Row],[INCOMES]]</f>
        <v>0.89785336409073435</v>
      </c>
    </row>
    <row r="143" spans="1:15" s="19" customFormat="1" x14ac:dyDescent="0.25">
      <c r="A143" s="24">
        <v>2011</v>
      </c>
      <c r="B143" s="24" t="s">
        <v>23</v>
      </c>
      <c r="C143" s="21">
        <v>19690000</v>
      </c>
      <c r="D143" s="21">
        <v>8410000</v>
      </c>
      <c r="E143" s="20">
        <v>1868000</v>
      </c>
      <c r="F143" s="21">
        <v>1517495</v>
      </c>
      <c r="G143" s="22">
        <v>758747.5</v>
      </c>
      <c r="H143" s="23">
        <v>658747.5</v>
      </c>
      <c r="I143" s="24">
        <v>64100</v>
      </c>
      <c r="J143" s="21">
        <v>1331884</v>
      </c>
      <c r="K143" s="21">
        <v>949732</v>
      </c>
      <c r="L143" s="25">
        <f>SUM(PLTABLE[[#This Row],[OPEX]:[STATIONARY]])</f>
        <v>7148706</v>
      </c>
      <c r="M143" s="26">
        <f>PLTABLE[[#This Row],[INCOMES]]-PLTABLE[[#This Row],[TOTAL 
EXPENSES]]</f>
        <v>12541294</v>
      </c>
      <c r="N143" s="25">
        <f>PLTABLE[[#This Row],[NET REVENUE]]*0.3</f>
        <v>3762388.1999999997</v>
      </c>
      <c r="O143" s="27">
        <f>PLTABLE[[#This Row],[NET REVENUE]]/PLTABLE[[#This Row],[INCOMES]]</f>
        <v>0.6369372270187913</v>
      </c>
    </row>
    <row r="144" spans="1:15" s="19" customFormat="1" x14ac:dyDescent="0.25">
      <c r="A144" s="24">
        <v>2011</v>
      </c>
      <c r="B144" s="24" t="s">
        <v>24</v>
      </c>
      <c r="C144" s="21">
        <v>22550000</v>
      </c>
      <c r="D144" s="21">
        <v>40700000</v>
      </c>
      <c r="E144" s="20">
        <v>1844000</v>
      </c>
      <c r="F144" s="21">
        <v>1493495</v>
      </c>
      <c r="G144" s="22">
        <v>746747.5</v>
      </c>
      <c r="H144" s="23">
        <v>646747.5</v>
      </c>
      <c r="I144" s="24">
        <v>387000</v>
      </c>
      <c r="J144" s="21">
        <v>1314772</v>
      </c>
      <c r="K144" s="21">
        <v>443166</v>
      </c>
      <c r="L144" s="25">
        <f>SUM(PLTABLE[[#This Row],[OPEX]:[STATIONARY]])</f>
        <v>6875928</v>
      </c>
      <c r="M144" s="26">
        <f>PLTABLE[[#This Row],[INCOMES]]-PLTABLE[[#This Row],[TOTAL 
EXPENSES]]</f>
        <v>15674072</v>
      </c>
      <c r="N144" s="25">
        <f>PLTABLE[[#This Row],[NET REVENUE]]*0.3</f>
        <v>4702221.5999999996</v>
      </c>
      <c r="O144" s="27">
        <f>PLTABLE[[#This Row],[NET REVENUE]]/PLTABLE[[#This Row],[INCOMES]]</f>
        <v>0.69508079822616409</v>
      </c>
    </row>
    <row r="145" spans="1:15" s="19" customFormat="1" x14ac:dyDescent="0.25">
      <c r="A145" s="24">
        <v>2011</v>
      </c>
      <c r="B145" s="24" t="s">
        <v>25</v>
      </c>
      <c r="C145" s="21">
        <v>21580000</v>
      </c>
      <c r="D145" s="21">
        <v>6440000</v>
      </c>
      <c r="E145" s="20">
        <v>1859000</v>
      </c>
      <c r="F145" s="21">
        <v>1508495</v>
      </c>
      <c r="G145" s="22">
        <v>754247.5</v>
      </c>
      <c r="H145" s="23">
        <v>654247.5</v>
      </c>
      <c r="I145" s="24">
        <v>44400</v>
      </c>
      <c r="J145" s="21">
        <v>1325467</v>
      </c>
      <c r="K145" s="21">
        <v>336020</v>
      </c>
      <c r="L145" s="25">
        <f>SUM(PLTABLE[[#This Row],[OPEX]:[STATIONARY]])</f>
        <v>6481877</v>
      </c>
      <c r="M145" s="26">
        <f>PLTABLE[[#This Row],[INCOMES]]-PLTABLE[[#This Row],[TOTAL 
EXPENSES]]</f>
        <v>15098123</v>
      </c>
      <c r="N145" s="25">
        <f>PLTABLE[[#This Row],[NET REVENUE]]*0.3</f>
        <v>4529436.8999999994</v>
      </c>
      <c r="O145" s="27">
        <f>PLTABLE[[#This Row],[NET REVENUE]]/PLTABLE[[#This Row],[INCOMES]]</f>
        <v>0.69963498609823915</v>
      </c>
    </row>
    <row r="146" spans="1:15" s="19" customFormat="1" x14ac:dyDescent="0.25">
      <c r="A146" s="24">
        <v>2012</v>
      </c>
      <c r="B146" s="24" t="s">
        <v>14</v>
      </c>
      <c r="C146" s="21">
        <v>19950000</v>
      </c>
      <c r="D146" s="21">
        <v>36870000</v>
      </c>
      <c r="E146" s="20">
        <v>1490000</v>
      </c>
      <c r="F146" s="21">
        <v>1139495</v>
      </c>
      <c r="G146" s="22">
        <v>569747.5</v>
      </c>
      <c r="H146" s="23">
        <v>469747.5</v>
      </c>
      <c r="I146" s="24">
        <v>348700</v>
      </c>
      <c r="J146" s="21">
        <v>1062370</v>
      </c>
      <c r="K146" s="21">
        <v>1181776</v>
      </c>
      <c r="L146" s="25">
        <f>SUM(PLTABLE[[#This Row],[OPEX]:[STATIONARY]])</f>
        <v>6261836</v>
      </c>
      <c r="M146" s="26">
        <f>PLTABLE[[#This Row],[INCOMES]]-PLTABLE[[#This Row],[TOTAL 
EXPENSES]]</f>
        <v>13688164</v>
      </c>
      <c r="N146" s="25">
        <f>PLTABLE[[#This Row],[NET REVENUE]]*0.3</f>
        <v>4106449.1999999997</v>
      </c>
      <c r="O146" s="27">
        <f>PLTABLE[[#This Row],[NET REVENUE]]/PLTABLE[[#This Row],[INCOMES]]</f>
        <v>0.68612350877192985</v>
      </c>
    </row>
    <row r="147" spans="1:15" s="19" customFormat="1" x14ac:dyDescent="0.25">
      <c r="A147" s="24">
        <v>2012</v>
      </c>
      <c r="B147" s="24" t="s">
        <v>15</v>
      </c>
      <c r="C147" s="21">
        <v>25000000</v>
      </c>
      <c r="D147" s="21">
        <v>19900000</v>
      </c>
      <c r="E147" s="20">
        <v>714000</v>
      </c>
      <c r="F147" s="21">
        <v>363495</v>
      </c>
      <c r="G147" s="22">
        <v>181747.5</v>
      </c>
      <c r="H147" s="23">
        <v>81747.5</v>
      </c>
      <c r="I147" s="24">
        <v>179000</v>
      </c>
      <c r="J147" s="21">
        <v>509082</v>
      </c>
      <c r="K147" s="21">
        <v>2082690.0000000002</v>
      </c>
      <c r="L147" s="25">
        <f>SUM(PLTABLE[[#This Row],[OPEX]:[STATIONARY]])</f>
        <v>4111762</v>
      </c>
      <c r="M147" s="26">
        <f>PLTABLE[[#This Row],[INCOMES]]-PLTABLE[[#This Row],[TOTAL 
EXPENSES]]</f>
        <v>20888238</v>
      </c>
      <c r="N147" s="25">
        <f>PLTABLE[[#This Row],[NET REVENUE]]*0.3</f>
        <v>6266471.3999999994</v>
      </c>
      <c r="O147" s="27">
        <f>PLTABLE[[#This Row],[NET REVENUE]]/PLTABLE[[#This Row],[INCOMES]]</f>
        <v>0.83552952000000003</v>
      </c>
    </row>
    <row r="148" spans="1:15" s="19" customFormat="1" x14ac:dyDescent="0.25">
      <c r="A148" s="24">
        <v>2012</v>
      </c>
      <c r="B148" s="24" t="s">
        <v>16</v>
      </c>
      <c r="C148" s="21">
        <v>26150000</v>
      </c>
      <c r="D148" s="21">
        <v>39480000</v>
      </c>
      <c r="E148" s="20">
        <v>451000</v>
      </c>
      <c r="F148" s="21">
        <v>100495</v>
      </c>
      <c r="G148" s="22">
        <v>50247.5</v>
      </c>
      <c r="H148" s="23">
        <v>-49752.5</v>
      </c>
      <c r="I148" s="24">
        <v>374800</v>
      </c>
      <c r="J148" s="21">
        <v>321563</v>
      </c>
      <c r="K148" s="21">
        <v>440630</v>
      </c>
      <c r="L148" s="25">
        <f>SUM(PLTABLE[[#This Row],[OPEX]:[STATIONARY]])</f>
        <v>1688983</v>
      </c>
      <c r="M148" s="26">
        <f>PLTABLE[[#This Row],[INCOMES]]-PLTABLE[[#This Row],[TOTAL 
EXPENSES]]</f>
        <v>24461017</v>
      </c>
      <c r="N148" s="25">
        <f>PLTABLE[[#This Row],[NET REVENUE]]*0.3</f>
        <v>7338305.0999999996</v>
      </c>
      <c r="O148" s="27">
        <f>PLTABLE[[#This Row],[NET REVENUE]]/PLTABLE[[#This Row],[INCOMES]]</f>
        <v>0.93541173996175908</v>
      </c>
    </row>
    <row r="149" spans="1:15" s="19" customFormat="1" x14ac:dyDescent="0.25">
      <c r="A149" s="24">
        <v>2012</v>
      </c>
      <c r="B149" s="24" t="s">
        <v>17</v>
      </c>
      <c r="C149" s="21">
        <v>25910000</v>
      </c>
      <c r="D149" s="21">
        <v>17920000</v>
      </c>
      <c r="E149" s="20">
        <v>544000</v>
      </c>
      <c r="F149" s="21">
        <v>193495</v>
      </c>
      <c r="G149" s="22">
        <v>96747.5</v>
      </c>
      <c r="H149" s="23">
        <v>-3252.5</v>
      </c>
      <c r="I149" s="24">
        <v>159200</v>
      </c>
      <c r="J149" s="21">
        <v>387872</v>
      </c>
      <c r="K149" s="21">
        <v>871750</v>
      </c>
      <c r="L149" s="25">
        <f>SUM(PLTABLE[[#This Row],[OPEX]:[STATIONARY]])</f>
        <v>2249812</v>
      </c>
      <c r="M149" s="26">
        <f>PLTABLE[[#This Row],[INCOMES]]-PLTABLE[[#This Row],[TOTAL 
EXPENSES]]</f>
        <v>23660188</v>
      </c>
      <c r="N149" s="25">
        <f>PLTABLE[[#This Row],[NET REVENUE]]*0.3</f>
        <v>7098056.3999999994</v>
      </c>
      <c r="O149" s="27">
        <f>PLTABLE[[#This Row],[NET REVENUE]]/PLTABLE[[#This Row],[INCOMES]]</f>
        <v>0.91316819760710155</v>
      </c>
    </row>
    <row r="150" spans="1:15" s="19" customFormat="1" x14ac:dyDescent="0.25">
      <c r="A150" s="24">
        <v>2012</v>
      </c>
      <c r="B150" s="24" t="s">
        <v>18</v>
      </c>
      <c r="C150" s="21">
        <v>29850000</v>
      </c>
      <c r="D150" s="21">
        <v>29590000</v>
      </c>
      <c r="E150" s="20">
        <v>884000</v>
      </c>
      <c r="F150" s="21">
        <v>533495</v>
      </c>
      <c r="G150" s="22">
        <v>266747.5</v>
      </c>
      <c r="H150" s="23">
        <v>166747.5</v>
      </c>
      <c r="I150" s="24">
        <v>275900</v>
      </c>
      <c r="J150" s="21">
        <v>630292</v>
      </c>
      <c r="K150" s="21">
        <v>1664884</v>
      </c>
      <c r="L150" s="25">
        <f>SUM(PLTABLE[[#This Row],[OPEX]:[STATIONARY]])</f>
        <v>4422066</v>
      </c>
      <c r="M150" s="26">
        <f>PLTABLE[[#This Row],[INCOMES]]-PLTABLE[[#This Row],[TOTAL 
EXPENSES]]</f>
        <v>25427934</v>
      </c>
      <c r="N150" s="25">
        <f>PLTABLE[[#This Row],[NET REVENUE]]*0.3</f>
        <v>7628380.1999999993</v>
      </c>
      <c r="O150" s="27">
        <f>PLTABLE[[#This Row],[NET REVENUE]]/PLTABLE[[#This Row],[INCOMES]]</f>
        <v>0.85185708542713567</v>
      </c>
    </row>
    <row r="151" spans="1:15" s="19" customFormat="1" x14ac:dyDescent="0.25">
      <c r="A151" s="24">
        <v>2012</v>
      </c>
      <c r="B151" s="24" t="s">
        <v>19</v>
      </c>
      <c r="C151" s="21">
        <v>36720000</v>
      </c>
      <c r="D151" s="21">
        <v>49640000</v>
      </c>
      <c r="E151" s="20">
        <v>975000</v>
      </c>
      <c r="F151" s="21">
        <v>624495</v>
      </c>
      <c r="G151" s="22">
        <v>312247.5</v>
      </c>
      <c r="H151" s="23">
        <v>212247.5</v>
      </c>
      <c r="I151" s="24">
        <v>476400</v>
      </c>
      <c r="J151" s="21">
        <v>695175</v>
      </c>
      <c r="K151" s="21">
        <v>380400</v>
      </c>
      <c r="L151" s="25">
        <f>SUM(PLTABLE[[#This Row],[OPEX]:[STATIONARY]])</f>
        <v>3675965</v>
      </c>
      <c r="M151" s="26">
        <f>PLTABLE[[#This Row],[INCOMES]]-PLTABLE[[#This Row],[TOTAL 
EXPENSES]]</f>
        <v>33044035</v>
      </c>
      <c r="N151" s="25">
        <f>PLTABLE[[#This Row],[NET REVENUE]]*0.3</f>
        <v>9913210.5</v>
      </c>
      <c r="O151" s="27">
        <f>PLTABLE[[#This Row],[NET REVENUE]]/PLTABLE[[#This Row],[INCOMES]]</f>
        <v>0.89989202069716778</v>
      </c>
    </row>
    <row r="152" spans="1:15" s="19" customFormat="1" x14ac:dyDescent="0.25">
      <c r="A152" s="24">
        <v>2012</v>
      </c>
      <c r="B152" s="24" t="s">
        <v>20</v>
      </c>
      <c r="C152" s="21">
        <v>24890000</v>
      </c>
      <c r="D152" s="21">
        <v>18340000</v>
      </c>
      <c r="E152" s="20">
        <v>1865000</v>
      </c>
      <c r="F152" s="21">
        <v>1514495</v>
      </c>
      <c r="G152" s="22">
        <v>757247.5</v>
      </c>
      <c r="H152" s="23">
        <v>657247.5</v>
      </c>
      <c r="I152" s="24">
        <v>163400</v>
      </c>
      <c r="J152" s="21">
        <v>1329745</v>
      </c>
      <c r="K152" s="21">
        <v>813422</v>
      </c>
      <c r="L152" s="25">
        <f>SUM(PLTABLE[[#This Row],[OPEX]:[STATIONARY]])</f>
        <v>7100557</v>
      </c>
      <c r="M152" s="26">
        <f>PLTABLE[[#This Row],[INCOMES]]-PLTABLE[[#This Row],[TOTAL 
EXPENSES]]</f>
        <v>17789443</v>
      </c>
      <c r="N152" s="25">
        <f>PLTABLE[[#This Row],[NET REVENUE]]*0.3</f>
        <v>5336832.8999999994</v>
      </c>
      <c r="O152" s="27">
        <f>PLTABLE[[#This Row],[NET REVENUE]]/PLTABLE[[#This Row],[INCOMES]]</f>
        <v>0.7147224989955806</v>
      </c>
    </row>
    <row r="153" spans="1:15" s="19" customFormat="1" x14ac:dyDescent="0.25">
      <c r="A153" s="24">
        <v>2012</v>
      </c>
      <c r="B153" s="24" t="s">
        <v>21</v>
      </c>
      <c r="C153" s="21">
        <v>35600000</v>
      </c>
      <c r="D153" s="21">
        <v>6800000</v>
      </c>
      <c r="E153" s="20">
        <v>743000</v>
      </c>
      <c r="F153" s="21">
        <v>392495</v>
      </c>
      <c r="G153" s="22">
        <v>196247.5</v>
      </c>
      <c r="H153" s="23">
        <v>96247.5</v>
      </c>
      <c r="I153" s="24">
        <v>48000</v>
      </c>
      <c r="J153" s="21">
        <v>529759</v>
      </c>
      <c r="K153" s="21">
        <v>2253236</v>
      </c>
      <c r="L153" s="25">
        <f>SUM(PLTABLE[[#This Row],[OPEX]:[STATIONARY]])</f>
        <v>4258985</v>
      </c>
      <c r="M153" s="26">
        <f>PLTABLE[[#This Row],[INCOMES]]-PLTABLE[[#This Row],[TOTAL 
EXPENSES]]</f>
        <v>31341015</v>
      </c>
      <c r="N153" s="25">
        <f>PLTABLE[[#This Row],[NET REVENUE]]*0.3</f>
        <v>9402304.5</v>
      </c>
      <c r="O153" s="27">
        <f>PLTABLE[[#This Row],[NET REVENUE]]/PLTABLE[[#This Row],[INCOMES]]</f>
        <v>0.88036558988764047</v>
      </c>
    </row>
    <row r="154" spans="1:15" s="19" customFormat="1" x14ac:dyDescent="0.25">
      <c r="A154" s="24">
        <v>2012</v>
      </c>
      <c r="B154" s="24" t="s">
        <v>22</v>
      </c>
      <c r="C154" s="21">
        <v>31000000</v>
      </c>
      <c r="D154" s="21">
        <v>28980000</v>
      </c>
      <c r="E154" s="20">
        <v>1407000</v>
      </c>
      <c r="F154" s="21">
        <v>1056495</v>
      </c>
      <c r="G154" s="22">
        <v>528247.5</v>
      </c>
      <c r="H154" s="23">
        <v>428247.5</v>
      </c>
      <c r="I154" s="24">
        <v>269800</v>
      </c>
      <c r="J154" s="21">
        <v>1003191</v>
      </c>
      <c r="K154" s="21">
        <v>657458</v>
      </c>
      <c r="L154" s="25">
        <f>SUM(PLTABLE[[#This Row],[OPEX]:[STATIONARY]])</f>
        <v>5350439</v>
      </c>
      <c r="M154" s="26">
        <f>PLTABLE[[#This Row],[INCOMES]]-PLTABLE[[#This Row],[TOTAL 
EXPENSES]]</f>
        <v>25649561</v>
      </c>
      <c r="N154" s="25">
        <f>PLTABLE[[#This Row],[NET REVENUE]]*0.3</f>
        <v>7694868.2999999998</v>
      </c>
      <c r="O154" s="27">
        <f>PLTABLE[[#This Row],[NET REVENUE]]/PLTABLE[[#This Row],[INCOMES]]</f>
        <v>0.82740519354838704</v>
      </c>
    </row>
    <row r="155" spans="1:15" s="19" customFormat="1" x14ac:dyDescent="0.25">
      <c r="A155" s="24">
        <v>2012</v>
      </c>
      <c r="B155" s="24" t="s">
        <v>23</v>
      </c>
      <c r="C155" s="21">
        <v>25520000</v>
      </c>
      <c r="D155" s="21">
        <v>31910000</v>
      </c>
      <c r="E155" s="20">
        <v>1876000</v>
      </c>
      <c r="F155" s="21">
        <v>1525495</v>
      </c>
      <c r="G155" s="22">
        <v>762747.5</v>
      </c>
      <c r="H155" s="23">
        <v>662747.5</v>
      </c>
      <c r="I155" s="24">
        <v>299100</v>
      </c>
      <c r="J155" s="21">
        <v>1337588</v>
      </c>
      <c r="K155" s="21">
        <v>282130</v>
      </c>
      <c r="L155" s="25">
        <f>SUM(PLTABLE[[#This Row],[OPEX]:[STATIONARY]])</f>
        <v>6745808</v>
      </c>
      <c r="M155" s="26">
        <f>PLTABLE[[#This Row],[INCOMES]]-PLTABLE[[#This Row],[TOTAL 
EXPENSES]]</f>
        <v>18774192</v>
      </c>
      <c r="N155" s="25">
        <f>PLTABLE[[#This Row],[NET REVENUE]]*0.3</f>
        <v>5632257.5999999996</v>
      </c>
      <c r="O155" s="27">
        <f>PLTABLE[[#This Row],[NET REVENUE]]/PLTABLE[[#This Row],[INCOMES]]</f>
        <v>0.73566583072100311</v>
      </c>
    </row>
    <row r="156" spans="1:15" s="19" customFormat="1" x14ac:dyDescent="0.25">
      <c r="A156" s="24">
        <v>2012</v>
      </c>
      <c r="B156" s="24" t="s">
        <v>24</v>
      </c>
      <c r="C156" s="21">
        <v>27050000</v>
      </c>
      <c r="D156" s="21">
        <v>10830000</v>
      </c>
      <c r="E156" s="20">
        <v>355000</v>
      </c>
      <c r="F156" s="21">
        <v>4495</v>
      </c>
      <c r="G156" s="22">
        <v>2247.5</v>
      </c>
      <c r="H156" s="23">
        <v>-97752.5</v>
      </c>
      <c r="I156" s="24">
        <v>88300</v>
      </c>
      <c r="J156" s="21">
        <v>253115</v>
      </c>
      <c r="K156" s="21">
        <v>2369892</v>
      </c>
      <c r="L156" s="25">
        <f>SUM(PLTABLE[[#This Row],[OPEX]:[STATIONARY]])</f>
        <v>2975297</v>
      </c>
      <c r="M156" s="26">
        <f>PLTABLE[[#This Row],[INCOMES]]-PLTABLE[[#This Row],[TOTAL 
EXPENSES]]</f>
        <v>24074703</v>
      </c>
      <c r="N156" s="25">
        <f>PLTABLE[[#This Row],[NET REVENUE]]*0.3</f>
        <v>7222410.8999999994</v>
      </c>
      <c r="O156" s="27">
        <f>PLTABLE[[#This Row],[NET REVENUE]]/PLTABLE[[#This Row],[INCOMES]]</f>
        <v>0.89000750462107214</v>
      </c>
    </row>
    <row r="157" spans="1:15" s="19" customFormat="1" x14ac:dyDescent="0.25">
      <c r="A157" s="24">
        <v>2012</v>
      </c>
      <c r="B157" s="24" t="s">
        <v>25</v>
      </c>
      <c r="C157" s="21">
        <v>27720000</v>
      </c>
      <c r="D157" s="21">
        <v>5720000</v>
      </c>
      <c r="E157" s="20">
        <v>279000</v>
      </c>
      <c r="F157" s="21">
        <v>-71505</v>
      </c>
      <c r="G157" s="22">
        <v>-35752.5</v>
      </c>
      <c r="H157" s="23">
        <v>-135752.5</v>
      </c>
      <c r="I157" s="24">
        <v>37200</v>
      </c>
      <c r="J157" s="21">
        <v>198927</v>
      </c>
      <c r="K157" s="21">
        <v>345530</v>
      </c>
      <c r="L157" s="25">
        <f>SUM(PLTABLE[[#This Row],[OPEX]:[STATIONARY]])</f>
        <v>617647</v>
      </c>
      <c r="M157" s="26">
        <f>PLTABLE[[#This Row],[INCOMES]]-PLTABLE[[#This Row],[TOTAL 
EXPENSES]]</f>
        <v>27102353</v>
      </c>
      <c r="N157" s="25">
        <f>PLTABLE[[#This Row],[NET REVENUE]]*0.3</f>
        <v>8130705.8999999994</v>
      </c>
      <c r="O157" s="27">
        <f>PLTABLE[[#This Row],[NET REVENUE]]/PLTABLE[[#This Row],[INCOMES]]</f>
        <v>0.97771836219336217</v>
      </c>
    </row>
    <row r="158" spans="1:15" s="19" customFormat="1" x14ac:dyDescent="0.25">
      <c r="A158" s="24">
        <v>2013</v>
      </c>
      <c r="B158" s="24" t="s">
        <v>14</v>
      </c>
      <c r="C158" s="21">
        <v>22670000</v>
      </c>
      <c r="D158" s="21">
        <v>42490000</v>
      </c>
      <c r="E158" s="20">
        <v>874000</v>
      </c>
      <c r="F158" s="21">
        <v>523495</v>
      </c>
      <c r="G158" s="22">
        <v>261747.5</v>
      </c>
      <c r="H158" s="23">
        <v>161747.5</v>
      </c>
      <c r="I158" s="24">
        <v>404900</v>
      </c>
      <c r="J158" s="21">
        <v>623162</v>
      </c>
      <c r="K158" s="21">
        <v>401322</v>
      </c>
      <c r="L158" s="25">
        <f>SUM(PLTABLE[[#This Row],[OPEX]:[STATIONARY]])</f>
        <v>3250374</v>
      </c>
      <c r="M158" s="26">
        <f>PLTABLE[[#This Row],[INCOMES]]-PLTABLE[[#This Row],[TOTAL 
EXPENSES]]</f>
        <v>19419626</v>
      </c>
      <c r="N158" s="25">
        <f>PLTABLE[[#This Row],[NET REVENUE]]*0.3</f>
        <v>5825887.7999999998</v>
      </c>
      <c r="O158" s="27">
        <f>PLTABLE[[#This Row],[NET REVENUE]]/PLTABLE[[#This Row],[INCOMES]]</f>
        <v>0.85662223202470222</v>
      </c>
    </row>
    <row r="159" spans="1:15" s="19" customFormat="1" x14ac:dyDescent="0.25">
      <c r="A159" s="24">
        <v>2013</v>
      </c>
      <c r="B159" s="24" t="s">
        <v>15</v>
      </c>
      <c r="C159" s="21">
        <v>32439999.999999996</v>
      </c>
      <c r="D159" s="21">
        <v>46230000</v>
      </c>
      <c r="E159" s="20">
        <v>1343000</v>
      </c>
      <c r="F159" s="21">
        <v>992495</v>
      </c>
      <c r="G159" s="22">
        <v>496247.5</v>
      </c>
      <c r="H159" s="23">
        <v>396247.5</v>
      </c>
      <c r="I159" s="24">
        <v>442300</v>
      </c>
      <c r="J159" s="21">
        <v>957559</v>
      </c>
      <c r="K159" s="21">
        <v>2004074.0000000002</v>
      </c>
      <c r="L159" s="25">
        <f>SUM(PLTABLE[[#This Row],[OPEX]:[STATIONARY]])</f>
        <v>6631923</v>
      </c>
      <c r="M159" s="26">
        <f>PLTABLE[[#This Row],[INCOMES]]-PLTABLE[[#This Row],[TOTAL 
EXPENSES]]</f>
        <v>25808076.999999996</v>
      </c>
      <c r="N159" s="25">
        <f>PLTABLE[[#This Row],[NET REVENUE]]*0.3</f>
        <v>7742423.0999999987</v>
      </c>
      <c r="O159" s="27">
        <f>PLTABLE[[#This Row],[NET REVENUE]]/PLTABLE[[#This Row],[INCOMES]]</f>
        <v>0.79556340937114667</v>
      </c>
    </row>
    <row r="160" spans="1:15" s="19" customFormat="1" x14ac:dyDescent="0.25">
      <c r="A160" s="24">
        <v>2013</v>
      </c>
      <c r="B160" s="24" t="s">
        <v>16</v>
      </c>
      <c r="C160" s="21">
        <v>29470000</v>
      </c>
      <c r="D160" s="21">
        <v>31910000</v>
      </c>
      <c r="E160" s="20">
        <v>1636000</v>
      </c>
      <c r="F160" s="21">
        <v>1285495</v>
      </c>
      <c r="G160" s="22">
        <v>642747.5</v>
      </c>
      <c r="H160" s="23">
        <v>542747.5</v>
      </c>
      <c r="I160" s="24">
        <v>299100</v>
      </c>
      <c r="J160" s="21">
        <v>1166468</v>
      </c>
      <c r="K160" s="21">
        <v>1661080</v>
      </c>
      <c r="L160" s="25">
        <f>SUM(PLTABLE[[#This Row],[OPEX]:[STATIONARY]])</f>
        <v>7233638</v>
      </c>
      <c r="M160" s="26">
        <f>PLTABLE[[#This Row],[INCOMES]]-PLTABLE[[#This Row],[TOTAL 
EXPENSES]]</f>
        <v>22236362</v>
      </c>
      <c r="N160" s="25">
        <f>PLTABLE[[#This Row],[NET REVENUE]]*0.3</f>
        <v>6670908.5999999996</v>
      </c>
      <c r="O160" s="27">
        <f>PLTABLE[[#This Row],[NET REVENUE]]/PLTABLE[[#This Row],[INCOMES]]</f>
        <v>0.75454231421784868</v>
      </c>
    </row>
    <row r="161" spans="1:15" s="19" customFormat="1" x14ac:dyDescent="0.25">
      <c r="A161" s="24">
        <v>2013</v>
      </c>
      <c r="B161" s="24" t="s">
        <v>17</v>
      </c>
      <c r="C161" s="21">
        <v>28310000</v>
      </c>
      <c r="D161" s="21">
        <v>34360000</v>
      </c>
      <c r="E161" s="20">
        <v>1206000</v>
      </c>
      <c r="F161" s="21">
        <v>855495</v>
      </c>
      <c r="G161" s="22">
        <v>427747.5</v>
      </c>
      <c r="H161" s="23">
        <v>327747.5</v>
      </c>
      <c r="I161" s="24">
        <v>323600</v>
      </c>
      <c r="J161" s="21">
        <v>859878.00000000012</v>
      </c>
      <c r="K161" s="21">
        <v>242821.99999999997</v>
      </c>
      <c r="L161" s="25">
        <f>SUM(PLTABLE[[#This Row],[OPEX]:[STATIONARY]])</f>
        <v>4243290</v>
      </c>
      <c r="M161" s="26">
        <f>PLTABLE[[#This Row],[INCOMES]]-PLTABLE[[#This Row],[TOTAL 
EXPENSES]]</f>
        <v>24066710</v>
      </c>
      <c r="N161" s="25">
        <f>PLTABLE[[#This Row],[NET REVENUE]]*0.3</f>
        <v>7220013</v>
      </c>
      <c r="O161" s="27">
        <f>PLTABLE[[#This Row],[NET REVENUE]]/PLTABLE[[#This Row],[INCOMES]]</f>
        <v>0.85011338749558463</v>
      </c>
    </row>
    <row r="162" spans="1:15" s="19" customFormat="1" x14ac:dyDescent="0.25">
      <c r="A162" s="24">
        <v>2013</v>
      </c>
      <c r="B162" s="24" t="s">
        <v>18</v>
      </c>
      <c r="C162" s="21">
        <v>31540000</v>
      </c>
      <c r="D162" s="21">
        <v>47390000</v>
      </c>
      <c r="E162" s="20">
        <v>554000</v>
      </c>
      <c r="F162" s="21">
        <v>203495</v>
      </c>
      <c r="G162" s="22">
        <v>101747.5</v>
      </c>
      <c r="H162" s="23">
        <v>1747.5</v>
      </c>
      <c r="I162" s="24">
        <v>453900</v>
      </c>
      <c r="J162" s="21">
        <v>395002</v>
      </c>
      <c r="K162" s="21">
        <v>1035956</v>
      </c>
      <c r="L162" s="25">
        <f>SUM(PLTABLE[[#This Row],[OPEX]:[STATIONARY]])</f>
        <v>2745848</v>
      </c>
      <c r="M162" s="26">
        <f>PLTABLE[[#This Row],[INCOMES]]-PLTABLE[[#This Row],[TOTAL 
EXPENSES]]</f>
        <v>28794152</v>
      </c>
      <c r="N162" s="25">
        <f>PLTABLE[[#This Row],[NET REVENUE]]*0.3</f>
        <v>8638245.5999999996</v>
      </c>
      <c r="O162" s="27">
        <f>PLTABLE[[#This Row],[NET REVENUE]]/PLTABLE[[#This Row],[INCOMES]]</f>
        <v>0.91294077362079895</v>
      </c>
    </row>
    <row r="163" spans="1:15" s="19" customFormat="1" x14ac:dyDescent="0.25">
      <c r="A163" s="24">
        <v>2013</v>
      </c>
      <c r="B163" s="24" t="s">
        <v>19</v>
      </c>
      <c r="C163" s="21">
        <v>38410000</v>
      </c>
      <c r="D163" s="21">
        <v>24980000</v>
      </c>
      <c r="E163" s="20">
        <v>1419000</v>
      </c>
      <c r="F163" s="21">
        <v>1068495</v>
      </c>
      <c r="G163" s="22">
        <v>534247.5</v>
      </c>
      <c r="H163" s="23">
        <v>434247.5</v>
      </c>
      <c r="I163" s="24">
        <v>229800</v>
      </c>
      <c r="J163" s="21">
        <v>1011746.9999999999</v>
      </c>
      <c r="K163" s="21">
        <v>2094736</v>
      </c>
      <c r="L163" s="25">
        <f>SUM(PLTABLE[[#This Row],[OPEX]:[STATIONARY]])</f>
        <v>6792273</v>
      </c>
      <c r="M163" s="26">
        <f>PLTABLE[[#This Row],[INCOMES]]-PLTABLE[[#This Row],[TOTAL 
EXPENSES]]</f>
        <v>31617727</v>
      </c>
      <c r="N163" s="25">
        <f>PLTABLE[[#This Row],[NET REVENUE]]*0.3</f>
        <v>9485318.0999999996</v>
      </c>
      <c r="O163" s="27">
        <f>PLTABLE[[#This Row],[NET REVENUE]]/PLTABLE[[#This Row],[INCOMES]]</f>
        <v>0.82316394168185369</v>
      </c>
    </row>
    <row r="164" spans="1:15" s="19" customFormat="1" x14ac:dyDescent="0.25">
      <c r="A164" s="24">
        <v>2013</v>
      </c>
      <c r="B164" s="24" t="s">
        <v>20</v>
      </c>
      <c r="C164" s="21">
        <v>31690000</v>
      </c>
      <c r="D164" s="21">
        <v>26210000</v>
      </c>
      <c r="E164" s="20">
        <v>1039000</v>
      </c>
      <c r="F164" s="21">
        <v>688495</v>
      </c>
      <c r="G164" s="22">
        <v>344247.5</v>
      </c>
      <c r="H164" s="23">
        <v>244247.5</v>
      </c>
      <c r="I164" s="24">
        <v>242100</v>
      </c>
      <c r="J164" s="21">
        <v>740807</v>
      </c>
      <c r="K164" s="21">
        <v>478035.99999999994</v>
      </c>
      <c r="L164" s="25">
        <f>SUM(PLTABLE[[#This Row],[OPEX]:[STATIONARY]])</f>
        <v>3776933</v>
      </c>
      <c r="M164" s="26">
        <f>PLTABLE[[#This Row],[INCOMES]]-PLTABLE[[#This Row],[TOTAL 
EXPENSES]]</f>
        <v>27913067</v>
      </c>
      <c r="N164" s="25">
        <f>PLTABLE[[#This Row],[NET REVENUE]]*0.3</f>
        <v>8373920.0999999996</v>
      </c>
      <c r="O164" s="27">
        <f>PLTABLE[[#This Row],[NET REVENUE]]/PLTABLE[[#This Row],[INCOMES]]</f>
        <v>0.88081625118333862</v>
      </c>
    </row>
    <row r="165" spans="1:15" s="19" customFormat="1" x14ac:dyDescent="0.25">
      <c r="A165" s="24">
        <v>2013</v>
      </c>
      <c r="B165" s="24" t="s">
        <v>21</v>
      </c>
      <c r="C165" s="21">
        <v>29420000</v>
      </c>
      <c r="D165" s="21">
        <v>45310000</v>
      </c>
      <c r="E165" s="20">
        <v>1337000</v>
      </c>
      <c r="F165" s="21">
        <v>986495</v>
      </c>
      <c r="G165" s="22">
        <v>493247.5</v>
      </c>
      <c r="H165" s="23">
        <v>393247.5</v>
      </c>
      <c r="I165" s="24">
        <v>433100</v>
      </c>
      <c r="J165" s="21">
        <v>953281</v>
      </c>
      <c r="K165" s="21">
        <v>1051172</v>
      </c>
      <c r="L165" s="25">
        <f>SUM(PLTABLE[[#This Row],[OPEX]:[STATIONARY]])</f>
        <v>5647543</v>
      </c>
      <c r="M165" s="26">
        <f>PLTABLE[[#This Row],[INCOMES]]-PLTABLE[[#This Row],[TOTAL 
EXPENSES]]</f>
        <v>23772457</v>
      </c>
      <c r="N165" s="25">
        <f>PLTABLE[[#This Row],[NET REVENUE]]*0.3</f>
        <v>7131737.0999999996</v>
      </c>
      <c r="O165" s="27">
        <f>PLTABLE[[#This Row],[NET REVENUE]]/PLTABLE[[#This Row],[INCOMES]]</f>
        <v>0.80803728755948334</v>
      </c>
    </row>
    <row r="166" spans="1:15" s="19" customFormat="1" x14ac:dyDescent="0.25">
      <c r="A166" s="24">
        <v>2013</v>
      </c>
      <c r="B166" s="24" t="s">
        <v>22</v>
      </c>
      <c r="C166" s="21">
        <v>35570000</v>
      </c>
      <c r="D166" s="21">
        <v>48720000</v>
      </c>
      <c r="E166" s="20">
        <v>440000</v>
      </c>
      <c r="F166" s="21">
        <v>89495</v>
      </c>
      <c r="G166" s="22">
        <v>44747.5</v>
      </c>
      <c r="H166" s="23">
        <v>-55252.5</v>
      </c>
      <c r="I166" s="24">
        <v>467200</v>
      </c>
      <c r="J166" s="21">
        <v>313720</v>
      </c>
      <c r="K166" s="21">
        <v>1768225.9999999998</v>
      </c>
      <c r="L166" s="25">
        <f>SUM(PLTABLE[[#This Row],[OPEX]:[STATIONARY]])</f>
        <v>3068136</v>
      </c>
      <c r="M166" s="26">
        <f>PLTABLE[[#This Row],[INCOMES]]-PLTABLE[[#This Row],[TOTAL 
EXPENSES]]</f>
        <v>32501864</v>
      </c>
      <c r="N166" s="25">
        <f>PLTABLE[[#This Row],[NET REVENUE]]*0.3</f>
        <v>9750559.1999999993</v>
      </c>
      <c r="O166" s="27">
        <f>PLTABLE[[#This Row],[NET REVENUE]]/PLTABLE[[#This Row],[INCOMES]]</f>
        <v>0.9137437166151251</v>
      </c>
    </row>
    <row r="167" spans="1:15" s="19" customFormat="1" x14ac:dyDescent="0.25">
      <c r="A167" s="24">
        <v>2013</v>
      </c>
      <c r="B167" s="24" t="s">
        <v>23</v>
      </c>
      <c r="C167" s="21">
        <v>18560000</v>
      </c>
      <c r="D167" s="21">
        <v>25520000</v>
      </c>
      <c r="E167" s="20">
        <v>1143000</v>
      </c>
      <c r="F167" s="21">
        <v>792495</v>
      </c>
      <c r="G167" s="22">
        <v>396247.5</v>
      </c>
      <c r="H167" s="23">
        <v>296247.5</v>
      </c>
      <c r="I167" s="24">
        <v>235200</v>
      </c>
      <c r="J167" s="21">
        <v>814959</v>
      </c>
      <c r="K167" s="21">
        <v>1677564</v>
      </c>
      <c r="L167" s="25">
        <f>SUM(PLTABLE[[#This Row],[OPEX]:[STATIONARY]])</f>
        <v>5355713</v>
      </c>
      <c r="M167" s="26">
        <f>PLTABLE[[#This Row],[INCOMES]]-PLTABLE[[#This Row],[TOTAL 
EXPENSES]]</f>
        <v>13204287</v>
      </c>
      <c r="N167" s="25">
        <f>PLTABLE[[#This Row],[NET REVENUE]]*0.3</f>
        <v>3961286.0999999996</v>
      </c>
      <c r="O167" s="27">
        <f>PLTABLE[[#This Row],[NET REVENUE]]/PLTABLE[[#This Row],[INCOMES]]</f>
        <v>0.71143787715517237</v>
      </c>
    </row>
    <row r="168" spans="1:15" s="19" customFormat="1" x14ac:dyDescent="0.25">
      <c r="A168" s="24">
        <v>2013</v>
      </c>
      <c r="B168" s="24" t="s">
        <v>24</v>
      </c>
      <c r="C168" s="21">
        <v>24070000</v>
      </c>
      <c r="D168" s="21">
        <v>57510000</v>
      </c>
      <c r="E168" s="20">
        <v>1237000</v>
      </c>
      <c r="F168" s="21">
        <v>886495</v>
      </c>
      <c r="G168" s="22">
        <v>443247.5</v>
      </c>
      <c r="H168" s="23">
        <v>343247.5</v>
      </c>
      <c r="I168" s="24">
        <v>555100</v>
      </c>
      <c r="J168" s="21">
        <v>881981</v>
      </c>
      <c r="K168" s="21">
        <v>675844</v>
      </c>
      <c r="L168" s="25">
        <f>SUM(PLTABLE[[#This Row],[OPEX]:[STATIONARY]])</f>
        <v>5022915</v>
      </c>
      <c r="M168" s="26">
        <f>PLTABLE[[#This Row],[INCOMES]]-PLTABLE[[#This Row],[TOTAL 
EXPENSES]]</f>
        <v>19047085</v>
      </c>
      <c r="N168" s="25">
        <f>PLTABLE[[#This Row],[NET REVENUE]]*0.3</f>
        <v>5714125.5</v>
      </c>
      <c r="O168" s="27">
        <f>PLTABLE[[#This Row],[NET REVENUE]]/PLTABLE[[#This Row],[INCOMES]]</f>
        <v>0.79132052347320314</v>
      </c>
    </row>
    <row r="169" spans="1:15" s="19" customFormat="1" x14ac:dyDescent="0.25">
      <c r="A169" s="24">
        <v>2013</v>
      </c>
      <c r="B169" s="24" t="s">
        <v>25</v>
      </c>
      <c r="C169" s="21">
        <v>21680000</v>
      </c>
      <c r="D169" s="21">
        <v>18850000</v>
      </c>
      <c r="E169" s="20">
        <v>1017000</v>
      </c>
      <c r="F169" s="21">
        <v>666495</v>
      </c>
      <c r="G169" s="22">
        <v>333247.5</v>
      </c>
      <c r="H169" s="23">
        <v>233247.5</v>
      </c>
      <c r="I169" s="24">
        <v>168500</v>
      </c>
      <c r="J169" s="21">
        <v>725121</v>
      </c>
      <c r="K169" s="21">
        <v>547776</v>
      </c>
      <c r="L169" s="25">
        <f>SUM(PLTABLE[[#This Row],[OPEX]:[STATIONARY]])</f>
        <v>3691387</v>
      </c>
      <c r="M169" s="26">
        <f>PLTABLE[[#This Row],[INCOMES]]-PLTABLE[[#This Row],[TOTAL 
EXPENSES]]</f>
        <v>17988613</v>
      </c>
      <c r="N169" s="25">
        <f>PLTABLE[[#This Row],[NET REVENUE]]*0.3</f>
        <v>5396583.8999999994</v>
      </c>
      <c r="O169" s="27">
        <f>PLTABLE[[#This Row],[NET REVENUE]]/PLTABLE[[#This Row],[INCOMES]]</f>
        <v>0.82973307195571955</v>
      </c>
    </row>
    <row r="170" spans="1:15" s="19" customFormat="1" x14ac:dyDescent="0.25">
      <c r="A170" s="24">
        <v>2014</v>
      </c>
      <c r="B170" s="24" t="s">
        <v>14</v>
      </c>
      <c r="C170" s="21">
        <v>21400000</v>
      </c>
      <c r="D170" s="21">
        <v>52080000</v>
      </c>
      <c r="E170" s="20">
        <v>721000</v>
      </c>
      <c r="F170" s="21">
        <v>370495</v>
      </c>
      <c r="G170" s="22">
        <v>185247.5</v>
      </c>
      <c r="H170" s="23">
        <v>85247.5</v>
      </c>
      <c r="I170" s="24">
        <v>500800</v>
      </c>
      <c r="J170" s="21">
        <v>514072.99999999994</v>
      </c>
      <c r="K170" s="21">
        <v>237750</v>
      </c>
      <c r="L170" s="25">
        <f>SUM(PLTABLE[[#This Row],[OPEX]:[STATIONARY]])</f>
        <v>2614613</v>
      </c>
      <c r="M170" s="26">
        <f>PLTABLE[[#This Row],[INCOMES]]-PLTABLE[[#This Row],[TOTAL 
EXPENSES]]</f>
        <v>18785387</v>
      </c>
      <c r="N170" s="25">
        <f>PLTABLE[[#This Row],[NET REVENUE]]*0.3</f>
        <v>5635616.0999999996</v>
      </c>
      <c r="O170" s="27">
        <f>PLTABLE[[#This Row],[NET REVENUE]]/PLTABLE[[#This Row],[INCOMES]]</f>
        <v>0.87782182242990658</v>
      </c>
    </row>
    <row r="171" spans="1:15" s="19" customFormat="1" x14ac:dyDescent="0.25">
      <c r="A171" s="24">
        <v>2014</v>
      </c>
      <c r="B171" s="24" t="s">
        <v>15</v>
      </c>
      <c r="C171" s="21">
        <v>18480000</v>
      </c>
      <c r="D171" s="21">
        <v>9220000</v>
      </c>
      <c r="E171" s="20">
        <v>812000</v>
      </c>
      <c r="F171" s="21">
        <v>461495</v>
      </c>
      <c r="G171" s="22">
        <v>230747.5</v>
      </c>
      <c r="H171" s="23">
        <v>130747.5</v>
      </c>
      <c r="I171" s="24">
        <v>72200</v>
      </c>
      <c r="J171" s="21">
        <v>578956</v>
      </c>
      <c r="K171" s="21">
        <v>1290190</v>
      </c>
      <c r="L171" s="25">
        <f>SUM(PLTABLE[[#This Row],[OPEX]:[STATIONARY]])</f>
        <v>3576336</v>
      </c>
      <c r="M171" s="26">
        <f>PLTABLE[[#This Row],[INCOMES]]-PLTABLE[[#This Row],[TOTAL 
EXPENSES]]</f>
        <v>14903664</v>
      </c>
      <c r="N171" s="25">
        <f>PLTABLE[[#This Row],[NET REVENUE]]*0.3</f>
        <v>4471099.2</v>
      </c>
      <c r="O171" s="27">
        <f>PLTABLE[[#This Row],[NET REVENUE]]/PLTABLE[[#This Row],[INCOMES]]</f>
        <v>0.80647532467532468</v>
      </c>
    </row>
    <row r="172" spans="1:15" s="19" customFormat="1" x14ac:dyDescent="0.25">
      <c r="A172" s="24">
        <v>2014</v>
      </c>
      <c r="B172" s="24" t="s">
        <v>16</v>
      </c>
      <c r="C172" s="21">
        <v>18350000</v>
      </c>
      <c r="D172" s="21">
        <v>16510000</v>
      </c>
      <c r="E172" s="20">
        <v>531000</v>
      </c>
      <c r="F172" s="21">
        <v>180495</v>
      </c>
      <c r="G172" s="22">
        <v>90247.5</v>
      </c>
      <c r="H172" s="23">
        <v>-9752.5</v>
      </c>
      <c r="I172" s="24">
        <v>145100</v>
      </c>
      <c r="J172" s="21">
        <v>378603</v>
      </c>
      <c r="K172" s="21">
        <v>1123448</v>
      </c>
      <c r="L172" s="25">
        <f>SUM(PLTABLE[[#This Row],[OPEX]:[STATIONARY]])</f>
        <v>2439141</v>
      </c>
      <c r="M172" s="26">
        <f>PLTABLE[[#This Row],[INCOMES]]-PLTABLE[[#This Row],[TOTAL 
EXPENSES]]</f>
        <v>15910859</v>
      </c>
      <c r="N172" s="25">
        <f>PLTABLE[[#This Row],[NET REVENUE]]*0.3</f>
        <v>4773257.7</v>
      </c>
      <c r="O172" s="27">
        <f>PLTABLE[[#This Row],[NET REVENUE]]/PLTABLE[[#This Row],[INCOMES]]</f>
        <v>0.86707678474114447</v>
      </c>
    </row>
    <row r="173" spans="1:15" s="19" customFormat="1" x14ac:dyDescent="0.25">
      <c r="A173" s="24">
        <v>2014</v>
      </c>
      <c r="B173" s="24" t="s">
        <v>17</v>
      </c>
      <c r="C173" s="21">
        <v>15930000</v>
      </c>
      <c r="D173" s="21">
        <v>48550000</v>
      </c>
      <c r="E173" s="20">
        <v>1285000</v>
      </c>
      <c r="F173" s="21">
        <v>934495</v>
      </c>
      <c r="G173" s="22">
        <v>467247.5</v>
      </c>
      <c r="H173" s="23">
        <v>367247.5</v>
      </c>
      <c r="I173" s="24">
        <v>465500</v>
      </c>
      <c r="J173" s="21">
        <v>916204.99999999988</v>
      </c>
      <c r="K173" s="21">
        <v>389910</v>
      </c>
      <c r="L173" s="25">
        <f>SUM(PLTABLE[[#This Row],[OPEX]:[STATIONARY]])</f>
        <v>4825605</v>
      </c>
      <c r="M173" s="26">
        <f>PLTABLE[[#This Row],[INCOMES]]-PLTABLE[[#This Row],[TOTAL 
EXPENSES]]</f>
        <v>11104395</v>
      </c>
      <c r="N173" s="25">
        <f>PLTABLE[[#This Row],[NET REVENUE]]*0.3</f>
        <v>3331318.5</v>
      </c>
      <c r="O173" s="27">
        <f>PLTABLE[[#This Row],[NET REVENUE]]/PLTABLE[[#This Row],[INCOMES]]</f>
        <v>0.69707438794726928</v>
      </c>
    </row>
    <row r="174" spans="1:15" s="19" customFormat="1" x14ac:dyDescent="0.25">
      <c r="A174" s="24">
        <v>2014</v>
      </c>
      <c r="B174" s="24" t="s">
        <v>18</v>
      </c>
      <c r="C174" s="21">
        <v>16370000.000000002</v>
      </c>
      <c r="D174" s="21">
        <v>15020000</v>
      </c>
      <c r="E174" s="20">
        <v>1508000</v>
      </c>
      <c r="F174" s="21">
        <v>1157495</v>
      </c>
      <c r="G174" s="22">
        <v>578747.5</v>
      </c>
      <c r="H174" s="23">
        <v>478747.5</v>
      </c>
      <c r="I174" s="24">
        <v>130200</v>
      </c>
      <c r="J174" s="21">
        <v>1075204</v>
      </c>
      <c r="K174" s="21">
        <v>1466442</v>
      </c>
      <c r="L174" s="25">
        <f>SUM(PLTABLE[[#This Row],[OPEX]:[STATIONARY]])</f>
        <v>6394836</v>
      </c>
      <c r="M174" s="26">
        <f>PLTABLE[[#This Row],[INCOMES]]-PLTABLE[[#This Row],[TOTAL 
EXPENSES]]</f>
        <v>9975164.0000000019</v>
      </c>
      <c r="N174" s="25">
        <f>PLTABLE[[#This Row],[NET REVENUE]]*0.3</f>
        <v>2992549.2000000007</v>
      </c>
      <c r="O174" s="27">
        <f>PLTABLE[[#This Row],[NET REVENUE]]/PLTABLE[[#This Row],[INCOMES]]</f>
        <v>0.6093563836285889</v>
      </c>
    </row>
    <row r="175" spans="1:15" s="19" customFormat="1" x14ac:dyDescent="0.25">
      <c r="A175" s="24">
        <v>2014</v>
      </c>
      <c r="B175" s="24" t="s">
        <v>19</v>
      </c>
      <c r="C175" s="21">
        <v>15310000</v>
      </c>
      <c r="D175" s="21">
        <v>4840000</v>
      </c>
      <c r="E175" s="20">
        <v>742000</v>
      </c>
      <c r="F175" s="21">
        <v>391495</v>
      </c>
      <c r="G175" s="22">
        <v>195747.5</v>
      </c>
      <c r="H175" s="23">
        <v>95747.5</v>
      </c>
      <c r="I175" s="24">
        <v>28400</v>
      </c>
      <c r="J175" s="21">
        <v>529046</v>
      </c>
      <c r="K175" s="21">
        <v>2464358</v>
      </c>
      <c r="L175" s="25">
        <f>SUM(PLTABLE[[#This Row],[OPEX]:[STATIONARY]])</f>
        <v>4446794</v>
      </c>
      <c r="M175" s="26">
        <f>PLTABLE[[#This Row],[INCOMES]]-PLTABLE[[#This Row],[TOTAL 
EXPENSES]]</f>
        <v>10863206</v>
      </c>
      <c r="N175" s="25">
        <f>PLTABLE[[#This Row],[NET REVENUE]]*0.3</f>
        <v>3258961.8</v>
      </c>
      <c r="O175" s="27">
        <f>PLTABLE[[#This Row],[NET REVENUE]]/PLTABLE[[#This Row],[INCOMES]]</f>
        <v>0.70954970607446111</v>
      </c>
    </row>
    <row r="176" spans="1:15" s="19" customFormat="1" x14ac:dyDescent="0.25">
      <c r="A176" s="24">
        <v>2014</v>
      </c>
      <c r="B176" s="24" t="s">
        <v>20</v>
      </c>
      <c r="C176" s="21">
        <v>17230000</v>
      </c>
      <c r="D176" s="21">
        <v>32350000</v>
      </c>
      <c r="E176" s="20">
        <v>339000</v>
      </c>
      <c r="F176" s="21">
        <v>-11505</v>
      </c>
      <c r="G176" s="22">
        <v>-5752.5</v>
      </c>
      <c r="H176" s="23">
        <v>-105752.5</v>
      </c>
      <c r="I176" s="24">
        <v>303500</v>
      </c>
      <c r="J176" s="21">
        <v>241707.00000000003</v>
      </c>
      <c r="K176" s="21">
        <v>573136</v>
      </c>
      <c r="L176" s="25">
        <f>SUM(PLTABLE[[#This Row],[OPEX]:[STATIONARY]])</f>
        <v>1334333</v>
      </c>
      <c r="M176" s="26">
        <f>PLTABLE[[#This Row],[INCOMES]]-PLTABLE[[#This Row],[TOTAL 
EXPENSES]]</f>
        <v>15895667</v>
      </c>
      <c r="N176" s="25">
        <f>PLTABLE[[#This Row],[NET REVENUE]]*0.3</f>
        <v>4768700.0999999996</v>
      </c>
      <c r="O176" s="27">
        <f>PLTABLE[[#This Row],[NET REVENUE]]/PLTABLE[[#This Row],[INCOMES]]</f>
        <v>0.9225575739988392</v>
      </c>
    </row>
    <row r="177" spans="1:15" s="19" customFormat="1" x14ac:dyDescent="0.25">
      <c r="A177" s="24">
        <v>2014</v>
      </c>
      <c r="B177" s="24" t="s">
        <v>21</v>
      </c>
      <c r="C177" s="21">
        <v>27170000</v>
      </c>
      <c r="D177" s="21">
        <v>49940000</v>
      </c>
      <c r="E177" s="20">
        <v>662000</v>
      </c>
      <c r="F177" s="21">
        <v>311495</v>
      </c>
      <c r="G177" s="22">
        <v>155747.5</v>
      </c>
      <c r="H177" s="23">
        <v>55747.5</v>
      </c>
      <c r="I177" s="24">
        <v>479400</v>
      </c>
      <c r="J177" s="21">
        <v>472006.00000000006</v>
      </c>
      <c r="K177" s="21">
        <v>1437278</v>
      </c>
      <c r="L177" s="25">
        <f>SUM(PLTABLE[[#This Row],[OPEX]:[STATIONARY]])</f>
        <v>3573674</v>
      </c>
      <c r="M177" s="26">
        <f>PLTABLE[[#This Row],[INCOMES]]-PLTABLE[[#This Row],[TOTAL 
EXPENSES]]</f>
        <v>23596326</v>
      </c>
      <c r="N177" s="25">
        <f>PLTABLE[[#This Row],[NET REVENUE]]*0.3</f>
        <v>7078897.7999999998</v>
      </c>
      <c r="O177" s="27">
        <f>PLTABLE[[#This Row],[NET REVENUE]]/PLTABLE[[#This Row],[INCOMES]]</f>
        <v>0.86846985645933017</v>
      </c>
    </row>
    <row r="178" spans="1:15" s="19" customFormat="1" x14ac:dyDescent="0.25">
      <c r="A178" s="24">
        <v>2014</v>
      </c>
      <c r="B178" s="24" t="s">
        <v>22</v>
      </c>
      <c r="C178" s="21">
        <v>31750000</v>
      </c>
      <c r="D178" s="21">
        <v>14020000</v>
      </c>
      <c r="E178" s="20">
        <v>1538000</v>
      </c>
      <c r="F178" s="21">
        <v>1187495</v>
      </c>
      <c r="G178" s="22">
        <v>593747.5</v>
      </c>
      <c r="H178" s="23">
        <v>493747.5</v>
      </c>
      <c r="I178" s="24">
        <v>120200</v>
      </c>
      <c r="J178" s="21">
        <v>1096594</v>
      </c>
      <c r="K178" s="21">
        <v>1695316</v>
      </c>
      <c r="L178" s="25">
        <f>SUM(PLTABLE[[#This Row],[OPEX]:[STATIONARY]])</f>
        <v>6725100</v>
      </c>
      <c r="M178" s="26">
        <f>PLTABLE[[#This Row],[INCOMES]]-PLTABLE[[#This Row],[TOTAL 
EXPENSES]]</f>
        <v>25024900</v>
      </c>
      <c r="N178" s="25">
        <f>PLTABLE[[#This Row],[NET REVENUE]]*0.3</f>
        <v>7507470</v>
      </c>
      <c r="O178" s="27">
        <f>PLTABLE[[#This Row],[NET REVENUE]]/PLTABLE[[#This Row],[INCOMES]]</f>
        <v>0.7881858267716535</v>
      </c>
    </row>
    <row r="179" spans="1:15" s="19" customFormat="1" x14ac:dyDescent="0.25">
      <c r="A179" s="24">
        <v>2014</v>
      </c>
      <c r="B179" s="24" t="s">
        <v>23</v>
      </c>
      <c r="C179" s="21">
        <v>30280000</v>
      </c>
      <c r="D179" s="21">
        <v>5440000</v>
      </c>
      <c r="E179" s="20">
        <v>627000</v>
      </c>
      <c r="F179" s="21">
        <v>276495</v>
      </c>
      <c r="G179" s="22">
        <v>138247.5</v>
      </c>
      <c r="H179" s="23">
        <v>38247.5</v>
      </c>
      <c r="I179" s="24">
        <v>34400</v>
      </c>
      <c r="J179" s="21">
        <v>447051</v>
      </c>
      <c r="K179" s="21">
        <v>2317270</v>
      </c>
      <c r="L179" s="25">
        <f>SUM(PLTABLE[[#This Row],[OPEX]:[STATIONARY]])</f>
        <v>3878711</v>
      </c>
      <c r="M179" s="26">
        <f>PLTABLE[[#This Row],[INCOMES]]-PLTABLE[[#This Row],[TOTAL 
EXPENSES]]</f>
        <v>26401289</v>
      </c>
      <c r="N179" s="25">
        <f>PLTABLE[[#This Row],[NET REVENUE]]*0.3</f>
        <v>7920386.6999999993</v>
      </c>
      <c r="O179" s="27">
        <f>PLTABLE[[#This Row],[NET REVENUE]]/PLTABLE[[#This Row],[INCOMES]]</f>
        <v>0.8719051849405548</v>
      </c>
    </row>
    <row r="180" spans="1:15" s="19" customFormat="1" x14ac:dyDescent="0.25">
      <c r="A180" s="24">
        <v>2014</v>
      </c>
      <c r="B180" s="24" t="s">
        <v>24</v>
      </c>
      <c r="C180" s="21">
        <v>27160000</v>
      </c>
      <c r="D180" s="21">
        <v>59280000</v>
      </c>
      <c r="E180" s="20">
        <v>742000</v>
      </c>
      <c r="F180" s="21">
        <v>391495</v>
      </c>
      <c r="G180" s="22">
        <v>195747.5</v>
      </c>
      <c r="H180" s="23">
        <v>95747.5</v>
      </c>
      <c r="I180" s="24">
        <v>572800</v>
      </c>
      <c r="J180" s="21">
        <v>529046</v>
      </c>
      <c r="K180" s="21">
        <v>711348</v>
      </c>
      <c r="L180" s="25">
        <f>SUM(PLTABLE[[#This Row],[OPEX]:[STATIONARY]])</f>
        <v>3238184</v>
      </c>
      <c r="M180" s="26">
        <f>PLTABLE[[#This Row],[INCOMES]]-PLTABLE[[#This Row],[TOTAL 
EXPENSES]]</f>
        <v>23921816</v>
      </c>
      <c r="N180" s="25">
        <f>PLTABLE[[#This Row],[NET REVENUE]]*0.3</f>
        <v>7176544.7999999998</v>
      </c>
      <c r="O180" s="27">
        <f>PLTABLE[[#This Row],[NET REVENUE]]/PLTABLE[[#This Row],[INCOMES]]</f>
        <v>0.8807737849779087</v>
      </c>
    </row>
    <row r="181" spans="1:15" s="19" customFormat="1" x14ac:dyDescent="0.25">
      <c r="A181" s="24">
        <v>2014</v>
      </c>
      <c r="B181" s="24" t="s">
        <v>25</v>
      </c>
      <c r="C181" s="21">
        <v>30150000</v>
      </c>
      <c r="D181" s="21">
        <v>19340000</v>
      </c>
      <c r="E181" s="20">
        <v>1091000</v>
      </c>
      <c r="F181" s="21">
        <v>740495</v>
      </c>
      <c r="G181" s="22">
        <v>370247.5</v>
      </c>
      <c r="H181" s="23">
        <v>270247.5</v>
      </c>
      <c r="I181" s="24">
        <v>173400</v>
      </c>
      <c r="J181" s="21">
        <v>777883</v>
      </c>
      <c r="K181" s="21">
        <v>459650</v>
      </c>
      <c r="L181" s="25">
        <f>SUM(PLTABLE[[#This Row],[OPEX]:[STATIONARY]])</f>
        <v>3882923</v>
      </c>
      <c r="M181" s="26">
        <f>PLTABLE[[#This Row],[INCOMES]]-PLTABLE[[#This Row],[TOTAL 
EXPENSES]]</f>
        <v>26267077</v>
      </c>
      <c r="N181" s="25">
        <f>PLTABLE[[#This Row],[NET REVENUE]]*0.3</f>
        <v>7880123.0999999996</v>
      </c>
      <c r="O181" s="27">
        <f>PLTABLE[[#This Row],[NET REVENUE]]/PLTABLE[[#This Row],[INCOMES]]</f>
        <v>0.87121316749585409</v>
      </c>
    </row>
    <row r="182" spans="1:15" s="19" customFormat="1" x14ac:dyDescent="0.25">
      <c r="A182" s="24">
        <v>2015</v>
      </c>
      <c r="B182" s="24" t="s">
        <v>14</v>
      </c>
      <c r="C182" s="21">
        <v>99420000</v>
      </c>
      <c r="D182" s="21">
        <v>25390000</v>
      </c>
      <c r="E182" s="20">
        <v>1235000</v>
      </c>
      <c r="F182" s="21">
        <v>884495</v>
      </c>
      <c r="G182" s="22">
        <v>442247.5</v>
      </c>
      <c r="H182" s="23">
        <v>342247.5</v>
      </c>
      <c r="I182" s="24">
        <v>233900</v>
      </c>
      <c r="J182" s="21">
        <v>880554.99999999988</v>
      </c>
      <c r="K182" s="21">
        <v>400054</v>
      </c>
      <c r="L182" s="25">
        <f>SUM(PLTABLE[[#This Row],[OPEX]:[STATIONARY]])</f>
        <v>4418499</v>
      </c>
      <c r="M182" s="26">
        <f>PLTABLE[[#This Row],[INCOMES]]-PLTABLE[[#This Row],[TOTAL 
EXPENSES]]</f>
        <v>95001501</v>
      </c>
      <c r="N182" s="25">
        <f>PLTABLE[[#This Row],[NET REVENUE]]*0.3</f>
        <v>28500450.300000001</v>
      </c>
      <c r="O182" s="27">
        <f>PLTABLE[[#This Row],[NET REVENUE]]/PLTABLE[[#This Row],[INCOMES]]</f>
        <v>0.95555724200362102</v>
      </c>
    </row>
    <row r="183" spans="1:15" s="19" customFormat="1" x14ac:dyDescent="0.25">
      <c r="A183" s="24">
        <v>2015</v>
      </c>
      <c r="B183" s="24" t="s">
        <v>15</v>
      </c>
      <c r="C183" s="21">
        <v>106730000</v>
      </c>
      <c r="D183" s="21">
        <v>31470000</v>
      </c>
      <c r="E183" s="20">
        <v>1775000</v>
      </c>
      <c r="F183" s="21">
        <v>1424495</v>
      </c>
      <c r="G183" s="22">
        <v>712247.5</v>
      </c>
      <c r="H183" s="23">
        <v>612247.5</v>
      </c>
      <c r="I183" s="24">
        <v>294700</v>
      </c>
      <c r="J183" s="21">
        <v>1265575</v>
      </c>
      <c r="K183" s="21">
        <v>1896293.9999999998</v>
      </c>
      <c r="L183" s="25">
        <f>SUM(PLTABLE[[#This Row],[OPEX]:[STATIONARY]])</f>
        <v>7980559</v>
      </c>
      <c r="M183" s="26">
        <f>PLTABLE[[#This Row],[INCOMES]]-PLTABLE[[#This Row],[TOTAL 
EXPENSES]]</f>
        <v>98749441</v>
      </c>
      <c r="N183" s="25">
        <f>PLTABLE[[#This Row],[NET REVENUE]]*0.3</f>
        <v>29624832.300000001</v>
      </c>
      <c r="O183" s="27">
        <f>PLTABLE[[#This Row],[NET REVENUE]]/PLTABLE[[#This Row],[INCOMES]]</f>
        <v>0.9252266560479715</v>
      </c>
    </row>
    <row r="184" spans="1:15" s="19" customFormat="1" x14ac:dyDescent="0.25">
      <c r="A184" s="24">
        <v>2015</v>
      </c>
      <c r="B184" s="24" t="s">
        <v>16</v>
      </c>
      <c r="C184" s="21">
        <v>107890000</v>
      </c>
      <c r="D184" s="21">
        <v>29110000</v>
      </c>
      <c r="E184" s="20">
        <v>1836000</v>
      </c>
      <c r="F184" s="21">
        <v>1485495</v>
      </c>
      <c r="G184" s="22">
        <v>742747.5</v>
      </c>
      <c r="H184" s="23">
        <v>642747.5</v>
      </c>
      <c r="I184" s="24">
        <v>271100</v>
      </c>
      <c r="J184" s="21">
        <v>1309068</v>
      </c>
      <c r="K184" s="21">
        <v>1688975.9999999998</v>
      </c>
      <c r="L184" s="25">
        <f>SUM(PLTABLE[[#This Row],[OPEX]:[STATIONARY]])</f>
        <v>7976134</v>
      </c>
      <c r="M184" s="26">
        <f>PLTABLE[[#This Row],[INCOMES]]-PLTABLE[[#This Row],[TOTAL 
EXPENSES]]</f>
        <v>99913866</v>
      </c>
      <c r="N184" s="25">
        <f>PLTABLE[[#This Row],[NET REVENUE]]*0.3</f>
        <v>29974159.800000001</v>
      </c>
      <c r="O184" s="27">
        <f>PLTABLE[[#This Row],[NET REVENUE]]/PLTABLE[[#This Row],[INCOMES]]</f>
        <v>0.92607160997312077</v>
      </c>
    </row>
    <row r="185" spans="1:15" s="19" customFormat="1" x14ac:dyDescent="0.25">
      <c r="A185" s="24">
        <v>2015</v>
      </c>
      <c r="B185" s="24" t="s">
        <v>17</v>
      </c>
      <c r="C185" s="21">
        <v>100550000</v>
      </c>
      <c r="D185" s="21">
        <v>56430000</v>
      </c>
      <c r="E185" s="20">
        <v>1437000</v>
      </c>
      <c r="F185" s="21">
        <v>1086495</v>
      </c>
      <c r="G185" s="22">
        <v>543247.5</v>
      </c>
      <c r="H185" s="23">
        <v>443247.5</v>
      </c>
      <c r="I185" s="24">
        <v>544300</v>
      </c>
      <c r="J185" s="21">
        <v>1024581</v>
      </c>
      <c r="K185" s="21">
        <v>2501130</v>
      </c>
      <c r="L185" s="25">
        <f>SUM(PLTABLE[[#This Row],[OPEX]:[STATIONARY]])</f>
        <v>7580001</v>
      </c>
      <c r="M185" s="26">
        <f>PLTABLE[[#This Row],[INCOMES]]-PLTABLE[[#This Row],[TOTAL 
EXPENSES]]</f>
        <v>92969999</v>
      </c>
      <c r="N185" s="25">
        <f>PLTABLE[[#This Row],[NET REVENUE]]*0.3</f>
        <v>27890999.699999999</v>
      </c>
      <c r="O185" s="27">
        <f>PLTABLE[[#This Row],[NET REVENUE]]/PLTABLE[[#This Row],[INCOMES]]</f>
        <v>0.92461460964694187</v>
      </c>
    </row>
    <row r="186" spans="1:15" s="19" customFormat="1" x14ac:dyDescent="0.25">
      <c r="A186" s="24">
        <v>2015</v>
      </c>
      <c r="B186" s="24" t="s">
        <v>18</v>
      </c>
      <c r="C186" s="21">
        <v>101480000</v>
      </c>
      <c r="D186" s="21">
        <v>51430000</v>
      </c>
      <c r="E186" s="20">
        <v>336000</v>
      </c>
      <c r="F186" s="21">
        <v>-14505</v>
      </c>
      <c r="G186" s="22">
        <v>-7252.5</v>
      </c>
      <c r="H186" s="23">
        <v>-107252.5</v>
      </c>
      <c r="I186" s="24">
        <v>494300</v>
      </c>
      <c r="J186" s="21">
        <v>239567.99999999997</v>
      </c>
      <c r="K186" s="21">
        <v>604202</v>
      </c>
      <c r="L186" s="25">
        <f>SUM(PLTABLE[[#This Row],[OPEX]:[STATIONARY]])</f>
        <v>1545060</v>
      </c>
      <c r="M186" s="26">
        <f>PLTABLE[[#This Row],[INCOMES]]-PLTABLE[[#This Row],[TOTAL 
EXPENSES]]</f>
        <v>99934940</v>
      </c>
      <c r="N186" s="25">
        <f>PLTABLE[[#This Row],[NET REVENUE]]*0.3</f>
        <v>29980482</v>
      </c>
      <c r="O186" s="27">
        <f>PLTABLE[[#This Row],[NET REVENUE]]/PLTABLE[[#This Row],[INCOMES]]</f>
        <v>0.98477473393772175</v>
      </c>
    </row>
    <row r="187" spans="1:15" s="19" customFormat="1" x14ac:dyDescent="0.25">
      <c r="A187" s="24">
        <v>2015</v>
      </c>
      <c r="B187" s="24" t="s">
        <v>19</v>
      </c>
      <c r="C187" s="21">
        <v>95570000</v>
      </c>
      <c r="D187" s="21">
        <v>25730000</v>
      </c>
      <c r="E187" s="20">
        <v>1684000</v>
      </c>
      <c r="F187" s="21">
        <v>1333495</v>
      </c>
      <c r="G187" s="22">
        <v>666747.5</v>
      </c>
      <c r="H187" s="23">
        <v>566747.5</v>
      </c>
      <c r="I187" s="24">
        <v>237300</v>
      </c>
      <c r="J187" s="21">
        <v>1200692</v>
      </c>
      <c r="K187" s="21">
        <v>347432</v>
      </c>
      <c r="L187" s="25">
        <f>SUM(PLTABLE[[#This Row],[OPEX]:[STATIONARY]])</f>
        <v>6036414</v>
      </c>
      <c r="M187" s="26">
        <f>PLTABLE[[#This Row],[INCOMES]]-PLTABLE[[#This Row],[TOTAL 
EXPENSES]]</f>
        <v>89533586</v>
      </c>
      <c r="N187" s="25">
        <f>PLTABLE[[#This Row],[NET REVENUE]]*0.3</f>
        <v>26860075.800000001</v>
      </c>
      <c r="O187" s="27">
        <f>PLTABLE[[#This Row],[NET REVENUE]]/PLTABLE[[#This Row],[INCOMES]]</f>
        <v>0.93683777335984098</v>
      </c>
    </row>
    <row r="188" spans="1:15" s="19" customFormat="1" x14ac:dyDescent="0.25">
      <c r="A188" s="24">
        <v>2015</v>
      </c>
      <c r="B188" s="24" t="s">
        <v>20</v>
      </c>
      <c r="C188" s="21">
        <v>90970000</v>
      </c>
      <c r="D188" s="21">
        <v>3970000</v>
      </c>
      <c r="E188" s="20">
        <v>1927000</v>
      </c>
      <c r="F188" s="21">
        <v>1576495</v>
      </c>
      <c r="G188" s="22">
        <v>788247.5</v>
      </c>
      <c r="H188" s="23">
        <v>688247.5</v>
      </c>
      <c r="I188" s="24">
        <v>19700</v>
      </c>
      <c r="J188" s="21">
        <v>1373951</v>
      </c>
      <c r="K188" s="21">
        <v>732270</v>
      </c>
      <c r="L188" s="25">
        <f>SUM(PLTABLE[[#This Row],[OPEX]:[STATIONARY]])</f>
        <v>7105911</v>
      </c>
      <c r="M188" s="26">
        <f>PLTABLE[[#This Row],[INCOMES]]-PLTABLE[[#This Row],[TOTAL 
EXPENSES]]</f>
        <v>83864089</v>
      </c>
      <c r="N188" s="25">
        <f>PLTABLE[[#This Row],[NET REVENUE]]*0.3</f>
        <v>25159226.699999999</v>
      </c>
      <c r="O188" s="27">
        <f>PLTABLE[[#This Row],[NET REVENUE]]/PLTABLE[[#This Row],[INCOMES]]</f>
        <v>0.92188731449928552</v>
      </c>
    </row>
    <row r="189" spans="1:15" s="19" customFormat="1" x14ac:dyDescent="0.25">
      <c r="A189" s="24">
        <v>2015</v>
      </c>
      <c r="B189" s="24" t="s">
        <v>21</v>
      </c>
      <c r="C189" s="21">
        <v>99820000</v>
      </c>
      <c r="D189" s="21">
        <v>44010000</v>
      </c>
      <c r="E189" s="20">
        <v>1121000</v>
      </c>
      <c r="F189" s="21">
        <v>770495</v>
      </c>
      <c r="G189" s="22">
        <v>385247.5</v>
      </c>
      <c r="H189" s="23">
        <v>285247.5</v>
      </c>
      <c r="I189" s="24">
        <v>420100</v>
      </c>
      <c r="J189" s="21">
        <v>799273</v>
      </c>
      <c r="K189" s="21">
        <v>646046</v>
      </c>
      <c r="L189" s="25">
        <f>SUM(PLTABLE[[#This Row],[OPEX]:[STATIONARY]])</f>
        <v>4427409</v>
      </c>
      <c r="M189" s="26">
        <f>PLTABLE[[#This Row],[INCOMES]]-PLTABLE[[#This Row],[TOTAL 
EXPENSES]]</f>
        <v>95392591</v>
      </c>
      <c r="N189" s="25">
        <f>PLTABLE[[#This Row],[NET REVENUE]]*0.3</f>
        <v>28617777.300000001</v>
      </c>
      <c r="O189" s="27">
        <f>PLTABLE[[#This Row],[NET REVENUE]]/PLTABLE[[#This Row],[INCOMES]]</f>
        <v>0.95564607293127635</v>
      </c>
    </row>
    <row r="190" spans="1:15" s="19" customFormat="1" x14ac:dyDescent="0.25">
      <c r="A190" s="24">
        <v>2015</v>
      </c>
      <c r="B190" s="24" t="s">
        <v>22</v>
      </c>
      <c r="C190" s="21">
        <v>94420000</v>
      </c>
      <c r="D190" s="21">
        <v>11240000</v>
      </c>
      <c r="E190" s="20">
        <v>977000</v>
      </c>
      <c r="F190" s="21">
        <v>626495</v>
      </c>
      <c r="G190" s="22">
        <v>313247.5</v>
      </c>
      <c r="H190" s="23">
        <v>213247.5</v>
      </c>
      <c r="I190" s="24">
        <v>92400</v>
      </c>
      <c r="J190" s="21">
        <v>696601</v>
      </c>
      <c r="K190" s="21">
        <v>1066388</v>
      </c>
      <c r="L190" s="25">
        <f>SUM(PLTABLE[[#This Row],[OPEX]:[STATIONARY]])</f>
        <v>3985379</v>
      </c>
      <c r="M190" s="26">
        <f>PLTABLE[[#This Row],[INCOMES]]-PLTABLE[[#This Row],[TOTAL 
EXPENSES]]</f>
        <v>90434621</v>
      </c>
      <c r="N190" s="25">
        <f>PLTABLE[[#This Row],[NET REVENUE]]*0.3</f>
        <v>27130386.300000001</v>
      </c>
      <c r="O190" s="27">
        <f>PLTABLE[[#This Row],[NET REVENUE]]/PLTABLE[[#This Row],[INCOMES]]</f>
        <v>0.95779094471510273</v>
      </c>
    </row>
    <row r="191" spans="1:15" s="19" customFormat="1" x14ac:dyDescent="0.25">
      <c r="A191" s="24">
        <v>2015</v>
      </c>
      <c r="B191" s="24" t="s">
        <v>23</v>
      </c>
      <c r="C191" s="21">
        <v>110750000</v>
      </c>
      <c r="D191" s="21">
        <v>31160000</v>
      </c>
      <c r="E191" s="20">
        <v>458000</v>
      </c>
      <c r="F191" s="21">
        <v>107495</v>
      </c>
      <c r="G191" s="22">
        <v>53747.5</v>
      </c>
      <c r="H191" s="23">
        <v>-46252.5</v>
      </c>
      <c r="I191" s="24">
        <v>291600</v>
      </c>
      <c r="J191" s="21">
        <v>326554</v>
      </c>
      <c r="K191" s="21">
        <v>2170182</v>
      </c>
      <c r="L191" s="25">
        <f>SUM(PLTABLE[[#This Row],[OPEX]:[STATIONARY]])</f>
        <v>3361326</v>
      </c>
      <c r="M191" s="26">
        <f>PLTABLE[[#This Row],[INCOMES]]-PLTABLE[[#This Row],[TOTAL 
EXPENSES]]</f>
        <v>107388674</v>
      </c>
      <c r="N191" s="25">
        <f>PLTABLE[[#This Row],[NET REVENUE]]*0.3</f>
        <v>32216602.199999999</v>
      </c>
      <c r="O191" s="27">
        <f>PLTABLE[[#This Row],[NET REVENUE]]/PLTABLE[[#This Row],[INCOMES]]</f>
        <v>0.96964942663656883</v>
      </c>
    </row>
    <row r="192" spans="1:15" s="19" customFormat="1" x14ac:dyDescent="0.25">
      <c r="A192" s="24">
        <v>2015</v>
      </c>
      <c r="B192" s="24" t="s">
        <v>24</v>
      </c>
      <c r="C192" s="21">
        <v>138000000</v>
      </c>
      <c r="D192" s="21">
        <v>48030000</v>
      </c>
      <c r="E192" s="20">
        <v>1032000</v>
      </c>
      <c r="F192" s="21">
        <v>681495</v>
      </c>
      <c r="G192" s="22">
        <v>340747.5</v>
      </c>
      <c r="H192" s="23">
        <v>240747.5</v>
      </c>
      <c r="I192" s="24">
        <v>460300</v>
      </c>
      <c r="J192" s="21">
        <v>735816</v>
      </c>
      <c r="K192" s="21">
        <v>2381938</v>
      </c>
      <c r="L192" s="25">
        <f>SUM(PLTABLE[[#This Row],[OPEX]:[STATIONARY]])</f>
        <v>5873044</v>
      </c>
      <c r="M192" s="26">
        <f>PLTABLE[[#This Row],[INCOMES]]-PLTABLE[[#This Row],[TOTAL 
EXPENSES]]</f>
        <v>132126956</v>
      </c>
      <c r="N192" s="25">
        <f>PLTABLE[[#This Row],[NET REVENUE]]*0.3</f>
        <v>39638086.799999997</v>
      </c>
      <c r="O192" s="27">
        <f>PLTABLE[[#This Row],[NET REVENUE]]/PLTABLE[[#This Row],[INCOMES]]</f>
        <v>0.95744171014492752</v>
      </c>
    </row>
    <row r="193" spans="1:15" s="19" customFormat="1" x14ac:dyDescent="0.25">
      <c r="A193" s="24">
        <v>2015</v>
      </c>
      <c r="B193" s="24" t="s">
        <v>25</v>
      </c>
      <c r="C193" s="21">
        <v>170780000</v>
      </c>
      <c r="D193" s="21">
        <v>31940000</v>
      </c>
      <c r="E193" s="20">
        <v>341000</v>
      </c>
      <c r="F193" s="21">
        <v>-9505</v>
      </c>
      <c r="G193" s="22">
        <v>-4752.5</v>
      </c>
      <c r="H193" s="23">
        <v>-104752.5</v>
      </c>
      <c r="I193" s="24">
        <v>299400</v>
      </c>
      <c r="J193" s="21">
        <v>243133</v>
      </c>
      <c r="K193" s="21">
        <v>1396702</v>
      </c>
      <c r="L193" s="25">
        <f>SUM(PLTABLE[[#This Row],[OPEX]:[STATIONARY]])</f>
        <v>2161225</v>
      </c>
      <c r="M193" s="26">
        <f>PLTABLE[[#This Row],[INCOMES]]-PLTABLE[[#This Row],[TOTAL 
EXPENSES]]</f>
        <v>168618775</v>
      </c>
      <c r="N193" s="25">
        <f>PLTABLE[[#This Row],[NET REVENUE]]*0.3</f>
        <v>50585632.5</v>
      </c>
      <c r="O193" s="27">
        <f>PLTABLE[[#This Row],[NET REVENUE]]/PLTABLE[[#This Row],[INCOMES]]</f>
        <v>0.98734497599250493</v>
      </c>
    </row>
    <row r="194" spans="1:15" s="19" customFormat="1" x14ac:dyDescent="0.25">
      <c r="A194" s="24">
        <v>2016</v>
      </c>
      <c r="B194" s="24" t="s">
        <v>14</v>
      </c>
      <c r="C194" s="21">
        <v>169600000</v>
      </c>
      <c r="D194" s="21">
        <v>8790000</v>
      </c>
      <c r="E194" s="20">
        <v>1274000</v>
      </c>
      <c r="F194" s="21">
        <v>923495</v>
      </c>
      <c r="G194" s="22">
        <v>461747.5</v>
      </c>
      <c r="H194" s="23">
        <v>361747.5</v>
      </c>
      <c r="I194" s="24">
        <v>67900</v>
      </c>
      <c r="J194" s="21">
        <v>908362.00000000012</v>
      </c>
      <c r="K194" s="21">
        <v>746852</v>
      </c>
      <c r="L194" s="25">
        <f>SUM(PLTABLE[[#This Row],[OPEX]:[STATIONARY]])</f>
        <v>4744104</v>
      </c>
      <c r="M194" s="26">
        <f>PLTABLE[[#This Row],[INCOMES]]-PLTABLE[[#This Row],[TOTAL 
EXPENSES]]</f>
        <v>164855896</v>
      </c>
      <c r="N194" s="25">
        <f>PLTABLE[[#This Row],[NET REVENUE]]*0.3</f>
        <v>49456768.799999997</v>
      </c>
      <c r="O194" s="27">
        <f>PLTABLE[[#This Row],[NET REVENUE]]/PLTABLE[[#This Row],[INCOMES]]</f>
        <v>0.97202768867924527</v>
      </c>
    </row>
    <row r="195" spans="1:15" s="19" customFormat="1" x14ac:dyDescent="0.25">
      <c r="A195" s="24">
        <v>2016</v>
      </c>
      <c r="B195" s="24" t="s">
        <v>15</v>
      </c>
      <c r="C195" s="21">
        <v>167280000</v>
      </c>
      <c r="D195" s="21">
        <v>50580000</v>
      </c>
      <c r="E195" s="20">
        <v>1711000</v>
      </c>
      <c r="F195" s="21">
        <v>1360495</v>
      </c>
      <c r="G195" s="22">
        <v>680247.5</v>
      </c>
      <c r="H195" s="23">
        <v>580247.5</v>
      </c>
      <c r="I195" s="24">
        <v>485800</v>
      </c>
      <c r="J195" s="21">
        <v>1219943</v>
      </c>
      <c r="K195" s="21">
        <v>2518882</v>
      </c>
      <c r="L195" s="25">
        <f>SUM(PLTABLE[[#This Row],[OPEX]:[STATIONARY]])</f>
        <v>8556615</v>
      </c>
      <c r="M195" s="26">
        <f>PLTABLE[[#This Row],[INCOMES]]-PLTABLE[[#This Row],[TOTAL 
EXPENSES]]</f>
        <v>158723385</v>
      </c>
      <c r="N195" s="25">
        <f>PLTABLE[[#This Row],[NET REVENUE]]*0.3</f>
        <v>47617015.5</v>
      </c>
      <c r="O195" s="27">
        <f>PLTABLE[[#This Row],[NET REVENUE]]/PLTABLE[[#This Row],[INCOMES]]</f>
        <v>0.94884854734576762</v>
      </c>
    </row>
    <row r="196" spans="1:15" s="19" customFormat="1" x14ac:dyDescent="0.25">
      <c r="A196" s="24">
        <v>2016</v>
      </c>
      <c r="B196" s="24" t="s">
        <v>16</v>
      </c>
      <c r="C196" s="21">
        <v>166520000</v>
      </c>
      <c r="D196" s="21">
        <v>14620000</v>
      </c>
      <c r="E196" s="20">
        <v>1198000</v>
      </c>
      <c r="F196" s="21">
        <v>847495</v>
      </c>
      <c r="G196" s="22">
        <v>423747.5</v>
      </c>
      <c r="H196" s="23">
        <v>323747.5</v>
      </c>
      <c r="I196" s="24">
        <v>126200</v>
      </c>
      <c r="J196" s="21">
        <v>854174</v>
      </c>
      <c r="K196" s="21">
        <v>2198078</v>
      </c>
      <c r="L196" s="25">
        <f>SUM(PLTABLE[[#This Row],[OPEX]:[STATIONARY]])</f>
        <v>5971442</v>
      </c>
      <c r="M196" s="26">
        <f>PLTABLE[[#This Row],[INCOMES]]-PLTABLE[[#This Row],[TOTAL 
EXPENSES]]</f>
        <v>160548558</v>
      </c>
      <c r="N196" s="25">
        <f>PLTABLE[[#This Row],[NET REVENUE]]*0.3</f>
        <v>48164567.399999999</v>
      </c>
      <c r="O196" s="27">
        <f>PLTABLE[[#This Row],[NET REVENUE]]/PLTABLE[[#This Row],[INCOMES]]</f>
        <v>0.96413979101609415</v>
      </c>
    </row>
    <row r="197" spans="1:15" s="19" customFormat="1" x14ac:dyDescent="0.25">
      <c r="A197" s="24">
        <v>2016</v>
      </c>
      <c r="B197" s="24" t="s">
        <v>17</v>
      </c>
      <c r="C197" s="21">
        <v>72920000</v>
      </c>
      <c r="D197" s="21">
        <v>3870000</v>
      </c>
      <c r="E197" s="20">
        <v>1426000</v>
      </c>
      <c r="F197" s="21">
        <v>1075495</v>
      </c>
      <c r="G197" s="22">
        <v>537747.5</v>
      </c>
      <c r="H197" s="23">
        <v>437747.5</v>
      </c>
      <c r="I197" s="24">
        <v>18700</v>
      </c>
      <c r="J197" s="21">
        <v>1016737.9999999999</v>
      </c>
      <c r="K197" s="21">
        <v>405126</v>
      </c>
      <c r="L197" s="25">
        <f>SUM(PLTABLE[[#This Row],[OPEX]:[STATIONARY]])</f>
        <v>4917554</v>
      </c>
      <c r="M197" s="26">
        <f>PLTABLE[[#This Row],[INCOMES]]-PLTABLE[[#This Row],[TOTAL 
EXPENSES]]</f>
        <v>68002446</v>
      </c>
      <c r="N197" s="25">
        <f>PLTABLE[[#This Row],[NET REVENUE]]*0.3</f>
        <v>20400733.800000001</v>
      </c>
      <c r="O197" s="27">
        <f>PLTABLE[[#This Row],[NET REVENUE]]/PLTABLE[[#This Row],[INCOMES]]</f>
        <v>0.93256234229292378</v>
      </c>
    </row>
    <row r="198" spans="1:15" s="19" customFormat="1" x14ac:dyDescent="0.25">
      <c r="A198" s="24">
        <v>2016</v>
      </c>
      <c r="B198" s="24" t="s">
        <v>18</v>
      </c>
      <c r="C198" s="21">
        <v>84540000</v>
      </c>
      <c r="D198" s="21">
        <v>48510000</v>
      </c>
      <c r="E198" s="20">
        <v>1345000</v>
      </c>
      <c r="F198" s="21">
        <v>994495</v>
      </c>
      <c r="G198" s="22">
        <v>497247.5</v>
      </c>
      <c r="H198" s="23">
        <v>397247.5</v>
      </c>
      <c r="I198" s="24">
        <v>465100</v>
      </c>
      <c r="J198" s="21">
        <v>958985</v>
      </c>
      <c r="K198" s="21">
        <v>1491802</v>
      </c>
      <c r="L198" s="25">
        <f>SUM(PLTABLE[[#This Row],[OPEX]:[STATIONARY]])</f>
        <v>6149877</v>
      </c>
      <c r="M198" s="26">
        <f>PLTABLE[[#This Row],[INCOMES]]-PLTABLE[[#This Row],[TOTAL 
EXPENSES]]</f>
        <v>78390123</v>
      </c>
      <c r="N198" s="25">
        <f>PLTABLE[[#This Row],[NET REVENUE]]*0.3</f>
        <v>23517036.899999999</v>
      </c>
      <c r="O198" s="27">
        <f>PLTABLE[[#This Row],[NET REVENUE]]/PLTABLE[[#This Row],[INCOMES]]</f>
        <v>0.92725482611781407</v>
      </c>
    </row>
    <row r="199" spans="1:15" s="19" customFormat="1" x14ac:dyDescent="0.25">
      <c r="A199" s="24">
        <v>2016</v>
      </c>
      <c r="B199" s="24" t="s">
        <v>19</v>
      </c>
      <c r="C199" s="21">
        <v>80300000</v>
      </c>
      <c r="D199" s="21">
        <v>20410000</v>
      </c>
      <c r="E199" s="20">
        <v>269000</v>
      </c>
      <c r="F199" s="21">
        <v>-81505</v>
      </c>
      <c r="G199" s="22">
        <v>-40752.5</v>
      </c>
      <c r="H199" s="23">
        <v>-140752.5</v>
      </c>
      <c r="I199" s="24">
        <v>184100</v>
      </c>
      <c r="J199" s="21">
        <v>191797</v>
      </c>
      <c r="K199" s="21">
        <v>2028800</v>
      </c>
      <c r="L199" s="25">
        <f>SUM(PLTABLE[[#This Row],[OPEX]:[STATIONARY]])</f>
        <v>2410687</v>
      </c>
      <c r="M199" s="26">
        <f>PLTABLE[[#This Row],[INCOMES]]-PLTABLE[[#This Row],[TOTAL 
EXPENSES]]</f>
        <v>77889313</v>
      </c>
      <c r="N199" s="25">
        <f>PLTABLE[[#This Row],[NET REVENUE]]*0.3</f>
        <v>23366793.899999999</v>
      </c>
      <c r="O199" s="27">
        <f>PLTABLE[[#This Row],[NET REVENUE]]/PLTABLE[[#This Row],[INCOMES]]</f>
        <v>0.96997899128268994</v>
      </c>
    </row>
    <row r="200" spans="1:15" s="19" customFormat="1" x14ac:dyDescent="0.25">
      <c r="A200" s="24">
        <v>2016</v>
      </c>
      <c r="B200" s="24" t="s">
        <v>20</v>
      </c>
      <c r="C200" s="21">
        <v>80810000</v>
      </c>
      <c r="D200" s="21">
        <v>34990000</v>
      </c>
      <c r="E200" s="20">
        <v>1288000</v>
      </c>
      <c r="F200" s="21">
        <v>937495</v>
      </c>
      <c r="G200" s="22">
        <v>468747.5</v>
      </c>
      <c r="H200" s="23">
        <v>368747.5</v>
      </c>
      <c r="I200" s="24">
        <v>329900</v>
      </c>
      <c r="J200" s="21">
        <v>918344</v>
      </c>
      <c r="K200" s="21">
        <v>2079520</v>
      </c>
      <c r="L200" s="25">
        <f>SUM(PLTABLE[[#This Row],[OPEX]:[STATIONARY]])</f>
        <v>6390754</v>
      </c>
      <c r="M200" s="26">
        <f>PLTABLE[[#This Row],[INCOMES]]-PLTABLE[[#This Row],[TOTAL 
EXPENSES]]</f>
        <v>74419246</v>
      </c>
      <c r="N200" s="25">
        <f>PLTABLE[[#This Row],[NET REVENUE]]*0.3</f>
        <v>22325773.800000001</v>
      </c>
      <c r="O200" s="27">
        <f>PLTABLE[[#This Row],[NET REVENUE]]/PLTABLE[[#This Row],[INCOMES]]</f>
        <v>0.92091629748793469</v>
      </c>
    </row>
    <row r="201" spans="1:15" s="19" customFormat="1" x14ac:dyDescent="0.25">
      <c r="A201" s="24">
        <v>2016</v>
      </c>
      <c r="B201" s="24" t="s">
        <v>21</v>
      </c>
      <c r="C201" s="21">
        <v>80730000</v>
      </c>
      <c r="D201" s="21">
        <v>18580000</v>
      </c>
      <c r="E201" s="20">
        <v>1533000</v>
      </c>
      <c r="F201" s="21">
        <v>1182495</v>
      </c>
      <c r="G201" s="22">
        <v>591247.5</v>
      </c>
      <c r="H201" s="23">
        <v>491247.5</v>
      </c>
      <c r="I201" s="24">
        <v>165800</v>
      </c>
      <c r="J201" s="21">
        <v>1093029</v>
      </c>
      <c r="K201" s="21">
        <v>1507018</v>
      </c>
      <c r="L201" s="25">
        <f>SUM(PLTABLE[[#This Row],[OPEX]:[STATIONARY]])</f>
        <v>6563837</v>
      </c>
      <c r="M201" s="26">
        <f>PLTABLE[[#This Row],[INCOMES]]-PLTABLE[[#This Row],[TOTAL 
EXPENSES]]</f>
        <v>74166163</v>
      </c>
      <c r="N201" s="25">
        <f>PLTABLE[[#This Row],[NET REVENUE]]*0.3</f>
        <v>22249848.899999999</v>
      </c>
      <c r="O201" s="27">
        <f>PLTABLE[[#This Row],[NET REVENUE]]/PLTABLE[[#This Row],[INCOMES]]</f>
        <v>0.91869395515917252</v>
      </c>
    </row>
    <row r="202" spans="1:15" s="19" customFormat="1" x14ac:dyDescent="0.25">
      <c r="A202" s="24">
        <v>2016</v>
      </c>
      <c r="B202" s="24" t="s">
        <v>22</v>
      </c>
      <c r="C202" s="21">
        <v>71080000</v>
      </c>
      <c r="D202" s="21">
        <v>25330000</v>
      </c>
      <c r="E202" s="20">
        <v>616000</v>
      </c>
      <c r="F202" s="21">
        <v>265495</v>
      </c>
      <c r="G202" s="22">
        <v>132747.5</v>
      </c>
      <c r="H202" s="23">
        <v>32747.5</v>
      </c>
      <c r="I202" s="24">
        <v>233300</v>
      </c>
      <c r="J202" s="21">
        <v>439208</v>
      </c>
      <c r="K202" s="21">
        <v>712616</v>
      </c>
      <c r="L202" s="25">
        <f>SUM(PLTABLE[[#This Row],[OPEX]:[STATIONARY]])</f>
        <v>2432114</v>
      </c>
      <c r="M202" s="26">
        <f>PLTABLE[[#This Row],[INCOMES]]-PLTABLE[[#This Row],[TOTAL 
EXPENSES]]</f>
        <v>68647886</v>
      </c>
      <c r="N202" s="25">
        <f>PLTABLE[[#This Row],[NET REVENUE]]*0.3</f>
        <v>20594365.800000001</v>
      </c>
      <c r="O202" s="27">
        <f>PLTABLE[[#This Row],[NET REVENUE]]/PLTABLE[[#This Row],[INCOMES]]</f>
        <v>0.96578342712436693</v>
      </c>
    </row>
    <row r="203" spans="1:15" s="19" customFormat="1" x14ac:dyDescent="0.25">
      <c r="A203" s="24">
        <v>2016</v>
      </c>
      <c r="B203" s="24" t="s">
        <v>23</v>
      </c>
      <c r="C203" s="21">
        <v>63040000</v>
      </c>
      <c r="D203" s="21">
        <v>19110000</v>
      </c>
      <c r="E203" s="20">
        <v>633000</v>
      </c>
      <c r="F203" s="21">
        <v>282495</v>
      </c>
      <c r="G203" s="22">
        <v>141247.5</v>
      </c>
      <c r="H203" s="23">
        <v>41247.5</v>
      </c>
      <c r="I203" s="24">
        <v>171100</v>
      </c>
      <c r="J203" s="21">
        <v>451329</v>
      </c>
      <c r="K203" s="21">
        <v>1719408.0000000002</v>
      </c>
      <c r="L203" s="25">
        <f>SUM(PLTABLE[[#This Row],[OPEX]:[STATIONARY]])</f>
        <v>3439827</v>
      </c>
      <c r="M203" s="26">
        <f>PLTABLE[[#This Row],[INCOMES]]-PLTABLE[[#This Row],[TOTAL 
EXPENSES]]</f>
        <v>59600173</v>
      </c>
      <c r="N203" s="25">
        <f>PLTABLE[[#This Row],[NET REVENUE]]*0.3</f>
        <v>17880051.899999999</v>
      </c>
      <c r="O203" s="27">
        <f>PLTABLE[[#This Row],[NET REVENUE]]/PLTABLE[[#This Row],[INCOMES]]</f>
        <v>0.94543421637055836</v>
      </c>
    </row>
    <row r="204" spans="1:15" s="19" customFormat="1" x14ac:dyDescent="0.25">
      <c r="A204" s="24">
        <v>2016</v>
      </c>
      <c r="B204" s="24" t="s">
        <v>24</v>
      </c>
      <c r="C204" s="21">
        <v>61120000</v>
      </c>
      <c r="D204" s="21">
        <v>19190000</v>
      </c>
      <c r="E204" s="20">
        <v>845000</v>
      </c>
      <c r="F204" s="21">
        <v>494495</v>
      </c>
      <c r="G204" s="22">
        <v>247247.5</v>
      </c>
      <c r="H204" s="23">
        <v>147247.5</v>
      </c>
      <c r="I204" s="24">
        <v>171900</v>
      </c>
      <c r="J204" s="21">
        <v>602485</v>
      </c>
      <c r="K204" s="21">
        <v>1940674.0000000002</v>
      </c>
      <c r="L204" s="25">
        <f>SUM(PLTABLE[[#This Row],[OPEX]:[STATIONARY]])</f>
        <v>4449049</v>
      </c>
      <c r="M204" s="26">
        <f>PLTABLE[[#This Row],[INCOMES]]-PLTABLE[[#This Row],[TOTAL 
EXPENSES]]</f>
        <v>56670951</v>
      </c>
      <c r="N204" s="25">
        <f>PLTABLE[[#This Row],[NET REVENUE]]*0.3</f>
        <v>17001285.300000001</v>
      </c>
      <c r="O204" s="27">
        <f>PLTABLE[[#This Row],[NET REVENUE]]/PLTABLE[[#This Row],[INCOMES]]</f>
        <v>0.92720796793193716</v>
      </c>
    </row>
    <row r="205" spans="1:15" s="19" customFormat="1" x14ac:dyDescent="0.25">
      <c r="A205" s="24">
        <v>2016</v>
      </c>
      <c r="B205" s="24" t="s">
        <v>25</v>
      </c>
      <c r="C205" s="21">
        <v>57670000</v>
      </c>
      <c r="D205" s="21">
        <v>50130000</v>
      </c>
      <c r="E205" s="20">
        <v>340000</v>
      </c>
      <c r="F205" s="21">
        <v>-10505</v>
      </c>
      <c r="G205" s="22">
        <v>-5252.5</v>
      </c>
      <c r="H205" s="23">
        <v>-105252.5</v>
      </c>
      <c r="I205" s="24">
        <v>481300</v>
      </c>
      <c r="J205" s="21">
        <v>242419.99999999997</v>
      </c>
      <c r="K205" s="21">
        <v>2027532</v>
      </c>
      <c r="L205" s="25">
        <f>SUM(PLTABLE[[#This Row],[OPEX]:[STATIONARY]])</f>
        <v>2970242</v>
      </c>
      <c r="M205" s="26">
        <f>PLTABLE[[#This Row],[INCOMES]]-PLTABLE[[#This Row],[TOTAL 
EXPENSES]]</f>
        <v>54699758</v>
      </c>
      <c r="N205" s="25">
        <f>PLTABLE[[#This Row],[NET REVENUE]]*0.3</f>
        <v>16409927.399999999</v>
      </c>
      <c r="O205" s="27">
        <f>PLTABLE[[#This Row],[NET REVENUE]]/PLTABLE[[#This Row],[INCOMES]]</f>
        <v>0.94849589041095894</v>
      </c>
    </row>
    <row r="206" spans="1:15" s="19" customFormat="1" x14ac:dyDescent="0.25">
      <c r="A206" s="24">
        <v>2017</v>
      </c>
      <c r="B206" s="24" t="s">
        <v>14</v>
      </c>
      <c r="C206" s="21">
        <v>75260000</v>
      </c>
      <c r="D206" s="21">
        <v>57120000</v>
      </c>
      <c r="E206" s="20">
        <v>1945000</v>
      </c>
      <c r="F206" s="21">
        <v>1594495</v>
      </c>
      <c r="G206" s="22">
        <v>797247.5</v>
      </c>
      <c r="H206" s="23">
        <v>697247.5</v>
      </c>
      <c r="I206" s="24">
        <v>551200</v>
      </c>
      <c r="J206" s="21">
        <v>1386785</v>
      </c>
      <c r="K206" s="21">
        <v>1526672</v>
      </c>
      <c r="L206" s="25">
        <f>SUM(PLTABLE[[#This Row],[OPEX]:[STATIONARY]])</f>
        <v>8498647</v>
      </c>
      <c r="M206" s="26">
        <f>PLTABLE[[#This Row],[INCOMES]]-PLTABLE[[#This Row],[TOTAL 
EXPENSES]]</f>
        <v>66761353</v>
      </c>
      <c r="N206" s="25">
        <f>PLTABLE[[#This Row],[NET REVENUE]]*0.3</f>
        <v>20028405.899999999</v>
      </c>
      <c r="O206" s="27">
        <f>PLTABLE[[#This Row],[NET REVENUE]]/PLTABLE[[#This Row],[INCOMES]]</f>
        <v>0.88707617592346533</v>
      </c>
    </row>
    <row r="207" spans="1:15" s="19" customFormat="1" x14ac:dyDescent="0.25">
      <c r="A207" s="24">
        <v>2017</v>
      </c>
      <c r="B207" s="24" t="s">
        <v>15</v>
      </c>
      <c r="C207" s="21">
        <v>95800000</v>
      </c>
      <c r="D207" s="21">
        <v>40530000</v>
      </c>
      <c r="E207" s="20">
        <v>1087000</v>
      </c>
      <c r="F207" s="21">
        <v>736495</v>
      </c>
      <c r="G207" s="22">
        <v>368247.5</v>
      </c>
      <c r="H207" s="23">
        <v>268247.5</v>
      </c>
      <c r="I207" s="24">
        <v>385300</v>
      </c>
      <c r="J207" s="21">
        <v>775031</v>
      </c>
      <c r="K207" s="21">
        <v>1471514</v>
      </c>
      <c r="L207" s="25">
        <f>SUM(PLTABLE[[#This Row],[OPEX]:[STATIONARY]])</f>
        <v>5091835</v>
      </c>
      <c r="M207" s="26">
        <f>PLTABLE[[#This Row],[INCOMES]]-PLTABLE[[#This Row],[TOTAL 
EXPENSES]]</f>
        <v>90708165</v>
      </c>
      <c r="N207" s="25">
        <f>PLTABLE[[#This Row],[NET REVENUE]]*0.3</f>
        <v>27212449.5</v>
      </c>
      <c r="O207" s="27">
        <f>PLTABLE[[#This Row],[NET REVENUE]]/PLTABLE[[#This Row],[INCOMES]]</f>
        <v>0.9468493215031315</v>
      </c>
    </row>
    <row r="208" spans="1:15" s="19" customFormat="1" x14ac:dyDescent="0.25">
      <c r="A208" s="24">
        <v>2017</v>
      </c>
      <c r="B208" s="24" t="s">
        <v>16</v>
      </c>
      <c r="C208" s="21">
        <v>105050000</v>
      </c>
      <c r="D208" s="21">
        <v>49420000</v>
      </c>
      <c r="E208" s="20">
        <v>1230000</v>
      </c>
      <c r="F208" s="21">
        <v>879495</v>
      </c>
      <c r="G208" s="22">
        <v>439747.5</v>
      </c>
      <c r="H208" s="23">
        <v>339747.5</v>
      </c>
      <c r="I208" s="24">
        <v>474200</v>
      </c>
      <c r="J208" s="21">
        <v>876990</v>
      </c>
      <c r="K208" s="21">
        <v>1505750</v>
      </c>
      <c r="L208" s="25">
        <f>SUM(PLTABLE[[#This Row],[OPEX]:[STATIONARY]])</f>
        <v>5745930</v>
      </c>
      <c r="M208" s="26">
        <f>PLTABLE[[#This Row],[INCOMES]]-PLTABLE[[#This Row],[TOTAL 
EXPENSES]]</f>
        <v>99304070</v>
      </c>
      <c r="N208" s="25">
        <f>PLTABLE[[#This Row],[NET REVENUE]]*0.3</f>
        <v>29791221</v>
      </c>
      <c r="O208" s="27">
        <f>PLTABLE[[#This Row],[NET REVENUE]]/PLTABLE[[#This Row],[INCOMES]]</f>
        <v>0.9453029033793432</v>
      </c>
    </row>
    <row r="209" spans="1:15" s="19" customFormat="1" x14ac:dyDescent="0.25">
      <c r="A209" s="24">
        <v>2017</v>
      </c>
      <c r="B209" s="24" t="s">
        <v>17</v>
      </c>
      <c r="C209" s="21">
        <v>101970000</v>
      </c>
      <c r="D209" s="21">
        <v>44850000</v>
      </c>
      <c r="E209" s="20">
        <v>667000</v>
      </c>
      <c r="F209" s="21">
        <v>316495</v>
      </c>
      <c r="G209" s="22">
        <v>158247.5</v>
      </c>
      <c r="H209" s="23">
        <v>58247.5</v>
      </c>
      <c r="I209" s="24">
        <v>428500</v>
      </c>
      <c r="J209" s="21">
        <v>475571</v>
      </c>
      <c r="K209" s="21">
        <v>1441082</v>
      </c>
      <c r="L209" s="25">
        <f>SUM(PLTABLE[[#This Row],[OPEX]:[STATIONARY]])</f>
        <v>3545143</v>
      </c>
      <c r="M209" s="26">
        <f>PLTABLE[[#This Row],[INCOMES]]-PLTABLE[[#This Row],[TOTAL 
EXPENSES]]</f>
        <v>98424857</v>
      </c>
      <c r="N209" s="25">
        <f>PLTABLE[[#This Row],[NET REVENUE]]*0.3</f>
        <v>29527457.099999998</v>
      </c>
      <c r="O209" s="27">
        <f>PLTABLE[[#This Row],[NET REVENUE]]/PLTABLE[[#This Row],[INCOMES]]</f>
        <v>0.96523347062861631</v>
      </c>
    </row>
    <row r="210" spans="1:15" s="19" customFormat="1" x14ac:dyDescent="0.25">
      <c r="A210" s="24">
        <v>2017</v>
      </c>
      <c r="B210" s="24" t="s">
        <v>18</v>
      </c>
      <c r="C210" s="21">
        <v>108240000</v>
      </c>
      <c r="D210" s="21">
        <v>5330000</v>
      </c>
      <c r="E210" s="20">
        <v>1396000</v>
      </c>
      <c r="F210" s="21">
        <v>1045495</v>
      </c>
      <c r="G210" s="22">
        <v>522747.5</v>
      </c>
      <c r="H210" s="23">
        <v>422747.5</v>
      </c>
      <c r="I210" s="24">
        <v>33300</v>
      </c>
      <c r="J210" s="21">
        <v>995348</v>
      </c>
      <c r="K210" s="21">
        <v>381668</v>
      </c>
      <c r="L210" s="25">
        <f>SUM(PLTABLE[[#This Row],[OPEX]:[STATIONARY]])</f>
        <v>4797306</v>
      </c>
      <c r="M210" s="26">
        <f>PLTABLE[[#This Row],[INCOMES]]-PLTABLE[[#This Row],[TOTAL 
EXPENSES]]</f>
        <v>103442694</v>
      </c>
      <c r="N210" s="25">
        <f>PLTABLE[[#This Row],[NET REVENUE]]*0.3</f>
        <v>31032808.199999999</v>
      </c>
      <c r="O210" s="27">
        <f>PLTABLE[[#This Row],[NET REVENUE]]/PLTABLE[[#This Row],[INCOMES]]</f>
        <v>0.95567899113082044</v>
      </c>
    </row>
    <row r="211" spans="1:15" s="19" customFormat="1" x14ac:dyDescent="0.25">
      <c r="A211" s="24">
        <v>2017</v>
      </c>
      <c r="B211" s="24" t="s">
        <v>19</v>
      </c>
      <c r="C211" s="21">
        <v>113710000</v>
      </c>
      <c r="D211" s="21">
        <v>28150000</v>
      </c>
      <c r="E211" s="20">
        <v>744000</v>
      </c>
      <c r="F211" s="21">
        <v>393495</v>
      </c>
      <c r="G211" s="22">
        <v>196747.5</v>
      </c>
      <c r="H211" s="23">
        <v>96747.5</v>
      </c>
      <c r="I211" s="24">
        <v>261500</v>
      </c>
      <c r="J211" s="21">
        <v>530472</v>
      </c>
      <c r="K211" s="21">
        <v>1984420</v>
      </c>
      <c r="L211" s="25">
        <f>SUM(PLTABLE[[#This Row],[OPEX]:[STATIONARY]])</f>
        <v>4207382</v>
      </c>
      <c r="M211" s="26">
        <f>PLTABLE[[#This Row],[INCOMES]]-PLTABLE[[#This Row],[TOTAL 
EXPENSES]]</f>
        <v>109502618</v>
      </c>
      <c r="N211" s="25">
        <f>PLTABLE[[#This Row],[NET REVENUE]]*0.3</f>
        <v>32850785.399999999</v>
      </c>
      <c r="O211" s="27">
        <f>PLTABLE[[#This Row],[NET REVENUE]]/PLTABLE[[#This Row],[INCOMES]]</f>
        <v>0.96299901503825525</v>
      </c>
    </row>
    <row r="212" spans="1:15" s="19" customFormat="1" x14ac:dyDescent="0.25">
      <c r="A212" s="24">
        <v>2017</v>
      </c>
      <c r="B212" s="24" t="s">
        <v>20</v>
      </c>
      <c r="C212" s="21">
        <v>10120000</v>
      </c>
      <c r="D212" s="21">
        <v>17570000</v>
      </c>
      <c r="E212" s="20">
        <v>1351000</v>
      </c>
      <c r="F212" s="21">
        <v>1000495</v>
      </c>
      <c r="G212" s="22">
        <v>500247.5</v>
      </c>
      <c r="H212" s="23">
        <v>400247.5</v>
      </c>
      <c r="I212" s="24">
        <v>155700</v>
      </c>
      <c r="J212" s="21">
        <v>963262.99999999988</v>
      </c>
      <c r="K212" s="21">
        <v>2151162</v>
      </c>
      <c r="L212" s="25">
        <f>SUM(PLTABLE[[#This Row],[OPEX]:[STATIONARY]])</f>
        <v>6522115</v>
      </c>
      <c r="M212" s="26">
        <f>PLTABLE[[#This Row],[INCOMES]]-PLTABLE[[#This Row],[TOTAL 
EXPENSES]]</f>
        <v>3597885</v>
      </c>
      <c r="N212" s="25">
        <f>PLTABLE[[#This Row],[NET REVENUE]]*0.3</f>
        <v>1079365.5</v>
      </c>
      <c r="O212" s="27">
        <f>PLTABLE[[#This Row],[NET REVENUE]]/PLTABLE[[#This Row],[INCOMES]]</f>
        <v>0.35552223320158105</v>
      </c>
    </row>
    <row r="213" spans="1:15" s="19" customFormat="1" x14ac:dyDescent="0.25">
      <c r="A213" s="24">
        <v>2017</v>
      </c>
      <c r="B213" s="24" t="s">
        <v>21</v>
      </c>
      <c r="C213" s="21">
        <v>12420000</v>
      </c>
      <c r="D213" s="21">
        <v>24330000</v>
      </c>
      <c r="E213" s="20">
        <v>1353000</v>
      </c>
      <c r="F213" s="21">
        <v>1002495</v>
      </c>
      <c r="G213" s="22">
        <v>501247.5</v>
      </c>
      <c r="H213" s="23">
        <v>401247.5</v>
      </c>
      <c r="I213" s="24">
        <v>223300</v>
      </c>
      <c r="J213" s="21">
        <v>964689</v>
      </c>
      <c r="K213" s="21">
        <v>1737159.9999999998</v>
      </c>
      <c r="L213" s="25">
        <f>SUM(PLTABLE[[#This Row],[OPEX]:[STATIONARY]])</f>
        <v>6183139</v>
      </c>
      <c r="M213" s="26">
        <f>PLTABLE[[#This Row],[INCOMES]]-PLTABLE[[#This Row],[TOTAL 
EXPENSES]]</f>
        <v>6236861</v>
      </c>
      <c r="N213" s="25">
        <f>PLTABLE[[#This Row],[NET REVENUE]]*0.3</f>
        <v>1871058.3</v>
      </c>
      <c r="O213" s="27">
        <f>PLTABLE[[#This Row],[NET REVENUE]]/PLTABLE[[#This Row],[INCOMES]]</f>
        <v>0.50216272141706919</v>
      </c>
    </row>
    <row r="214" spans="1:15" s="19" customFormat="1" x14ac:dyDescent="0.25">
      <c r="A214" s="24">
        <v>2017</v>
      </c>
      <c r="B214" s="24" t="s">
        <v>22</v>
      </c>
      <c r="C214" s="21">
        <v>11640000</v>
      </c>
      <c r="D214" s="21">
        <v>32930000</v>
      </c>
      <c r="E214" s="20">
        <v>1446000</v>
      </c>
      <c r="F214" s="21">
        <v>1095495</v>
      </c>
      <c r="G214" s="22">
        <v>547747.5</v>
      </c>
      <c r="H214" s="23">
        <v>447747.5</v>
      </c>
      <c r="I214" s="24">
        <v>309300</v>
      </c>
      <c r="J214" s="21">
        <v>1030998</v>
      </c>
      <c r="K214" s="21">
        <v>1232496</v>
      </c>
      <c r="L214" s="25">
        <f>SUM(PLTABLE[[#This Row],[OPEX]:[STATIONARY]])</f>
        <v>6109784</v>
      </c>
      <c r="M214" s="26">
        <f>PLTABLE[[#This Row],[INCOMES]]-PLTABLE[[#This Row],[TOTAL 
EXPENSES]]</f>
        <v>5530216</v>
      </c>
      <c r="N214" s="25">
        <f>PLTABLE[[#This Row],[NET REVENUE]]*0.3</f>
        <v>1659064.8</v>
      </c>
      <c r="O214" s="27">
        <f>PLTABLE[[#This Row],[NET REVENUE]]/PLTABLE[[#This Row],[INCOMES]]</f>
        <v>0.4751044673539519</v>
      </c>
    </row>
    <row r="215" spans="1:15" s="19" customFormat="1" x14ac:dyDescent="0.25">
      <c r="A215" s="24">
        <v>2017</v>
      </c>
      <c r="B215" s="24" t="s">
        <v>23</v>
      </c>
      <c r="C215" s="21">
        <v>11210000</v>
      </c>
      <c r="D215" s="21">
        <v>7170000</v>
      </c>
      <c r="E215" s="20">
        <v>669000</v>
      </c>
      <c r="F215" s="21">
        <v>318495</v>
      </c>
      <c r="G215" s="22">
        <v>159247.5</v>
      </c>
      <c r="H215" s="23">
        <v>59247.5</v>
      </c>
      <c r="I215" s="24">
        <v>51700</v>
      </c>
      <c r="J215" s="21">
        <v>476997</v>
      </c>
      <c r="K215" s="21">
        <v>2210758</v>
      </c>
      <c r="L215" s="25">
        <f>SUM(PLTABLE[[#This Row],[OPEX]:[STATIONARY]])</f>
        <v>3945445</v>
      </c>
      <c r="M215" s="26">
        <f>PLTABLE[[#This Row],[INCOMES]]-PLTABLE[[#This Row],[TOTAL 
EXPENSES]]</f>
        <v>7264555</v>
      </c>
      <c r="N215" s="25">
        <f>PLTABLE[[#This Row],[NET REVENUE]]*0.3</f>
        <v>2179366.5</v>
      </c>
      <c r="O215" s="27">
        <f>PLTABLE[[#This Row],[NET REVENUE]]/PLTABLE[[#This Row],[INCOMES]]</f>
        <v>0.64804237288135591</v>
      </c>
    </row>
    <row r="216" spans="1:15" s="19" customFormat="1" x14ac:dyDescent="0.25">
      <c r="A216" s="24">
        <v>2017</v>
      </c>
      <c r="B216" s="24" t="s">
        <v>24</v>
      </c>
      <c r="C216" s="21">
        <v>12390000</v>
      </c>
      <c r="D216" s="21">
        <v>7830000</v>
      </c>
      <c r="E216" s="20">
        <v>1967000</v>
      </c>
      <c r="F216" s="21">
        <v>1616495</v>
      </c>
      <c r="G216" s="22">
        <v>808247.5</v>
      </c>
      <c r="H216" s="23">
        <v>708247.5</v>
      </c>
      <c r="I216" s="24">
        <v>58300</v>
      </c>
      <c r="J216" s="21">
        <v>1402471</v>
      </c>
      <c r="K216" s="21">
        <v>2005341.9999999998</v>
      </c>
      <c r="L216" s="25">
        <f>SUM(PLTABLE[[#This Row],[OPEX]:[STATIONARY]])</f>
        <v>8566103</v>
      </c>
      <c r="M216" s="26">
        <f>PLTABLE[[#This Row],[INCOMES]]-PLTABLE[[#This Row],[TOTAL 
EXPENSES]]</f>
        <v>3823897</v>
      </c>
      <c r="N216" s="25">
        <f>PLTABLE[[#This Row],[NET REVENUE]]*0.3</f>
        <v>1147169.0999999999</v>
      </c>
      <c r="O216" s="27">
        <f>PLTABLE[[#This Row],[NET REVENUE]]/PLTABLE[[#This Row],[INCOMES]]</f>
        <v>0.30862768361581921</v>
      </c>
    </row>
    <row r="217" spans="1:15" s="19" customFormat="1" x14ac:dyDescent="0.25">
      <c r="A217" s="24">
        <v>2017</v>
      </c>
      <c r="B217" s="24" t="s">
        <v>25</v>
      </c>
      <c r="C217" s="21">
        <v>11800000</v>
      </c>
      <c r="D217" s="21">
        <v>47710000</v>
      </c>
      <c r="E217" s="20">
        <v>526000</v>
      </c>
      <c r="F217" s="21">
        <v>175495</v>
      </c>
      <c r="G217" s="22">
        <v>87747.5</v>
      </c>
      <c r="H217" s="23">
        <v>-12252.5</v>
      </c>
      <c r="I217" s="24">
        <v>457100</v>
      </c>
      <c r="J217" s="21">
        <v>375038</v>
      </c>
      <c r="K217" s="21">
        <v>2104880</v>
      </c>
      <c r="L217" s="25">
        <f>SUM(PLTABLE[[#This Row],[OPEX]:[STATIONARY]])</f>
        <v>3714008</v>
      </c>
      <c r="M217" s="26">
        <f>PLTABLE[[#This Row],[INCOMES]]-PLTABLE[[#This Row],[TOTAL 
EXPENSES]]</f>
        <v>8085992</v>
      </c>
      <c r="N217" s="25">
        <f>PLTABLE[[#This Row],[NET REVENUE]]*0.3</f>
        <v>2425797.6</v>
      </c>
      <c r="O217" s="27">
        <f>PLTABLE[[#This Row],[NET REVENUE]]/PLTABLE[[#This Row],[INCOMES]]</f>
        <v>0.68525355932203391</v>
      </c>
    </row>
    <row r="218" spans="1:15" s="19" customFormat="1" x14ac:dyDescent="0.25">
      <c r="A218" s="24">
        <v>2018</v>
      </c>
      <c r="B218" s="24" t="s">
        <v>14</v>
      </c>
      <c r="C218" s="21">
        <v>8790000</v>
      </c>
      <c r="D218" s="21">
        <v>49350000</v>
      </c>
      <c r="E218" s="20">
        <v>480000</v>
      </c>
      <c r="F218" s="21">
        <v>129495</v>
      </c>
      <c r="G218" s="22">
        <v>64747.5</v>
      </c>
      <c r="H218" s="23">
        <v>-35252.5</v>
      </c>
      <c r="I218" s="24">
        <v>473500</v>
      </c>
      <c r="J218" s="21">
        <v>342240</v>
      </c>
      <c r="K218" s="21">
        <v>1309210</v>
      </c>
      <c r="L218" s="25">
        <f>SUM(PLTABLE[[#This Row],[OPEX]:[STATIONARY]])</f>
        <v>2763940</v>
      </c>
      <c r="M218" s="26">
        <f>PLTABLE[[#This Row],[INCOMES]]-PLTABLE[[#This Row],[TOTAL 
EXPENSES]]</f>
        <v>6026060</v>
      </c>
      <c r="N218" s="25">
        <f>PLTABLE[[#This Row],[NET REVENUE]]*0.3</f>
        <v>1807818</v>
      </c>
      <c r="O218" s="27">
        <f>PLTABLE[[#This Row],[NET REVENUE]]/PLTABLE[[#This Row],[INCOMES]]</f>
        <v>0.68555858930602953</v>
      </c>
    </row>
    <row r="219" spans="1:15" s="19" customFormat="1" x14ac:dyDescent="0.25">
      <c r="A219" s="24">
        <v>2018</v>
      </c>
      <c r="B219" s="24" t="s">
        <v>15</v>
      </c>
      <c r="C219" s="21">
        <v>8990000</v>
      </c>
      <c r="D219" s="21">
        <v>6560000</v>
      </c>
      <c r="E219" s="20">
        <v>1287000</v>
      </c>
      <c r="F219" s="21">
        <v>936495</v>
      </c>
      <c r="G219" s="22">
        <v>468247.5</v>
      </c>
      <c r="H219" s="23">
        <v>368247.5</v>
      </c>
      <c r="I219" s="24">
        <v>45600</v>
      </c>
      <c r="J219" s="21">
        <v>917631</v>
      </c>
      <c r="K219" s="21">
        <v>1946380</v>
      </c>
      <c r="L219" s="25">
        <f>SUM(PLTABLE[[#This Row],[OPEX]:[STATIONARY]])</f>
        <v>5969601</v>
      </c>
      <c r="M219" s="26">
        <f>PLTABLE[[#This Row],[INCOMES]]-PLTABLE[[#This Row],[TOTAL 
EXPENSES]]</f>
        <v>3020399</v>
      </c>
      <c r="N219" s="25">
        <f>PLTABLE[[#This Row],[NET REVENUE]]*0.3</f>
        <v>906119.7</v>
      </c>
      <c r="O219" s="27">
        <f>PLTABLE[[#This Row],[NET REVENUE]]/PLTABLE[[#This Row],[INCOMES]]</f>
        <v>0.33597319243604007</v>
      </c>
    </row>
    <row r="220" spans="1:15" s="19" customFormat="1" x14ac:dyDescent="0.25">
      <c r="A220" s="24">
        <v>2018</v>
      </c>
      <c r="B220" s="24" t="s">
        <v>16</v>
      </c>
      <c r="C220" s="21">
        <v>8250000</v>
      </c>
      <c r="D220" s="21">
        <v>9620000</v>
      </c>
      <c r="E220" s="20">
        <v>1532000</v>
      </c>
      <c r="F220" s="21">
        <v>1181495</v>
      </c>
      <c r="G220" s="22">
        <v>590747.5</v>
      </c>
      <c r="H220" s="23">
        <v>490747.5</v>
      </c>
      <c r="I220" s="24">
        <v>76200</v>
      </c>
      <c r="J220" s="21">
        <v>1092316</v>
      </c>
      <c r="K220" s="21">
        <v>2182862</v>
      </c>
      <c r="L220" s="25">
        <f>SUM(PLTABLE[[#This Row],[OPEX]:[STATIONARY]])</f>
        <v>7146368</v>
      </c>
      <c r="M220" s="26">
        <f>PLTABLE[[#This Row],[INCOMES]]-PLTABLE[[#This Row],[TOTAL 
EXPENSES]]</f>
        <v>1103632</v>
      </c>
      <c r="N220" s="25">
        <f>PLTABLE[[#This Row],[NET REVENUE]]*0.3</f>
        <v>331089.59999999998</v>
      </c>
      <c r="O220" s="27">
        <f>PLTABLE[[#This Row],[NET REVENUE]]/PLTABLE[[#This Row],[INCOMES]]</f>
        <v>0.13377357575757576</v>
      </c>
    </row>
    <row r="221" spans="1:15" s="19" customFormat="1" x14ac:dyDescent="0.25">
      <c r="A221" s="24">
        <v>2018</v>
      </c>
      <c r="B221" s="24" t="s">
        <v>17</v>
      </c>
      <c r="C221" s="21">
        <v>7930000</v>
      </c>
      <c r="D221" s="21">
        <v>5040000</v>
      </c>
      <c r="E221" s="20">
        <v>1617000</v>
      </c>
      <c r="F221" s="21">
        <v>1266495</v>
      </c>
      <c r="G221" s="22">
        <v>633247.5</v>
      </c>
      <c r="H221" s="23">
        <v>533247.5</v>
      </c>
      <c r="I221" s="24">
        <v>30400</v>
      </c>
      <c r="J221" s="21">
        <v>1152921</v>
      </c>
      <c r="K221" s="21">
        <v>807082</v>
      </c>
      <c r="L221" s="25">
        <f>SUM(PLTABLE[[#This Row],[OPEX]:[STATIONARY]])</f>
        <v>6040393</v>
      </c>
      <c r="M221" s="26">
        <f>PLTABLE[[#This Row],[INCOMES]]-PLTABLE[[#This Row],[TOTAL 
EXPENSES]]</f>
        <v>1889607</v>
      </c>
      <c r="N221" s="25">
        <f>PLTABLE[[#This Row],[NET REVENUE]]*0.3</f>
        <v>566882.1</v>
      </c>
      <c r="O221" s="27">
        <f>PLTABLE[[#This Row],[NET REVENUE]]/PLTABLE[[#This Row],[INCOMES]]</f>
        <v>0.23828587641866331</v>
      </c>
    </row>
    <row r="222" spans="1:15" s="19" customFormat="1" x14ac:dyDescent="0.25">
      <c r="A222" s="24">
        <v>2018</v>
      </c>
      <c r="B222" s="24" t="s">
        <v>18</v>
      </c>
      <c r="C222" s="21">
        <v>11030000</v>
      </c>
      <c r="D222" s="21">
        <v>22800000</v>
      </c>
      <c r="E222" s="20">
        <v>367000</v>
      </c>
      <c r="F222" s="21">
        <v>16495</v>
      </c>
      <c r="G222" s="22">
        <v>8247.5</v>
      </c>
      <c r="H222" s="23">
        <v>-91752.5</v>
      </c>
      <c r="I222" s="24">
        <v>208000</v>
      </c>
      <c r="J222" s="21">
        <v>261671</v>
      </c>
      <c r="K222" s="21">
        <v>1535548</v>
      </c>
      <c r="L222" s="25">
        <f>SUM(PLTABLE[[#This Row],[OPEX]:[STATIONARY]])</f>
        <v>2305209</v>
      </c>
      <c r="M222" s="26">
        <f>PLTABLE[[#This Row],[INCOMES]]-PLTABLE[[#This Row],[TOTAL 
EXPENSES]]</f>
        <v>8724791</v>
      </c>
      <c r="N222" s="25">
        <f>PLTABLE[[#This Row],[NET REVENUE]]*0.3</f>
        <v>2617437.2999999998</v>
      </c>
      <c r="O222" s="27">
        <f>PLTABLE[[#This Row],[NET REVENUE]]/PLTABLE[[#This Row],[INCOMES]]</f>
        <v>0.79100553037171351</v>
      </c>
    </row>
    <row r="223" spans="1:15" s="19" customFormat="1" x14ac:dyDescent="0.25">
      <c r="A223" s="24">
        <v>2018</v>
      </c>
      <c r="B223" s="24" t="s">
        <v>19</v>
      </c>
      <c r="C223" s="21">
        <v>11830000</v>
      </c>
      <c r="D223" s="21">
        <v>13630000</v>
      </c>
      <c r="E223" s="20">
        <v>942000</v>
      </c>
      <c r="F223" s="21">
        <v>591495</v>
      </c>
      <c r="G223" s="22">
        <v>295747.5</v>
      </c>
      <c r="H223" s="23">
        <v>195747.5</v>
      </c>
      <c r="I223" s="24">
        <v>116300</v>
      </c>
      <c r="J223" s="21">
        <v>671646</v>
      </c>
      <c r="K223" s="21">
        <v>282130</v>
      </c>
      <c r="L223" s="25">
        <f>SUM(PLTABLE[[#This Row],[OPEX]:[STATIONARY]])</f>
        <v>3095066</v>
      </c>
      <c r="M223" s="26">
        <f>PLTABLE[[#This Row],[INCOMES]]-PLTABLE[[#This Row],[TOTAL 
EXPENSES]]</f>
        <v>8734934</v>
      </c>
      <c r="N223" s="25">
        <f>PLTABLE[[#This Row],[NET REVENUE]]*0.3</f>
        <v>2620480.1999999997</v>
      </c>
      <c r="O223" s="27">
        <f>PLTABLE[[#This Row],[NET REVENUE]]/PLTABLE[[#This Row],[INCOMES]]</f>
        <v>0.73837142857142857</v>
      </c>
    </row>
    <row r="224" spans="1:15" s="19" customFormat="1" x14ac:dyDescent="0.25">
      <c r="A224" s="24">
        <v>2018</v>
      </c>
      <c r="B224" s="24" t="s">
        <v>20</v>
      </c>
      <c r="C224" s="21">
        <v>10670000</v>
      </c>
      <c r="D224" s="21">
        <v>22230000</v>
      </c>
      <c r="E224" s="20">
        <v>1799000</v>
      </c>
      <c r="F224" s="21">
        <v>1448495</v>
      </c>
      <c r="G224" s="22">
        <v>724247.5</v>
      </c>
      <c r="H224" s="23">
        <v>624247.5</v>
      </c>
      <c r="I224" s="24">
        <v>202300</v>
      </c>
      <c r="J224" s="21">
        <v>1282687</v>
      </c>
      <c r="K224" s="21">
        <v>363916</v>
      </c>
      <c r="L224" s="25">
        <f>SUM(PLTABLE[[#This Row],[OPEX]:[STATIONARY]])</f>
        <v>6444893</v>
      </c>
      <c r="M224" s="26">
        <f>PLTABLE[[#This Row],[INCOMES]]-PLTABLE[[#This Row],[TOTAL 
EXPENSES]]</f>
        <v>4225107</v>
      </c>
      <c r="N224" s="25">
        <f>PLTABLE[[#This Row],[NET REVENUE]]*0.3</f>
        <v>1267532.0999999999</v>
      </c>
      <c r="O224" s="27">
        <f>PLTABLE[[#This Row],[NET REVENUE]]/PLTABLE[[#This Row],[INCOMES]]</f>
        <v>0.39598003748828492</v>
      </c>
    </row>
    <row r="225" spans="1:15" s="19" customFormat="1" x14ac:dyDescent="0.25">
      <c r="A225" s="24">
        <v>2018</v>
      </c>
      <c r="B225" s="24" t="s">
        <v>21</v>
      </c>
      <c r="C225" s="21">
        <v>10310000</v>
      </c>
      <c r="D225" s="21">
        <v>50630000</v>
      </c>
      <c r="E225" s="20">
        <v>1307000</v>
      </c>
      <c r="F225" s="21">
        <v>956495</v>
      </c>
      <c r="G225" s="22">
        <v>478247.5</v>
      </c>
      <c r="H225" s="23">
        <v>378247.5</v>
      </c>
      <c r="I225" s="24">
        <v>486300</v>
      </c>
      <c r="J225" s="21">
        <v>931891</v>
      </c>
      <c r="K225" s="21">
        <v>1770762</v>
      </c>
      <c r="L225" s="25">
        <f>SUM(PLTABLE[[#This Row],[OPEX]:[STATIONARY]])</f>
        <v>6308943</v>
      </c>
      <c r="M225" s="26">
        <f>PLTABLE[[#This Row],[INCOMES]]-PLTABLE[[#This Row],[TOTAL 
EXPENSES]]</f>
        <v>4001057</v>
      </c>
      <c r="N225" s="25">
        <f>PLTABLE[[#This Row],[NET REVENUE]]*0.3</f>
        <v>1200317.0999999999</v>
      </c>
      <c r="O225" s="27">
        <f>PLTABLE[[#This Row],[NET REVENUE]]/PLTABLE[[#This Row],[INCOMES]]</f>
        <v>0.38807536372453927</v>
      </c>
    </row>
    <row r="226" spans="1:15" s="19" customFormat="1" x14ac:dyDescent="0.25">
      <c r="A226" s="24">
        <v>2018</v>
      </c>
      <c r="B226" s="24" t="s">
        <v>22</v>
      </c>
      <c r="C226" s="21">
        <v>11440000</v>
      </c>
      <c r="D226" s="21">
        <v>29380000</v>
      </c>
      <c r="E226" s="20">
        <v>529000</v>
      </c>
      <c r="F226" s="21">
        <v>178495</v>
      </c>
      <c r="G226" s="22">
        <v>89247.5</v>
      </c>
      <c r="H226" s="23">
        <v>-10752.5</v>
      </c>
      <c r="I226" s="24">
        <v>273800</v>
      </c>
      <c r="J226" s="21">
        <v>377177</v>
      </c>
      <c r="K226" s="21">
        <v>1292726</v>
      </c>
      <c r="L226" s="25">
        <f>SUM(PLTABLE[[#This Row],[OPEX]:[STATIONARY]])</f>
        <v>2729693</v>
      </c>
      <c r="M226" s="26">
        <f>PLTABLE[[#This Row],[INCOMES]]-PLTABLE[[#This Row],[TOTAL 
EXPENSES]]</f>
        <v>8710307</v>
      </c>
      <c r="N226" s="25">
        <f>PLTABLE[[#This Row],[NET REVENUE]]*0.3</f>
        <v>2613092.1</v>
      </c>
      <c r="O226" s="27">
        <f>PLTABLE[[#This Row],[NET REVENUE]]/PLTABLE[[#This Row],[INCOMES]]</f>
        <v>0.76139047202797205</v>
      </c>
    </row>
    <row r="227" spans="1:15" s="19" customFormat="1" x14ac:dyDescent="0.25">
      <c r="A227" s="24">
        <v>2018</v>
      </c>
      <c r="B227" s="24" t="s">
        <v>23</v>
      </c>
      <c r="C227" s="21">
        <v>260570000</v>
      </c>
      <c r="D227" s="21">
        <v>19300000</v>
      </c>
      <c r="E227" s="20">
        <v>1250000</v>
      </c>
      <c r="F227" s="21">
        <v>899495</v>
      </c>
      <c r="G227" s="22">
        <v>449747.5</v>
      </c>
      <c r="H227" s="23">
        <v>349747.5</v>
      </c>
      <c r="I227" s="24">
        <v>173000</v>
      </c>
      <c r="J227" s="21">
        <v>891250</v>
      </c>
      <c r="K227" s="21">
        <v>687890</v>
      </c>
      <c r="L227" s="25">
        <f>SUM(PLTABLE[[#This Row],[OPEX]:[STATIONARY]])</f>
        <v>4701130</v>
      </c>
      <c r="M227" s="26">
        <f>PLTABLE[[#This Row],[INCOMES]]-PLTABLE[[#This Row],[TOTAL 
EXPENSES]]</f>
        <v>255868870</v>
      </c>
      <c r="N227" s="25">
        <f>PLTABLE[[#This Row],[NET REVENUE]]*0.3</f>
        <v>76760661</v>
      </c>
      <c r="O227" s="27">
        <f>PLTABLE[[#This Row],[NET REVENUE]]/PLTABLE[[#This Row],[INCOMES]]</f>
        <v>0.98195828376252059</v>
      </c>
    </row>
    <row r="228" spans="1:15" s="19" customFormat="1" x14ac:dyDescent="0.25">
      <c r="A228" s="24">
        <v>2018</v>
      </c>
      <c r="B228" s="24" t="s">
        <v>24</v>
      </c>
      <c r="C228" s="21">
        <v>258260000</v>
      </c>
      <c r="D228" s="21">
        <v>20420000</v>
      </c>
      <c r="E228" s="20">
        <v>1826000</v>
      </c>
      <c r="F228" s="21">
        <v>1475495</v>
      </c>
      <c r="G228" s="22">
        <v>737747.5</v>
      </c>
      <c r="H228" s="23">
        <v>637747.5</v>
      </c>
      <c r="I228" s="24">
        <v>184200</v>
      </c>
      <c r="J228" s="21">
        <v>1301938</v>
      </c>
      <c r="K228" s="21">
        <v>1272438</v>
      </c>
      <c r="L228" s="25">
        <f>SUM(PLTABLE[[#This Row],[OPEX]:[STATIONARY]])</f>
        <v>7435566</v>
      </c>
      <c r="M228" s="26">
        <f>PLTABLE[[#This Row],[INCOMES]]-PLTABLE[[#This Row],[TOTAL 
EXPENSES]]</f>
        <v>250824434</v>
      </c>
      <c r="N228" s="25">
        <f>PLTABLE[[#This Row],[NET REVENUE]]*0.3</f>
        <v>75247330.200000003</v>
      </c>
      <c r="O228" s="27">
        <f>PLTABLE[[#This Row],[NET REVENUE]]/PLTABLE[[#This Row],[INCOMES]]</f>
        <v>0.97120899093936341</v>
      </c>
    </row>
    <row r="229" spans="1:15" s="19" customFormat="1" x14ac:dyDescent="0.25">
      <c r="A229" s="24">
        <v>2018</v>
      </c>
      <c r="B229" s="24" t="s">
        <v>25</v>
      </c>
      <c r="C229" s="21">
        <v>267040000.00000003</v>
      </c>
      <c r="D229" s="21">
        <v>39930000</v>
      </c>
      <c r="E229" s="20">
        <v>1088000</v>
      </c>
      <c r="F229" s="21">
        <v>737495</v>
      </c>
      <c r="G229" s="22">
        <v>368747.5</v>
      </c>
      <c r="H229" s="23">
        <v>268747.5</v>
      </c>
      <c r="I229" s="24">
        <v>379300</v>
      </c>
      <c r="J229" s="21">
        <v>775744</v>
      </c>
      <c r="K229" s="21">
        <v>1902634</v>
      </c>
      <c r="L229" s="25">
        <f>SUM(PLTABLE[[#This Row],[OPEX]:[STATIONARY]])</f>
        <v>5520668</v>
      </c>
      <c r="M229" s="26">
        <f>PLTABLE[[#This Row],[INCOMES]]-PLTABLE[[#This Row],[TOTAL 
EXPENSES]]</f>
        <v>261519332.00000003</v>
      </c>
      <c r="N229" s="25">
        <f>PLTABLE[[#This Row],[NET REVENUE]]*0.3</f>
        <v>78455799.600000009</v>
      </c>
      <c r="O229" s="27">
        <f>PLTABLE[[#This Row],[NET REVENUE]]/PLTABLE[[#This Row],[INCOMES]]</f>
        <v>0.97932643798681851</v>
      </c>
    </row>
    <row r="230" spans="1:15" s="19" customFormat="1" x14ac:dyDescent="0.25">
      <c r="A230" s="24">
        <v>2019</v>
      </c>
      <c r="B230" s="24" t="s">
        <v>14</v>
      </c>
      <c r="C230" s="21">
        <v>266010000</v>
      </c>
      <c r="D230" s="21">
        <v>7780000</v>
      </c>
      <c r="E230" s="20">
        <v>531000</v>
      </c>
      <c r="F230" s="21">
        <v>180495</v>
      </c>
      <c r="G230" s="22">
        <v>90247.5</v>
      </c>
      <c r="H230" s="23">
        <v>-9752.5</v>
      </c>
      <c r="I230" s="24">
        <v>57800</v>
      </c>
      <c r="J230" s="21">
        <v>378603</v>
      </c>
      <c r="K230" s="21">
        <v>1539352</v>
      </c>
      <c r="L230" s="25">
        <f>SUM(PLTABLE[[#This Row],[OPEX]:[STATIONARY]])</f>
        <v>2767745</v>
      </c>
      <c r="M230" s="26">
        <f>PLTABLE[[#This Row],[INCOMES]]-PLTABLE[[#This Row],[TOTAL 
EXPENSES]]</f>
        <v>263242255</v>
      </c>
      <c r="N230" s="25">
        <f>PLTABLE[[#This Row],[NET REVENUE]]*0.3</f>
        <v>78972676.5</v>
      </c>
      <c r="O230" s="27">
        <f>PLTABLE[[#This Row],[NET REVENUE]]/PLTABLE[[#This Row],[INCOMES]]</f>
        <v>0.98959533476185102</v>
      </c>
    </row>
    <row r="231" spans="1:15" s="19" customFormat="1" x14ac:dyDescent="0.25">
      <c r="A231" s="24">
        <v>2019</v>
      </c>
      <c r="B231" s="24" t="s">
        <v>15</v>
      </c>
      <c r="C231" s="21">
        <v>267060000</v>
      </c>
      <c r="D231" s="21">
        <v>26110000</v>
      </c>
      <c r="E231" s="20">
        <v>551000</v>
      </c>
      <c r="F231" s="21">
        <v>200495</v>
      </c>
      <c r="G231" s="22">
        <v>100247.5</v>
      </c>
      <c r="H231" s="23">
        <v>247.5</v>
      </c>
      <c r="I231" s="24">
        <v>241100</v>
      </c>
      <c r="J231" s="21">
        <v>392863</v>
      </c>
      <c r="K231" s="21">
        <v>1896928</v>
      </c>
      <c r="L231" s="25">
        <f>SUM(PLTABLE[[#This Row],[OPEX]:[STATIONARY]])</f>
        <v>3382881</v>
      </c>
      <c r="M231" s="26">
        <f>PLTABLE[[#This Row],[INCOMES]]-PLTABLE[[#This Row],[TOTAL 
EXPENSES]]</f>
        <v>263677119</v>
      </c>
      <c r="N231" s="25">
        <f>PLTABLE[[#This Row],[NET REVENUE]]*0.3</f>
        <v>79103135.700000003</v>
      </c>
      <c r="O231" s="27">
        <f>PLTABLE[[#This Row],[NET REVENUE]]/PLTABLE[[#This Row],[INCOMES]]</f>
        <v>0.9873328802516288</v>
      </c>
    </row>
    <row r="232" spans="1:15" s="19" customFormat="1" x14ac:dyDescent="0.25">
      <c r="A232" s="24">
        <v>2019</v>
      </c>
      <c r="B232" s="24" t="s">
        <v>16</v>
      </c>
      <c r="C232" s="21">
        <v>264459999.99999997</v>
      </c>
      <c r="D232" s="21">
        <v>37250000</v>
      </c>
      <c r="E232" s="20">
        <v>1332000</v>
      </c>
      <c r="F232" s="21">
        <v>981495</v>
      </c>
      <c r="G232" s="22">
        <v>490747.5</v>
      </c>
      <c r="H232" s="23">
        <v>390747.5</v>
      </c>
      <c r="I232" s="24">
        <v>352500</v>
      </c>
      <c r="J232" s="21">
        <v>949716</v>
      </c>
      <c r="K232" s="21">
        <v>1493070</v>
      </c>
      <c r="L232" s="25">
        <f>SUM(PLTABLE[[#This Row],[OPEX]:[STATIONARY]])</f>
        <v>5990276</v>
      </c>
      <c r="M232" s="26">
        <f>PLTABLE[[#This Row],[INCOMES]]-PLTABLE[[#This Row],[TOTAL 
EXPENSES]]</f>
        <v>258469723.99999997</v>
      </c>
      <c r="N232" s="25">
        <f>PLTABLE[[#This Row],[NET REVENUE]]*0.3</f>
        <v>77540917.199999988</v>
      </c>
      <c r="O232" s="27">
        <f>PLTABLE[[#This Row],[NET REVENUE]]/PLTABLE[[#This Row],[INCOMES]]</f>
        <v>0.97734902820842473</v>
      </c>
    </row>
    <row r="233" spans="1:15" s="19" customFormat="1" x14ac:dyDescent="0.25">
      <c r="A233" s="24">
        <v>2019</v>
      </c>
      <c r="B233" s="24" t="s">
        <v>17</v>
      </c>
      <c r="C233" s="21">
        <v>287090000</v>
      </c>
      <c r="D233" s="21">
        <v>14240000</v>
      </c>
      <c r="E233" s="20">
        <v>1381000</v>
      </c>
      <c r="F233" s="21">
        <v>1030495</v>
      </c>
      <c r="G233" s="22">
        <v>515247.5</v>
      </c>
      <c r="H233" s="23">
        <v>415247.5</v>
      </c>
      <c r="I233" s="24">
        <v>122400</v>
      </c>
      <c r="J233" s="21">
        <v>984653.00000000012</v>
      </c>
      <c r="K233" s="21">
        <v>1769493.9999999998</v>
      </c>
      <c r="L233" s="25">
        <f>SUM(PLTABLE[[#This Row],[OPEX]:[STATIONARY]])</f>
        <v>6218537</v>
      </c>
      <c r="M233" s="26">
        <f>PLTABLE[[#This Row],[INCOMES]]-PLTABLE[[#This Row],[TOTAL 
EXPENSES]]</f>
        <v>280871463</v>
      </c>
      <c r="N233" s="25">
        <f>PLTABLE[[#This Row],[NET REVENUE]]*0.3</f>
        <v>84261438.899999991</v>
      </c>
      <c r="O233" s="27">
        <f>PLTABLE[[#This Row],[NET REVENUE]]/PLTABLE[[#This Row],[INCOMES]]</f>
        <v>0.97833941621094433</v>
      </c>
    </row>
    <row r="234" spans="1:15" s="19" customFormat="1" x14ac:dyDescent="0.25">
      <c r="A234" s="24">
        <v>2019</v>
      </c>
      <c r="B234" s="24" t="s">
        <v>18</v>
      </c>
      <c r="C234" s="21">
        <v>293260000</v>
      </c>
      <c r="D234" s="21">
        <v>49450000</v>
      </c>
      <c r="E234" s="20">
        <v>1625000</v>
      </c>
      <c r="F234" s="21">
        <v>1274495</v>
      </c>
      <c r="G234" s="22">
        <v>637247.5</v>
      </c>
      <c r="H234" s="23">
        <v>537247.5</v>
      </c>
      <c r="I234" s="24">
        <v>474500</v>
      </c>
      <c r="J234" s="21">
        <v>1158625</v>
      </c>
      <c r="K234" s="21">
        <v>699936</v>
      </c>
      <c r="L234" s="25">
        <f>SUM(PLTABLE[[#This Row],[OPEX]:[STATIONARY]])</f>
        <v>6407051</v>
      </c>
      <c r="M234" s="26">
        <f>PLTABLE[[#This Row],[INCOMES]]-PLTABLE[[#This Row],[TOTAL 
EXPENSES]]</f>
        <v>286852949</v>
      </c>
      <c r="N234" s="25">
        <f>PLTABLE[[#This Row],[NET REVENUE]]*0.3</f>
        <v>86055884.700000003</v>
      </c>
      <c r="O234" s="27">
        <f>PLTABLE[[#This Row],[NET REVENUE]]/PLTABLE[[#This Row],[INCOMES]]</f>
        <v>0.97815231876150854</v>
      </c>
    </row>
    <row r="235" spans="1:15" s="19" customFormat="1" x14ac:dyDescent="0.25">
      <c r="A235" s="24">
        <v>2019</v>
      </c>
      <c r="B235" s="24" t="s">
        <v>19</v>
      </c>
      <c r="C235" s="21">
        <v>292180000</v>
      </c>
      <c r="D235" s="21">
        <v>37860000</v>
      </c>
      <c r="E235" s="20">
        <v>909000</v>
      </c>
      <c r="F235" s="21">
        <v>558495</v>
      </c>
      <c r="G235" s="22">
        <v>279247.5</v>
      </c>
      <c r="H235" s="23">
        <v>179247.5</v>
      </c>
      <c r="I235" s="24">
        <v>358600</v>
      </c>
      <c r="J235" s="21">
        <v>648117</v>
      </c>
      <c r="K235" s="21">
        <v>976360</v>
      </c>
      <c r="L235" s="25">
        <f>SUM(PLTABLE[[#This Row],[OPEX]:[STATIONARY]])</f>
        <v>3909067</v>
      </c>
      <c r="M235" s="26">
        <f>PLTABLE[[#This Row],[INCOMES]]-PLTABLE[[#This Row],[TOTAL 
EXPENSES]]</f>
        <v>288270933</v>
      </c>
      <c r="N235" s="25">
        <f>PLTABLE[[#This Row],[NET REVENUE]]*0.3</f>
        <v>86481279.899999991</v>
      </c>
      <c r="O235" s="27">
        <f>PLTABLE[[#This Row],[NET REVENUE]]/PLTABLE[[#This Row],[INCOMES]]</f>
        <v>0.9866210315558902</v>
      </c>
    </row>
    <row r="236" spans="1:15" s="19" customFormat="1" x14ac:dyDescent="0.25">
      <c r="A236" s="24">
        <v>2019</v>
      </c>
      <c r="B236" s="24" t="s">
        <v>20</v>
      </c>
      <c r="C236" s="21">
        <v>308910000</v>
      </c>
      <c r="D236" s="21">
        <v>57270000</v>
      </c>
      <c r="E236" s="20">
        <v>386000</v>
      </c>
      <c r="F236" s="21">
        <v>35495</v>
      </c>
      <c r="G236" s="22">
        <v>17747.5</v>
      </c>
      <c r="H236" s="23">
        <v>-82252.5</v>
      </c>
      <c r="I236" s="24">
        <v>552700</v>
      </c>
      <c r="J236" s="21">
        <v>275218</v>
      </c>
      <c r="K236" s="21">
        <v>708812</v>
      </c>
      <c r="L236" s="25">
        <f>SUM(PLTABLE[[#This Row],[OPEX]:[STATIONARY]])</f>
        <v>1893720</v>
      </c>
      <c r="M236" s="26">
        <f>PLTABLE[[#This Row],[INCOMES]]-PLTABLE[[#This Row],[TOTAL 
EXPENSES]]</f>
        <v>307016280</v>
      </c>
      <c r="N236" s="25">
        <f>PLTABLE[[#This Row],[NET REVENUE]]*0.3</f>
        <v>92104884</v>
      </c>
      <c r="O236" s="27">
        <f>PLTABLE[[#This Row],[NET REVENUE]]/PLTABLE[[#This Row],[INCOMES]]</f>
        <v>0.99386967077789645</v>
      </c>
    </row>
    <row r="237" spans="1:15" s="19" customFormat="1" x14ac:dyDescent="0.25">
      <c r="A237" s="24">
        <v>2019</v>
      </c>
      <c r="B237" s="24" t="s">
        <v>21</v>
      </c>
      <c r="C237" s="21">
        <v>332730000</v>
      </c>
      <c r="D237" s="21">
        <v>37280000</v>
      </c>
      <c r="E237" s="20">
        <v>1227000</v>
      </c>
      <c r="F237" s="21">
        <v>876495</v>
      </c>
      <c r="G237" s="22">
        <v>438247.5</v>
      </c>
      <c r="H237" s="23">
        <v>338247.5</v>
      </c>
      <c r="I237" s="24">
        <v>352800</v>
      </c>
      <c r="J237" s="21">
        <v>874851</v>
      </c>
      <c r="K237" s="21">
        <v>832442</v>
      </c>
      <c r="L237" s="25">
        <f>SUM(PLTABLE[[#This Row],[OPEX]:[STATIONARY]])</f>
        <v>4940083</v>
      </c>
      <c r="M237" s="26">
        <f>PLTABLE[[#This Row],[INCOMES]]-PLTABLE[[#This Row],[TOTAL 
EXPENSES]]</f>
        <v>327789917</v>
      </c>
      <c r="N237" s="25">
        <f>PLTABLE[[#This Row],[NET REVENUE]]*0.3</f>
        <v>98336975.099999994</v>
      </c>
      <c r="O237" s="27">
        <f>PLTABLE[[#This Row],[NET REVENUE]]/PLTABLE[[#This Row],[INCOMES]]</f>
        <v>0.98515287770865267</v>
      </c>
    </row>
    <row r="238" spans="1:15" s="19" customFormat="1" x14ac:dyDescent="0.25">
      <c r="A238" s="24">
        <v>2019</v>
      </c>
      <c r="B238" s="24" t="s">
        <v>22</v>
      </c>
      <c r="C238" s="21">
        <v>309300000</v>
      </c>
      <c r="D238" s="21">
        <v>12790000</v>
      </c>
      <c r="E238" s="20">
        <v>744000</v>
      </c>
      <c r="F238" s="21">
        <v>393495</v>
      </c>
      <c r="G238" s="22">
        <v>196747.5</v>
      </c>
      <c r="H238" s="23">
        <v>96747.5</v>
      </c>
      <c r="I238" s="24">
        <v>107900</v>
      </c>
      <c r="J238" s="21">
        <v>530472</v>
      </c>
      <c r="K238" s="21">
        <v>2163842</v>
      </c>
      <c r="L238" s="25">
        <f>SUM(PLTABLE[[#This Row],[OPEX]:[STATIONARY]])</f>
        <v>4233204</v>
      </c>
      <c r="M238" s="26">
        <f>PLTABLE[[#This Row],[INCOMES]]-PLTABLE[[#This Row],[TOTAL 
EXPENSES]]</f>
        <v>305066796</v>
      </c>
      <c r="N238" s="25">
        <f>PLTABLE[[#This Row],[NET REVENUE]]*0.3</f>
        <v>91520038.799999997</v>
      </c>
      <c r="O238" s="27">
        <f>PLTABLE[[#This Row],[NET REVENUE]]/PLTABLE[[#This Row],[INCOMES]]</f>
        <v>0.98631359844810862</v>
      </c>
    </row>
    <row r="239" spans="1:15" s="19" customFormat="1" x14ac:dyDescent="0.25">
      <c r="A239" s="24">
        <v>2019</v>
      </c>
      <c r="B239" s="24" t="s">
        <v>23</v>
      </c>
      <c r="C239" s="21">
        <v>375620000</v>
      </c>
      <c r="D239" s="21">
        <v>5590000</v>
      </c>
      <c r="E239" s="20">
        <v>1606000</v>
      </c>
      <c r="F239" s="21">
        <v>1255495</v>
      </c>
      <c r="G239" s="22">
        <v>627747.5</v>
      </c>
      <c r="H239" s="23">
        <v>527747.5</v>
      </c>
      <c r="I239" s="24">
        <v>35900</v>
      </c>
      <c r="J239" s="21">
        <v>1145078</v>
      </c>
      <c r="K239" s="21">
        <v>1000452</v>
      </c>
      <c r="L239" s="25">
        <f>SUM(PLTABLE[[#This Row],[OPEX]:[STATIONARY]])</f>
        <v>6198420</v>
      </c>
      <c r="M239" s="26">
        <f>PLTABLE[[#This Row],[INCOMES]]-PLTABLE[[#This Row],[TOTAL 
EXPENSES]]</f>
        <v>369421580</v>
      </c>
      <c r="N239" s="25">
        <f>PLTABLE[[#This Row],[NET REVENUE]]*0.3</f>
        <v>110826474</v>
      </c>
      <c r="O239" s="27">
        <f>PLTABLE[[#This Row],[NET REVENUE]]/PLTABLE[[#This Row],[INCOMES]]</f>
        <v>0.98349816303711202</v>
      </c>
    </row>
    <row r="240" spans="1:15" s="19" customFormat="1" x14ac:dyDescent="0.25">
      <c r="A240" s="24">
        <v>2019</v>
      </c>
      <c r="B240" s="24" t="s">
        <v>24</v>
      </c>
      <c r="C240" s="21">
        <v>370680000</v>
      </c>
      <c r="D240" s="21">
        <v>41020000</v>
      </c>
      <c r="E240" s="20">
        <v>1380000</v>
      </c>
      <c r="F240" s="21">
        <v>1029495</v>
      </c>
      <c r="G240" s="22">
        <v>514747.5</v>
      </c>
      <c r="H240" s="23">
        <v>414747.5</v>
      </c>
      <c r="I240" s="24">
        <v>390200</v>
      </c>
      <c r="J240" s="21">
        <v>983940</v>
      </c>
      <c r="K240" s="21">
        <v>2023093.9999999998</v>
      </c>
      <c r="L240" s="25">
        <f>SUM(PLTABLE[[#This Row],[OPEX]:[STATIONARY]])</f>
        <v>6736224</v>
      </c>
      <c r="M240" s="26">
        <f>PLTABLE[[#This Row],[INCOMES]]-PLTABLE[[#This Row],[TOTAL 
EXPENSES]]</f>
        <v>363943776</v>
      </c>
      <c r="N240" s="25">
        <f>PLTABLE[[#This Row],[NET REVENUE]]*0.3</f>
        <v>109183132.8</v>
      </c>
      <c r="O240" s="27">
        <f>PLTABLE[[#This Row],[NET REVENUE]]/PLTABLE[[#This Row],[INCOMES]]</f>
        <v>0.98182738750404663</v>
      </c>
    </row>
    <row r="241" spans="1:15" s="19" customFormat="1" x14ac:dyDescent="0.25">
      <c r="A241" s="24">
        <v>2019</v>
      </c>
      <c r="B241" s="24" t="s">
        <v>25</v>
      </c>
      <c r="C241" s="21">
        <v>48350000</v>
      </c>
      <c r="D241" s="21">
        <v>19420000</v>
      </c>
      <c r="E241" s="20">
        <v>1751000</v>
      </c>
      <c r="F241" s="21">
        <v>1400495</v>
      </c>
      <c r="G241" s="22">
        <v>700247.5</v>
      </c>
      <c r="H241" s="23">
        <v>600247.5</v>
      </c>
      <c r="I241" s="24">
        <v>174200</v>
      </c>
      <c r="J241" s="21">
        <v>1248463</v>
      </c>
      <c r="K241" s="21">
        <v>2394618</v>
      </c>
      <c r="L241" s="25">
        <f>SUM(PLTABLE[[#This Row],[OPEX]:[STATIONARY]])</f>
        <v>8269271</v>
      </c>
      <c r="M241" s="26">
        <f>PLTABLE[[#This Row],[INCOMES]]-PLTABLE[[#This Row],[TOTAL 
EXPENSES]]</f>
        <v>40080729</v>
      </c>
      <c r="N241" s="25">
        <f>PLTABLE[[#This Row],[NET REVENUE]]*0.3</f>
        <v>12024218.699999999</v>
      </c>
      <c r="O241" s="27">
        <f>PLTABLE[[#This Row],[NET REVENUE]]/PLTABLE[[#This Row],[INCOMES]]</f>
        <v>0.8289706101344364</v>
      </c>
    </row>
    <row r="242" spans="1:15" s="19" customFormat="1" x14ac:dyDescent="0.25">
      <c r="A242" s="24">
        <v>2020</v>
      </c>
      <c r="B242" s="24" t="s">
        <v>14</v>
      </c>
      <c r="C242" s="21">
        <v>49790000</v>
      </c>
      <c r="D242" s="21">
        <v>30310000</v>
      </c>
      <c r="E242" s="20">
        <v>1262000</v>
      </c>
      <c r="F242" s="21">
        <v>911495</v>
      </c>
      <c r="G242" s="22">
        <v>455747.5</v>
      </c>
      <c r="H242" s="23">
        <v>355747.5</v>
      </c>
      <c r="I242" s="24">
        <v>283100</v>
      </c>
      <c r="J242" s="21">
        <v>899806</v>
      </c>
      <c r="K242" s="21">
        <v>2079520</v>
      </c>
      <c r="L242" s="25">
        <f>SUM(PLTABLE[[#This Row],[OPEX]:[STATIONARY]])</f>
        <v>6247416</v>
      </c>
      <c r="M242" s="26">
        <f>PLTABLE[[#This Row],[INCOMES]]-PLTABLE[[#This Row],[TOTAL 
EXPENSES]]</f>
        <v>43542584</v>
      </c>
      <c r="N242" s="25">
        <f>PLTABLE[[#This Row],[NET REVENUE]]*0.3</f>
        <v>13062775.199999999</v>
      </c>
      <c r="O242" s="27">
        <f>PLTABLE[[#This Row],[NET REVENUE]]/PLTABLE[[#This Row],[INCOMES]]</f>
        <v>0.87452468367142</v>
      </c>
    </row>
    <row r="243" spans="1:15" s="19" customFormat="1" x14ac:dyDescent="0.25">
      <c r="A243" s="24">
        <v>2020</v>
      </c>
      <c r="B243" s="24" t="s">
        <v>15</v>
      </c>
      <c r="C243" s="21">
        <v>55350000</v>
      </c>
      <c r="D243" s="21">
        <v>8640000</v>
      </c>
      <c r="E243" s="20">
        <v>1553000</v>
      </c>
      <c r="F243" s="21">
        <v>1202495</v>
      </c>
      <c r="G243" s="22">
        <v>601247.5</v>
      </c>
      <c r="H243" s="23">
        <v>501247.5</v>
      </c>
      <c r="I243" s="24">
        <v>66400</v>
      </c>
      <c r="J243" s="21">
        <v>1107289</v>
      </c>
      <c r="K243" s="21">
        <v>364550</v>
      </c>
      <c r="L243" s="25">
        <f>SUM(PLTABLE[[#This Row],[OPEX]:[STATIONARY]])</f>
        <v>5396229</v>
      </c>
      <c r="M243" s="26">
        <f>PLTABLE[[#This Row],[INCOMES]]-PLTABLE[[#This Row],[TOTAL 
EXPENSES]]</f>
        <v>49953771</v>
      </c>
      <c r="N243" s="25">
        <f>PLTABLE[[#This Row],[NET REVENUE]]*0.3</f>
        <v>14986131.299999999</v>
      </c>
      <c r="O243" s="27">
        <f>PLTABLE[[#This Row],[NET REVENUE]]/PLTABLE[[#This Row],[INCOMES]]</f>
        <v>0.90250715447154473</v>
      </c>
    </row>
    <row r="244" spans="1:15" s="19" customFormat="1" x14ac:dyDescent="0.25">
      <c r="A244" s="24">
        <v>2020</v>
      </c>
      <c r="B244" s="24" t="s">
        <v>16</v>
      </c>
      <c r="C244" s="21">
        <v>51150000</v>
      </c>
      <c r="D244" s="21">
        <v>55260000</v>
      </c>
      <c r="E244" s="20">
        <v>1058000</v>
      </c>
      <c r="F244" s="21">
        <v>707495</v>
      </c>
      <c r="G244" s="22">
        <v>353747.5</v>
      </c>
      <c r="H244" s="23">
        <v>253747.5</v>
      </c>
      <c r="I244" s="24">
        <v>532600</v>
      </c>
      <c r="J244" s="21">
        <v>754354</v>
      </c>
      <c r="K244" s="21">
        <v>2276694</v>
      </c>
      <c r="L244" s="25">
        <f>SUM(PLTABLE[[#This Row],[OPEX]:[STATIONARY]])</f>
        <v>5936638</v>
      </c>
      <c r="M244" s="26">
        <f>PLTABLE[[#This Row],[INCOMES]]-PLTABLE[[#This Row],[TOTAL 
EXPENSES]]</f>
        <v>45213362</v>
      </c>
      <c r="N244" s="25">
        <f>PLTABLE[[#This Row],[NET REVENUE]]*0.3</f>
        <v>13564008.6</v>
      </c>
      <c r="O244" s="27">
        <f>PLTABLE[[#This Row],[NET REVENUE]]/PLTABLE[[#This Row],[INCOMES]]</f>
        <v>0.88393669599217983</v>
      </c>
    </row>
    <row r="245" spans="1:15" s="19" customFormat="1" x14ac:dyDescent="0.25">
      <c r="A245" s="24">
        <v>2020</v>
      </c>
      <c r="B245" s="24" t="s">
        <v>17</v>
      </c>
      <c r="C245" s="21">
        <v>49950000</v>
      </c>
      <c r="D245" s="21">
        <v>4070000</v>
      </c>
      <c r="E245" s="20">
        <v>1465000</v>
      </c>
      <c r="F245" s="21">
        <v>1114495</v>
      </c>
      <c r="G245" s="22">
        <v>557247.5</v>
      </c>
      <c r="H245" s="23">
        <v>457247.5</v>
      </c>
      <c r="I245" s="24">
        <v>20700</v>
      </c>
      <c r="J245" s="21">
        <v>1044545.0000000001</v>
      </c>
      <c r="K245" s="21">
        <v>1401774</v>
      </c>
      <c r="L245" s="25">
        <f>SUM(PLTABLE[[#This Row],[OPEX]:[STATIONARY]])</f>
        <v>6061009</v>
      </c>
      <c r="M245" s="26">
        <f>PLTABLE[[#This Row],[INCOMES]]-PLTABLE[[#This Row],[TOTAL 
EXPENSES]]</f>
        <v>43888991</v>
      </c>
      <c r="N245" s="25">
        <f>PLTABLE[[#This Row],[NET REVENUE]]*0.3</f>
        <v>13166697.299999999</v>
      </c>
      <c r="O245" s="27">
        <f>PLTABLE[[#This Row],[NET REVENUE]]/PLTABLE[[#This Row],[INCOMES]]</f>
        <v>0.87865847847847844</v>
      </c>
    </row>
    <row r="246" spans="1:15" s="19" customFormat="1" x14ac:dyDescent="0.25">
      <c r="A246" s="24">
        <v>2020</v>
      </c>
      <c r="B246" s="24" t="s">
        <v>18</v>
      </c>
      <c r="C246" s="21">
        <v>46890000</v>
      </c>
      <c r="D246" s="21">
        <v>35720000</v>
      </c>
      <c r="E246" s="20">
        <v>627000</v>
      </c>
      <c r="F246" s="21">
        <v>276495</v>
      </c>
      <c r="G246" s="22">
        <v>138247.5</v>
      </c>
      <c r="H246" s="23">
        <v>38247.5</v>
      </c>
      <c r="I246" s="24">
        <v>337200</v>
      </c>
      <c r="J246" s="21">
        <v>447051</v>
      </c>
      <c r="K246" s="21">
        <v>959242</v>
      </c>
      <c r="L246" s="25">
        <f>SUM(PLTABLE[[#This Row],[OPEX]:[STATIONARY]])</f>
        <v>2823483</v>
      </c>
      <c r="M246" s="26">
        <f>PLTABLE[[#This Row],[INCOMES]]-PLTABLE[[#This Row],[TOTAL 
EXPENSES]]</f>
        <v>44066517</v>
      </c>
      <c r="N246" s="25">
        <f>PLTABLE[[#This Row],[NET REVENUE]]*0.3</f>
        <v>13219955.1</v>
      </c>
      <c r="O246" s="27">
        <f>PLTABLE[[#This Row],[NET REVENUE]]/PLTABLE[[#This Row],[INCOMES]]</f>
        <v>0.93978496481126039</v>
      </c>
    </row>
    <row r="247" spans="1:15" s="19" customFormat="1" x14ac:dyDescent="0.25">
      <c r="A247" s="24">
        <v>2020</v>
      </c>
      <c r="B247" s="24" t="s">
        <v>19</v>
      </c>
      <c r="C247" s="21">
        <v>48930000</v>
      </c>
      <c r="D247" s="21">
        <v>21940000</v>
      </c>
      <c r="E247" s="20">
        <v>595000</v>
      </c>
      <c r="F247" s="21">
        <v>244495</v>
      </c>
      <c r="G247" s="22">
        <v>122247.5</v>
      </c>
      <c r="H247" s="23">
        <v>22247.5</v>
      </c>
      <c r="I247" s="24">
        <v>199400</v>
      </c>
      <c r="J247" s="21">
        <v>424235.00000000006</v>
      </c>
      <c r="K247" s="21">
        <v>1085408</v>
      </c>
      <c r="L247" s="25">
        <f>SUM(PLTABLE[[#This Row],[OPEX]:[STATIONARY]])</f>
        <v>2693033</v>
      </c>
      <c r="M247" s="26">
        <f>PLTABLE[[#This Row],[INCOMES]]-PLTABLE[[#This Row],[TOTAL 
EXPENSES]]</f>
        <v>46236967</v>
      </c>
      <c r="N247" s="25">
        <f>PLTABLE[[#This Row],[NET REVENUE]]*0.3</f>
        <v>13871090.1</v>
      </c>
      <c r="O247" s="27">
        <f>PLTABLE[[#This Row],[NET REVENUE]]/PLTABLE[[#This Row],[INCOMES]]</f>
        <v>0.94496151645207438</v>
      </c>
    </row>
    <row r="248" spans="1:15" s="19" customFormat="1" x14ac:dyDescent="0.25">
      <c r="A248" s="24">
        <v>2020</v>
      </c>
      <c r="B248" s="24" t="s">
        <v>20</v>
      </c>
      <c r="C248" s="21">
        <v>50900000</v>
      </c>
      <c r="D248" s="21">
        <v>40930000</v>
      </c>
      <c r="E248" s="20">
        <v>902000</v>
      </c>
      <c r="F248" s="21">
        <v>551495</v>
      </c>
      <c r="G248" s="22">
        <v>275747.5</v>
      </c>
      <c r="H248" s="23">
        <v>175747.5</v>
      </c>
      <c r="I248" s="24">
        <v>389300</v>
      </c>
      <c r="J248" s="21">
        <v>643126</v>
      </c>
      <c r="K248" s="21">
        <v>642242</v>
      </c>
      <c r="L248" s="25">
        <f>SUM(PLTABLE[[#This Row],[OPEX]:[STATIONARY]])</f>
        <v>3579658</v>
      </c>
      <c r="M248" s="26">
        <f>PLTABLE[[#This Row],[INCOMES]]-PLTABLE[[#This Row],[TOTAL 
EXPENSES]]</f>
        <v>47320342</v>
      </c>
      <c r="N248" s="25">
        <f>PLTABLE[[#This Row],[NET REVENUE]]*0.3</f>
        <v>14196102.6</v>
      </c>
      <c r="O248" s="27">
        <f>PLTABLE[[#This Row],[NET REVENUE]]/PLTABLE[[#This Row],[INCOMES]]</f>
        <v>0.92967273084479374</v>
      </c>
    </row>
    <row r="249" spans="1:15" s="19" customFormat="1" x14ac:dyDescent="0.25">
      <c r="A249" s="24">
        <v>2020</v>
      </c>
      <c r="B249" s="24" t="s">
        <v>21</v>
      </c>
      <c r="C249" s="21">
        <v>50950000</v>
      </c>
      <c r="D249" s="21">
        <v>32160000</v>
      </c>
      <c r="E249" s="20">
        <v>1383000</v>
      </c>
      <c r="F249" s="21">
        <v>1032495</v>
      </c>
      <c r="G249" s="22">
        <v>516247.5</v>
      </c>
      <c r="H249" s="23">
        <v>416247.5</v>
      </c>
      <c r="I249" s="24">
        <v>301600</v>
      </c>
      <c r="J249" s="21">
        <v>986079.00000000012</v>
      </c>
      <c r="K249" s="21">
        <v>617516</v>
      </c>
      <c r="L249" s="25">
        <f>SUM(PLTABLE[[#This Row],[OPEX]:[STATIONARY]])</f>
        <v>5253185</v>
      </c>
      <c r="M249" s="26">
        <f>PLTABLE[[#This Row],[INCOMES]]-PLTABLE[[#This Row],[TOTAL 
EXPENSES]]</f>
        <v>45696815</v>
      </c>
      <c r="N249" s="25">
        <f>PLTABLE[[#This Row],[NET REVENUE]]*0.3</f>
        <v>13709044.5</v>
      </c>
      <c r="O249" s="27">
        <f>PLTABLE[[#This Row],[NET REVENUE]]/PLTABLE[[#This Row],[INCOMES]]</f>
        <v>0.89689528949950936</v>
      </c>
    </row>
    <row r="250" spans="1:15" s="19" customFormat="1" x14ac:dyDescent="0.25">
      <c r="A250" s="24">
        <v>2020</v>
      </c>
      <c r="B250" s="24" t="s">
        <v>22</v>
      </c>
      <c r="C250" s="21">
        <v>58470000</v>
      </c>
      <c r="D250" s="21">
        <v>35380000</v>
      </c>
      <c r="E250" s="20">
        <v>1713000</v>
      </c>
      <c r="F250" s="21">
        <v>1362495</v>
      </c>
      <c r="G250" s="22">
        <v>681247.5</v>
      </c>
      <c r="H250" s="23">
        <v>581247.5</v>
      </c>
      <c r="I250" s="24">
        <v>333800</v>
      </c>
      <c r="J250" s="21">
        <v>1221369</v>
      </c>
      <c r="K250" s="21">
        <v>1065120</v>
      </c>
      <c r="L250" s="25">
        <f>SUM(PLTABLE[[#This Row],[OPEX]:[STATIONARY]])</f>
        <v>6958279</v>
      </c>
      <c r="M250" s="26">
        <f>PLTABLE[[#This Row],[INCOMES]]-PLTABLE[[#This Row],[TOTAL 
EXPENSES]]</f>
        <v>51511721</v>
      </c>
      <c r="N250" s="25">
        <f>PLTABLE[[#This Row],[NET REVENUE]]*0.3</f>
        <v>15453516.299999999</v>
      </c>
      <c r="O250" s="27">
        <f>PLTABLE[[#This Row],[NET REVENUE]]/PLTABLE[[#This Row],[INCOMES]]</f>
        <v>0.88099403112707375</v>
      </c>
    </row>
    <row r="251" spans="1:15" s="19" customFormat="1" x14ac:dyDescent="0.25">
      <c r="A251" s="24">
        <v>2020</v>
      </c>
      <c r="B251" s="24" t="s">
        <v>23</v>
      </c>
      <c r="C251" s="21">
        <v>61110000</v>
      </c>
      <c r="D251" s="21">
        <v>40300000</v>
      </c>
      <c r="E251" s="20">
        <v>785000</v>
      </c>
      <c r="F251" s="21">
        <v>434495</v>
      </c>
      <c r="G251" s="22">
        <v>217247.5</v>
      </c>
      <c r="H251" s="23">
        <v>117247.5</v>
      </c>
      <c r="I251" s="24">
        <v>383000</v>
      </c>
      <c r="J251" s="21">
        <v>559705</v>
      </c>
      <c r="K251" s="21">
        <v>1604020</v>
      </c>
      <c r="L251" s="25">
        <f>SUM(PLTABLE[[#This Row],[OPEX]:[STATIONARY]])</f>
        <v>4100715</v>
      </c>
      <c r="M251" s="26">
        <f>PLTABLE[[#This Row],[INCOMES]]-PLTABLE[[#This Row],[TOTAL 
EXPENSES]]</f>
        <v>57009285</v>
      </c>
      <c r="N251" s="25">
        <f>PLTABLE[[#This Row],[NET REVENUE]]*0.3</f>
        <v>17102785.5</v>
      </c>
      <c r="O251" s="27">
        <f>PLTABLE[[#This Row],[NET REVENUE]]/PLTABLE[[#This Row],[INCOMES]]</f>
        <v>0.93289617083946985</v>
      </c>
    </row>
    <row r="252" spans="1:15" s="19" customFormat="1" x14ac:dyDescent="0.25">
      <c r="A252" s="24">
        <v>2020</v>
      </c>
      <c r="B252" s="24" t="s">
        <v>24</v>
      </c>
      <c r="C252" s="21">
        <v>54630000</v>
      </c>
      <c r="D252" s="21">
        <v>52480000</v>
      </c>
      <c r="E252" s="20">
        <v>1609000</v>
      </c>
      <c r="F252" s="21">
        <v>1258495</v>
      </c>
      <c r="G252" s="22">
        <v>629247.5</v>
      </c>
      <c r="H252" s="23">
        <v>529247.5</v>
      </c>
      <c r="I252" s="24">
        <v>504800</v>
      </c>
      <c r="J252" s="21">
        <v>1147217</v>
      </c>
      <c r="K252" s="21">
        <v>990308</v>
      </c>
      <c r="L252" s="25">
        <f>SUM(PLTABLE[[#This Row],[OPEX]:[STATIONARY]])</f>
        <v>6668315</v>
      </c>
      <c r="M252" s="26">
        <f>PLTABLE[[#This Row],[INCOMES]]-PLTABLE[[#This Row],[TOTAL 
EXPENSES]]</f>
        <v>47961685</v>
      </c>
      <c r="N252" s="25">
        <f>PLTABLE[[#This Row],[NET REVENUE]]*0.3</f>
        <v>14388505.5</v>
      </c>
      <c r="O252" s="27">
        <f>PLTABLE[[#This Row],[NET REVENUE]]/PLTABLE[[#This Row],[INCOMES]]</f>
        <v>0.87793675636097379</v>
      </c>
    </row>
    <row r="253" spans="1:15" s="19" customFormat="1" x14ac:dyDescent="0.25">
      <c r="A253" s="24">
        <v>2020</v>
      </c>
      <c r="B253" s="24" t="s">
        <v>25</v>
      </c>
      <c r="C253" s="21">
        <v>68510000</v>
      </c>
      <c r="D253" s="21">
        <v>18800000</v>
      </c>
      <c r="E253" s="20">
        <v>1587000</v>
      </c>
      <c r="F253" s="21">
        <v>1236495</v>
      </c>
      <c r="G253" s="22">
        <v>618247.5</v>
      </c>
      <c r="H253" s="23">
        <v>518247.5</v>
      </c>
      <c r="I253" s="24">
        <v>168000</v>
      </c>
      <c r="J253" s="21">
        <v>1131531</v>
      </c>
      <c r="K253" s="21">
        <v>1030250</v>
      </c>
      <c r="L253" s="25">
        <f>SUM(PLTABLE[[#This Row],[OPEX]:[STATIONARY]])</f>
        <v>6289771</v>
      </c>
      <c r="M253" s="26">
        <f>PLTABLE[[#This Row],[INCOMES]]-PLTABLE[[#This Row],[TOTAL 
EXPENSES]]</f>
        <v>62220229</v>
      </c>
      <c r="N253" s="25">
        <f>PLTABLE[[#This Row],[NET REVENUE]]*0.3</f>
        <v>18666068.699999999</v>
      </c>
      <c r="O253" s="27">
        <f>PLTABLE[[#This Row],[NET REVENUE]]/PLTABLE[[#This Row],[INCOMES]]</f>
        <v>0.9081919281856663</v>
      </c>
    </row>
    <row r="254" spans="1:15" s="19" customFormat="1" x14ac:dyDescent="0.25">
      <c r="A254" s="24">
        <v>2021</v>
      </c>
      <c r="B254" s="24" t="s">
        <v>14</v>
      </c>
      <c r="C254" s="21">
        <v>68740000</v>
      </c>
      <c r="D254" s="21">
        <v>58170000</v>
      </c>
      <c r="E254" s="20">
        <v>680000</v>
      </c>
      <c r="F254" s="21">
        <v>329495</v>
      </c>
      <c r="G254" s="22">
        <v>164747.5</v>
      </c>
      <c r="H254" s="23">
        <v>64747.5</v>
      </c>
      <c r="I254" s="24">
        <v>561700</v>
      </c>
      <c r="J254" s="21">
        <v>484839.99999999994</v>
      </c>
      <c r="K254" s="21">
        <v>1993296</v>
      </c>
      <c r="L254" s="25">
        <f>SUM(PLTABLE[[#This Row],[OPEX]:[STATIONARY]])</f>
        <v>4278826</v>
      </c>
      <c r="M254" s="26">
        <f>PLTABLE[[#This Row],[INCOMES]]-PLTABLE[[#This Row],[TOTAL 
EXPENSES]]</f>
        <v>64461174</v>
      </c>
      <c r="N254" s="25">
        <f>PLTABLE[[#This Row],[NET REVENUE]]*0.3</f>
        <v>19338352.199999999</v>
      </c>
      <c r="O254" s="27">
        <f>PLTABLE[[#This Row],[NET REVENUE]]/PLTABLE[[#This Row],[INCOMES]]</f>
        <v>0.93775347686936283</v>
      </c>
    </row>
    <row r="255" spans="1:15" s="19" customFormat="1" x14ac:dyDescent="0.25">
      <c r="A255" s="24">
        <v>2021</v>
      </c>
      <c r="B255" s="24" t="s">
        <v>15</v>
      </c>
      <c r="C255" s="21">
        <v>78950000</v>
      </c>
      <c r="D255" s="21">
        <v>50810000</v>
      </c>
      <c r="E255" s="20">
        <v>1672000</v>
      </c>
      <c r="F255" s="21">
        <v>1321495</v>
      </c>
      <c r="G255" s="22">
        <v>660747.5</v>
      </c>
      <c r="H255" s="23">
        <v>560747.5</v>
      </c>
      <c r="I255" s="24">
        <v>488100</v>
      </c>
      <c r="J255" s="21">
        <v>1192136</v>
      </c>
      <c r="K255" s="21">
        <v>1193822</v>
      </c>
      <c r="L255" s="25">
        <f>SUM(PLTABLE[[#This Row],[OPEX]:[STATIONARY]])</f>
        <v>7089048</v>
      </c>
      <c r="M255" s="26">
        <f>PLTABLE[[#This Row],[INCOMES]]-PLTABLE[[#This Row],[TOTAL 
EXPENSES]]</f>
        <v>71860952</v>
      </c>
      <c r="N255" s="25">
        <f>PLTABLE[[#This Row],[NET REVENUE]]*0.3</f>
        <v>21558285.599999998</v>
      </c>
      <c r="O255" s="27">
        <f>PLTABLE[[#This Row],[NET REVENUE]]/PLTABLE[[#This Row],[INCOMES]]</f>
        <v>0.9102083850538315</v>
      </c>
    </row>
    <row r="256" spans="1:15" s="19" customFormat="1" x14ac:dyDescent="0.25">
      <c r="A256" s="24">
        <v>2021</v>
      </c>
      <c r="B256" s="24" t="s">
        <v>16</v>
      </c>
      <c r="C256" s="21">
        <v>84020000</v>
      </c>
      <c r="D256" s="21">
        <v>5530000</v>
      </c>
      <c r="E256" s="20">
        <v>855000</v>
      </c>
      <c r="F256" s="21">
        <v>504495</v>
      </c>
      <c r="G256" s="22">
        <v>252247.5</v>
      </c>
      <c r="H256" s="23">
        <v>152247.5</v>
      </c>
      <c r="I256" s="24">
        <v>35300</v>
      </c>
      <c r="J256" s="21">
        <v>609615</v>
      </c>
      <c r="K256" s="21">
        <v>1557738</v>
      </c>
      <c r="L256" s="25">
        <f>SUM(PLTABLE[[#This Row],[OPEX]:[STATIONARY]])</f>
        <v>3966643</v>
      </c>
      <c r="M256" s="26">
        <f>PLTABLE[[#This Row],[INCOMES]]-PLTABLE[[#This Row],[TOTAL 
EXPENSES]]</f>
        <v>80053357</v>
      </c>
      <c r="N256" s="25">
        <f>PLTABLE[[#This Row],[NET REVENUE]]*0.3</f>
        <v>24016007.099999998</v>
      </c>
      <c r="O256" s="27">
        <f>PLTABLE[[#This Row],[NET REVENUE]]/PLTABLE[[#This Row],[INCOMES]]</f>
        <v>0.952789300166627</v>
      </c>
    </row>
    <row r="257" spans="1:15" s="19" customFormat="1" x14ac:dyDescent="0.25">
      <c r="A257" s="24">
        <v>2021</v>
      </c>
      <c r="B257" s="24" t="s">
        <v>17</v>
      </c>
      <c r="C257" s="21">
        <v>85840000</v>
      </c>
      <c r="D257" s="21">
        <v>37890000</v>
      </c>
      <c r="E257" s="20">
        <v>1293000</v>
      </c>
      <c r="F257" s="21">
        <v>942495</v>
      </c>
      <c r="G257" s="22">
        <v>471247.5</v>
      </c>
      <c r="H257" s="23">
        <v>371247.5</v>
      </c>
      <c r="I257" s="24">
        <v>358900</v>
      </c>
      <c r="J257" s="21">
        <v>921909</v>
      </c>
      <c r="K257" s="21">
        <v>1701022</v>
      </c>
      <c r="L257" s="25">
        <f>SUM(PLTABLE[[#This Row],[OPEX]:[STATIONARY]])</f>
        <v>6059821</v>
      </c>
      <c r="M257" s="26">
        <f>PLTABLE[[#This Row],[INCOMES]]-PLTABLE[[#This Row],[TOTAL 
EXPENSES]]</f>
        <v>79780179</v>
      </c>
      <c r="N257" s="25">
        <f>PLTABLE[[#This Row],[NET REVENUE]]*0.3</f>
        <v>23934053.699999999</v>
      </c>
      <c r="O257" s="27">
        <f>PLTABLE[[#This Row],[NET REVENUE]]/PLTABLE[[#This Row],[INCOMES]]</f>
        <v>0.9294056267474371</v>
      </c>
    </row>
    <row r="258" spans="1:15" s="19" customFormat="1" x14ac:dyDescent="0.25">
      <c r="A258" s="24">
        <v>2021</v>
      </c>
      <c r="B258" s="24" t="s">
        <v>18</v>
      </c>
      <c r="C258" s="21">
        <v>83600000</v>
      </c>
      <c r="D258" s="21">
        <v>5910000</v>
      </c>
      <c r="E258" s="20">
        <v>878000</v>
      </c>
      <c r="F258" s="21">
        <v>527495</v>
      </c>
      <c r="G258" s="22">
        <v>263747.5</v>
      </c>
      <c r="H258" s="23">
        <v>371247.5</v>
      </c>
      <c r="I258" s="24">
        <v>39100</v>
      </c>
      <c r="J258" s="21">
        <v>626014</v>
      </c>
      <c r="K258" s="21">
        <v>945928.00000000012</v>
      </c>
      <c r="L258" s="25">
        <f>SUM(PLTABLE[[#This Row],[OPEX]:[STATIONARY]])</f>
        <v>3651532</v>
      </c>
      <c r="M258" s="26">
        <f>PLTABLE[[#This Row],[INCOMES]]-PLTABLE[[#This Row],[TOTAL 
EXPENSES]]</f>
        <v>79948468</v>
      </c>
      <c r="N258" s="25">
        <f>PLTABLE[[#This Row],[NET REVENUE]]*0.3</f>
        <v>23984540.399999999</v>
      </c>
      <c r="O258" s="27">
        <f>PLTABLE[[#This Row],[NET REVENUE]]/PLTABLE[[#This Row],[INCOMES]]</f>
        <v>0.95632138755980867</v>
      </c>
    </row>
    <row r="259" spans="1:15" s="19" customFormat="1" x14ac:dyDescent="0.25">
      <c r="A259" s="24">
        <v>2021</v>
      </c>
      <c r="B259" s="24" t="s">
        <v>19</v>
      </c>
      <c r="C259" s="21">
        <v>83470000</v>
      </c>
      <c r="D259" s="21">
        <v>50010000</v>
      </c>
      <c r="E259" s="20">
        <v>1968000</v>
      </c>
      <c r="F259" s="21">
        <v>1617495</v>
      </c>
      <c r="G259" s="22">
        <v>808747.5</v>
      </c>
      <c r="H259" s="23">
        <v>371247.5</v>
      </c>
      <c r="I259" s="24">
        <v>480100</v>
      </c>
      <c r="J259" s="21">
        <v>1403184</v>
      </c>
      <c r="K259" s="21">
        <v>942758</v>
      </c>
      <c r="L259" s="25">
        <f>SUM(PLTABLE[[#This Row],[OPEX]:[STATIONARY]])</f>
        <v>7591532</v>
      </c>
      <c r="M259" s="26">
        <f>PLTABLE[[#This Row],[INCOMES]]-PLTABLE[[#This Row],[TOTAL 
EXPENSES]]</f>
        <v>75878468</v>
      </c>
      <c r="N259" s="25">
        <f>PLTABLE[[#This Row],[NET REVENUE]]*0.3</f>
        <v>22763540.399999999</v>
      </c>
      <c r="O259" s="27">
        <f>PLTABLE[[#This Row],[NET REVENUE]]/PLTABLE[[#This Row],[INCOMES]]</f>
        <v>0.90905077273271839</v>
      </c>
    </row>
    <row r="260" spans="1:15" s="19" customFormat="1" x14ac:dyDescent="0.25">
      <c r="A260" s="24">
        <v>2021</v>
      </c>
      <c r="B260" s="24" t="s">
        <v>20</v>
      </c>
      <c r="C260" s="21">
        <v>81000000</v>
      </c>
      <c r="D260" s="21">
        <v>7380000</v>
      </c>
      <c r="E260" s="20">
        <v>1202000</v>
      </c>
      <c r="F260" s="21">
        <v>851495</v>
      </c>
      <c r="G260" s="22">
        <v>425747.5</v>
      </c>
      <c r="H260" s="23">
        <v>371247.5</v>
      </c>
      <c r="I260" s="24">
        <v>53800</v>
      </c>
      <c r="J260" s="21">
        <v>857026</v>
      </c>
      <c r="K260" s="21">
        <v>1653472</v>
      </c>
      <c r="L260" s="25">
        <f>SUM(PLTABLE[[#This Row],[OPEX]:[STATIONARY]])</f>
        <v>5414788</v>
      </c>
      <c r="M260" s="26">
        <f>PLTABLE[[#This Row],[INCOMES]]-PLTABLE[[#This Row],[TOTAL 
EXPENSES]]</f>
        <v>75585212</v>
      </c>
      <c r="N260" s="25">
        <f>PLTABLE[[#This Row],[NET REVENUE]]*0.3</f>
        <v>22675563.599999998</v>
      </c>
      <c r="O260" s="27">
        <f>PLTABLE[[#This Row],[NET REVENUE]]/PLTABLE[[#This Row],[INCOMES]]</f>
        <v>0.93315076543209874</v>
      </c>
    </row>
    <row r="261" spans="1:15" s="19" customFormat="1" x14ac:dyDescent="0.25">
      <c r="A261" s="24">
        <v>2021</v>
      </c>
      <c r="B261" s="24" t="s">
        <v>21</v>
      </c>
      <c r="C261" s="21">
        <v>86810000</v>
      </c>
      <c r="D261" s="21">
        <v>29840000</v>
      </c>
      <c r="E261" s="20">
        <v>459000</v>
      </c>
      <c r="F261" s="21">
        <v>108495</v>
      </c>
      <c r="G261" s="22">
        <v>54247.5</v>
      </c>
      <c r="H261" s="23">
        <v>371247.5</v>
      </c>
      <c r="I261" s="24">
        <v>278400</v>
      </c>
      <c r="J261" s="21">
        <v>327267</v>
      </c>
      <c r="K261" s="21">
        <v>1265464</v>
      </c>
      <c r="L261" s="25">
        <f>SUM(PLTABLE[[#This Row],[OPEX]:[STATIONARY]])</f>
        <v>2864121</v>
      </c>
      <c r="M261" s="26">
        <f>PLTABLE[[#This Row],[INCOMES]]-PLTABLE[[#This Row],[TOTAL 
EXPENSES]]</f>
        <v>83945879</v>
      </c>
      <c r="N261" s="25">
        <f>PLTABLE[[#This Row],[NET REVENUE]]*0.3</f>
        <v>25183763.699999999</v>
      </c>
      <c r="O261" s="27">
        <f>PLTABLE[[#This Row],[NET REVENUE]]/PLTABLE[[#This Row],[INCOMES]]</f>
        <v>0.96700701532081557</v>
      </c>
    </row>
    <row r="262" spans="1:15" s="19" customFormat="1" x14ac:dyDescent="0.25">
      <c r="A262" s="24">
        <v>2021</v>
      </c>
      <c r="B262" s="24" t="s">
        <v>22</v>
      </c>
      <c r="C262" s="21">
        <v>90430000</v>
      </c>
      <c r="D262" s="21">
        <v>23580000</v>
      </c>
      <c r="E262" s="20">
        <v>1262000</v>
      </c>
      <c r="F262" s="21">
        <v>911495</v>
      </c>
      <c r="G262" s="22">
        <v>455747.5</v>
      </c>
      <c r="H262" s="23">
        <v>371247.5</v>
      </c>
      <c r="I262" s="24">
        <v>215800</v>
      </c>
      <c r="J262" s="21">
        <v>899806</v>
      </c>
      <c r="K262" s="21">
        <v>1352956</v>
      </c>
      <c r="L262" s="25">
        <f>SUM(PLTABLE[[#This Row],[OPEX]:[STATIONARY]])</f>
        <v>5469052</v>
      </c>
      <c r="M262" s="26">
        <f>PLTABLE[[#This Row],[INCOMES]]-PLTABLE[[#This Row],[TOTAL 
EXPENSES]]</f>
        <v>84960948</v>
      </c>
      <c r="N262" s="25">
        <f>PLTABLE[[#This Row],[NET REVENUE]]*0.3</f>
        <v>25488284.399999999</v>
      </c>
      <c r="O262" s="27">
        <f>PLTABLE[[#This Row],[NET REVENUE]]/PLTABLE[[#This Row],[INCOMES]]</f>
        <v>0.93952170739798735</v>
      </c>
    </row>
    <row r="263" spans="1:15" s="19" customFormat="1" x14ac:dyDescent="0.25">
      <c r="A263" s="24">
        <v>2021</v>
      </c>
      <c r="B263" s="24" t="s">
        <v>23</v>
      </c>
      <c r="C263" s="21">
        <v>88350000</v>
      </c>
      <c r="D263" s="21">
        <v>30880000</v>
      </c>
      <c r="E263" s="20">
        <v>1848000</v>
      </c>
      <c r="F263" s="21">
        <v>1497495</v>
      </c>
      <c r="G263" s="22">
        <v>748747.5</v>
      </c>
      <c r="H263" s="23">
        <v>371247.5</v>
      </c>
      <c r="I263" s="24">
        <v>288800</v>
      </c>
      <c r="J263" s="21">
        <v>1317624</v>
      </c>
      <c r="K263" s="21">
        <v>841952</v>
      </c>
      <c r="L263" s="25">
        <f>SUM(PLTABLE[[#This Row],[OPEX]:[STATIONARY]])</f>
        <v>6913866</v>
      </c>
      <c r="M263" s="26">
        <f>PLTABLE[[#This Row],[INCOMES]]-PLTABLE[[#This Row],[TOTAL 
EXPENSES]]</f>
        <v>81436134</v>
      </c>
      <c r="N263" s="25">
        <f>PLTABLE[[#This Row],[NET REVENUE]]*0.3</f>
        <v>24430840.199999999</v>
      </c>
      <c r="O263" s="27">
        <f>PLTABLE[[#This Row],[NET REVENUE]]/PLTABLE[[#This Row],[INCOMES]]</f>
        <v>0.92174458404074699</v>
      </c>
    </row>
    <row r="264" spans="1:15" s="19" customFormat="1" x14ac:dyDescent="0.25">
      <c r="A264" s="24">
        <v>2021</v>
      </c>
      <c r="B264" s="24" t="s">
        <v>24</v>
      </c>
      <c r="C264" s="21">
        <v>95300000</v>
      </c>
      <c r="D264" s="21">
        <v>34490000</v>
      </c>
      <c r="E264" s="20">
        <v>806000</v>
      </c>
      <c r="F264" s="21">
        <v>455495</v>
      </c>
      <c r="G264" s="22">
        <v>227747.5</v>
      </c>
      <c r="H264" s="23">
        <v>371247.5</v>
      </c>
      <c r="I264" s="24">
        <v>324900</v>
      </c>
      <c r="J264" s="21">
        <v>574678</v>
      </c>
      <c r="K264" s="21">
        <v>2191104</v>
      </c>
      <c r="L264" s="25">
        <f>SUM(PLTABLE[[#This Row],[OPEX]:[STATIONARY]])</f>
        <v>4951172</v>
      </c>
      <c r="M264" s="26">
        <f>PLTABLE[[#This Row],[INCOMES]]-PLTABLE[[#This Row],[TOTAL 
EXPENSES]]</f>
        <v>90348828</v>
      </c>
      <c r="N264" s="25">
        <f>PLTABLE[[#This Row],[NET REVENUE]]*0.3</f>
        <v>27104648.399999999</v>
      </c>
      <c r="O264" s="27">
        <f>PLTABLE[[#This Row],[NET REVENUE]]/PLTABLE[[#This Row],[INCOMES]]</f>
        <v>0.94804646379853097</v>
      </c>
    </row>
    <row r="265" spans="1:15" s="19" customFormat="1" x14ac:dyDescent="0.25">
      <c r="A265" s="24">
        <v>2021</v>
      </c>
      <c r="B265" s="24" t="s">
        <v>25</v>
      </c>
      <c r="C265" s="21">
        <v>101470000</v>
      </c>
      <c r="D265" s="21">
        <v>39370000</v>
      </c>
      <c r="E265" s="20">
        <v>910000</v>
      </c>
      <c r="F265" s="21">
        <v>559495</v>
      </c>
      <c r="G265" s="22">
        <v>279747.5</v>
      </c>
      <c r="H265" s="23">
        <v>179747.5</v>
      </c>
      <c r="I265" s="24">
        <v>373700</v>
      </c>
      <c r="J265" s="21">
        <v>648830</v>
      </c>
      <c r="K265" s="21">
        <v>1801193.9999999998</v>
      </c>
      <c r="L265" s="25">
        <f>SUM(PLTABLE[[#This Row],[OPEX]:[STATIONARY]])</f>
        <v>4752714</v>
      </c>
      <c r="M265" s="26">
        <f>PLTABLE[[#This Row],[INCOMES]]-PLTABLE[[#This Row],[TOTAL 
EXPENSES]]</f>
        <v>96717286</v>
      </c>
      <c r="N265" s="25">
        <f>PLTABLE[[#This Row],[NET REVENUE]]*0.3</f>
        <v>29015185.800000001</v>
      </c>
      <c r="O265" s="27">
        <f>PLTABLE[[#This Row],[NET REVENUE]]/PLTABLE[[#This Row],[INCOMES]]</f>
        <v>0.953161387602247</v>
      </c>
    </row>
    <row r="266" spans="1:15" s="19" customFormat="1" x14ac:dyDescent="0.25">
      <c r="A266" s="24">
        <v>2022</v>
      </c>
      <c r="B266" s="24" t="s">
        <v>14</v>
      </c>
      <c r="C266" s="21">
        <v>90920000</v>
      </c>
      <c r="D266" s="21">
        <v>2980000</v>
      </c>
      <c r="E266" s="20">
        <v>952000</v>
      </c>
      <c r="F266" s="21">
        <v>601495</v>
      </c>
      <c r="G266" s="22">
        <v>300747.5</v>
      </c>
      <c r="H266" s="23">
        <v>200747.5</v>
      </c>
      <c r="I266" s="24">
        <v>9800</v>
      </c>
      <c r="J266" s="21">
        <v>678776</v>
      </c>
      <c r="K266" s="21">
        <v>744950</v>
      </c>
      <c r="L266" s="25">
        <f>SUM(PLTABLE[[#This Row],[OPEX]:[STATIONARY]])</f>
        <v>3488516</v>
      </c>
      <c r="M266" s="26">
        <f>PLTABLE[[#This Row],[INCOMES]]-PLTABLE[[#This Row],[TOTAL 
EXPENSES]]</f>
        <v>87431484</v>
      </c>
      <c r="N266" s="25">
        <f>PLTABLE[[#This Row],[NET REVENUE]]*0.3</f>
        <v>26229445.199999999</v>
      </c>
      <c r="O266" s="27">
        <f>PLTABLE[[#This Row],[NET REVENUE]]/PLTABLE[[#This Row],[INCOMES]]</f>
        <v>0.96163092828860541</v>
      </c>
    </row>
    <row r="267" spans="1:15" s="19" customFormat="1" x14ac:dyDescent="0.25">
      <c r="A267" s="24">
        <v>2022</v>
      </c>
      <c r="B267" s="24" t="s">
        <v>15</v>
      </c>
      <c r="C267" s="21">
        <v>106740000</v>
      </c>
      <c r="D267" s="21">
        <v>53430000</v>
      </c>
      <c r="E267" s="20">
        <v>464000</v>
      </c>
      <c r="F267" s="21">
        <v>113495</v>
      </c>
      <c r="G267" s="22">
        <v>56747.5</v>
      </c>
      <c r="H267" s="23">
        <v>200747.5</v>
      </c>
      <c r="I267" s="24">
        <v>514300</v>
      </c>
      <c r="J267" s="21">
        <v>330832</v>
      </c>
      <c r="K267" s="21">
        <v>2303956</v>
      </c>
      <c r="L267" s="25">
        <f>SUM(PLTABLE[[#This Row],[OPEX]:[STATIONARY]])</f>
        <v>3984078</v>
      </c>
      <c r="M267" s="26">
        <f>PLTABLE[[#This Row],[INCOMES]]-PLTABLE[[#This Row],[TOTAL 
EXPENSES]]</f>
        <v>102755922</v>
      </c>
      <c r="N267" s="25">
        <f>PLTABLE[[#This Row],[NET REVENUE]]*0.3</f>
        <v>30826776.599999998</v>
      </c>
      <c r="O267" s="27">
        <f>PLTABLE[[#This Row],[NET REVENUE]]/PLTABLE[[#This Row],[INCOMES]]</f>
        <v>0.96267492973580659</v>
      </c>
    </row>
    <row r="268" spans="1:15" s="19" customFormat="1" x14ac:dyDescent="0.25">
      <c r="A268" s="24">
        <v>2022</v>
      </c>
      <c r="B268" s="24" t="s">
        <v>16</v>
      </c>
      <c r="C268" s="21">
        <v>105130000</v>
      </c>
      <c r="D268" s="21">
        <v>42690000</v>
      </c>
      <c r="E268" s="20">
        <v>1858000</v>
      </c>
      <c r="F268" s="21">
        <v>1507495</v>
      </c>
      <c r="G268" s="22">
        <v>753747.5</v>
      </c>
      <c r="H268" s="23">
        <v>200747.5</v>
      </c>
      <c r="I268" s="24">
        <v>406900</v>
      </c>
      <c r="J268" s="21">
        <v>1324754</v>
      </c>
      <c r="K268" s="21">
        <v>548410</v>
      </c>
      <c r="L268" s="25">
        <f>SUM(PLTABLE[[#This Row],[OPEX]:[STATIONARY]])</f>
        <v>6600054</v>
      </c>
      <c r="M268" s="26">
        <f>PLTABLE[[#This Row],[INCOMES]]-PLTABLE[[#This Row],[TOTAL 
EXPENSES]]</f>
        <v>98529946</v>
      </c>
      <c r="N268" s="25">
        <f>PLTABLE[[#This Row],[NET REVENUE]]*0.3</f>
        <v>29558983.800000001</v>
      </c>
      <c r="O268" s="27">
        <f>PLTABLE[[#This Row],[NET REVENUE]]/PLTABLE[[#This Row],[INCOMES]]</f>
        <v>0.93722007038904209</v>
      </c>
    </row>
    <row r="269" spans="1:15" s="19" customFormat="1" x14ac:dyDescent="0.25">
      <c r="A269" s="24">
        <v>2022</v>
      </c>
      <c r="B269" s="24" t="s">
        <v>17</v>
      </c>
      <c r="C269" s="21">
        <v>5400000</v>
      </c>
      <c r="D269" s="21">
        <v>23040000</v>
      </c>
      <c r="E269" s="20">
        <v>1262000</v>
      </c>
      <c r="F269" s="21">
        <v>911495</v>
      </c>
      <c r="G269" s="22">
        <v>455747.5</v>
      </c>
      <c r="H269" s="23">
        <v>200747.5</v>
      </c>
      <c r="I269" s="24">
        <v>210400</v>
      </c>
      <c r="J269" s="21">
        <v>899806</v>
      </c>
      <c r="K269" s="21">
        <v>1082872</v>
      </c>
      <c r="L269" s="25">
        <f>SUM(PLTABLE[[#This Row],[OPEX]:[STATIONARY]])</f>
        <v>5023068</v>
      </c>
      <c r="M269" s="26">
        <f>PLTABLE[[#This Row],[INCOMES]]-PLTABLE[[#This Row],[TOTAL 
EXPENSES]]</f>
        <v>376932</v>
      </c>
      <c r="N269" s="25">
        <f>PLTABLE[[#This Row],[NET REVENUE]]*0.3</f>
        <v>113079.59999999999</v>
      </c>
      <c r="O269" s="27">
        <f>PLTABLE[[#This Row],[NET REVENUE]]/PLTABLE[[#This Row],[INCOMES]]</f>
        <v>6.9802222222222224E-2</v>
      </c>
    </row>
    <row r="270" spans="1:15" s="19" customFormat="1" x14ac:dyDescent="0.25">
      <c r="A270" s="24">
        <v>2022</v>
      </c>
      <c r="B270" s="24" t="s">
        <v>18</v>
      </c>
      <c r="C270" s="21">
        <v>4830000</v>
      </c>
      <c r="D270" s="21">
        <v>13960000</v>
      </c>
      <c r="E270" s="20">
        <v>666000</v>
      </c>
      <c r="F270" s="21">
        <v>315495</v>
      </c>
      <c r="G270" s="22">
        <v>157747.5</v>
      </c>
      <c r="H270" s="23">
        <v>200747.5</v>
      </c>
      <c r="I270" s="24">
        <v>119600</v>
      </c>
      <c r="J270" s="21">
        <v>474858</v>
      </c>
      <c r="K270" s="21">
        <v>2306492</v>
      </c>
      <c r="L270" s="25">
        <f>SUM(PLTABLE[[#This Row],[OPEX]:[STATIONARY]])</f>
        <v>4240940</v>
      </c>
      <c r="M270" s="26">
        <f>PLTABLE[[#This Row],[INCOMES]]-PLTABLE[[#This Row],[TOTAL 
EXPENSES]]</f>
        <v>589060</v>
      </c>
      <c r="N270" s="25">
        <f>PLTABLE[[#This Row],[NET REVENUE]]*0.3</f>
        <v>176718</v>
      </c>
      <c r="O270" s="27">
        <f>PLTABLE[[#This Row],[NET REVENUE]]/PLTABLE[[#This Row],[INCOMES]]</f>
        <v>0.12195859213250518</v>
      </c>
    </row>
    <row r="271" spans="1:15" s="19" customFormat="1" x14ac:dyDescent="0.25">
      <c r="A271" s="24">
        <v>2022</v>
      </c>
      <c r="B271" s="24" t="s">
        <v>19</v>
      </c>
      <c r="C271" s="21">
        <v>4730000</v>
      </c>
      <c r="D271" s="21">
        <v>40020000</v>
      </c>
      <c r="E271" s="20">
        <v>294000</v>
      </c>
      <c r="F271" s="21">
        <v>-56505</v>
      </c>
      <c r="G271" s="22">
        <v>-28252.5</v>
      </c>
      <c r="H271" s="23">
        <v>200747.5</v>
      </c>
      <c r="I271" s="24">
        <v>380200</v>
      </c>
      <c r="J271" s="21">
        <v>209621.99999999997</v>
      </c>
      <c r="K271" s="21">
        <v>2167646</v>
      </c>
      <c r="L271" s="25">
        <f>SUM(PLTABLE[[#This Row],[OPEX]:[STATIONARY]])</f>
        <v>3167458</v>
      </c>
      <c r="M271" s="26">
        <f>PLTABLE[[#This Row],[INCOMES]]-PLTABLE[[#This Row],[TOTAL 
EXPENSES]]</f>
        <v>1562542</v>
      </c>
      <c r="N271" s="25">
        <f>PLTABLE[[#This Row],[NET REVENUE]]*0.3</f>
        <v>468762.6</v>
      </c>
      <c r="O271" s="27">
        <f>PLTABLE[[#This Row],[NET REVENUE]]/PLTABLE[[#This Row],[INCOMES]]</f>
        <v>0.33034714587737846</v>
      </c>
    </row>
    <row r="272" spans="1:15" s="19" customFormat="1" x14ac:dyDescent="0.25">
      <c r="A272" s="24">
        <v>2022</v>
      </c>
      <c r="B272" s="24" t="s">
        <v>20</v>
      </c>
      <c r="C272" s="21">
        <v>4500000</v>
      </c>
      <c r="D272" s="21">
        <v>43430000</v>
      </c>
      <c r="E272" s="20">
        <v>1576000</v>
      </c>
      <c r="F272" s="21">
        <v>1225495</v>
      </c>
      <c r="G272" s="22">
        <v>612747.5</v>
      </c>
      <c r="H272" s="23">
        <v>200747.5</v>
      </c>
      <c r="I272" s="24">
        <v>414300</v>
      </c>
      <c r="J272" s="21">
        <v>1123688</v>
      </c>
      <c r="K272" s="21">
        <v>944026</v>
      </c>
      <c r="L272" s="25">
        <f>SUM(PLTABLE[[#This Row],[OPEX]:[STATIONARY]])</f>
        <v>6097004</v>
      </c>
      <c r="M272" s="26">
        <f>PLTABLE[[#This Row],[INCOMES]]-PLTABLE[[#This Row],[TOTAL 
EXPENSES]]</f>
        <v>-1597004</v>
      </c>
      <c r="N272" s="25">
        <f>PLTABLE[[#This Row],[NET REVENUE]]*0.3</f>
        <v>-479101.19999999995</v>
      </c>
      <c r="O272" s="27">
        <f>PLTABLE[[#This Row],[NET REVENUE]]/PLTABLE[[#This Row],[INCOMES]]</f>
        <v>-0.3548897777777778</v>
      </c>
    </row>
    <row r="273" spans="1:16" s="19" customFormat="1" x14ac:dyDescent="0.25">
      <c r="A273" s="24">
        <v>2022</v>
      </c>
      <c r="B273" s="24" t="s">
        <v>21</v>
      </c>
      <c r="C273" s="21">
        <v>4670000</v>
      </c>
      <c r="D273" s="21">
        <v>54540000</v>
      </c>
      <c r="E273" s="20">
        <v>1683000</v>
      </c>
      <c r="F273" s="21">
        <v>1332495</v>
      </c>
      <c r="G273" s="22">
        <v>666247.5</v>
      </c>
      <c r="H273" s="23">
        <v>566247.5</v>
      </c>
      <c r="I273" s="24">
        <v>525400</v>
      </c>
      <c r="J273" s="21">
        <v>1199979</v>
      </c>
      <c r="K273" s="21">
        <v>407028</v>
      </c>
      <c r="L273" s="25">
        <f>SUM(PLTABLE[[#This Row],[OPEX]:[STATIONARY]])</f>
        <v>6380397</v>
      </c>
      <c r="M273" s="26">
        <f>PLTABLE[[#This Row],[INCOMES]]-PLTABLE[[#This Row],[TOTAL 
EXPENSES]]</f>
        <v>-1710397</v>
      </c>
      <c r="N273" s="25">
        <f>PLTABLE[[#This Row],[NET REVENUE]]*0.3</f>
        <v>-513119.1</v>
      </c>
      <c r="O273" s="27">
        <f>PLTABLE[[#This Row],[NET REVENUE]]/PLTABLE[[#This Row],[INCOMES]]</f>
        <v>-0.36625203426124198</v>
      </c>
    </row>
    <row r="274" spans="1:16" s="19" customFormat="1" x14ac:dyDescent="0.25">
      <c r="A274" s="24">
        <v>2022</v>
      </c>
      <c r="B274" s="24" t="s">
        <v>22</v>
      </c>
      <c r="C274" s="21">
        <v>4920000</v>
      </c>
      <c r="D274" s="21">
        <v>39840000</v>
      </c>
      <c r="E274" s="20">
        <v>1552000</v>
      </c>
      <c r="F274" s="21">
        <v>1201495</v>
      </c>
      <c r="G274" s="22">
        <v>600747.5</v>
      </c>
      <c r="H274" s="23">
        <v>500747.5</v>
      </c>
      <c r="I274" s="24">
        <v>378400</v>
      </c>
      <c r="J274" s="21">
        <v>1106576</v>
      </c>
      <c r="K274" s="21">
        <v>2383840</v>
      </c>
      <c r="L274" s="25">
        <f>SUM(PLTABLE[[#This Row],[OPEX]:[STATIONARY]])</f>
        <v>7723806</v>
      </c>
      <c r="M274" s="26">
        <f>PLTABLE[[#This Row],[INCOMES]]-PLTABLE[[#This Row],[TOTAL 
EXPENSES]]</f>
        <v>-2803806</v>
      </c>
      <c r="N274" s="25">
        <f>PLTABLE[[#This Row],[NET REVENUE]]*0.3</f>
        <v>-841141.79999999993</v>
      </c>
      <c r="O274" s="27">
        <f>PLTABLE[[#This Row],[NET REVENUE]]/PLTABLE[[#This Row],[INCOMES]]</f>
        <v>-0.56987926829268287</v>
      </c>
    </row>
    <row r="275" spans="1:16" s="19" customFormat="1" x14ac:dyDescent="0.25">
      <c r="A275" s="24">
        <v>2022</v>
      </c>
      <c r="B275" s="24" t="s">
        <v>23</v>
      </c>
      <c r="C275" s="21">
        <v>5540000</v>
      </c>
      <c r="D275" s="21">
        <v>24910000</v>
      </c>
      <c r="E275" s="20">
        <v>601000</v>
      </c>
      <c r="F275" s="21">
        <v>250495</v>
      </c>
      <c r="G275" s="22">
        <v>125247.5</v>
      </c>
      <c r="H275" s="23">
        <v>25247.5</v>
      </c>
      <c r="I275" s="24">
        <v>229100</v>
      </c>
      <c r="J275" s="21">
        <v>428513</v>
      </c>
      <c r="K275" s="21">
        <v>1077800</v>
      </c>
      <c r="L275" s="25">
        <f>SUM(PLTABLE[[#This Row],[OPEX]:[STATIONARY]])</f>
        <v>2737403</v>
      </c>
      <c r="M275" s="26">
        <f>PLTABLE[[#This Row],[INCOMES]]-PLTABLE[[#This Row],[TOTAL 
EXPENSES]]</f>
        <v>2802597</v>
      </c>
      <c r="N275" s="25">
        <f>PLTABLE[[#This Row],[NET REVENUE]]*0.3</f>
        <v>840779.1</v>
      </c>
      <c r="O275" s="27">
        <f>PLTABLE[[#This Row],[NET REVENUE]]/PLTABLE[[#This Row],[INCOMES]]</f>
        <v>0.50588393501805051</v>
      </c>
    </row>
    <row r="276" spans="1:16" s="19" customFormat="1" x14ac:dyDescent="0.25">
      <c r="A276" s="24">
        <v>2022</v>
      </c>
      <c r="B276" s="24" t="s">
        <v>24</v>
      </c>
      <c r="C276" s="21">
        <v>5500000</v>
      </c>
      <c r="D276" s="21">
        <v>20470000</v>
      </c>
      <c r="E276" s="20">
        <v>1338000</v>
      </c>
      <c r="F276" s="21">
        <v>987495</v>
      </c>
      <c r="G276" s="22">
        <v>493747.5</v>
      </c>
      <c r="H276" s="23">
        <v>393747.5</v>
      </c>
      <c r="I276" s="24">
        <v>184700</v>
      </c>
      <c r="J276" s="21">
        <v>953994</v>
      </c>
      <c r="K276" s="21">
        <v>1405578</v>
      </c>
      <c r="L276" s="25">
        <f>SUM(PLTABLE[[#This Row],[OPEX]:[STATIONARY]])</f>
        <v>5757262</v>
      </c>
      <c r="M276" s="26">
        <f>PLTABLE[[#This Row],[INCOMES]]-PLTABLE[[#This Row],[TOTAL 
EXPENSES]]</f>
        <v>-257262</v>
      </c>
      <c r="N276" s="25">
        <f>PLTABLE[[#This Row],[NET REVENUE]]*0.3</f>
        <v>-77178.599999999991</v>
      </c>
      <c r="O276" s="27">
        <f>PLTABLE[[#This Row],[NET REVENUE]]/PLTABLE[[#This Row],[INCOMES]]</f>
        <v>-4.6774909090909089E-2</v>
      </c>
    </row>
    <row r="277" spans="1:16" s="19" customFormat="1" x14ac:dyDescent="0.25">
      <c r="A277" s="24">
        <v>2022</v>
      </c>
      <c r="B277" s="24" t="s">
        <v>25</v>
      </c>
      <c r="C277" s="21">
        <v>4210000</v>
      </c>
      <c r="D277" s="21">
        <v>6450000</v>
      </c>
      <c r="E277" s="20">
        <v>1252000</v>
      </c>
      <c r="F277" s="21">
        <v>901495</v>
      </c>
      <c r="G277" s="22">
        <v>450747.5</v>
      </c>
      <c r="H277" s="23">
        <v>350747.5</v>
      </c>
      <c r="I277" s="24">
        <v>44500</v>
      </c>
      <c r="J277" s="21">
        <v>892676</v>
      </c>
      <c r="K277" s="21">
        <v>862240</v>
      </c>
      <c r="L277" s="25">
        <f>SUM(PLTABLE[[#This Row],[OPEX]:[STATIONARY]])</f>
        <v>4754406</v>
      </c>
      <c r="M277" s="26">
        <f>PLTABLE[[#This Row],[INCOMES]]-PLTABLE[[#This Row],[TOTAL 
EXPENSES]]</f>
        <v>-544406</v>
      </c>
      <c r="N277" s="25">
        <f>PLTABLE[[#This Row],[NET REVENUE]]*0.3</f>
        <v>-163321.79999999999</v>
      </c>
      <c r="O277" s="27">
        <f>PLTABLE[[#This Row],[NET REVENUE]]/PLTABLE[[#This Row],[INCOMES]]</f>
        <v>-0.12931258907363422</v>
      </c>
    </row>
    <row r="278" spans="1:16" x14ac:dyDescent="0.25">
      <c r="D278" s="11"/>
      <c r="E278" s="11"/>
      <c r="F278" s="12"/>
      <c r="G278" s="11"/>
      <c r="H278" s="13"/>
      <c r="I278" s="14"/>
      <c r="K278" s="11"/>
      <c r="L278" s="11"/>
      <c r="M278" s="15"/>
      <c r="N278" s="16"/>
      <c r="O278" s="17"/>
      <c r="P278" s="18"/>
    </row>
    <row r="279" spans="1:16" x14ac:dyDescent="0.25">
      <c r="D279" s="11"/>
      <c r="E279" s="11"/>
      <c r="F279" s="12"/>
      <c r="G279" s="11"/>
      <c r="H279" s="13"/>
      <c r="I279" s="14"/>
      <c r="K279" s="11"/>
      <c r="L279" s="11"/>
      <c r="M279" s="15"/>
      <c r="N279" s="16"/>
      <c r="O279" s="17"/>
      <c r="P279" s="18"/>
    </row>
    <row r="280" spans="1:16" x14ac:dyDescent="0.25">
      <c r="D280" s="11"/>
      <c r="E280" s="11"/>
      <c r="F280" s="12"/>
      <c r="G280" s="11"/>
      <c r="H280" s="13"/>
      <c r="I280" s="14"/>
      <c r="K280" s="11"/>
      <c r="L280" s="11"/>
      <c r="M280" s="15"/>
      <c r="N280" s="16"/>
      <c r="O280" s="17"/>
      <c r="P280" s="18"/>
    </row>
    <row r="281" spans="1:16" x14ac:dyDescent="0.25">
      <c r="D281" s="11"/>
      <c r="E281" s="11"/>
      <c r="F281" s="12"/>
      <c r="G281" s="11"/>
      <c r="H281" s="13"/>
      <c r="I281" s="14"/>
      <c r="K281" s="11"/>
      <c r="L281" s="11"/>
      <c r="M281" s="15"/>
      <c r="N281" s="16"/>
      <c r="O281" s="17"/>
      <c r="P281" s="18"/>
    </row>
    <row r="282" spans="1:16" x14ac:dyDescent="0.25">
      <c r="D282" s="11"/>
      <c r="E282" s="11"/>
      <c r="F282" s="12"/>
      <c r="G282" s="11"/>
      <c r="H282" s="13"/>
      <c r="I282" s="14"/>
      <c r="K282" s="11"/>
      <c r="L282" s="11"/>
      <c r="M282" s="15"/>
      <c r="N282" s="16"/>
      <c r="O282" s="17"/>
      <c r="P282" s="18"/>
    </row>
    <row r="283" spans="1:16" x14ac:dyDescent="0.25">
      <c r="D283" s="11"/>
      <c r="E283" s="11"/>
      <c r="F283" s="12"/>
      <c r="G283" s="11"/>
      <c r="H283" s="13"/>
      <c r="I283" s="14"/>
      <c r="K283" s="11"/>
      <c r="L283" s="11"/>
      <c r="M283" s="15"/>
      <c r="N283" s="16"/>
      <c r="O283" s="17"/>
      <c r="P283" s="18"/>
    </row>
    <row r="284" spans="1:16" x14ac:dyDescent="0.25">
      <c r="D284" s="11"/>
      <c r="E284" s="11"/>
      <c r="F284" s="12"/>
      <c r="G284" s="11"/>
      <c r="H284" s="13"/>
      <c r="I284" s="14"/>
      <c r="K284" s="11"/>
      <c r="L284" s="11"/>
      <c r="M284" s="15"/>
      <c r="N284" s="16"/>
      <c r="O284" s="17"/>
      <c r="P284" s="18"/>
    </row>
    <row r="285" spans="1:16" x14ac:dyDescent="0.25">
      <c r="D285" s="11"/>
      <c r="E285" s="11"/>
      <c r="F285" s="12"/>
      <c r="G285" s="11"/>
      <c r="H285" s="13"/>
      <c r="I285" s="14"/>
      <c r="K285" s="11"/>
      <c r="L285" s="11"/>
      <c r="M285" s="15"/>
      <c r="N285" s="16"/>
      <c r="O285" s="17"/>
      <c r="P285" s="18"/>
    </row>
    <row r="286" spans="1:16" x14ac:dyDescent="0.25">
      <c r="D286" s="11"/>
      <c r="E286" s="11"/>
      <c r="F286" s="12"/>
      <c r="G286" s="11"/>
      <c r="H286" s="13"/>
      <c r="I286" s="14"/>
      <c r="K286" s="11"/>
      <c r="L286" s="11"/>
      <c r="M286" s="15"/>
      <c r="N286" s="16"/>
      <c r="O286" s="17"/>
      <c r="P286" s="18"/>
    </row>
    <row r="287" spans="1:16" x14ac:dyDescent="0.25">
      <c r="D287" s="11"/>
      <c r="E287" s="11"/>
      <c r="F287" s="12"/>
      <c r="G287" s="11"/>
      <c r="H287" s="13"/>
      <c r="I287" s="14"/>
      <c r="K287" s="11"/>
      <c r="L287" s="11"/>
      <c r="M287" s="15"/>
      <c r="N287" s="16"/>
      <c r="O287" s="17"/>
      <c r="P287" s="18"/>
    </row>
    <row r="288" spans="1:16" x14ac:dyDescent="0.25">
      <c r="D288" s="11"/>
      <c r="E288" s="11"/>
      <c r="F288" s="12"/>
      <c r="G288" s="11"/>
      <c r="H288" s="13"/>
      <c r="I288" s="14"/>
      <c r="K288" s="11"/>
      <c r="L288" s="11"/>
      <c r="M288" s="15"/>
      <c r="N288" s="16"/>
      <c r="O288" s="17"/>
      <c r="P288" s="18"/>
    </row>
    <row r="289" spans="4:16" x14ac:dyDescent="0.25">
      <c r="D289" s="11"/>
      <c r="E289" s="11"/>
      <c r="F289" s="12"/>
      <c r="G289" s="11"/>
      <c r="H289" s="13"/>
      <c r="I289" s="14"/>
      <c r="K289" s="11"/>
      <c r="L289" s="11"/>
      <c r="M289" s="15"/>
      <c r="N289" s="16"/>
      <c r="O289" s="17"/>
      <c r="P289" s="18"/>
    </row>
    <row r="290" spans="4:16" x14ac:dyDescent="0.25">
      <c r="D290" s="11"/>
      <c r="E290" s="11"/>
      <c r="F290" s="12"/>
      <c r="G290" s="11"/>
      <c r="H290" s="13"/>
      <c r="I290" s="14"/>
      <c r="K290" s="11"/>
      <c r="L290" s="11"/>
      <c r="M290" s="15"/>
      <c r="N290" s="16"/>
      <c r="O290" s="17"/>
      <c r="P290" s="18"/>
    </row>
    <row r="291" spans="4:16" x14ac:dyDescent="0.25">
      <c r="D291" s="11"/>
      <c r="E291" s="11"/>
      <c r="F291" s="12"/>
      <c r="G291" s="11"/>
      <c r="H291" s="13"/>
      <c r="I291" s="14"/>
      <c r="K291" s="11"/>
      <c r="L291" s="11"/>
      <c r="M291" s="15"/>
      <c r="N291" s="16"/>
      <c r="O291" s="17"/>
      <c r="P291" s="18"/>
    </row>
    <row r="292" spans="4:16" x14ac:dyDescent="0.25">
      <c r="D292" s="11"/>
      <c r="E292" s="11"/>
      <c r="F292" s="12"/>
      <c r="G292" s="11"/>
      <c r="H292" s="13"/>
      <c r="I292" s="14"/>
      <c r="K292" s="11"/>
      <c r="L292" s="11"/>
      <c r="M292" s="15"/>
      <c r="N292" s="16"/>
      <c r="O292" s="17"/>
      <c r="P292" s="18"/>
    </row>
    <row r="293" spans="4:16" x14ac:dyDescent="0.25">
      <c r="D293" s="11"/>
      <c r="E293" s="11"/>
      <c r="F293" s="12"/>
      <c r="G293" s="11"/>
      <c r="H293" s="13"/>
      <c r="I293" s="14"/>
      <c r="K293" s="11"/>
      <c r="L293" s="11"/>
      <c r="M293" s="15"/>
      <c r="N293" s="16"/>
      <c r="O293" s="17"/>
      <c r="P293" s="18"/>
    </row>
    <row r="294" spans="4:16" x14ac:dyDescent="0.25">
      <c r="D294" s="11"/>
      <c r="E294" s="11"/>
      <c r="F294" s="12"/>
      <c r="G294" s="11"/>
      <c r="H294" s="13"/>
      <c r="I294" s="14"/>
      <c r="K294" s="11"/>
      <c r="L294" s="11"/>
      <c r="M294" s="15"/>
      <c r="N294" s="16"/>
      <c r="O294" s="17"/>
      <c r="P294" s="18"/>
    </row>
    <row r="295" spans="4:16" x14ac:dyDescent="0.25">
      <c r="D295" s="11"/>
      <c r="E295" s="11"/>
      <c r="F295" s="12"/>
      <c r="G295" s="11"/>
      <c r="H295" s="13"/>
      <c r="I295" s="14"/>
      <c r="K295" s="11"/>
      <c r="L295" s="11"/>
      <c r="M295" s="15"/>
      <c r="N295" s="16"/>
      <c r="O295" s="17"/>
      <c r="P295" s="18"/>
    </row>
    <row r="296" spans="4:16" x14ac:dyDescent="0.25">
      <c r="D296" s="11"/>
      <c r="E296" s="11"/>
      <c r="F296" s="12"/>
      <c r="G296" s="11"/>
      <c r="H296" s="13"/>
      <c r="I296" s="14"/>
      <c r="K296" s="11"/>
      <c r="L296" s="11"/>
      <c r="M296" s="15"/>
      <c r="N296" s="16"/>
      <c r="O296" s="17"/>
      <c r="P296" s="18"/>
    </row>
    <row r="297" spans="4:16" x14ac:dyDescent="0.25">
      <c r="D297" s="11"/>
      <c r="E297" s="11"/>
      <c r="F297" s="12"/>
      <c r="G297" s="11"/>
      <c r="H297" s="13"/>
      <c r="I297" s="14"/>
      <c r="K297" s="11"/>
      <c r="L297" s="11"/>
      <c r="M297" s="15"/>
      <c r="N297" s="16"/>
      <c r="O297" s="17"/>
      <c r="P297" s="18"/>
    </row>
    <row r="298" spans="4:16" x14ac:dyDescent="0.25">
      <c r="D298" s="11"/>
      <c r="E298" s="11"/>
      <c r="F298" s="12"/>
      <c r="G298" s="11"/>
      <c r="H298" s="13"/>
      <c r="I298" s="14"/>
      <c r="K298" s="11"/>
      <c r="L298" s="11"/>
      <c r="M298" s="15"/>
      <c r="N298" s="16"/>
      <c r="O298" s="17"/>
      <c r="P298" s="18"/>
    </row>
    <row r="299" spans="4:16" x14ac:dyDescent="0.25">
      <c r="D299" s="11"/>
      <c r="E299" s="11"/>
      <c r="F299" s="12"/>
      <c r="G299" s="11"/>
      <c r="H299" s="13"/>
      <c r="I299" s="14"/>
      <c r="K299" s="11"/>
      <c r="L299" s="11"/>
      <c r="M299" s="15"/>
      <c r="N299" s="16"/>
      <c r="O299" s="17"/>
      <c r="P299" s="18"/>
    </row>
    <row r="300" spans="4:16" x14ac:dyDescent="0.25">
      <c r="D300" s="11"/>
      <c r="E300" s="11"/>
      <c r="F300" s="12"/>
      <c r="G300" s="11"/>
      <c r="H300" s="13"/>
      <c r="I300" s="14"/>
      <c r="K300" s="11"/>
      <c r="L300" s="11"/>
      <c r="M300" s="15"/>
      <c r="N300" s="16"/>
      <c r="O300" s="17"/>
      <c r="P300" s="18"/>
    </row>
    <row r="301" spans="4:16" x14ac:dyDescent="0.25">
      <c r="D301" s="11"/>
      <c r="E301" s="11"/>
      <c r="F301" s="12"/>
      <c r="G301" s="11"/>
      <c r="H301" s="13"/>
      <c r="I301" s="14"/>
      <c r="K301" s="11"/>
      <c r="L301" s="11"/>
      <c r="M301" s="15"/>
      <c r="N301" s="16"/>
      <c r="O301" s="17"/>
      <c r="P301" s="18"/>
    </row>
    <row r="302" spans="4:16" x14ac:dyDescent="0.25">
      <c r="D302" s="11"/>
      <c r="E302" s="11"/>
      <c r="F302" s="12"/>
      <c r="G302" s="11"/>
      <c r="H302" s="13"/>
      <c r="I302" s="14"/>
      <c r="K302" s="11"/>
      <c r="L302" s="11"/>
      <c r="M302" s="15"/>
      <c r="N302" s="16"/>
      <c r="O302" s="17"/>
      <c r="P302" s="18"/>
    </row>
    <row r="303" spans="4:16" x14ac:dyDescent="0.25">
      <c r="D303" s="11"/>
      <c r="E303" s="11"/>
      <c r="F303" s="12"/>
      <c r="G303" s="11"/>
      <c r="H303" s="13"/>
      <c r="I303" s="14"/>
      <c r="K303" s="11"/>
      <c r="L303" s="11"/>
      <c r="M303" s="15"/>
      <c r="N303" s="16"/>
      <c r="O303" s="17"/>
      <c r="P303" s="18"/>
    </row>
    <row r="304" spans="4:16" x14ac:dyDescent="0.25">
      <c r="D304" s="11"/>
      <c r="E304" s="11"/>
      <c r="F304" s="12"/>
      <c r="G304" s="11"/>
      <c r="H304" s="13"/>
      <c r="I304" s="14"/>
      <c r="K304" s="11"/>
      <c r="L304" s="11"/>
      <c r="M304" s="15"/>
      <c r="N304" s="16"/>
      <c r="O304" s="17"/>
      <c r="P304" s="18"/>
    </row>
    <row r="305" spans="4:16" x14ac:dyDescent="0.25">
      <c r="D305" s="11"/>
      <c r="E305" s="11"/>
      <c r="F305" s="12"/>
      <c r="G305" s="11"/>
      <c r="H305" s="13"/>
      <c r="I305" s="14"/>
      <c r="K305" s="11"/>
      <c r="L305" s="11"/>
      <c r="M305" s="15"/>
      <c r="N305" s="16"/>
      <c r="O305" s="17"/>
      <c r="P305" s="18"/>
    </row>
    <row r="306" spans="4:16" x14ac:dyDescent="0.25">
      <c r="D306" s="11"/>
      <c r="E306" s="11"/>
      <c r="F306" s="12"/>
      <c r="G306" s="11"/>
      <c r="H306" s="13"/>
      <c r="I306" s="14"/>
      <c r="K306" s="11"/>
      <c r="L306" s="11"/>
      <c r="M306" s="15"/>
      <c r="N306" s="16"/>
      <c r="O306" s="17"/>
      <c r="P306" s="18"/>
    </row>
    <row r="307" spans="4:16" x14ac:dyDescent="0.25">
      <c r="D307" s="11"/>
      <c r="E307" s="11"/>
      <c r="F307" s="12"/>
      <c r="G307" s="11"/>
      <c r="H307" s="13"/>
      <c r="I307" s="14"/>
      <c r="K307" s="11"/>
      <c r="L307" s="11"/>
      <c r="M307" s="15"/>
      <c r="N307" s="16"/>
      <c r="O307" s="17"/>
      <c r="P307" s="18"/>
    </row>
    <row r="308" spans="4:16" x14ac:dyDescent="0.25">
      <c r="D308" s="11"/>
      <c r="E308" s="11"/>
      <c r="F308" s="12"/>
      <c r="G308" s="11"/>
      <c r="H308" s="13"/>
      <c r="I308" s="14"/>
      <c r="K308" s="11"/>
      <c r="L308" s="11"/>
      <c r="M308" s="15"/>
      <c r="N308" s="16"/>
      <c r="O308" s="17"/>
      <c r="P308" s="18"/>
    </row>
    <row r="309" spans="4:16" x14ac:dyDescent="0.25">
      <c r="D309" s="11"/>
      <c r="E309" s="11"/>
      <c r="F309" s="12"/>
      <c r="G309" s="11"/>
      <c r="H309" s="13"/>
      <c r="I309" s="14"/>
      <c r="K309" s="11"/>
      <c r="L309" s="11"/>
      <c r="M309" s="15"/>
      <c r="N309" s="16"/>
      <c r="O309" s="17"/>
      <c r="P309" s="18"/>
    </row>
    <row r="310" spans="4:16" x14ac:dyDescent="0.25">
      <c r="D310" s="11"/>
      <c r="E310" s="11"/>
      <c r="F310" s="12"/>
      <c r="G310" s="11"/>
      <c r="H310" s="13"/>
      <c r="I310" s="14"/>
      <c r="K310" s="11"/>
      <c r="L310" s="11"/>
      <c r="M310" s="15"/>
      <c r="N310" s="16"/>
      <c r="O310" s="17"/>
      <c r="P310" s="18"/>
    </row>
    <row r="311" spans="4:16" x14ac:dyDescent="0.25">
      <c r="D311" s="11"/>
      <c r="E311" s="11"/>
      <c r="F311" s="12"/>
      <c r="G311" s="11"/>
      <c r="H311" s="13"/>
      <c r="I311" s="14"/>
      <c r="K311" s="11"/>
      <c r="L311" s="11"/>
      <c r="M311" s="15"/>
      <c r="N311" s="16"/>
      <c r="O311" s="17"/>
      <c r="P311" s="18"/>
    </row>
    <row r="312" spans="4:16" x14ac:dyDescent="0.25">
      <c r="D312" s="11"/>
      <c r="E312" s="11"/>
      <c r="F312" s="12"/>
      <c r="G312" s="11"/>
      <c r="H312" s="13"/>
      <c r="I312" s="14"/>
      <c r="K312" s="11"/>
      <c r="L312" s="11"/>
      <c r="M312" s="15"/>
      <c r="N312" s="16"/>
      <c r="O312" s="17"/>
      <c r="P312" s="18"/>
    </row>
    <row r="313" spans="4:16" x14ac:dyDescent="0.25">
      <c r="D313" s="11"/>
      <c r="E313" s="11"/>
      <c r="F313" s="12"/>
      <c r="G313" s="11"/>
      <c r="H313" s="13"/>
      <c r="I313" s="14"/>
      <c r="K313" s="11"/>
      <c r="L313" s="11"/>
      <c r="M313" s="15"/>
      <c r="N313" s="16"/>
      <c r="O313" s="17"/>
      <c r="P313" s="18"/>
    </row>
    <row r="314" spans="4:16" x14ac:dyDescent="0.25">
      <c r="D314" s="11"/>
      <c r="E314" s="11"/>
      <c r="F314" s="12"/>
      <c r="G314" s="11"/>
      <c r="H314" s="13"/>
      <c r="I314" s="14"/>
      <c r="K314" s="11"/>
      <c r="L314" s="11"/>
      <c r="M314" s="15"/>
      <c r="N314" s="16"/>
      <c r="O314" s="17"/>
      <c r="P314" s="18"/>
    </row>
    <row r="315" spans="4:16" x14ac:dyDescent="0.25">
      <c r="D315" s="11"/>
      <c r="E315" s="11"/>
      <c r="F315" s="12"/>
      <c r="G315" s="11"/>
      <c r="H315" s="13"/>
      <c r="I315" s="14"/>
      <c r="K315" s="11"/>
      <c r="L315" s="11"/>
      <c r="M315" s="15"/>
      <c r="N315" s="16"/>
      <c r="O315" s="17"/>
      <c r="P315" s="18"/>
    </row>
    <row r="316" spans="4:16" x14ac:dyDescent="0.25">
      <c r="D316" s="11"/>
      <c r="E316" s="11"/>
      <c r="F316" s="12"/>
      <c r="G316" s="11"/>
      <c r="H316" s="13"/>
      <c r="I316" s="14"/>
      <c r="K316" s="11"/>
      <c r="L316" s="11"/>
      <c r="M316" s="15"/>
      <c r="N316" s="16"/>
      <c r="O316" s="17"/>
      <c r="P316" s="18"/>
    </row>
    <row r="317" spans="4:16" x14ac:dyDescent="0.25">
      <c r="D317" s="11"/>
      <c r="E317" s="11"/>
      <c r="F317" s="12"/>
      <c r="G317" s="11"/>
      <c r="H317" s="13"/>
      <c r="I317" s="14"/>
      <c r="K317" s="11"/>
      <c r="L317" s="11"/>
      <c r="M317" s="15"/>
      <c r="N317" s="16"/>
      <c r="O317" s="17"/>
      <c r="P317" s="18"/>
    </row>
    <row r="318" spans="4:16" x14ac:dyDescent="0.25">
      <c r="D318" s="11"/>
      <c r="E318" s="11"/>
      <c r="F318" s="12"/>
      <c r="G318" s="11"/>
      <c r="H318" s="13"/>
      <c r="I318" s="14"/>
      <c r="K318" s="11"/>
      <c r="L318" s="11"/>
      <c r="M318" s="15"/>
      <c r="N318" s="16"/>
      <c r="O318" s="17"/>
      <c r="P318" s="18"/>
    </row>
    <row r="319" spans="4:16" x14ac:dyDescent="0.25">
      <c r="D319" s="11"/>
      <c r="E319" s="11"/>
      <c r="F319" s="12"/>
      <c r="G319" s="11"/>
      <c r="H319" s="13"/>
      <c r="I319" s="14"/>
      <c r="K319" s="11"/>
      <c r="L319" s="11"/>
      <c r="M319" s="15"/>
      <c r="N319" s="16"/>
      <c r="O319" s="17"/>
      <c r="P319" s="18"/>
    </row>
    <row r="320" spans="4:16" x14ac:dyDescent="0.25">
      <c r="D320" s="11"/>
      <c r="E320" s="11"/>
      <c r="F320" s="12"/>
      <c r="G320" s="11"/>
      <c r="H320" s="13"/>
      <c r="I320" s="14"/>
      <c r="K320" s="11"/>
      <c r="L320" s="11"/>
      <c r="M320" s="15"/>
      <c r="N320" s="16"/>
      <c r="O320" s="17"/>
      <c r="P320" s="18"/>
    </row>
    <row r="321" spans="4:16" x14ac:dyDescent="0.25">
      <c r="D321" s="11"/>
      <c r="E321" s="11"/>
      <c r="F321" s="12"/>
      <c r="G321" s="11"/>
      <c r="H321" s="13"/>
      <c r="I321" s="14"/>
      <c r="K321" s="11"/>
      <c r="L321" s="11"/>
      <c r="M321" s="15"/>
      <c r="N321" s="16"/>
      <c r="O321" s="17"/>
      <c r="P321" s="18"/>
    </row>
    <row r="322" spans="4:16" x14ac:dyDescent="0.25">
      <c r="D322" s="11"/>
      <c r="E322" s="11"/>
      <c r="F322" s="12"/>
      <c r="G322" s="11"/>
      <c r="H322" s="13"/>
      <c r="I322" s="14"/>
      <c r="K322" s="11"/>
      <c r="L322" s="11"/>
      <c r="M322" s="15"/>
      <c r="N322" s="16"/>
      <c r="O322" s="17"/>
      <c r="P322" s="18"/>
    </row>
    <row r="323" spans="4:16" x14ac:dyDescent="0.25">
      <c r="D323" s="11"/>
      <c r="E323" s="11"/>
      <c r="F323" s="12"/>
      <c r="G323" s="11"/>
      <c r="H323" s="13"/>
      <c r="I323" s="14"/>
      <c r="K323" s="11"/>
      <c r="L323" s="11"/>
      <c r="M323" s="15"/>
      <c r="N323" s="16"/>
      <c r="O323" s="17"/>
      <c r="P323" s="18"/>
    </row>
    <row r="324" spans="4:16" x14ac:dyDescent="0.25">
      <c r="D324" s="11"/>
      <c r="E324" s="11"/>
      <c r="F324" s="12"/>
      <c r="G324" s="11"/>
      <c r="H324" s="13"/>
      <c r="I324" s="14"/>
      <c r="K324" s="11"/>
      <c r="L324" s="11"/>
      <c r="M324" s="15"/>
      <c r="N324" s="16"/>
      <c r="O324" s="17"/>
      <c r="P324" s="18"/>
    </row>
    <row r="325" spans="4:16" x14ac:dyDescent="0.25">
      <c r="D325" s="11"/>
      <c r="E325" s="11"/>
      <c r="F325" s="12"/>
      <c r="G325" s="11"/>
      <c r="H325" s="13"/>
      <c r="I325" s="14"/>
      <c r="K325" s="11"/>
      <c r="L325" s="11"/>
      <c r="M325" s="15"/>
      <c r="N325" s="16"/>
      <c r="O325" s="17"/>
      <c r="P325" s="18"/>
    </row>
    <row r="326" spans="4:16" x14ac:dyDescent="0.25">
      <c r="D326" s="11"/>
      <c r="E326" s="11"/>
      <c r="F326" s="12"/>
      <c r="G326" s="11"/>
      <c r="H326" s="13"/>
      <c r="I326" s="14"/>
      <c r="K326" s="11"/>
      <c r="L326" s="11"/>
      <c r="M326" s="15"/>
      <c r="N326" s="16"/>
      <c r="O326" s="17"/>
      <c r="P326" s="18"/>
    </row>
    <row r="327" spans="4:16" x14ac:dyDescent="0.25">
      <c r="D327" s="11"/>
      <c r="E327" s="11"/>
      <c r="F327" s="12"/>
      <c r="G327" s="11"/>
      <c r="H327" s="13"/>
      <c r="I327" s="14"/>
      <c r="K327" s="11"/>
      <c r="L327" s="11"/>
      <c r="M327" s="15"/>
      <c r="N327" s="16"/>
      <c r="O327" s="17"/>
      <c r="P327" s="18"/>
    </row>
    <row r="328" spans="4:16" x14ac:dyDescent="0.25">
      <c r="D328" s="11"/>
      <c r="E328" s="11"/>
      <c r="F328" s="12"/>
      <c r="G328" s="11"/>
      <c r="H328" s="13"/>
      <c r="I328" s="14"/>
      <c r="K328" s="11"/>
      <c r="L328" s="11"/>
      <c r="M328" s="15"/>
      <c r="N328" s="16"/>
      <c r="O328" s="17"/>
      <c r="P328" s="18"/>
    </row>
    <row r="329" spans="4:16" x14ac:dyDescent="0.25">
      <c r="D329" s="11"/>
      <c r="E329" s="11"/>
      <c r="F329" s="12"/>
      <c r="G329" s="11"/>
      <c r="H329" s="13"/>
      <c r="I329" s="14"/>
      <c r="K329" s="11"/>
      <c r="L329" s="11"/>
      <c r="M329" s="15"/>
      <c r="N329" s="16"/>
      <c r="O329" s="17"/>
      <c r="P329" s="18"/>
    </row>
    <row r="330" spans="4:16" x14ac:dyDescent="0.25">
      <c r="D330" s="11"/>
      <c r="E330" s="11"/>
      <c r="F330" s="12"/>
      <c r="G330" s="11"/>
      <c r="H330" s="13"/>
      <c r="I330" s="14"/>
      <c r="K330" s="11"/>
      <c r="L330" s="11"/>
      <c r="M330" s="15"/>
      <c r="N330" s="16"/>
      <c r="O330" s="17"/>
      <c r="P330" s="18"/>
    </row>
    <row r="331" spans="4:16" x14ac:dyDescent="0.25">
      <c r="D331" s="11"/>
      <c r="E331" s="11"/>
      <c r="F331" s="12"/>
      <c r="G331" s="11"/>
      <c r="H331" s="13"/>
      <c r="I331" s="14"/>
      <c r="K331" s="11"/>
      <c r="L331" s="11"/>
      <c r="M331" s="15"/>
      <c r="N331" s="16"/>
      <c r="O331" s="17"/>
      <c r="P331" s="18"/>
    </row>
    <row r="332" spans="4:16" x14ac:dyDescent="0.25">
      <c r="D332" s="11"/>
      <c r="E332" s="11"/>
      <c r="F332" s="12"/>
      <c r="G332" s="11"/>
      <c r="H332" s="13"/>
      <c r="I332" s="14"/>
      <c r="K332" s="11"/>
      <c r="L332" s="11"/>
      <c r="M332" s="15"/>
      <c r="N332" s="16"/>
      <c r="O332" s="17"/>
      <c r="P332" s="18"/>
    </row>
    <row r="333" spans="4:16" x14ac:dyDescent="0.25">
      <c r="D333" s="11"/>
      <c r="E333" s="11"/>
      <c r="F333" s="12"/>
      <c r="G333" s="11"/>
      <c r="H333" s="13"/>
      <c r="I333" s="14"/>
      <c r="K333" s="11"/>
      <c r="L333" s="11"/>
      <c r="M333" s="15"/>
      <c r="N333" s="16"/>
      <c r="O333" s="17"/>
      <c r="P333" s="18"/>
    </row>
    <row r="334" spans="4:16" x14ac:dyDescent="0.25">
      <c r="D334" s="11"/>
      <c r="E334" s="11"/>
      <c r="F334" s="12"/>
      <c r="G334" s="11"/>
      <c r="H334" s="13"/>
      <c r="I334" s="14"/>
      <c r="K334" s="11"/>
      <c r="L334" s="11"/>
      <c r="M334" s="15"/>
      <c r="N334" s="16"/>
      <c r="O334" s="17"/>
      <c r="P334" s="18"/>
    </row>
    <row r="335" spans="4:16" x14ac:dyDescent="0.25">
      <c r="D335" s="11"/>
      <c r="E335" s="11"/>
      <c r="F335" s="12"/>
      <c r="G335" s="11"/>
      <c r="H335" s="13"/>
      <c r="I335" s="14"/>
      <c r="K335" s="11"/>
      <c r="L335" s="11"/>
      <c r="M335" s="15"/>
      <c r="N335" s="16"/>
      <c r="O335" s="17"/>
      <c r="P335" s="18"/>
    </row>
    <row r="336" spans="4:16" x14ac:dyDescent="0.25">
      <c r="D336" s="11"/>
      <c r="E336" s="11"/>
      <c r="F336" s="12"/>
      <c r="G336" s="11"/>
      <c r="H336" s="13"/>
      <c r="I336" s="14"/>
      <c r="K336" s="11"/>
      <c r="L336" s="11"/>
      <c r="M336" s="15"/>
      <c r="N336" s="16"/>
      <c r="O336" s="17"/>
      <c r="P336" s="18"/>
    </row>
    <row r="337" spans="4:16" x14ac:dyDescent="0.25">
      <c r="D337" s="11"/>
      <c r="E337" s="11"/>
      <c r="F337" s="12"/>
      <c r="G337" s="11"/>
      <c r="H337" s="13"/>
      <c r="I337" s="14"/>
      <c r="K337" s="11"/>
      <c r="L337" s="11"/>
      <c r="M337" s="15"/>
      <c r="N337" s="16"/>
      <c r="O337" s="17"/>
      <c r="P337" s="18"/>
    </row>
    <row r="338" spans="4:16" x14ac:dyDescent="0.25">
      <c r="D338" s="11"/>
      <c r="E338" s="11"/>
      <c r="F338" s="12"/>
      <c r="G338" s="11"/>
      <c r="H338" s="13"/>
      <c r="I338" s="14"/>
      <c r="K338" s="11"/>
      <c r="L338" s="11"/>
      <c r="M338" s="15"/>
      <c r="N338" s="16"/>
      <c r="O338" s="17"/>
      <c r="P338" s="18"/>
    </row>
    <row r="339" spans="4:16" x14ac:dyDescent="0.25">
      <c r="D339" s="11"/>
      <c r="E339" s="11"/>
      <c r="F339" s="12"/>
      <c r="G339" s="11"/>
      <c r="H339" s="13"/>
      <c r="I339" s="14"/>
      <c r="K339" s="11"/>
      <c r="L339" s="11"/>
      <c r="M339" s="15"/>
      <c r="N339" s="16"/>
      <c r="O339" s="17"/>
      <c r="P339" s="18"/>
    </row>
    <row r="340" spans="4:16" x14ac:dyDescent="0.25">
      <c r="D340" s="11"/>
      <c r="E340" s="11"/>
      <c r="F340" s="12"/>
      <c r="G340" s="11"/>
      <c r="H340" s="13"/>
      <c r="I340" s="14"/>
      <c r="K340" s="11"/>
      <c r="L340" s="11"/>
      <c r="M340" s="15"/>
      <c r="N340" s="16"/>
      <c r="O340" s="17"/>
      <c r="P340" s="18"/>
    </row>
    <row r="341" spans="4:16" x14ac:dyDescent="0.25">
      <c r="D341" s="11"/>
      <c r="E341" s="11"/>
      <c r="F341" s="12"/>
      <c r="G341" s="11"/>
      <c r="H341" s="13"/>
      <c r="I341" s="14"/>
      <c r="K341" s="11"/>
      <c r="L341" s="11"/>
      <c r="M341" s="15"/>
      <c r="N341" s="16"/>
      <c r="O341" s="17"/>
      <c r="P341" s="18"/>
    </row>
    <row r="342" spans="4:16" x14ac:dyDescent="0.25">
      <c r="D342" s="11"/>
      <c r="E342" s="11"/>
      <c r="F342" s="12"/>
      <c r="G342" s="11"/>
      <c r="H342" s="13"/>
      <c r="I342" s="14"/>
      <c r="K342" s="11"/>
      <c r="L342" s="11"/>
      <c r="M342" s="15"/>
      <c r="N342" s="16"/>
      <c r="O342" s="17"/>
      <c r="P342" s="18"/>
    </row>
    <row r="343" spans="4:16" x14ac:dyDescent="0.25">
      <c r="D343" s="11"/>
      <c r="E343" s="11"/>
      <c r="F343" s="12"/>
      <c r="G343" s="11"/>
      <c r="H343" s="13"/>
      <c r="I343" s="14"/>
      <c r="K343" s="11"/>
      <c r="L343" s="11"/>
      <c r="M343" s="15"/>
      <c r="N343" s="16"/>
      <c r="O343" s="17"/>
      <c r="P343" s="18"/>
    </row>
    <row r="344" spans="4:16" x14ac:dyDescent="0.25">
      <c r="D344" s="11"/>
      <c r="E344" s="11"/>
      <c r="F344" s="12"/>
      <c r="G344" s="11"/>
      <c r="H344" s="13"/>
      <c r="I344" s="14"/>
      <c r="K344" s="11"/>
      <c r="L344" s="11"/>
      <c r="M344" s="15"/>
      <c r="N344" s="16"/>
      <c r="O344" s="17"/>
      <c r="P344" s="18"/>
    </row>
    <row r="345" spans="4:16" x14ac:dyDescent="0.25">
      <c r="D345" s="11"/>
      <c r="E345" s="11"/>
      <c r="F345" s="12"/>
      <c r="G345" s="11"/>
      <c r="H345" s="13"/>
      <c r="I345" s="14"/>
      <c r="K345" s="11"/>
      <c r="L345" s="11"/>
      <c r="M345" s="15"/>
      <c r="N345" s="16"/>
      <c r="O345" s="17"/>
      <c r="P345" s="18"/>
    </row>
    <row r="346" spans="4:16" x14ac:dyDescent="0.25">
      <c r="D346" s="11"/>
      <c r="E346" s="11"/>
      <c r="F346" s="12"/>
      <c r="G346" s="11"/>
      <c r="H346" s="13"/>
      <c r="I346" s="14"/>
      <c r="K346" s="11"/>
      <c r="L346" s="11"/>
      <c r="M346" s="15"/>
      <c r="N346" s="16"/>
      <c r="O346" s="17"/>
      <c r="P346" s="18"/>
    </row>
    <row r="347" spans="4:16" x14ac:dyDescent="0.25">
      <c r="D347" s="11"/>
      <c r="E347" s="11"/>
      <c r="F347" s="12"/>
      <c r="G347" s="11"/>
      <c r="H347" s="13"/>
      <c r="I347" s="14"/>
      <c r="K347" s="11"/>
      <c r="L347" s="11"/>
      <c r="M347" s="15"/>
      <c r="N347" s="16"/>
      <c r="O347" s="17"/>
      <c r="P347" s="18"/>
    </row>
    <row r="348" spans="4:16" x14ac:dyDescent="0.25">
      <c r="D348" s="11"/>
      <c r="E348" s="11"/>
      <c r="F348" s="12"/>
      <c r="G348" s="11"/>
      <c r="H348" s="13"/>
      <c r="I348" s="14"/>
      <c r="K348" s="11"/>
      <c r="L348" s="11"/>
      <c r="M348" s="15"/>
      <c r="N348" s="16"/>
      <c r="O348" s="17"/>
      <c r="P348" s="18"/>
    </row>
    <row r="349" spans="4:16" x14ac:dyDescent="0.25">
      <c r="D349" s="11"/>
      <c r="E349" s="11"/>
      <c r="F349" s="12"/>
      <c r="G349" s="11"/>
      <c r="H349" s="13"/>
      <c r="I349" s="14"/>
      <c r="K349" s="11"/>
      <c r="L349" s="11"/>
      <c r="M349" s="15"/>
      <c r="N349" s="16"/>
      <c r="O349" s="17"/>
      <c r="P349" s="18"/>
    </row>
    <row r="350" spans="4:16" x14ac:dyDescent="0.25">
      <c r="D350" s="11"/>
      <c r="E350" s="11"/>
      <c r="F350" s="12"/>
      <c r="G350" s="11"/>
      <c r="H350" s="13"/>
      <c r="I350" s="14"/>
      <c r="K350" s="11"/>
      <c r="L350" s="11"/>
      <c r="M350" s="15"/>
      <c r="N350" s="16"/>
      <c r="O350" s="17"/>
      <c r="P350" s="18"/>
    </row>
    <row r="351" spans="4:16" x14ac:dyDescent="0.25">
      <c r="D351" s="11"/>
      <c r="E351" s="11"/>
      <c r="F351" s="12"/>
      <c r="G351" s="11"/>
      <c r="H351" s="13"/>
      <c r="I351" s="14"/>
      <c r="K351" s="11"/>
      <c r="L351" s="11"/>
      <c r="M351" s="15"/>
      <c r="N351" s="16"/>
      <c r="O351" s="17"/>
      <c r="P351" s="18"/>
    </row>
    <row r="352" spans="4:16" x14ac:dyDescent="0.25">
      <c r="D352" s="11"/>
      <c r="E352" s="11"/>
      <c r="F352" s="12"/>
      <c r="G352" s="11"/>
      <c r="H352" s="13"/>
      <c r="I352" s="14"/>
      <c r="K352" s="11"/>
      <c r="L352" s="11"/>
      <c r="M352" s="15"/>
      <c r="N352" s="16"/>
      <c r="O352" s="17"/>
      <c r="P352" s="18"/>
    </row>
    <row r="353" spans="4:16" x14ac:dyDescent="0.25">
      <c r="D353" s="11"/>
      <c r="E353" s="11"/>
      <c r="F353" s="12"/>
      <c r="G353" s="11"/>
      <c r="H353" s="13"/>
      <c r="I353" s="14"/>
      <c r="K353" s="11"/>
      <c r="L353" s="11"/>
      <c r="M353" s="15"/>
      <c r="N353" s="16"/>
      <c r="O353" s="17"/>
      <c r="P353" s="18"/>
    </row>
    <row r="354" spans="4:16" x14ac:dyDescent="0.25">
      <c r="D354" s="11"/>
      <c r="E354" s="11"/>
      <c r="F354" s="12"/>
      <c r="G354" s="11"/>
      <c r="H354" s="13"/>
      <c r="I354" s="14"/>
      <c r="K354" s="11"/>
      <c r="L354" s="11"/>
      <c r="M354" s="15"/>
      <c r="N354" s="16"/>
      <c r="O354" s="17"/>
      <c r="P354" s="18"/>
    </row>
    <row r="355" spans="4:16" x14ac:dyDescent="0.25">
      <c r="D355" s="11"/>
      <c r="E355" s="11"/>
      <c r="F355" s="12"/>
      <c r="G355" s="11"/>
      <c r="H355" s="13"/>
      <c r="I355" s="14"/>
      <c r="K355" s="11"/>
      <c r="L355" s="11"/>
      <c r="M355" s="15"/>
      <c r="N355" s="16"/>
      <c r="O355" s="17"/>
      <c r="P355" s="18"/>
    </row>
    <row r="356" spans="4:16" x14ac:dyDescent="0.25">
      <c r="D356" s="11"/>
      <c r="E356" s="11"/>
      <c r="F356" s="12"/>
      <c r="G356" s="11"/>
      <c r="H356" s="13"/>
      <c r="I356" s="14"/>
      <c r="K356" s="11"/>
      <c r="L356" s="11"/>
      <c r="M356" s="15"/>
      <c r="N356" s="16"/>
      <c r="O356" s="17"/>
      <c r="P356" s="18"/>
    </row>
    <row r="357" spans="4:16" x14ac:dyDescent="0.25">
      <c r="D357" s="11"/>
      <c r="E357" s="11"/>
      <c r="F357" s="12"/>
      <c r="G357" s="11"/>
      <c r="H357" s="13"/>
      <c r="I357" s="14"/>
      <c r="K357" s="11"/>
      <c r="L357" s="11"/>
      <c r="M357" s="15"/>
      <c r="N357" s="16"/>
      <c r="O357" s="17"/>
      <c r="P357" s="18"/>
    </row>
    <row r="358" spans="4:16" x14ac:dyDescent="0.25">
      <c r="D358" s="11"/>
      <c r="E358" s="11"/>
      <c r="F358" s="12"/>
      <c r="G358" s="11"/>
      <c r="H358" s="13"/>
      <c r="I358" s="14"/>
      <c r="K358" s="11"/>
      <c r="L358" s="11"/>
      <c r="M358" s="15"/>
      <c r="N358" s="16"/>
      <c r="O358" s="17"/>
      <c r="P358" s="18"/>
    </row>
    <row r="359" spans="4:16" x14ac:dyDescent="0.25">
      <c r="D359" s="11"/>
      <c r="E359" s="11"/>
      <c r="F359" s="12"/>
      <c r="G359" s="11"/>
      <c r="H359" s="13"/>
      <c r="I359" s="14"/>
      <c r="K359" s="11"/>
      <c r="L359" s="11"/>
      <c r="M359" s="15"/>
      <c r="N359" s="16"/>
      <c r="O359" s="17"/>
      <c r="P359" s="18"/>
    </row>
    <row r="360" spans="4:16" x14ac:dyDescent="0.25">
      <c r="D360" s="11"/>
      <c r="E360" s="11"/>
      <c r="F360" s="12"/>
      <c r="G360" s="11"/>
      <c r="H360" s="13"/>
      <c r="I360" s="14"/>
      <c r="K360" s="11"/>
      <c r="L360" s="11"/>
      <c r="M360" s="15"/>
      <c r="N360" s="16"/>
      <c r="O360" s="17"/>
      <c r="P360" s="18"/>
    </row>
    <row r="361" spans="4:16" x14ac:dyDescent="0.25">
      <c r="D361" s="11"/>
      <c r="E361" s="11"/>
      <c r="F361" s="12"/>
      <c r="G361" s="11"/>
      <c r="H361" s="13"/>
      <c r="I361" s="14"/>
      <c r="K361" s="11"/>
      <c r="L361" s="11"/>
      <c r="M361" s="15"/>
      <c r="N361" s="16"/>
      <c r="O361" s="17"/>
      <c r="P361" s="18"/>
    </row>
    <row r="362" spans="4:16" x14ac:dyDescent="0.25">
      <c r="D362" s="11"/>
      <c r="E362" s="11"/>
      <c r="F362" s="12"/>
      <c r="G362" s="11"/>
      <c r="H362" s="13"/>
      <c r="I362" s="14"/>
      <c r="K362" s="11"/>
      <c r="L362" s="11"/>
      <c r="M362" s="15"/>
      <c r="N362" s="16"/>
      <c r="O362" s="17"/>
      <c r="P362" s="18"/>
    </row>
    <row r="363" spans="4:16" x14ac:dyDescent="0.25">
      <c r="D363" s="11"/>
      <c r="E363" s="11"/>
      <c r="F363" s="12"/>
      <c r="G363" s="11"/>
      <c r="H363" s="13"/>
      <c r="I363" s="14"/>
      <c r="K363" s="11"/>
      <c r="L363" s="11"/>
      <c r="M363" s="15"/>
      <c r="N363" s="16"/>
      <c r="O363" s="17"/>
      <c r="P363" s="18"/>
    </row>
    <row r="364" spans="4:16" x14ac:dyDescent="0.25">
      <c r="D364" s="11"/>
      <c r="E364" s="11"/>
      <c r="F364" s="12"/>
      <c r="G364" s="11"/>
      <c r="H364" s="13"/>
      <c r="I364" s="14"/>
      <c r="K364" s="11"/>
      <c r="L364" s="11"/>
      <c r="M364" s="15"/>
      <c r="N364" s="16"/>
      <c r="O364" s="17"/>
      <c r="P364" s="18"/>
    </row>
    <row r="365" spans="4:16" x14ac:dyDescent="0.25">
      <c r="D365" s="11"/>
      <c r="E365" s="11"/>
      <c r="F365" s="12"/>
      <c r="G365" s="11"/>
      <c r="H365" s="13"/>
      <c r="I365" s="14"/>
      <c r="K365" s="11"/>
      <c r="L365" s="11"/>
      <c r="M365" s="15"/>
      <c r="N365" s="16"/>
      <c r="O365" s="17"/>
      <c r="P365" s="18"/>
    </row>
    <row r="366" spans="4:16" x14ac:dyDescent="0.25">
      <c r="D366" s="11"/>
      <c r="E366" s="11"/>
      <c r="F366" s="12"/>
      <c r="G366" s="11"/>
      <c r="H366" s="13"/>
      <c r="I366" s="14"/>
      <c r="K366" s="11"/>
      <c r="L366" s="11"/>
      <c r="M366" s="15"/>
      <c r="N366" s="16"/>
      <c r="O366" s="17"/>
      <c r="P366" s="18"/>
    </row>
    <row r="367" spans="4:16" x14ac:dyDescent="0.25">
      <c r="D367" s="11"/>
      <c r="E367" s="11"/>
      <c r="F367" s="12"/>
      <c r="G367" s="11"/>
      <c r="H367" s="13"/>
      <c r="I367" s="14"/>
      <c r="K367" s="11"/>
      <c r="L367" s="11"/>
      <c r="M367" s="15"/>
      <c r="N367" s="16"/>
      <c r="O367" s="17"/>
      <c r="P367" s="18"/>
    </row>
    <row r="368" spans="4:16" x14ac:dyDescent="0.25">
      <c r="D368" s="11"/>
      <c r="E368" s="11"/>
      <c r="F368" s="12"/>
      <c r="G368" s="11"/>
      <c r="H368" s="13"/>
      <c r="I368" s="14"/>
      <c r="K368" s="11"/>
      <c r="L368" s="11"/>
      <c r="M368" s="15"/>
      <c r="N368" s="16"/>
      <c r="O368" s="17"/>
      <c r="P368" s="18"/>
    </row>
    <row r="369" spans="4:16" x14ac:dyDescent="0.25">
      <c r="D369" s="11"/>
      <c r="E369" s="11"/>
      <c r="F369" s="12"/>
      <c r="G369" s="11"/>
      <c r="H369" s="13"/>
      <c r="I369" s="14"/>
      <c r="K369" s="11"/>
      <c r="L369" s="11"/>
      <c r="M369" s="15"/>
      <c r="N369" s="16"/>
      <c r="O369" s="17"/>
      <c r="P369" s="18"/>
    </row>
    <row r="370" spans="4:16" x14ac:dyDescent="0.25">
      <c r="D370" s="11"/>
      <c r="E370" s="11"/>
      <c r="F370" s="12"/>
      <c r="G370" s="11"/>
      <c r="H370" s="13"/>
      <c r="I370" s="14"/>
      <c r="K370" s="11"/>
      <c r="L370" s="11"/>
      <c r="M370" s="15"/>
      <c r="N370" s="16"/>
      <c r="O370" s="17"/>
      <c r="P370" s="18"/>
    </row>
    <row r="371" spans="4:16" x14ac:dyDescent="0.25">
      <c r="D371" s="11"/>
      <c r="E371" s="11"/>
      <c r="F371" s="12"/>
      <c r="G371" s="11"/>
      <c r="H371" s="13"/>
      <c r="I371" s="14"/>
      <c r="K371" s="11"/>
      <c r="L371" s="11"/>
      <c r="M371" s="15"/>
      <c r="N371" s="16"/>
      <c r="O371" s="17"/>
      <c r="P371" s="18"/>
    </row>
    <row r="372" spans="4:16" x14ac:dyDescent="0.25">
      <c r="D372" s="11"/>
      <c r="E372" s="11"/>
      <c r="F372" s="12"/>
      <c r="G372" s="11"/>
      <c r="H372" s="13"/>
      <c r="I372" s="14"/>
      <c r="K372" s="11"/>
      <c r="L372" s="11"/>
      <c r="M372" s="15"/>
      <c r="N372" s="16"/>
      <c r="O372" s="17"/>
      <c r="P372" s="18"/>
    </row>
    <row r="373" spans="4:16" x14ac:dyDescent="0.25">
      <c r="D373" s="11"/>
      <c r="E373" s="11"/>
      <c r="F373" s="12"/>
      <c r="G373" s="11"/>
      <c r="H373" s="13"/>
      <c r="I373" s="14"/>
      <c r="K373" s="11"/>
      <c r="L373" s="11"/>
      <c r="M373" s="15"/>
      <c r="N373" s="16"/>
      <c r="O373" s="17"/>
      <c r="P373" s="18"/>
    </row>
    <row r="374" spans="4:16" x14ac:dyDescent="0.25">
      <c r="D374" s="11"/>
      <c r="E374" s="11"/>
      <c r="F374" s="12"/>
      <c r="G374" s="11"/>
      <c r="H374" s="13"/>
      <c r="I374" s="14"/>
      <c r="K374" s="11"/>
      <c r="L374" s="11"/>
      <c r="M374" s="15"/>
      <c r="N374" s="16"/>
      <c r="O374" s="17"/>
      <c r="P374" s="18"/>
    </row>
    <row r="375" spans="4:16" x14ac:dyDescent="0.25">
      <c r="D375" s="11"/>
      <c r="E375" s="11"/>
      <c r="F375" s="12"/>
      <c r="G375" s="11"/>
      <c r="H375" s="13"/>
      <c r="I375" s="14"/>
      <c r="K375" s="11"/>
      <c r="L375" s="11"/>
      <c r="M375" s="15"/>
      <c r="N375" s="16"/>
      <c r="O375" s="17"/>
      <c r="P375" s="18"/>
    </row>
    <row r="376" spans="4:16" x14ac:dyDescent="0.25">
      <c r="D376" s="11"/>
      <c r="E376" s="11"/>
      <c r="F376" s="12"/>
      <c r="G376" s="11"/>
      <c r="H376" s="13"/>
      <c r="I376" s="14"/>
      <c r="K376" s="11"/>
      <c r="L376" s="11"/>
      <c r="M376" s="15"/>
      <c r="N376" s="16"/>
      <c r="O376" s="17"/>
      <c r="P376" s="18"/>
    </row>
    <row r="377" spans="4:16" x14ac:dyDescent="0.25">
      <c r="D377" s="11"/>
      <c r="E377" s="11"/>
      <c r="F377" s="12"/>
      <c r="G377" s="11"/>
      <c r="H377" s="13"/>
      <c r="I377" s="14"/>
      <c r="K377" s="11"/>
      <c r="L377" s="11"/>
      <c r="M377" s="15"/>
      <c r="N377" s="16"/>
      <c r="O377" s="17"/>
      <c r="P377" s="18"/>
    </row>
    <row r="378" spans="4:16" x14ac:dyDescent="0.25">
      <c r="D378" s="11"/>
      <c r="E378" s="11"/>
      <c r="F378" s="12"/>
      <c r="G378" s="11"/>
      <c r="H378" s="13"/>
      <c r="I378" s="14"/>
      <c r="K378" s="11"/>
      <c r="L378" s="11"/>
      <c r="M378" s="15"/>
      <c r="N378" s="16"/>
      <c r="O378" s="17"/>
      <c r="P378" s="18"/>
    </row>
    <row r="379" spans="4:16" x14ac:dyDescent="0.25">
      <c r="D379" s="11"/>
      <c r="E379" s="11"/>
      <c r="F379" s="12"/>
      <c r="G379" s="11"/>
      <c r="H379" s="13"/>
      <c r="I379" s="14"/>
      <c r="K379" s="11"/>
      <c r="L379" s="11"/>
      <c r="M379" s="15"/>
      <c r="N379" s="16"/>
      <c r="O379" s="17"/>
      <c r="P379" s="18"/>
    </row>
    <row r="380" spans="4:16" x14ac:dyDescent="0.25">
      <c r="D380" s="11"/>
      <c r="E380" s="11"/>
      <c r="F380" s="12"/>
      <c r="G380" s="11"/>
      <c r="H380" s="13"/>
      <c r="I380" s="14"/>
      <c r="K380" s="11"/>
      <c r="L380" s="11"/>
      <c r="M380" s="15"/>
      <c r="N380" s="16"/>
      <c r="O380" s="17"/>
      <c r="P380" s="18"/>
    </row>
    <row r="381" spans="4:16" x14ac:dyDescent="0.25">
      <c r="D381" s="11"/>
      <c r="E381" s="11"/>
      <c r="F381" s="12"/>
      <c r="G381" s="11"/>
      <c r="H381" s="13"/>
      <c r="I381" s="14"/>
      <c r="K381" s="11"/>
      <c r="L381" s="11"/>
      <c r="M381" s="15"/>
      <c r="N381" s="16"/>
      <c r="O381" s="17"/>
      <c r="P381" s="18"/>
    </row>
    <row r="382" spans="4:16" x14ac:dyDescent="0.25">
      <c r="D382" s="11"/>
      <c r="E382" s="11"/>
      <c r="F382" s="12"/>
      <c r="G382" s="11"/>
      <c r="H382" s="13"/>
      <c r="I382" s="14"/>
      <c r="K382" s="11"/>
      <c r="L382" s="11"/>
      <c r="M382" s="15"/>
      <c r="N382" s="16"/>
      <c r="O382" s="17"/>
      <c r="P382" s="18"/>
    </row>
    <row r="383" spans="4:16" x14ac:dyDescent="0.25">
      <c r="D383" s="11"/>
      <c r="E383" s="11"/>
      <c r="F383" s="12"/>
      <c r="G383" s="11"/>
      <c r="H383" s="13"/>
      <c r="I383" s="14"/>
      <c r="K383" s="11"/>
      <c r="L383" s="11"/>
      <c r="M383" s="15"/>
      <c r="N383" s="16"/>
      <c r="O383" s="17"/>
      <c r="P383" s="18"/>
    </row>
    <row r="384" spans="4:16" x14ac:dyDescent="0.25">
      <c r="D384" s="11"/>
      <c r="E384" s="11"/>
      <c r="F384" s="12"/>
      <c r="G384" s="11"/>
      <c r="H384" s="13"/>
      <c r="I384" s="14"/>
      <c r="K384" s="11"/>
      <c r="L384" s="11"/>
      <c r="M384" s="15"/>
      <c r="N384" s="16"/>
      <c r="O384" s="17"/>
      <c r="P384" s="18"/>
    </row>
    <row r="385" spans="4:16" x14ac:dyDescent="0.25">
      <c r="D385" s="11"/>
      <c r="E385" s="11"/>
      <c r="F385" s="12"/>
      <c r="G385" s="11"/>
      <c r="H385" s="13"/>
      <c r="I385" s="14"/>
      <c r="K385" s="11"/>
      <c r="L385" s="11"/>
      <c r="M385" s="15"/>
      <c r="N385" s="16"/>
      <c r="O385" s="17"/>
      <c r="P385" s="18"/>
    </row>
    <row r="386" spans="4:16" x14ac:dyDescent="0.25">
      <c r="D386" s="11"/>
      <c r="E386" s="11"/>
      <c r="F386" s="12"/>
      <c r="G386" s="11"/>
      <c r="H386" s="13"/>
      <c r="I386" s="14"/>
      <c r="K386" s="11"/>
      <c r="L386" s="11"/>
      <c r="M386" s="15"/>
      <c r="N386" s="16"/>
      <c r="O386" s="17"/>
      <c r="P386" s="18"/>
    </row>
    <row r="387" spans="4:16" x14ac:dyDescent="0.25">
      <c r="D387" s="11"/>
      <c r="E387" s="11"/>
      <c r="F387" s="12"/>
      <c r="G387" s="11"/>
      <c r="H387" s="13"/>
      <c r="I387" s="14"/>
      <c r="K387" s="11"/>
      <c r="L387" s="11"/>
      <c r="M387" s="15"/>
      <c r="N387" s="16"/>
      <c r="O387" s="17"/>
      <c r="P387" s="18"/>
    </row>
    <row r="388" spans="4:16" x14ac:dyDescent="0.25">
      <c r="D388" s="11"/>
      <c r="E388" s="11"/>
      <c r="F388" s="12"/>
      <c r="G388" s="11"/>
      <c r="H388" s="13"/>
      <c r="I388" s="14"/>
      <c r="K388" s="11"/>
      <c r="L388" s="11"/>
      <c r="M388" s="15"/>
      <c r="N388" s="16"/>
      <c r="O388" s="17"/>
      <c r="P388" s="18"/>
    </row>
    <row r="389" spans="4:16" x14ac:dyDescent="0.25">
      <c r="D389" s="11"/>
      <c r="E389" s="11"/>
      <c r="F389" s="12"/>
      <c r="G389" s="11"/>
      <c r="H389" s="13"/>
      <c r="I389" s="14"/>
      <c r="K389" s="11"/>
      <c r="L389" s="11"/>
      <c r="M389" s="15"/>
      <c r="N389" s="16"/>
      <c r="O389" s="17"/>
      <c r="P389" s="18"/>
    </row>
    <row r="390" spans="4:16" x14ac:dyDescent="0.25">
      <c r="D390" s="11"/>
      <c r="E390" s="11"/>
      <c r="F390" s="12"/>
      <c r="G390" s="11"/>
      <c r="H390" s="13"/>
      <c r="I390" s="14"/>
      <c r="K390" s="11"/>
      <c r="L390" s="11"/>
      <c r="M390" s="15"/>
      <c r="N390" s="16"/>
      <c r="O390" s="17"/>
      <c r="P390" s="18"/>
    </row>
    <row r="391" spans="4:16" x14ac:dyDescent="0.25">
      <c r="D391" s="11"/>
      <c r="E391" s="11"/>
      <c r="F391" s="12"/>
      <c r="G391" s="11"/>
      <c r="H391" s="13"/>
      <c r="I391" s="14"/>
      <c r="K391" s="11"/>
      <c r="L391" s="11"/>
      <c r="M391" s="15"/>
      <c r="N391" s="16"/>
      <c r="O391" s="17"/>
      <c r="P391" s="18"/>
    </row>
    <row r="392" spans="4:16" x14ac:dyDescent="0.25">
      <c r="D392" s="11"/>
      <c r="E392" s="11"/>
      <c r="F392" s="12"/>
      <c r="G392" s="11"/>
      <c r="H392" s="13"/>
      <c r="I392" s="14"/>
      <c r="K392" s="11"/>
      <c r="L392" s="11"/>
      <c r="M392" s="15"/>
      <c r="N392" s="16"/>
      <c r="O392" s="17"/>
      <c r="P392" s="18"/>
    </row>
    <row r="393" spans="4:16" x14ac:dyDescent="0.25">
      <c r="D393" s="11"/>
      <c r="E393" s="11"/>
      <c r="F393" s="12"/>
      <c r="G393" s="11"/>
      <c r="H393" s="13"/>
      <c r="I393" s="14"/>
      <c r="K393" s="11"/>
      <c r="L393" s="11"/>
      <c r="M393" s="15"/>
      <c r="N393" s="16"/>
      <c r="O393" s="17"/>
      <c r="P393" s="18"/>
    </row>
    <row r="394" spans="4:16" x14ac:dyDescent="0.25">
      <c r="D394" s="11"/>
      <c r="E394" s="11"/>
      <c r="F394" s="12"/>
      <c r="G394" s="11"/>
      <c r="H394" s="13"/>
      <c r="I394" s="14"/>
      <c r="K394" s="11"/>
      <c r="L394" s="11"/>
      <c r="M394" s="15"/>
      <c r="N394" s="16"/>
      <c r="O394" s="17"/>
      <c r="P394" s="18"/>
    </row>
    <row r="395" spans="4:16" x14ac:dyDescent="0.25">
      <c r="D395" s="11"/>
      <c r="E395" s="11"/>
      <c r="F395" s="12"/>
      <c r="G395" s="11"/>
      <c r="H395" s="13"/>
      <c r="I395" s="14"/>
      <c r="K395" s="11"/>
      <c r="L395" s="11"/>
      <c r="M395" s="15"/>
      <c r="N395" s="16"/>
      <c r="O395" s="17"/>
      <c r="P395" s="18"/>
    </row>
    <row r="396" spans="4:16" x14ac:dyDescent="0.25">
      <c r="D396" s="11"/>
      <c r="E396" s="11"/>
      <c r="F396" s="12"/>
      <c r="G396" s="11"/>
      <c r="H396" s="13"/>
      <c r="I396" s="14"/>
      <c r="K396" s="11"/>
      <c r="L396" s="11"/>
      <c r="M396" s="15"/>
      <c r="N396" s="16"/>
      <c r="O396" s="17"/>
      <c r="P396" s="18"/>
    </row>
    <row r="397" spans="4:16" x14ac:dyDescent="0.25">
      <c r="D397" s="11"/>
      <c r="E397" s="11"/>
      <c r="F397" s="12"/>
      <c r="G397" s="11"/>
      <c r="H397" s="13"/>
      <c r="I397" s="14"/>
      <c r="K397" s="11"/>
      <c r="L397" s="11"/>
      <c r="M397" s="15"/>
      <c r="N397" s="16"/>
      <c r="O397" s="17"/>
      <c r="P397" s="18"/>
    </row>
    <row r="398" spans="4:16" x14ac:dyDescent="0.25">
      <c r="D398" s="11"/>
      <c r="E398" s="11"/>
      <c r="F398" s="12"/>
      <c r="G398" s="11"/>
      <c r="H398" s="13"/>
      <c r="I398" s="14"/>
      <c r="K398" s="11"/>
      <c r="L398" s="11"/>
      <c r="M398" s="15"/>
      <c r="N398" s="16"/>
      <c r="O398" s="17"/>
      <c r="P398" s="18"/>
    </row>
    <row r="399" spans="4:16" x14ac:dyDescent="0.25">
      <c r="D399" s="11"/>
      <c r="E399" s="11"/>
      <c r="F399" s="12"/>
      <c r="G399" s="11"/>
      <c r="H399" s="13"/>
      <c r="I399" s="14"/>
      <c r="K399" s="11"/>
      <c r="L399" s="11"/>
      <c r="M399" s="15"/>
      <c r="N399" s="16"/>
      <c r="O399" s="17"/>
      <c r="P399" s="18"/>
    </row>
    <row r="400" spans="4:16" x14ac:dyDescent="0.25">
      <c r="D400" s="11"/>
      <c r="E400" s="11"/>
      <c r="F400" s="12"/>
      <c r="G400" s="11"/>
      <c r="H400" s="13"/>
      <c r="I400" s="14"/>
      <c r="K400" s="11"/>
      <c r="L400" s="11"/>
      <c r="M400" s="15"/>
      <c r="N400" s="16"/>
      <c r="O400" s="17"/>
      <c r="P400" s="18"/>
    </row>
    <row r="401" spans="4:16" x14ac:dyDescent="0.25">
      <c r="D401" s="11"/>
      <c r="E401" s="11"/>
      <c r="F401" s="12"/>
      <c r="G401" s="11"/>
      <c r="H401" s="13"/>
      <c r="I401" s="14"/>
      <c r="K401" s="11"/>
      <c r="L401" s="11"/>
      <c r="M401" s="15"/>
      <c r="N401" s="16"/>
      <c r="O401" s="17"/>
      <c r="P401" s="18"/>
    </row>
    <row r="402" spans="4:16" x14ac:dyDescent="0.25">
      <c r="D402" s="11"/>
      <c r="E402" s="11"/>
      <c r="F402" s="12"/>
      <c r="G402" s="11"/>
      <c r="H402" s="13"/>
      <c r="I402" s="14"/>
      <c r="K402" s="11"/>
      <c r="L402" s="11"/>
      <c r="M402" s="15"/>
      <c r="N402" s="16"/>
      <c r="O402" s="17"/>
      <c r="P402" s="18"/>
    </row>
    <row r="403" spans="4:16" x14ac:dyDescent="0.25">
      <c r="D403" s="11"/>
      <c r="E403" s="11"/>
      <c r="F403" s="12"/>
      <c r="G403" s="11"/>
      <c r="H403" s="13"/>
      <c r="I403" s="14"/>
      <c r="K403" s="11"/>
      <c r="L403" s="11"/>
      <c r="M403" s="15"/>
      <c r="N403" s="16"/>
      <c r="O403" s="17"/>
      <c r="P403" s="18"/>
    </row>
    <row r="404" spans="4:16" x14ac:dyDescent="0.25">
      <c r="D404" s="11"/>
      <c r="E404" s="11"/>
      <c r="F404" s="12"/>
      <c r="G404" s="11"/>
      <c r="H404" s="13"/>
      <c r="I404" s="14"/>
      <c r="K404" s="11"/>
      <c r="L404" s="11"/>
      <c r="M404" s="15"/>
      <c r="N404" s="16"/>
      <c r="O404" s="17"/>
      <c r="P404" s="18"/>
    </row>
    <row r="405" spans="4:16" x14ac:dyDescent="0.25">
      <c r="D405" s="11"/>
      <c r="E405" s="11"/>
      <c r="F405" s="12"/>
      <c r="G405" s="11"/>
      <c r="H405" s="13"/>
      <c r="I405" s="14"/>
      <c r="K405" s="11"/>
      <c r="L405" s="11"/>
      <c r="M405" s="15"/>
      <c r="N405" s="16"/>
      <c r="O405" s="17"/>
      <c r="P405" s="18"/>
    </row>
    <row r="406" spans="4:16" x14ac:dyDescent="0.25">
      <c r="D406" s="11"/>
      <c r="E406" s="11"/>
      <c r="F406" s="12"/>
      <c r="G406" s="11"/>
      <c r="H406" s="13"/>
      <c r="I406" s="14"/>
      <c r="K406" s="11"/>
      <c r="L406" s="11"/>
      <c r="M406" s="15"/>
      <c r="N406" s="16"/>
      <c r="O406" s="17"/>
      <c r="P406" s="18"/>
    </row>
    <row r="407" spans="4:16" x14ac:dyDescent="0.25">
      <c r="D407" s="11"/>
      <c r="E407" s="11"/>
      <c r="F407" s="12"/>
      <c r="G407" s="11"/>
      <c r="H407" s="13"/>
      <c r="I407" s="14"/>
      <c r="K407" s="11"/>
      <c r="L407" s="11"/>
      <c r="M407" s="15"/>
      <c r="N407" s="16"/>
      <c r="O407" s="17"/>
      <c r="P407" s="18"/>
    </row>
    <row r="408" spans="4:16" x14ac:dyDescent="0.25">
      <c r="D408" s="11"/>
      <c r="E408" s="11"/>
      <c r="F408" s="12"/>
      <c r="G408" s="11"/>
      <c r="H408" s="13"/>
      <c r="I408" s="14"/>
      <c r="K408" s="11"/>
      <c r="L408" s="11"/>
      <c r="M408" s="15"/>
      <c r="N408" s="16"/>
      <c r="O408" s="17"/>
      <c r="P408" s="18"/>
    </row>
    <row r="409" spans="4:16" x14ac:dyDescent="0.25">
      <c r="D409" s="11"/>
      <c r="E409" s="11"/>
      <c r="F409" s="12"/>
      <c r="G409" s="11"/>
      <c r="H409" s="13"/>
      <c r="I409" s="14"/>
      <c r="K409" s="11"/>
      <c r="L409" s="11"/>
      <c r="M409" s="15"/>
      <c r="N409" s="16"/>
      <c r="O409" s="17"/>
      <c r="P409" s="18"/>
    </row>
    <row r="410" spans="4:16" x14ac:dyDescent="0.25">
      <c r="D410" s="11"/>
      <c r="E410" s="11"/>
      <c r="F410" s="12"/>
      <c r="G410" s="11"/>
      <c r="H410" s="13"/>
      <c r="I410" s="14"/>
      <c r="K410" s="11"/>
      <c r="L410" s="11"/>
      <c r="M410" s="15"/>
      <c r="N410" s="16"/>
      <c r="O410" s="17"/>
      <c r="P410" s="18"/>
    </row>
    <row r="411" spans="4:16" x14ac:dyDescent="0.25">
      <c r="D411" s="11"/>
      <c r="E411" s="11"/>
      <c r="F411" s="12"/>
      <c r="G411" s="11"/>
      <c r="H411" s="13"/>
      <c r="I411" s="14"/>
      <c r="K411" s="11"/>
      <c r="L411" s="11"/>
      <c r="M411" s="15"/>
      <c r="N411" s="16"/>
      <c r="O411" s="17"/>
      <c r="P411" s="18"/>
    </row>
    <row r="412" spans="4:16" x14ac:dyDescent="0.25">
      <c r="D412" s="11"/>
      <c r="E412" s="11"/>
      <c r="F412" s="12"/>
      <c r="G412" s="11"/>
      <c r="H412" s="13"/>
      <c r="I412" s="14"/>
      <c r="K412" s="11"/>
      <c r="L412" s="11"/>
      <c r="M412" s="15"/>
      <c r="N412" s="16"/>
      <c r="O412" s="17"/>
      <c r="P412" s="18"/>
    </row>
    <row r="413" spans="4:16" x14ac:dyDescent="0.25">
      <c r="D413" s="11"/>
      <c r="E413" s="11"/>
      <c r="F413" s="12"/>
      <c r="G413" s="11"/>
      <c r="H413" s="13"/>
      <c r="I413" s="14"/>
      <c r="K413" s="11"/>
      <c r="L413" s="11"/>
      <c r="M413" s="15"/>
      <c r="N413" s="16"/>
      <c r="O413" s="17"/>
      <c r="P413" s="18"/>
    </row>
    <row r="414" spans="4:16" x14ac:dyDescent="0.25">
      <c r="D414" s="11"/>
      <c r="E414" s="11"/>
      <c r="F414" s="12"/>
      <c r="G414" s="11"/>
      <c r="H414" s="13"/>
      <c r="I414" s="14"/>
      <c r="K414" s="11"/>
      <c r="L414" s="11"/>
      <c r="M414" s="15"/>
      <c r="N414" s="16"/>
      <c r="O414" s="17"/>
      <c r="P414" s="18"/>
    </row>
    <row r="415" spans="4:16" x14ac:dyDescent="0.25">
      <c r="D415" s="11"/>
      <c r="E415" s="11"/>
      <c r="F415" s="12"/>
      <c r="G415" s="11"/>
      <c r="H415" s="13"/>
      <c r="I415" s="14"/>
      <c r="K415" s="11"/>
      <c r="L415" s="11"/>
      <c r="M415" s="15"/>
      <c r="N415" s="16"/>
      <c r="O415" s="17"/>
      <c r="P415" s="18"/>
    </row>
    <row r="416" spans="4:16" x14ac:dyDescent="0.25">
      <c r="D416" s="11"/>
      <c r="E416" s="11"/>
      <c r="F416" s="12"/>
      <c r="G416" s="11"/>
      <c r="H416" s="13"/>
      <c r="I416" s="14"/>
      <c r="K416" s="11"/>
      <c r="L416" s="11"/>
      <c r="M416" s="15"/>
      <c r="N416" s="16"/>
      <c r="O416" s="17"/>
      <c r="P416" s="18"/>
    </row>
    <row r="417" spans="4:16" x14ac:dyDescent="0.25">
      <c r="D417" s="11"/>
      <c r="E417" s="11"/>
      <c r="F417" s="12"/>
      <c r="G417" s="11"/>
      <c r="H417" s="13"/>
      <c r="I417" s="14"/>
      <c r="K417" s="11"/>
      <c r="L417" s="11"/>
      <c r="M417" s="15"/>
      <c r="N417" s="16"/>
      <c r="O417" s="17"/>
      <c r="P417" s="18"/>
    </row>
    <row r="418" spans="4:16" x14ac:dyDescent="0.25">
      <c r="D418" s="11"/>
      <c r="E418" s="11"/>
      <c r="F418" s="12"/>
      <c r="G418" s="11"/>
      <c r="H418" s="13"/>
      <c r="I418" s="14"/>
      <c r="K418" s="11"/>
      <c r="L418" s="11"/>
      <c r="M418" s="15"/>
      <c r="N418" s="16"/>
      <c r="O418" s="17"/>
      <c r="P418" s="18"/>
    </row>
    <row r="419" spans="4:16" x14ac:dyDescent="0.25">
      <c r="D419" s="11"/>
      <c r="E419" s="11"/>
      <c r="F419" s="12"/>
      <c r="G419" s="11"/>
      <c r="H419" s="13"/>
      <c r="I419" s="14"/>
      <c r="K419" s="11"/>
      <c r="L419" s="11"/>
      <c r="M419" s="15"/>
      <c r="N419" s="16"/>
      <c r="O419" s="17"/>
      <c r="P419" s="18"/>
    </row>
    <row r="420" spans="4:16" x14ac:dyDescent="0.25">
      <c r="D420" s="11"/>
      <c r="E420" s="11"/>
      <c r="F420" s="12"/>
      <c r="G420" s="11"/>
      <c r="H420" s="13"/>
      <c r="I420" s="14"/>
      <c r="K420" s="11"/>
      <c r="L420" s="11"/>
      <c r="M420" s="15"/>
      <c r="N420" s="16"/>
      <c r="O420" s="17"/>
      <c r="P420" s="18"/>
    </row>
    <row r="421" spans="4:16" x14ac:dyDescent="0.25">
      <c r="D421" s="11"/>
      <c r="E421" s="11"/>
      <c r="F421" s="12"/>
      <c r="G421" s="11"/>
      <c r="H421" s="13"/>
      <c r="I421" s="14"/>
      <c r="K421" s="11"/>
      <c r="L421" s="11"/>
      <c r="M421" s="15"/>
      <c r="N421" s="16"/>
      <c r="O421" s="17"/>
      <c r="P421" s="18"/>
    </row>
    <row r="422" spans="4:16" x14ac:dyDescent="0.25">
      <c r="D422" s="11"/>
      <c r="E422" s="11"/>
      <c r="F422" s="12"/>
      <c r="G422" s="11"/>
      <c r="H422" s="13"/>
      <c r="I422" s="14"/>
      <c r="K422" s="11"/>
      <c r="L422" s="11"/>
      <c r="M422" s="15"/>
      <c r="N422" s="16"/>
      <c r="O422" s="17"/>
      <c r="P422" s="18"/>
    </row>
    <row r="423" spans="4:16" x14ac:dyDescent="0.25">
      <c r="D423" s="11"/>
      <c r="E423" s="11"/>
      <c r="F423" s="12"/>
      <c r="G423" s="11"/>
      <c r="H423" s="13"/>
      <c r="I423" s="14"/>
      <c r="K423" s="11"/>
      <c r="L423" s="11"/>
      <c r="M423" s="15"/>
      <c r="N423" s="16"/>
      <c r="O423" s="17"/>
      <c r="P423" s="18"/>
    </row>
    <row r="424" spans="4:16" x14ac:dyDescent="0.25">
      <c r="D424" s="11"/>
      <c r="E424" s="11"/>
      <c r="F424" s="12"/>
      <c r="G424" s="11"/>
      <c r="H424" s="13"/>
      <c r="I424" s="14"/>
      <c r="K424" s="11"/>
      <c r="L424" s="11"/>
      <c r="M424" s="15"/>
      <c r="N424" s="16"/>
      <c r="O424" s="17"/>
      <c r="P424" s="18"/>
    </row>
    <row r="425" spans="4:16" x14ac:dyDescent="0.25">
      <c r="D425" s="11"/>
      <c r="E425" s="11"/>
      <c r="F425" s="12"/>
      <c r="G425" s="11"/>
      <c r="H425" s="13"/>
      <c r="I425" s="14"/>
      <c r="K425" s="11"/>
      <c r="L425" s="11"/>
      <c r="M425" s="15"/>
      <c r="N425" s="16"/>
      <c r="O425" s="17"/>
      <c r="P425" s="18"/>
    </row>
    <row r="426" spans="4:16" x14ac:dyDescent="0.25">
      <c r="D426" s="11"/>
      <c r="E426" s="11"/>
      <c r="F426" s="12"/>
      <c r="G426" s="11"/>
      <c r="H426" s="13"/>
      <c r="I426" s="14"/>
      <c r="K426" s="11"/>
      <c r="L426" s="11"/>
      <c r="M426" s="15"/>
      <c r="N426" s="16"/>
      <c r="O426" s="17"/>
      <c r="P426" s="18"/>
    </row>
    <row r="427" spans="4:16" x14ac:dyDescent="0.25">
      <c r="D427" s="11"/>
      <c r="E427" s="11"/>
      <c r="F427" s="12"/>
      <c r="G427" s="11"/>
      <c r="H427" s="13"/>
      <c r="I427" s="14"/>
      <c r="K427" s="11"/>
      <c r="L427" s="11"/>
      <c r="M427" s="15"/>
      <c r="N427" s="16"/>
      <c r="O427" s="17"/>
      <c r="P427" s="18"/>
    </row>
    <row r="428" spans="4:16" x14ac:dyDescent="0.25">
      <c r="D428" s="11"/>
      <c r="E428" s="11"/>
      <c r="F428" s="12"/>
      <c r="G428" s="11"/>
      <c r="H428" s="13"/>
      <c r="I428" s="14"/>
      <c r="K428" s="11"/>
      <c r="L428" s="11"/>
      <c r="M428" s="15"/>
      <c r="N428" s="16"/>
      <c r="O428" s="17"/>
      <c r="P428" s="18"/>
    </row>
    <row r="429" spans="4:16" x14ac:dyDescent="0.25">
      <c r="D429" s="11"/>
      <c r="E429" s="11"/>
      <c r="F429" s="12"/>
      <c r="G429" s="11"/>
      <c r="H429" s="13"/>
      <c r="I429" s="14"/>
      <c r="K429" s="11"/>
      <c r="L429" s="11"/>
      <c r="M429" s="15"/>
      <c r="N429" s="16"/>
      <c r="O429" s="17"/>
      <c r="P429" s="18"/>
    </row>
    <row r="430" spans="4:16" x14ac:dyDescent="0.25">
      <c r="D430" s="11"/>
      <c r="E430" s="11"/>
      <c r="F430" s="12"/>
      <c r="G430" s="11"/>
      <c r="H430" s="13"/>
      <c r="I430" s="14"/>
      <c r="K430" s="11"/>
      <c r="L430" s="11"/>
      <c r="M430" s="15"/>
      <c r="N430" s="16"/>
      <c r="O430" s="17"/>
      <c r="P430" s="18"/>
    </row>
    <row r="431" spans="4:16" x14ac:dyDescent="0.25">
      <c r="D431" s="11"/>
      <c r="E431" s="11"/>
      <c r="F431" s="12"/>
      <c r="G431" s="11"/>
      <c r="H431" s="13"/>
      <c r="I431" s="14"/>
      <c r="K431" s="11"/>
      <c r="L431" s="11"/>
      <c r="M431" s="15"/>
      <c r="N431" s="16"/>
      <c r="O431" s="17"/>
      <c r="P431" s="18"/>
    </row>
    <row r="432" spans="4:16" x14ac:dyDescent="0.25">
      <c r="D432" s="11"/>
      <c r="E432" s="11"/>
      <c r="F432" s="12"/>
      <c r="G432" s="11"/>
      <c r="H432" s="13"/>
      <c r="I432" s="14"/>
      <c r="K432" s="11"/>
      <c r="L432" s="11"/>
      <c r="M432" s="15"/>
      <c r="N432" s="16"/>
      <c r="O432" s="17"/>
      <c r="P432" s="18"/>
    </row>
    <row r="433" spans="4:16" x14ac:dyDescent="0.25">
      <c r="D433" s="11"/>
      <c r="E433" s="11"/>
      <c r="F433" s="12"/>
      <c r="G433" s="11"/>
      <c r="H433" s="13"/>
      <c r="I433" s="14"/>
      <c r="K433" s="11"/>
      <c r="L433" s="11"/>
      <c r="M433" s="15"/>
      <c r="N433" s="16"/>
      <c r="O433" s="17"/>
      <c r="P433" s="18"/>
    </row>
    <row r="434" spans="4:16" x14ac:dyDescent="0.25">
      <c r="D434" s="11"/>
      <c r="E434" s="11"/>
      <c r="F434" s="12"/>
      <c r="G434" s="11"/>
      <c r="H434" s="13"/>
      <c r="I434" s="14"/>
      <c r="K434" s="11"/>
      <c r="L434" s="11"/>
      <c r="M434" s="15"/>
      <c r="N434" s="16"/>
      <c r="O434" s="17"/>
      <c r="P434" s="18"/>
    </row>
    <row r="435" spans="4:16" x14ac:dyDescent="0.25">
      <c r="D435" s="11"/>
      <c r="E435" s="11"/>
      <c r="F435" s="12"/>
      <c r="G435" s="11"/>
      <c r="H435" s="13"/>
      <c r="I435" s="14"/>
      <c r="K435" s="11"/>
      <c r="L435" s="11"/>
      <c r="M435" s="15"/>
      <c r="N435" s="16"/>
      <c r="O435" s="17"/>
      <c r="P435" s="18"/>
    </row>
    <row r="436" spans="4:16" x14ac:dyDescent="0.25">
      <c r="D436" s="11"/>
      <c r="E436" s="11"/>
      <c r="F436" s="12"/>
      <c r="G436" s="11"/>
      <c r="H436" s="13"/>
      <c r="I436" s="14"/>
      <c r="K436" s="11"/>
      <c r="L436" s="11"/>
      <c r="M436" s="15"/>
      <c r="N436" s="16"/>
      <c r="O436" s="17"/>
      <c r="P436" s="18"/>
    </row>
    <row r="437" spans="4:16" x14ac:dyDescent="0.25">
      <c r="D437" s="11"/>
      <c r="E437" s="11"/>
      <c r="F437" s="12"/>
      <c r="G437" s="11"/>
      <c r="H437" s="13"/>
      <c r="I437" s="14"/>
      <c r="K437" s="11"/>
      <c r="L437" s="11"/>
      <c r="M437" s="15"/>
      <c r="N437" s="16"/>
      <c r="O437" s="17"/>
      <c r="P437" s="18"/>
    </row>
    <row r="438" spans="4:16" x14ac:dyDescent="0.25">
      <c r="D438" s="11"/>
      <c r="E438" s="11"/>
      <c r="F438" s="12"/>
      <c r="G438" s="11"/>
      <c r="H438" s="13"/>
      <c r="I438" s="14"/>
      <c r="K438" s="11"/>
      <c r="L438" s="11"/>
      <c r="M438" s="15"/>
      <c r="N438" s="16"/>
      <c r="O438" s="17"/>
      <c r="P438" s="18"/>
    </row>
    <row r="439" spans="4:16" x14ac:dyDescent="0.25">
      <c r="D439" s="11"/>
      <c r="E439" s="11"/>
      <c r="F439" s="12"/>
      <c r="G439" s="11"/>
      <c r="H439" s="13"/>
      <c r="I439" s="14"/>
      <c r="K439" s="11"/>
      <c r="L439" s="11"/>
      <c r="M439" s="15"/>
      <c r="N439" s="16"/>
      <c r="O439" s="17"/>
      <c r="P439" s="18"/>
    </row>
    <row r="440" spans="4:16" x14ac:dyDescent="0.25">
      <c r="D440" s="11"/>
      <c r="E440" s="11"/>
      <c r="F440" s="12"/>
      <c r="G440" s="11"/>
      <c r="H440" s="13"/>
      <c r="I440" s="14"/>
      <c r="K440" s="11"/>
      <c r="L440" s="11"/>
      <c r="M440" s="15"/>
      <c r="N440" s="16"/>
      <c r="O440" s="17"/>
      <c r="P440" s="18"/>
    </row>
    <row r="441" spans="4:16" x14ac:dyDescent="0.25">
      <c r="D441" s="11"/>
      <c r="E441" s="11"/>
      <c r="F441" s="12"/>
      <c r="G441" s="11"/>
      <c r="H441" s="13"/>
      <c r="I441" s="14"/>
      <c r="K441" s="11"/>
      <c r="L441" s="11"/>
      <c r="M441" s="15"/>
      <c r="N441" s="16"/>
      <c r="O441" s="17"/>
      <c r="P441" s="18"/>
    </row>
    <row r="442" spans="4:16" x14ac:dyDescent="0.25">
      <c r="D442" s="11"/>
      <c r="E442" s="11"/>
      <c r="F442" s="12"/>
      <c r="G442" s="11"/>
      <c r="H442" s="13"/>
      <c r="I442" s="14"/>
      <c r="K442" s="11"/>
      <c r="L442" s="11"/>
      <c r="M442" s="15"/>
      <c r="N442" s="16"/>
      <c r="O442" s="17"/>
      <c r="P442" s="18"/>
    </row>
    <row r="443" spans="4:16" x14ac:dyDescent="0.25">
      <c r="D443" s="11"/>
      <c r="E443" s="11"/>
      <c r="F443" s="12"/>
      <c r="G443" s="11"/>
      <c r="H443" s="13"/>
      <c r="I443" s="14"/>
      <c r="K443" s="11"/>
      <c r="L443" s="11"/>
      <c r="M443" s="15"/>
      <c r="N443" s="16"/>
      <c r="O443" s="17"/>
      <c r="P443" s="18"/>
    </row>
    <row r="444" spans="4:16" x14ac:dyDescent="0.25">
      <c r="D444" s="11"/>
      <c r="E444" s="11"/>
      <c r="F444" s="12"/>
      <c r="G444" s="11"/>
      <c r="H444" s="13"/>
      <c r="I444" s="14"/>
      <c r="K444" s="11"/>
      <c r="L444" s="11"/>
      <c r="M444" s="15"/>
      <c r="N444" s="16"/>
      <c r="O444" s="17"/>
      <c r="P444" s="18"/>
    </row>
    <row r="445" spans="4:16" x14ac:dyDescent="0.25">
      <c r="D445" s="11"/>
      <c r="E445" s="11"/>
      <c r="F445" s="12"/>
      <c r="G445" s="11"/>
      <c r="H445" s="13"/>
      <c r="I445" s="14"/>
      <c r="K445" s="11"/>
      <c r="L445" s="11"/>
      <c r="M445" s="15"/>
      <c r="N445" s="16"/>
      <c r="O445" s="17"/>
      <c r="P445" s="18"/>
    </row>
    <row r="446" spans="4:16" x14ac:dyDescent="0.25">
      <c r="D446" s="11"/>
      <c r="E446" s="11"/>
      <c r="F446" s="12"/>
      <c r="G446" s="11"/>
      <c r="H446" s="13"/>
      <c r="I446" s="14"/>
      <c r="K446" s="11"/>
      <c r="L446" s="11"/>
      <c r="M446" s="15"/>
      <c r="N446" s="16"/>
      <c r="O446" s="17"/>
      <c r="P446" s="18"/>
    </row>
    <row r="447" spans="4:16" x14ac:dyDescent="0.25">
      <c r="D447" s="11"/>
      <c r="E447" s="11"/>
      <c r="F447" s="12"/>
      <c r="G447" s="11"/>
      <c r="H447" s="13"/>
      <c r="I447" s="14"/>
      <c r="K447" s="11"/>
      <c r="L447" s="11"/>
      <c r="M447" s="15"/>
      <c r="N447" s="16"/>
      <c r="O447" s="17"/>
      <c r="P447" s="18"/>
    </row>
    <row r="448" spans="4:16" x14ac:dyDescent="0.25">
      <c r="D448" s="11"/>
      <c r="E448" s="11"/>
      <c r="F448" s="12"/>
      <c r="G448" s="11"/>
      <c r="H448" s="13"/>
      <c r="I448" s="14"/>
      <c r="K448" s="11"/>
      <c r="L448" s="11"/>
      <c r="M448" s="15"/>
      <c r="N448" s="16"/>
      <c r="O448" s="17"/>
      <c r="P448" s="18"/>
    </row>
    <row r="449" spans="4:16" x14ac:dyDescent="0.25">
      <c r="D449" s="11"/>
      <c r="E449" s="11"/>
      <c r="F449" s="12"/>
      <c r="G449" s="11"/>
      <c r="H449" s="13"/>
      <c r="I449" s="14"/>
      <c r="K449" s="11"/>
      <c r="L449" s="11"/>
      <c r="M449" s="15"/>
      <c r="N449" s="16"/>
      <c r="O449" s="17"/>
      <c r="P449" s="18"/>
    </row>
    <row r="450" spans="4:16" x14ac:dyDescent="0.25">
      <c r="D450" s="11"/>
      <c r="E450" s="11"/>
      <c r="F450" s="12"/>
      <c r="G450" s="11"/>
      <c r="H450" s="13"/>
      <c r="I450" s="14"/>
      <c r="K450" s="11"/>
      <c r="L450" s="11"/>
      <c r="M450" s="15"/>
      <c r="N450" s="16"/>
      <c r="O450" s="17"/>
      <c r="P450" s="18"/>
    </row>
    <row r="451" spans="4:16" x14ac:dyDescent="0.25">
      <c r="D451" s="11"/>
      <c r="E451" s="11"/>
      <c r="F451" s="12"/>
      <c r="G451" s="11"/>
      <c r="H451" s="13"/>
      <c r="I451" s="14"/>
      <c r="K451" s="11"/>
      <c r="L451" s="11"/>
      <c r="M451" s="15"/>
      <c r="N451" s="16"/>
      <c r="O451" s="17"/>
      <c r="P451" s="18"/>
    </row>
    <row r="452" spans="4:16" x14ac:dyDescent="0.25">
      <c r="D452" s="11"/>
      <c r="E452" s="11"/>
      <c r="F452" s="12"/>
      <c r="G452" s="11"/>
      <c r="H452" s="13"/>
      <c r="I452" s="14"/>
      <c r="K452" s="11"/>
      <c r="L452" s="11"/>
      <c r="M452" s="15"/>
      <c r="N452" s="16"/>
      <c r="O452" s="17"/>
      <c r="P452" s="18"/>
    </row>
    <row r="453" spans="4:16" x14ac:dyDescent="0.25">
      <c r="D453" s="11"/>
      <c r="E453" s="11"/>
      <c r="F453" s="12"/>
      <c r="G453" s="11"/>
      <c r="H453" s="13"/>
      <c r="I453" s="14"/>
      <c r="K453" s="11"/>
      <c r="L453" s="11"/>
      <c r="M453" s="15"/>
      <c r="N453" s="16"/>
      <c r="O453" s="17"/>
      <c r="P453" s="18"/>
    </row>
    <row r="454" spans="4:16" x14ac:dyDescent="0.25">
      <c r="D454" s="11"/>
      <c r="E454" s="11"/>
      <c r="F454" s="12"/>
      <c r="G454" s="11"/>
      <c r="H454" s="13"/>
      <c r="I454" s="14"/>
      <c r="K454" s="11"/>
      <c r="L454" s="11"/>
      <c r="M454" s="15"/>
      <c r="N454" s="16"/>
      <c r="O454" s="17"/>
      <c r="P454" s="18"/>
    </row>
    <row r="455" spans="4:16" x14ac:dyDescent="0.25">
      <c r="D455" s="11"/>
      <c r="E455" s="11"/>
      <c r="F455" s="12"/>
      <c r="G455" s="11"/>
      <c r="H455" s="13"/>
      <c r="I455" s="14"/>
      <c r="K455" s="11"/>
      <c r="L455" s="11"/>
      <c r="M455" s="15"/>
      <c r="N455" s="16"/>
      <c r="O455" s="17"/>
      <c r="P455" s="18"/>
    </row>
    <row r="456" spans="4:16" x14ac:dyDescent="0.25">
      <c r="D456" s="11"/>
      <c r="E456" s="11"/>
      <c r="F456" s="12"/>
      <c r="G456" s="11"/>
      <c r="H456" s="13"/>
      <c r="I456" s="14"/>
      <c r="K456" s="11"/>
      <c r="L456" s="11"/>
      <c r="M456" s="15"/>
      <c r="N456" s="16"/>
      <c r="O456" s="17"/>
      <c r="P456" s="18"/>
    </row>
    <row r="457" spans="4:16" x14ac:dyDescent="0.25">
      <c r="D457" s="11"/>
      <c r="E457" s="11"/>
      <c r="F457" s="12"/>
      <c r="G457" s="11"/>
      <c r="H457" s="13"/>
      <c r="I457" s="14"/>
      <c r="K457" s="11"/>
      <c r="L457" s="11"/>
      <c r="M457" s="15"/>
      <c r="N457" s="16"/>
      <c r="O457" s="17"/>
      <c r="P457" s="18"/>
    </row>
    <row r="458" spans="4:16" x14ac:dyDescent="0.25">
      <c r="D458" s="11"/>
      <c r="E458" s="11"/>
      <c r="F458" s="12"/>
      <c r="G458" s="11"/>
      <c r="H458" s="13"/>
      <c r="I458" s="14"/>
      <c r="K458" s="11"/>
      <c r="L458" s="11"/>
      <c r="M458" s="15"/>
      <c r="N458" s="16"/>
      <c r="O458" s="17"/>
      <c r="P458" s="18"/>
    </row>
    <row r="459" spans="4:16" x14ac:dyDescent="0.25">
      <c r="D459" s="11"/>
      <c r="E459" s="11"/>
      <c r="F459" s="12"/>
      <c r="G459" s="11"/>
      <c r="H459" s="13"/>
      <c r="I459" s="14"/>
      <c r="K459" s="11"/>
      <c r="L459" s="11"/>
      <c r="M459" s="15"/>
      <c r="N459" s="16"/>
      <c r="O459" s="17"/>
      <c r="P459" s="18"/>
    </row>
    <row r="460" spans="4:16" x14ac:dyDescent="0.25">
      <c r="D460" s="11"/>
      <c r="E460" s="11"/>
      <c r="F460" s="12"/>
      <c r="G460" s="11"/>
      <c r="H460" s="13"/>
      <c r="I460" s="14"/>
      <c r="K460" s="11"/>
      <c r="L460" s="11"/>
      <c r="M460" s="15"/>
      <c r="N460" s="16"/>
      <c r="O460" s="17"/>
      <c r="P460" s="18"/>
    </row>
    <row r="461" spans="4:16" x14ac:dyDescent="0.25">
      <c r="D461" s="11"/>
      <c r="E461" s="11"/>
      <c r="F461" s="12"/>
      <c r="G461" s="11"/>
      <c r="H461" s="13"/>
      <c r="I461" s="14"/>
      <c r="K461" s="11"/>
      <c r="L461" s="11"/>
      <c r="M461" s="15"/>
      <c r="N461" s="16"/>
      <c r="O461" s="17"/>
      <c r="P461" s="18"/>
    </row>
    <row r="462" spans="4:16" x14ac:dyDescent="0.25">
      <c r="D462" s="11"/>
      <c r="E462" s="11"/>
      <c r="F462" s="12"/>
      <c r="G462" s="11"/>
      <c r="H462" s="13"/>
      <c r="I462" s="14"/>
      <c r="K462" s="11"/>
      <c r="L462" s="11"/>
      <c r="M462" s="15"/>
      <c r="N462" s="16"/>
      <c r="O462" s="17"/>
      <c r="P462" s="18"/>
    </row>
    <row r="463" spans="4:16" x14ac:dyDescent="0.25">
      <c r="D463" s="11"/>
      <c r="E463" s="11"/>
      <c r="F463" s="12"/>
      <c r="G463" s="11"/>
      <c r="H463" s="13"/>
      <c r="I463" s="14"/>
      <c r="K463" s="11"/>
      <c r="L463" s="11"/>
      <c r="M463" s="15"/>
      <c r="N463" s="16"/>
      <c r="O463" s="17"/>
      <c r="P463" s="18"/>
    </row>
    <row r="464" spans="4:16" x14ac:dyDescent="0.25">
      <c r="D464" s="11"/>
      <c r="E464" s="11"/>
      <c r="F464" s="12"/>
      <c r="G464" s="11"/>
      <c r="H464" s="13"/>
      <c r="I464" s="14"/>
      <c r="K464" s="11"/>
      <c r="L464" s="11"/>
      <c r="M464" s="15"/>
      <c r="N464" s="16"/>
      <c r="O464" s="17"/>
      <c r="P464" s="18"/>
    </row>
    <row r="465" spans="4:16" x14ac:dyDescent="0.25">
      <c r="D465" s="11"/>
      <c r="E465" s="11"/>
      <c r="F465" s="12"/>
      <c r="G465" s="11"/>
      <c r="H465" s="13"/>
      <c r="I465" s="14"/>
      <c r="K465" s="11"/>
      <c r="L465" s="11"/>
      <c r="M465" s="15"/>
      <c r="N465" s="16"/>
      <c r="O465" s="17"/>
      <c r="P465" s="18"/>
    </row>
    <row r="466" spans="4:16" x14ac:dyDescent="0.25">
      <c r="D466" s="11"/>
      <c r="E466" s="11"/>
      <c r="F466" s="12"/>
      <c r="G466" s="11"/>
      <c r="H466" s="13"/>
      <c r="I466" s="14"/>
      <c r="K466" s="11"/>
      <c r="L466" s="11"/>
      <c r="M466" s="15"/>
      <c r="N466" s="16"/>
      <c r="O466" s="17"/>
      <c r="P466" s="18"/>
    </row>
    <row r="467" spans="4:16" x14ac:dyDescent="0.25">
      <c r="D467" s="11"/>
      <c r="E467" s="11"/>
      <c r="F467" s="12"/>
      <c r="G467" s="11"/>
      <c r="H467" s="13"/>
      <c r="I467" s="14"/>
      <c r="K467" s="11"/>
      <c r="L467" s="11"/>
      <c r="M467" s="15"/>
      <c r="N467" s="16"/>
      <c r="O467" s="17"/>
      <c r="P467" s="18"/>
    </row>
    <row r="468" spans="4:16" x14ac:dyDescent="0.25">
      <c r="D468" s="11"/>
      <c r="E468" s="11"/>
      <c r="F468" s="12"/>
      <c r="G468" s="11"/>
      <c r="H468" s="13"/>
      <c r="I468" s="14"/>
      <c r="K468" s="11"/>
      <c r="L468" s="11"/>
      <c r="M468" s="15"/>
      <c r="N468" s="16"/>
      <c r="O468" s="17"/>
      <c r="P468" s="18"/>
    </row>
    <row r="469" spans="4:16" x14ac:dyDescent="0.25">
      <c r="D469" s="11"/>
      <c r="E469" s="11"/>
      <c r="F469" s="12"/>
      <c r="G469" s="11"/>
      <c r="H469" s="13"/>
      <c r="I469" s="14"/>
      <c r="K469" s="11"/>
      <c r="L469" s="11"/>
      <c r="M469" s="15"/>
      <c r="N469" s="16"/>
      <c r="O469" s="17"/>
      <c r="P469" s="18"/>
    </row>
    <row r="470" spans="4:16" x14ac:dyDescent="0.25">
      <c r="D470" s="11"/>
      <c r="E470" s="11"/>
      <c r="F470" s="12"/>
      <c r="G470" s="11"/>
      <c r="H470" s="13"/>
      <c r="I470" s="14"/>
      <c r="K470" s="11"/>
      <c r="L470" s="11"/>
      <c r="M470" s="15"/>
      <c r="N470" s="16"/>
      <c r="O470" s="17"/>
      <c r="P470" s="18"/>
    </row>
    <row r="471" spans="4:16" x14ac:dyDescent="0.25">
      <c r="D471" s="11"/>
      <c r="E471" s="11"/>
      <c r="F471" s="12"/>
      <c r="G471" s="11"/>
      <c r="H471" s="13"/>
      <c r="I471" s="14"/>
      <c r="K471" s="11"/>
      <c r="L471" s="11"/>
      <c r="M471" s="15"/>
      <c r="N471" s="16"/>
      <c r="O471" s="17"/>
      <c r="P471" s="18"/>
    </row>
    <row r="472" spans="4:16" x14ac:dyDescent="0.25">
      <c r="D472" s="11"/>
      <c r="E472" s="11"/>
      <c r="F472" s="12"/>
      <c r="G472" s="11"/>
      <c r="H472" s="13"/>
      <c r="I472" s="14"/>
      <c r="K472" s="11"/>
      <c r="L472" s="11"/>
      <c r="M472" s="15"/>
      <c r="N472" s="16"/>
      <c r="O472" s="17"/>
      <c r="P472" s="18"/>
    </row>
    <row r="473" spans="4:16" x14ac:dyDescent="0.25">
      <c r="D473" s="11"/>
      <c r="E473" s="11"/>
      <c r="F473" s="12"/>
      <c r="G473" s="11"/>
      <c r="H473" s="13"/>
      <c r="I473" s="14"/>
      <c r="K473" s="11"/>
      <c r="L473" s="11"/>
      <c r="M473" s="15"/>
      <c r="N473" s="16"/>
      <c r="O473" s="17"/>
      <c r="P473" s="18"/>
    </row>
    <row r="474" spans="4:16" x14ac:dyDescent="0.25">
      <c r="D474" s="11"/>
      <c r="E474" s="11"/>
      <c r="F474" s="12"/>
      <c r="G474" s="11"/>
      <c r="H474" s="13"/>
      <c r="I474" s="14"/>
      <c r="K474" s="11"/>
      <c r="L474" s="11"/>
      <c r="M474" s="15"/>
      <c r="N474" s="16"/>
      <c r="O474" s="17"/>
      <c r="P474" s="18"/>
    </row>
    <row r="475" spans="4:16" x14ac:dyDescent="0.25">
      <c r="D475" s="11"/>
      <c r="E475" s="11"/>
      <c r="F475" s="12"/>
      <c r="G475" s="11"/>
      <c r="H475" s="13"/>
      <c r="I475" s="14"/>
      <c r="K475" s="11"/>
      <c r="L475" s="11"/>
      <c r="M475" s="15"/>
      <c r="N475" s="16"/>
      <c r="O475" s="17"/>
      <c r="P475" s="18"/>
    </row>
    <row r="476" spans="4:16" x14ac:dyDescent="0.25">
      <c r="D476" s="11"/>
      <c r="E476" s="11"/>
      <c r="F476" s="12"/>
      <c r="G476" s="11"/>
      <c r="H476" s="13"/>
      <c r="I476" s="14"/>
      <c r="K476" s="11"/>
      <c r="L476" s="11"/>
      <c r="M476" s="15"/>
      <c r="N476" s="16"/>
      <c r="O476" s="17"/>
      <c r="P476" s="18"/>
    </row>
    <row r="477" spans="4:16" x14ac:dyDescent="0.25">
      <c r="D477" s="11"/>
      <c r="E477" s="11"/>
      <c r="F477" s="12"/>
      <c r="G477" s="11"/>
      <c r="H477" s="13"/>
      <c r="I477" s="14"/>
      <c r="K477" s="11"/>
      <c r="L477" s="11"/>
      <c r="M477" s="15"/>
      <c r="N477" s="16"/>
      <c r="O477" s="17"/>
      <c r="P477" s="18"/>
    </row>
    <row r="478" spans="4:16" x14ac:dyDescent="0.25">
      <c r="D478" s="11"/>
      <c r="E478" s="11"/>
      <c r="F478" s="12"/>
      <c r="G478" s="11"/>
      <c r="H478" s="13"/>
      <c r="I478" s="14"/>
      <c r="K478" s="11"/>
      <c r="L478" s="11"/>
      <c r="M478" s="15"/>
      <c r="N478" s="16"/>
      <c r="O478" s="17"/>
      <c r="P478" s="18"/>
    </row>
    <row r="479" spans="4:16" x14ac:dyDescent="0.25">
      <c r="D479" s="11"/>
      <c r="E479" s="11"/>
      <c r="F479" s="12"/>
      <c r="G479" s="11"/>
      <c r="H479" s="13"/>
      <c r="I479" s="14"/>
      <c r="K479" s="11"/>
      <c r="L479" s="11"/>
      <c r="M479" s="15"/>
      <c r="N479" s="16"/>
      <c r="O479" s="17"/>
      <c r="P479" s="18"/>
    </row>
    <row r="480" spans="4:16" x14ac:dyDescent="0.25">
      <c r="D480" s="11"/>
      <c r="E480" s="11"/>
      <c r="F480" s="12"/>
      <c r="G480" s="11"/>
      <c r="H480" s="13"/>
      <c r="I480" s="14"/>
      <c r="K480" s="11"/>
      <c r="L480" s="11"/>
      <c r="M480" s="15"/>
      <c r="N480" s="16"/>
      <c r="O480" s="17"/>
      <c r="P480" s="18"/>
    </row>
    <row r="481" spans="4:16" x14ac:dyDescent="0.25">
      <c r="D481" s="11"/>
      <c r="E481" s="11"/>
      <c r="F481" s="12"/>
      <c r="G481" s="11"/>
      <c r="H481" s="13"/>
      <c r="I481" s="14"/>
      <c r="K481" s="11"/>
      <c r="L481" s="11"/>
      <c r="M481" s="15"/>
      <c r="N481" s="16"/>
      <c r="O481" s="17"/>
      <c r="P481" s="18"/>
    </row>
    <row r="482" spans="4:16" x14ac:dyDescent="0.25">
      <c r="D482" s="11"/>
      <c r="E482" s="11"/>
      <c r="F482" s="12"/>
      <c r="G482" s="11"/>
      <c r="H482" s="13"/>
      <c r="I482" s="14"/>
      <c r="K482" s="11"/>
      <c r="L482" s="11"/>
      <c r="M482" s="15"/>
      <c r="N482" s="16"/>
      <c r="O482" s="17"/>
      <c r="P482" s="18"/>
    </row>
    <row r="483" spans="4:16" x14ac:dyDescent="0.25">
      <c r="D483" s="11"/>
      <c r="E483" s="11"/>
      <c r="F483" s="12"/>
      <c r="G483" s="11"/>
      <c r="H483" s="13"/>
      <c r="I483" s="14"/>
      <c r="K483" s="11"/>
      <c r="L483" s="11"/>
      <c r="M483" s="15"/>
      <c r="N483" s="16"/>
      <c r="O483" s="17"/>
      <c r="P483" s="18"/>
    </row>
    <row r="484" spans="4:16" x14ac:dyDescent="0.25">
      <c r="D484" s="11"/>
      <c r="E484" s="11"/>
      <c r="F484" s="12"/>
      <c r="G484" s="11"/>
      <c r="H484" s="13"/>
      <c r="I484" s="14"/>
      <c r="K484" s="11"/>
      <c r="L484" s="11"/>
      <c r="M484" s="15"/>
      <c r="N484" s="16"/>
      <c r="O484" s="17"/>
      <c r="P484" s="18"/>
    </row>
    <row r="485" spans="4:16" x14ac:dyDescent="0.25">
      <c r="D485" s="11"/>
      <c r="E485" s="11"/>
      <c r="F485" s="12"/>
      <c r="G485" s="11"/>
      <c r="H485" s="13"/>
      <c r="I485" s="14"/>
      <c r="K485" s="11"/>
      <c r="L485" s="11"/>
      <c r="M485" s="15"/>
      <c r="N485" s="16"/>
      <c r="O485" s="17"/>
      <c r="P485" s="18"/>
    </row>
    <row r="486" spans="4:16" x14ac:dyDescent="0.25">
      <c r="D486" s="11"/>
      <c r="E486" s="11"/>
      <c r="F486" s="12"/>
      <c r="G486" s="11"/>
      <c r="H486" s="13"/>
      <c r="I486" s="14"/>
      <c r="K486" s="11"/>
      <c r="L486" s="11"/>
      <c r="M486" s="15"/>
      <c r="N486" s="16"/>
      <c r="O486" s="17"/>
      <c r="P486" s="18"/>
    </row>
    <row r="487" spans="4:16" x14ac:dyDescent="0.25">
      <c r="D487" s="11"/>
      <c r="E487" s="11"/>
      <c r="F487" s="12"/>
      <c r="G487" s="11"/>
      <c r="H487" s="13"/>
      <c r="I487" s="14"/>
      <c r="K487" s="11"/>
      <c r="L487" s="11"/>
      <c r="M487" s="15"/>
      <c r="N487" s="16"/>
      <c r="O487" s="17"/>
      <c r="P487" s="18"/>
    </row>
    <row r="488" spans="4:16" x14ac:dyDescent="0.25">
      <c r="D488" s="11"/>
      <c r="E488" s="11"/>
      <c r="F488" s="12"/>
      <c r="G488" s="11"/>
      <c r="H488" s="13"/>
      <c r="I488" s="14"/>
      <c r="K488" s="11"/>
      <c r="L488" s="11"/>
      <c r="M488" s="15"/>
      <c r="N488" s="16"/>
      <c r="O488" s="17"/>
      <c r="P488" s="18"/>
    </row>
    <row r="489" spans="4:16" x14ac:dyDescent="0.25">
      <c r="D489" s="11"/>
      <c r="E489" s="11"/>
      <c r="F489" s="12"/>
      <c r="G489" s="11"/>
      <c r="H489" s="13"/>
      <c r="I489" s="14"/>
      <c r="K489" s="11"/>
      <c r="L489" s="11"/>
      <c r="M489" s="15"/>
      <c r="N489" s="16"/>
      <c r="O489" s="17"/>
      <c r="P489" s="18"/>
    </row>
    <row r="490" spans="4:16" x14ac:dyDescent="0.25">
      <c r="D490" s="11"/>
      <c r="E490" s="11"/>
      <c r="F490" s="12"/>
      <c r="G490" s="11"/>
      <c r="H490" s="13"/>
      <c r="I490" s="14"/>
      <c r="K490" s="11"/>
      <c r="L490" s="11"/>
      <c r="M490" s="15"/>
      <c r="N490" s="16"/>
      <c r="O490" s="17"/>
      <c r="P490" s="18"/>
    </row>
    <row r="491" spans="4:16" x14ac:dyDescent="0.25">
      <c r="D491" s="11"/>
      <c r="E491" s="11"/>
      <c r="F491" s="12"/>
      <c r="G491" s="11"/>
      <c r="H491" s="13"/>
      <c r="I491" s="14"/>
      <c r="K491" s="11"/>
      <c r="L491" s="11"/>
      <c r="M491" s="15"/>
      <c r="N491" s="16"/>
      <c r="O491" s="17"/>
      <c r="P491" s="18"/>
    </row>
    <row r="492" spans="4:16" x14ac:dyDescent="0.25">
      <c r="D492" s="11"/>
      <c r="E492" s="11"/>
      <c r="F492" s="12"/>
      <c r="G492" s="11"/>
      <c r="H492" s="13"/>
      <c r="I492" s="14"/>
      <c r="K492" s="11"/>
      <c r="L492" s="11"/>
      <c r="M492" s="15"/>
      <c r="N492" s="16"/>
      <c r="O492" s="17"/>
      <c r="P492" s="18"/>
    </row>
    <row r="493" spans="4:16" x14ac:dyDescent="0.25">
      <c r="D493" s="11"/>
      <c r="E493" s="11"/>
      <c r="F493" s="12"/>
      <c r="G493" s="11"/>
      <c r="H493" s="13"/>
      <c r="I493" s="14"/>
      <c r="K493" s="11"/>
      <c r="L493" s="11"/>
      <c r="M493" s="15"/>
      <c r="N493" s="16"/>
      <c r="O493" s="17"/>
      <c r="P493" s="18"/>
    </row>
    <row r="494" spans="4:16" x14ac:dyDescent="0.25">
      <c r="D494" s="11"/>
      <c r="E494" s="11"/>
      <c r="F494" s="12"/>
      <c r="G494" s="11"/>
      <c r="H494" s="13"/>
      <c r="I494" s="14"/>
      <c r="K494" s="11"/>
      <c r="L494" s="11"/>
      <c r="M494" s="15"/>
      <c r="N494" s="16"/>
      <c r="O494" s="17"/>
      <c r="P494" s="18"/>
    </row>
    <row r="495" spans="4:16" x14ac:dyDescent="0.25">
      <c r="D495" s="11"/>
      <c r="E495" s="11"/>
      <c r="F495" s="12"/>
      <c r="G495" s="11"/>
      <c r="H495" s="13"/>
      <c r="I495" s="14"/>
      <c r="K495" s="11"/>
      <c r="L495" s="11"/>
      <c r="M495" s="15"/>
      <c r="N495" s="16"/>
      <c r="O495" s="17"/>
      <c r="P495" s="18"/>
    </row>
    <row r="496" spans="4:16" x14ac:dyDescent="0.25">
      <c r="D496" s="11"/>
      <c r="E496" s="11"/>
      <c r="F496" s="12"/>
      <c r="G496" s="11"/>
      <c r="H496" s="13"/>
      <c r="I496" s="14"/>
      <c r="K496" s="11"/>
      <c r="L496" s="11"/>
      <c r="M496" s="15"/>
      <c r="N496" s="16"/>
      <c r="O496" s="17"/>
      <c r="P496" s="18"/>
    </row>
    <row r="497" spans="4:16" x14ac:dyDescent="0.25">
      <c r="D497" s="11"/>
      <c r="E497" s="11"/>
      <c r="F497" s="12"/>
      <c r="G497" s="11"/>
      <c r="H497" s="13"/>
      <c r="I497" s="14"/>
      <c r="K497" s="11"/>
      <c r="L497" s="11"/>
      <c r="M497" s="15"/>
      <c r="N497" s="16"/>
      <c r="O497" s="17"/>
      <c r="P497" s="18"/>
    </row>
    <row r="498" spans="4:16" x14ac:dyDescent="0.25">
      <c r="D498" s="11"/>
      <c r="E498" s="11"/>
      <c r="F498" s="12"/>
      <c r="G498" s="11"/>
      <c r="H498" s="13"/>
      <c r="I498" s="14"/>
      <c r="K498" s="11"/>
      <c r="L498" s="11"/>
      <c r="M498" s="15"/>
      <c r="N498" s="16"/>
      <c r="O498" s="17"/>
      <c r="P498" s="18"/>
    </row>
    <row r="499" spans="4:16" x14ac:dyDescent="0.25">
      <c r="D499" s="11"/>
      <c r="E499" s="11"/>
      <c r="F499" s="12"/>
      <c r="G499" s="11"/>
      <c r="H499" s="13"/>
      <c r="I499" s="14"/>
      <c r="K499" s="11"/>
      <c r="L499" s="11"/>
      <c r="M499" s="15"/>
      <c r="N499" s="16"/>
      <c r="O499" s="17"/>
      <c r="P499" s="18"/>
    </row>
    <row r="500" spans="4:16" x14ac:dyDescent="0.25">
      <c r="D500" s="11"/>
      <c r="E500" s="11"/>
      <c r="F500" s="12"/>
      <c r="G500" s="11"/>
      <c r="H500" s="13"/>
      <c r="I500" s="14"/>
      <c r="K500" s="11"/>
      <c r="L500" s="11"/>
      <c r="M500" s="15"/>
      <c r="N500" s="16"/>
      <c r="O500" s="17"/>
      <c r="P500" s="18"/>
    </row>
    <row r="501" spans="4:16" x14ac:dyDescent="0.25">
      <c r="D501" s="11"/>
      <c r="E501" s="11"/>
      <c r="F501" s="12"/>
      <c r="G501" s="11"/>
      <c r="H501" s="13"/>
      <c r="I501" s="14"/>
      <c r="K501" s="11"/>
      <c r="L501" s="11"/>
      <c r="M501" s="15"/>
      <c r="N501" s="16"/>
      <c r="O501" s="17"/>
      <c r="P501" s="18"/>
    </row>
    <row r="502" spans="4:16" x14ac:dyDescent="0.25">
      <c r="D502" s="11"/>
      <c r="E502" s="11"/>
      <c r="F502" s="12"/>
      <c r="G502" s="11"/>
      <c r="H502" s="13"/>
      <c r="I502" s="14"/>
      <c r="K502" s="11"/>
      <c r="L502" s="11"/>
      <c r="M502" s="15"/>
      <c r="N502" s="16"/>
      <c r="O502" s="17"/>
      <c r="P502" s="18"/>
    </row>
    <row r="503" spans="4:16" x14ac:dyDescent="0.25">
      <c r="D503" s="11"/>
      <c r="E503" s="11"/>
      <c r="F503" s="12"/>
      <c r="G503" s="11"/>
      <c r="H503" s="13"/>
      <c r="I503" s="14"/>
      <c r="K503" s="11"/>
      <c r="L503" s="11"/>
      <c r="M503" s="15"/>
      <c r="N503" s="16"/>
      <c r="O503" s="17"/>
      <c r="P503" s="18"/>
    </row>
    <row r="504" spans="4:16" x14ac:dyDescent="0.25">
      <c r="D504" s="11"/>
      <c r="E504" s="11"/>
      <c r="F504" s="12"/>
      <c r="G504" s="11"/>
      <c r="H504" s="13"/>
      <c r="I504" s="14"/>
      <c r="K504" s="11"/>
      <c r="L504" s="11"/>
      <c r="M504" s="15"/>
      <c r="N504" s="16"/>
      <c r="O504" s="17"/>
      <c r="P504" s="18"/>
    </row>
    <row r="505" spans="4:16" x14ac:dyDescent="0.25">
      <c r="D505" s="11"/>
      <c r="E505" s="11"/>
      <c r="F505" s="12"/>
      <c r="G505" s="11"/>
      <c r="H505" s="13"/>
      <c r="I505" s="14"/>
      <c r="K505" s="11"/>
      <c r="L505" s="11"/>
      <c r="M505" s="15"/>
      <c r="N505" s="16"/>
      <c r="O505" s="17"/>
      <c r="P505" s="18"/>
    </row>
    <row r="506" spans="4:16" x14ac:dyDescent="0.25">
      <c r="D506" s="11"/>
      <c r="E506" s="11"/>
      <c r="F506" s="12"/>
      <c r="G506" s="11"/>
      <c r="H506" s="13"/>
      <c r="I506" s="14"/>
      <c r="K506" s="11"/>
      <c r="L506" s="11"/>
      <c r="M506" s="15"/>
      <c r="N506" s="16"/>
      <c r="O506" s="17"/>
      <c r="P506" s="18"/>
    </row>
    <row r="507" spans="4:16" x14ac:dyDescent="0.25">
      <c r="D507" s="11"/>
      <c r="E507" s="11"/>
      <c r="F507" s="12"/>
      <c r="G507" s="11"/>
      <c r="H507" s="13"/>
      <c r="I507" s="14"/>
      <c r="K507" s="11"/>
      <c r="L507" s="11"/>
      <c r="M507" s="15"/>
      <c r="N507" s="16"/>
      <c r="O507" s="17"/>
      <c r="P507" s="18"/>
    </row>
    <row r="508" spans="4:16" x14ac:dyDescent="0.25">
      <c r="D508" s="11"/>
      <c r="E508" s="11"/>
      <c r="F508" s="12"/>
      <c r="G508" s="11"/>
      <c r="H508" s="13"/>
      <c r="I508" s="14"/>
      <c r="K508" s="11"/>
      <c r="L508" s="11"/>
      <c r="M508" s="15"/>
      <c r="N508" s="16"/>
      <c r="O508" s="17"/>
      <c r="P508" s="18"/>
    </row>
    <row r="509" spans="4:16" x14ac:dyDescent="0.25">
      <c r="D509" s="11"/>
      <c r="E509" s="11"/>
      <c r="F509" s="12"/>
      <c r="G509" s="11"/>
      <c r="H509" s="13"/>
      <c r="I509" s="14"/>
      <c r="K509" s="11"/>
      <c r="L509" s="11"/>
      <c r="M509" s="15"/>
      <c r="N509" s="16"/>
      <c r="O509" s="17"/>
      <c r="P509" s="18"/>
    </row>
    <row r="510" spans="4:16" x14ac:dyDescent="0.25">
      <c r="D510" s="11"/>
      <c r="E510" s="11"/>
      <c r="F510" s="12"/>
      <c r="G510" s="11"/>
      <c r="H510" s="13"/>
      <c r="I510" s="14"/>
      <c r="K510" s="11"/>
      <c r="L510" s="11"/>
      <c r="M510" s="15"/>
      <c r="N510" s="16"/>
      <c r="O510" s="17"/>
      <c r="P510" s="18"/>
    </row>
    <row r="511" spans="4:16" x14ac:dyDescent="0.25">
      <c r="D511" s="11"/>
      <c r="E511" s="11"/>
      <c r="F511" s="12"/>
      <c r="G511" s="11"/>
      <c r="H511" s="13"/>
      <c r="I511" s="14"/>
      <c r="K511" s="11"/>
      <c r="L511" s="11"/>
      <c r="M511" s="15"/>
      <c r="N511" s="16"/>
      <c r="O511" s="17"/>
      <c r="P511" s="18"/>
    </row>
    <row r="512" spans="4:16" x14ac:dyDescent="0.25">
      <c r="D512" s="11"/>
      <c r="E512" s="11"/>
      <c r="F512" s="12"/>
      <c r="G512" s="11"/>
      <c r="H512" s="13"/>
      <c r="I512" s="14"/>
      <c r="K512" s="11"/>
      <c r="L512" s="11"/>
      <c r="M512" s="15"/>
      <c r="N512" s="16"/>
      <c r="O512" s="17"/>
      <c r="P512" s="18"/>
    </row>
    <row r="513" spans="4:16" x14ac:dyDescent="0.25">
      <c r="D513" s="11"/>
      <c r="E513" s="11"/>
      <c r="F513" s="12"/>
      <c r="G513" s="11"/>
      <c r="H513" s="13"/>
      <c r="I513" s="14"/>
      <c r="K513" s="11"/>
      <c r="L513" s="11"/>
      <c r="M513" s="15"/>
      <c r="N513" s="16"/>
      <c r="O513" s="17"/>
      <c r="P513" s="18"/>
    </row>
    <row r="514" spans="4:16" x14ac:dyDescent="0.25">
      <c r="D514" s="11"/>
      <c r="E514" s="11"/>
      <c r="F514" s="12"/>
      <c r="G514" s="11"/>
      <c r="H514" s="13"/>
      <c r="I514" s="14"/>
      <c r="K514" s="11"/>
      <c r="L514" s="11"/>
      <c r="M514" s="15"/>
      <c r="N514" s="16"/>
      <c r="O514" s="17"/>
      <c r="P514" s="18"/>
    </row>
    <row r="515" spans="4:16" x14ac:dyDescent="0.25">
      <c r="D515" s="11"/>
      <c r="E515" s="11"/>
      <c r="F515" s="12"/>
      <c r="G515" s="11"/>
      <c r="H515" s="13"/>
      <c r="I515" s="14"/>
      <c r="K515" s="11"/>
      <c r="L515" s="11"/>
      <c r="M515" s="15"/>
      <c r="N515" s="16"/>
      <c r="O515" s="17"/>
      <c r="P515" s="18"/>
    </row>
    <row r="516" spans="4:16" x14ac:dyDescent="0.25">
      <c r="D516" s="11"/>
      <c r="E516" s="11"/>
      <c r="F516" s="12"/>
      <c r="G516" s="11"/>
      <c r="H516" s="13"/>
      <c r="I516" s="14"/>
      <c r="K516" s="11"/>
      <c r="L516" s="11"/>
      <c r="M516" s="15"/>
      <c r="N516" s="16"/>
      <c r="O516" s="17"/>
      <c r="P516" s="18"/>
    </row>
    <row r="517" spans="4:16" x14ac:dyDescent="0.25">
      <c r="D517" s="11"/>
      <c r="E517" s="11"/>
      <c r="F517" s="12"/>
      <c r="G517" s="11"/>
      <c r="H517" s="13"/>
      <c r="I517" s="14"/>
      <c r="K517" s="11"/>
      <c r="L517" s="11"/>
      <c r="M517" s="15"/>
      <c r="N517" s="16"/>
      <c r="O517" s="17"/>
      <c r="P517" s="18"/>
    </row>
    <row r="518" spans="4:16" x14ac:dyDescent="0.25">
      <c r="D518" s="11"/>
      <c r="E518" s="11"/>
      <c r="F518" s="12"/>
      <c r="G518" s="11"/>
      <c r="H518" s="13"/>
      <c r="I518" s="14"/>
      <c r="K518" s="11"/>
      <c r="L518" s="11"/>
      <c r="M518" s="15"/>
      <c r="N518" s="16"/>
      <c r="O518" s="17"/>
      <c r="P518" s="18"/>
    </row>
    <row r="519" spans="4:16" x14ac:dyDescent="0.25">
      <c r="D519" s="11"/>
      <c r="E519" s="11"/>
      <c r="F519" s="12"/>
      <c r="G519" s="11"/>
      <c r="H519" s="13"/>
      <c r="I519" s="14"/>
      <c r="K519" s="11"/>
      <c r="L519" s="11"/>
      <c r="M519" s="15"/>
      <c r="N519" s="16"/>
      <c r="O519" s="17"/>
      <c r="P519" s="18"/>
    </row>
    <row r="520" spans="4:16" x14ac:dyDescent="0.25">
      <c r="D520" s="11"/>
      <c r="E520" s="11"/>
      <c r="F520" s="12"/>
      <c r="G520" s="11"/>
      <c r="H520" s="13"/>
      <c r="I520" s="14"/>
      <c r="K520" s="11"/>
      <c r="L520" s="11"/>
      <c r="M520" s="15"/>
      <c r="N520" s="16"/>
      <c r="O520" s="17"/>
      <c r="P520" s="18"/>
    </row>
    <row r="521" spans="4:16" x14ac:dyDescent="0.25">
      <c r="D521" s="11"/>
      <c r="E521" s="11"/>
      <c r="F521" s="12"/>
      <c r="G521" s="11"/>
      <c r="H521" s="13"/>
      <c r="I521" s="14"/>
      <c r="K521" s="11"/>
      <c r="L521" s="11"/>
      <c r="M521" s="15"/>
      <c r="N521" s="16"/>
      <c r="O521" s="17"/>
      <c r="P521" s="18"/>
    </row>
    <row r="522" spans="4:16" x14ac:dyDescent="0.25">
      <c r="D522" s="11"/>
      <c r="E522" s="11"/>
      <c r="F522" s="12"/>
      <c r="G522" s="11"/>
      <c r="H522" s="13"/>
      <c r="I522" s="14"/>
      <c r="K522" s="11"/>
      <c r="L522" s="11"/>
      <c r="M522" s="15"/>
      <c r="N522" s="16"/>
      <c r="O522" s="17"/>
      <c r="P522" s="18"/>
    </row>
    <row r="523" spans="4:16" x14ac:dyDescent="0.25">
      <c r="D523" s="11"/>
      <c r="E523" s="11"/>
      <c r="F523" s="12"/>
      <c r="G523" s="11"/>
      <c r="H523" s="13"/>
      <c r="I523" s="14"/>
      <c r="K523" s="11"/>
      <c r="L523" s="11"/>
      <c r="M523" s="15"/>
      <c r="N523" s="16"/>
      <c r="O523" s="17"/>
      <c r="P523" s="18"/>
    </row>
    <row r="524" spans="4:16" x14ac:dyDescent="0.25">
      <c r="D524" s="11"/>
      <c r="E524" s="11"/>
      <c r="F524" s="12"/>
      <c r="G524" s="11"/>
      <c r="H524" s="13"/>
      <c r="I524" s="14"/>
      <c r="K524" s="11"/>
      <c r="L524" s="11"/>
      <c r="M524" s="15"/>
      <c r="N524" s="16"/>
      <c r="O524" s="17"/>
      <c r="P524" s="18"/>
    </row>
    <row r="525" spans="4:16" x14ac:dyDescent="0.25">
      <c r="D525" s="11"/>
      <c r="E525" s="11"/>
      <c r="F525" s="12"/>
      <c r="G525" s="11"/>
      <c r="H525" s="13"/>
      <c r="I525" s="14"/>
      <c r="K525" s="11"/>
      <c r="L525" s="11"/>
      <c r="M525" s="15"/>
      <c r="N525" s="16"/>
      <c r="O525" s="17"/>
      <c r="P525" s="18"/>
    </row>
    <row r="526" spans="4:16" x14ac:dyDescent="0.25">
      <c r="D526" s="11"/>
      <c r="E526" s="11"/>
      <c r="F526" s="12"/>
      <c r="G526" s="11"/>
      <c r="H526" s="13"/>
      <c r="I526" s="14"/>
      <c r="K526" s="11"/>
      <c r="L526" s="11"/>
      <c r="M526" s="15"/>
      <c r="N526" s="16"/>
      <c r="O526" s="17"/>
      <c r="P526" s="18"/>
    </row>
    <row r="527" spans="4:16" x14ac:dyDescent="0.25">
      <c r="D527" s="11"/>
      <c r="E527" s="11"/>
      <c r="F527" s="12"/>
      <c r="G527" s="11"/>
      <c r="H527" s="13"/>
      <c r="I527" s="14"/>
      <c r="K527" s="11"/>
      <c r="L527" s="11"/>
      <c r="M527" s="15"/>
      <c r="N527" s="16"/>
      <c r="O527" s="17"/>
      <c r="P527" s="18"/>
    </row>
    <row r="528" spans="4:16" x14ac:dyDescent="0.25">
      <c r="D528" s="11"/>
      <c r="E528" s="11"/>
      <c r="F528" s="12"/>
      <c r="G528" s="11"/>
      <c r="H528" s="13"/>
      <c r="I528" s="14"/>
      <c r="K528" s="11"/>
      <c r="L528" s="11"/>
      <c r="M528" s="15"/>
      <c r="N528" s="16"/>
      <c r="O528" s="17"/>
      <c r="P528" s="18"/>
    </row>
    <row r="529" spans="4:16" x14ac:dyDescent="0.25">
      <c r="D529" s="11"/>
      <c r="E529" s="11"/>
      <c r="F529" s="12"/>
      <c r="G529" s="11"/>
      <c r="H529" s="13"/>
      <c r="I529" s="14"/>
      <c r="K529" s="11"/>
      <c r="L529" s="11"/>
      <c r="M529" s="15"/>
      <c r="N529" s="16"/>
      <c r="O529" s="17"/>
      <c r="P529" s="18"/>
    </row>
    <row r="530" spans="4:16" x14ac:dyDescent="0.25">
      <c r="D530" s="11"/>
      <c r="E530" s="11"/>
      <c r="F530" s="12"/>
      <c r="G530" s="11"/>
      <c r="H530" s="13"/>
      <c r="I530" s="14"/>
      <c r="K530" s="11"/>
      <c r="L530" s="11"/>
      <c r="M530" s="15"/>
      <c r="N530" s="16"/>
      <c r="O530" s="17"/>
      <c r="P530" s="18"/>
    </row>
    <row r="531" spans="4:16" x14ac:dyDescent="0.25">
      <c r="D531" s="11"/>
      <c r="E531" s="11"/>
      <c r="F531" s="12"/>
      <c r="G531" s="11"/>
      <c r="H531" s="13"/>
      <c r="I531" s="14"/>
      <c r="K531" s="11"/>
      <c r="L531" s="11"/>
      <c r="M531" s="15"/>
      <c r="N531" s="16"/>
      <c r="O531" s="17"/>
      <c r="P531" s="18"/>
    </row>
    <row r="532" spans="4:16" x14ac:dyDescent="0.25">
      <c r="D532" s="11"/>
      <c r="E532" s="11"/>
      <c r="F532" s="12"/>
      <c r="G532" s="11"/>
      <c r="H532" s="13"/>
      <c r="I532" s="14"/>
      <c r="K532" s="11"/>
      <c r="L532" s="11"/>
      <c r="M532" s="15"/>
      <c r="N532" s="16"/>
      <c r="O532" s="17"/>
      <c r="P532" s="18"/>
    </row>
    <row r="533" spans="4:16" x14ac:dyDescent="0.25">
      <c r="D533" s="11"/>
      <c r="E533" s="11"/>
      <c r="F533" s="12"/>
      <c r="G533" s="11"/>
      <c r="H533" s="13"/>
      <c r="I533" s="14"/>
      <c r="K533" s="11"/>
      <c r="L533" s="11"/>
      <c r="M533" s="15"/>
      <c r="N533" s="16"/>
      <c r="O533" s="17"/>
      <c r="P533" s="18"/>
    </row>
    <row r="534" spans="4:16" x14ac:dyDescent="0.25">
      <c r="D534" s="11"/>
      <c r="E534" s="11"/>
      <c r="F534" s="12"/>
      <c r="G534" s="11"/>
      <c r="H534" s="13"/>
      <c r="I534" s="14"/>
      <c r="K534" s="11"/>
      <c r="L534" s="11"/>
      <c r="M534" s="15"/>
      <c r="N534" s="16"/>
      <c r="O534" s="17"/>
      <c r="P534" s="18"/>
    </row>
    <row r="535" spans="4:16" x14ac:dyDescent="0.25">
      <c r="D535" s="11"/>
      <c r="E535" s="11"/>
      <c r="F535" s="12"/>
      <c r="G535" s="11"/>
      <c r="H535" s="13"/>
      <c r="I535" s="14"/>
      <c r="K535" s="11"/>
      <c r="L535" s="11"/>
      <c r="M535" s="15"/>
      <c r="N535" s="16"/>
      <c r="O535" s="17"/>
      <c r="P535" s="18"/>
    </row>
    <row r="536" spans="4:16" x14ac:dyDescent="0.25">
      <c r="D536" s="11"/>
      <c r="E536" s="11"/>
      <c r="F536" s="12"/>
      <c r="G536" s="11"/>
      <c r="H536" s="13"/>
      <c r="I536" s="14"/>
      <c r="K536" s="11"/>
      <c r="L536" s="11"/>
      <c r="M536" s="15"/>
      <c r="N536" s="16"/>
      <c r="O536" s="17"/>
      <c r="P536" s="18"/>
    </row>
    <row r="537" spans="4:16" x14ac:dyDescent="0.25">
      <c r="D537" s="11"/>
      <c r="E537" s="11"/>
      <c r="F537" s="12"/>
      <c r="G537" s="11"/>
      <c r="H537" s="13"/>
      <c r="I537" s="14"/>
      <c r="K537" s="11"/>
      <c r="L537" s="11"/>
      <c r="M537" s="15"/>
      <c r="N537" s="16"/>
      <c r="O537" s="17"/>
      <c r="P537" s="18"/>
    </row>
    <row r="538" spans="4:16" x14ac:dyDescent="0.25">
      <c r="D538" s="11"/>
      <c r="E538" s="11"/>
      <c r="F538" s="12"/>
      <c r="G538" s="11"/>
      <c r="H538" s="13"/>
      <c r="I538" s="14"/>
      <c r="K538" s="11"/>
      <c r="L538" s="11"/>
      <c r="M538" s="15"/>
      <c r="N538" s="16"/>
      <c r="O538" s="17"/>
      <c r="P538" s="18"/>
    </row>
    <row r="539" spans="4:16" x14ac:dyDescent="0.25">
      <c r="D539" s="11"/>
      <c r="E539" s="11"/>
      <c r="F539" s="12"/>
      <c r="G539" s="11"/>
      <c r="H539" s="13"/>
      <c r="I539" s="14"/>
      <c r="K539" s="11"/>
      <c r="L539" s="11"/>
      <c r="M539" s="15"/>
      <c r="N539" s="16"/>
      <c r="O539" s="17"/>
      <c r="P539" s="18"/>
    </row>
    <row r="540" spans="4:16" x14ac:dyDescent="0.25">
      <c r="D540" s="11"/>
      <c r="E540" s="11"/>
      <c r="F540" s="12"/>
      <c r="G540" s="11"/>
      <c r="H540" s="13"/>
      <c r="I540" s="14"/>
      <c r="K540" s="11"/>
      <c r="L540" s="11"/>
      <c r="M540" s="15"/>
      <c r="N540" s="16"/>
      <c r="O540" s="17"/>
      <c r="P540" s="18"/>
    </row>
    <row r="541" spans="4:16" x14ac:dyDescent="0.25">
      <c r="D541" s="11"/>
      <c r="E541" s="11"/>
      <c r="F541" s="12"/>
      <c r="G541" s="11"/>
      <c r="H541" s="13"/>
      <c r="I541" s="14"/>
      <c r="K541" s="11"/>
      <c r="L541" s="11"/>
      <c r="M541" s="15"/>
      <c r="N541" s="16"/>
      <c r="O541" s="17"/>
      <c r="P541" s="18"/>
    </row>
    <row r="542" spans="4:16" x14ac:dyDescent="0.25">
      <c r="D542" s="11"/>
      <c r="E542" s="11"/>
      <c r="F542" s="12"/>
      <c r="G542" s="11"/>
      <c r="H542" s="13"/>
      <c r="I542" s="14"/>
      <c r="K542" s="11"/>
      <c r="L542" s="11"/>
      <c r="M542" s="15"/>
      <c r="N542" s="16"/>
      <c r="O542" s="17"/>
      <c r="P542" s="18"/>
    </row>
    <row r="543" spans="4:16" x14ac:dyDescent="0.25">
      <c r="D543" s="11"/>
      <c r="E543" s="11"/>
      <c r="F543" s="12"/>
      <c r="G543" s="11"/>
      <c r="H543" s="13"/>
      <c r="I543" s="14"/>
      <c r="K543" s="11"/>
      <c r="L543" s="11"/>
      <c r="M543" s="15"/>
      <c r="N543" s="16"/>
      <c r="O543" s="17"/>
      <c r="P543" s="18"/>
    </row>
    <row r="544" spans="4:16" x14ac:dyDescent="0.25">
      <c r="D544" s="11"/>
      <c r="E544" s="11"/>
      <c r="F544" s="12"/>
      <c r="G544" s="11"/>
      <c r="H544" s="13"/>
      <c r="I544" s="14"/>
      <c r="K544" s="11"/>
      <c r="L544" s="11"/>
      <c r="M544" s="15"/>
      <c r="N544" s="16"/>
      <c r="O544" s="17"/>
      <c r="P544" s="18"/>
    </row>
    <row r="545" spans="4:16" x14ac:dyDescent="0.25">
      <c r="D545" s="11"/>
      <c r="E545" s="11"/>
      <c r="F545" s="12"/>
      <c r="G545" s="11"/>
      <c r="H545" s="13"/>
      <c r="I545" s="14"/>
      <c r="K545" s="11"/>
      <c r="L545" s="11"/>
      <c r="M545" s="15"/>
      <c r="N545" s="16"/>
      <c r="O545" s="17"/>
      <c r="P545" s="18"/>
    </row>
    <row r="546" spans="4:16" x14ac:dyDescent="0.25">
      <c r="D546" s="11"/>
      <c r="E546" s="11"/>
      <c r="F546" s="12"/>
      <c r="G546" s="11"/>
      <c r="H546" s="13"/>
      <c r="I546" s="14"/>
      <c r="K546" s="11"/>
      <c r="L546" s="11"/>
      <c r="M546" s="15"/>
      <c r="N546" s="16"/>
      <c r="O546" s="17"/>
      <c r="P546" s="18"/>
    </row>
    <row r="547" spans="4:16" x14ac:dyDescent="0.25">
      <c r="D547" s="11"/>
      <c r="E547" s="11"/>
      <c r="F547" s="12"/>
      <c r="G547" s="11"/>
      <c r="H547" s="13"/>
      <c r="I547" s="14"/>
      <c r="K547" s="11"/>
      <c r="L547" s="11"/>
      <c r="M547" s="15"/>
      <c r="N547" s="16"/>
      <c r="O547" s="17"/>
      <c r="P547" s="18"/>
    </row>
    <row r="548" spans="4:16" x14ac:dyDescent="0.25">
      <c r="D548" s="11"/>
      <c r="E548" s="11"/>
      <c r="F548" s="12"/>
      <c r="G548" s="11"/>
      <c r="H548" s="13"/>
      <c r="I548" s="14"/>
      <c r="K548" s="11"/>
      <c r="L548" s="11"/>
      <c r="M548" s="15"/>
      <c r="N548" s="16"/>
      <c r="O548" s="17"/>
      <c r="P548" s="18"/>
    </row>
    <row r="549" spans="4:16" x14ac:dyDescent="0.25">
      <c r="D549" s="11"/>
      <c r="E549" s="11"/>
      <c r="F549" s="12"/>
      <c r="G549" s="11"/>
      <c r="H549" s="13"/>
      <c r="I549" s="14"/>
      <c r="K549" s="11"/>
      <c r="L549" s="11"/>
      <c r="M549" s="15"/>
      <c r="N549" s="16"/>
      <c r="O549" s="17"/>
      <c r="P549" s="18"/>
    </row>
    <row r="550" spans="4:16" x14ac:dyDescent="0.25">
      <c r="D550" s="11"/>
      <c r="E550" s="11"/>
      <c r="F550" s="12"/>
      <c r="G550" s="11"/>
      <c r="H550" s="13"/>
      <c r="I550" s="14"/>
      <c r="K550" s="11"/>
      <c r="L550" s="11"/>
      <c r="M550" s="15"/>
      <c r="N550" s="16"/>
      <c r="O550" s="17"/>
      <c r="P550" s="18"/>
    </row>
    <row r="551" spans="4:16" x14ac:dyDescent="0.25">
      <c r="D551" s="11"/>
      <c r="E551" s="11"/>
      <c r="F551" s="12"/>
      <c r="G551" s="11"/>
      <c r="H551" s="13"/>
      <c r="I551" s="14"/>
      <c r="K551" s="11"/>
      <c r="L551" s="11"/>
      <c r="M551" s="15"/>
      <c r="N551" s="16"/>
      <c r="O551" s="17"/>
      <c r="P551" s="18"/>
    </row>
    <row r="552" spans="4:16" x14ac:dyDescent="0.25">
      <c r="D552" s="11"/>
      <c r="E552" s="11"/>
      <c r="F552" s="12"/>
      <c r="G552" s="11"/>
      <c r="H552" s="13"/>
      <c r="I552" s="14"/>
      <c r="K552" s="11"/>
      <c r="L552" s="11"/>
      <c r="M552" s="15"/>
      <c r="N552" s="16"/>
      <c r="O552" s="17"/>
      <c r="P552" s="18"/>
    </row>
    <row r="553" spans="4:16" x14ac:dyDescent="0.25">
      <c r="D553" s="11"/>
      <c r="E553" s="11"/>
      <c r="F553" s="12"/>
      <c r="G553" s="11"/>
      <c r="H553" s="13"/>
      <c r="I553" s="14"/>
      <c r="K553" s="11"/>
      <c r="L553" s="11"/>
      <c r="M553" s="15"/>
      <c r="N553" s="16"/>
      <c r="O553" s="17"/>
      <c r="P553" s="18"/>
    </row>
    <row r="554" spans="4:16" x14ac:dyDescent="0.25">
      <c r="D554" s="11"/>
      <c r="E554" s="11"/>
      <c r="F554" s="12"/>
      <c r="G554" s="11"/>
      <c r="H554" s="13"/>
      <c r="I554" s="14"/>
      <c r="K554" s="11"/>
      <c r="L554" s="11"/>
      <c r="M554" s="15"/>
      <c r="N554" s="16"/>
      <c r="O554" s="17"/>
      <c r="P554" s="18"/>
    </row>
    <row r="555" spans="4:16" x14ac:dyDescent="0.25">
      <c r="D555" s="11"/>
      <c r="E555" s="11"/>
      <c r="F555" s="12"/>
      <c r="G555" s="11"/>
      <c r="H555" s="13"/>
      <c r="I555" s="14"/>
      <c r="K555" s="11"/>
      <c r="L555" s="11"/>
      <c r="M555" s="15"/>
      <c r="N555" s="16"/>
      <c r="O555" s="17"/>
      <c r="P555" s="18"/>
    </row>
    <row r="556" spans="4:16" x14ac:dyDescent="0.25">
      <c r="D556" s="11"/>
      <c r="E556" s="11"/>
      <c r="F556" s="12"/>
      <c r="G556" s="11"/>
      <c r="H556" s="13"/>
      <c r="I556" s="14"/>
      <c r="K556" s="11"/>
      <c r="L556" s="11"/>
      <c r="M556" s="15"/>
      <c r="N556" s="16"/>
      <c r="O556" s="17"/>
      <c r="P556" s="18"/>
    </row>
    <row r="557" spans="4:16" x14ac:dyDescent="0.25">
      <c r="D557" s="11"/>
      <c r="E557" s="11"/>
      <c r="F557" s="12"/>
      <c r="G557" s="11"/>
      <c r="H557" s="13"/>
      <c r="I557" s="14"/>
      <c r="K557" s="11"/>
      <c r="L557" s="11"/>
      <c r="M557" s="15"/>
      <c r="N557" s="16"/>
      <c r="O557" s="17"/>
      <c r="P557" s="18"/>
    </row>
    <row r="558" spans="4:16" x14ac:dyDescent="0.25">
      <c r="D558" s="11"/>
      <c r="E558" s="11"/>
      <c r="F558" s="12"/>
      <c r="G558" s="11"/>
      <c r="H558" s="13"/>
      <c r="I558" s="14"/>
      <c r="K558" s="11"/>
      <c r="L558" s="11"/>
      <c r="M558" s="15"/>
      <c r="N558" s="16"/>
      <c r="O558" s="17"/>
      <c r="P558" s="18"/>
    </row>
    <row r="559" spans="4:16" x14ac:dyDescent="0.25">
      <c r="D559" s="11"/>
      <c r="E559" s="11"/>
      <c r="F559" s="12"/>
      <c r="G559" s="11"/>
      <c r="H559" s="13"/>
      <c r="I559" s="14"/>
      <c r="K559" s="11"/>
      <c r="L559" s="11"/>
      <c r="M559" s="15"/>
      <c r="N559" s="16"/>
      <c r="O559" s="17"/>
      <c r="P559" s="18"/>
    </row>
    <row r="560" spans="4:16" x14ac:dyDescent="0.25">
      <c r="D560" s="11"/>
      <c r="E560" s="11"/>
      <c r="F560" s="12"/>
      <c r="G560" s="11"/>
      <c r="H560" s="13"/>
      <c r="I560" s="14"/>
      <c r="K560" s="11"/>
      <c r="L560" s="11"/>
      <c r="M560" s="15"/>
      <c r="N560" s="16"/>
      <c r="O560" s="17"/>
      <c r="P560" s="18"/>
    </row>
    <row r="561" spans="4:16" x14ac:dyDescent="0.25">
      <c r="D561" s="11"/>
      <c r="E561" s="11"/>
      <c r="F561" s="12"/>
      <c r="G561" s="11"/>
      <c r="H561" s="13"/>
      <c r="I561" s="14"/>
      <c r="K561" s="11"/>
      <c r="L561" s="11"/>
      <c r="M561" s="15"/>
      <c r="N561" s="16"/>
      <c r="O561" s="17"/>
      <c r="P561" s="18"/>
    </row>
    <row r="562" spans="4:16" x14ac:dyDescent="0.25">
      <c r="D562" s="11"/>
      <c r="E562" s="11"/>
      <c r="F562" s="12"/>
      <c r="G562" s="11"/>
      <c r="H562" s="13"/>
      <c r="I562" s="14"/>
      <c r="K562" s="11"/>
      <c r="L562" s="11"/>
      <c r="M562" s="15"/>
      <c r="N562" s="16"/>
      <c r="O562" s="17"/>
      <c r="P562" s="18"/>
    </row>
    <row r="563" spans="4:16" x14ac:dyDescent="0.25">
      <c r="D563" s="11"/>
      <c r="E563" s="11"/>
      <c r="F563" s="12"/>
      <c r="G563" s="11"/>
      <c r="H563" s="13"/>
      <c r="I563" s="14"/>
      <c r="K563" s="11"/>
      <c r="L563" s="11"/>
      <c r="M563" s="15"/>
      <c r="N563" s="16"/>
      <c r="O563" s="17"/>
      <c r="P563" s="18"/>
    </row>
    <row r="564" spans="4:16" x14ac:dyDescent="0.25">
      <c r="D564" s="11"/>
      <c r="E564" s="11"/>
      <c r="F564" s="12"/>
      <c r="G564" s="11"/>
      <c r="H564" s="13"/>
      <c r="I564" s="14"/>
      <c r="K564" s="11"/>
      <c r="L564" s="11"/>
      <c r="M564" s="15"/>
      <c r="N564" s="16"/>
      <c r="O564" s="17"/>
      <c r="P564" s="18"/>
    </row>
    <row r="565" spans="4:16" x14ac:dyDescent="0.25">
      <c r="D565" s="11"/>
      <c r="E565" s="11"/>
      <c r="F565" s="12"/>
      <c r="G565" s="11"/>
      <c r="H565" s="13"/>
      <c r="I565" s="14"/>
      <c r="K565" s="11"/>
      <c r="L565" s="11"/>
      <c r="M565" s="15"/>
      <c r="N565" s="16"/>
      <c r="O565" s="17"/>
      <c r="P565" s="18"/>
    </row>
    <row r="566" spans="4:16" x14ac:dyDescent="0.25">
      <c r="D566" s="11"/>
      <c r="E566" s="11"/>
      <c r="F566" s="12"/>
      <c r="G566" s="11"/>
      <c r="H566" s="13"/>
      <c r="I566" s="14"/>
      <c r="K566" s="11"/>
      <c r="L566" s="11"/>
      <c r="M566" s="15"/>
      <c r="N566" s="16"/>
      <c r="O566" s="17"/>
      <c r="P566" s="18"/>
    </row>
    <row r="567" spans="4:16" x14ac:dyDescent="0.25">
      <c r="D567" s="11"/>
      <c r="E567" s="11"/>
      <c r="F567" s="12"/>
      <c r="G567" s="11"/>
      <c r="H567" s="13"/>
      <c r="I567" s="14"/>
      <c r="K567" s="11"/>
      <c r="L567" s="11"/>
      <c r="M567" s="15"/>
      <c r="N567" s="16"/>
      <c r="O567" s="17"/>
      <c r="P567" s="18"/>
    </row>
    <row r="568" spans="4:16" x14ac:dyDescent="0.25">
      <c r="D568" s="11"/>
      <c r="E568" s="11"/>
      <c r="F568" s="12"/>
      <c r="G568" s="11"/>
      <c r="H568" s="13"/>
      <c r="I568" s="14"/>
      <c r="K568" s="11"/>
      <c r="L568" s="11"/>
      <c r="M568" s="15"/>
      <c r="N568" s="16"/>
      <c r="O568" s="17"/>
      <c r="P568" s="18"/>
    </row>
    <row r="569" spans="4:16" x14ac:dyDescent="0.25">
      <c r="D569" s="11"/>
      <c r="E569" s="11"/>
      <c r="F569" s="12"/>
      <c r="G569" s="11"/>
      <c r="H569" s="13"/>
      <c r="I569" s="14"/>
      <c r="K569" s="11"/>
      <c r="L569" s="11"/>
      <c r="M569" s="15"/>
      <c r="N569" s="16"/>
      <c r="O569" s="17"/>
      <c r="P569" s="18"/>
    </row>
    <row r="570" spans="4:16" x14ac:dyDescent="0.25">
      <c r="D570" s="11"/>
      <c r="E570" s="11"/>
      <c r="F570" s="12"/>
      <c r="G570" s="11"/>
      <c r="H570" s="13"/>
      <c r="I570" s="14"/>
      <c r="K570" s="11"/>
      <c r="L570" s="11"/>
      <c r="M570" s="15"/>
      <c r="N570" s="16"/>
      <c r="O570" s="17"/>
      <c r="P570" s="18"/>
    </row>
    <row r="571" spans="4:16" x14ac:dyDescent="0.25">
      <c r="D571" s="11"/>
      <c r="E571" s="11"/>
      <c r="F571" s="12"/>
      <c r="G571" s="11"/>
      <c r="H571" s="13"/>
      <c r="I571" s="14"/>
      <c r="K571" s="11"/>
      <c r="L571" s="11"/>
      <c r="M571" s="15"/>
      <c r="N571" s="16"/>
      <c r="O571" s="17"/>
      <c r="P571" s="18"/>
    </row>
    <row r="572" spans="4:16" x14ac:dyDescent="0.25">
      <c r="D572" s="11"/>
      <c r="E572" s="11"/>
      <c r="F572" s="12"/>
      <c r="G572" s="11"/>
      <c r="H572" s="13"/>
      <c r="I572" s="14"/>
      <c r="K572" s="11"/>
      <c r="L572" s="11"/>
      <c r="M572" s="15"/>
      <c r="N572" s="16"/>
      <c r="O572" s="17"/>
      <c r="P572" s="18"/>
    </row>
    <row r="573" spans="4:16" x14ac:dyDescent="0.25">
      <c r="D573" s="11"/>
      <c r="E573" s="11"/>
      <c r="F573" s="12"/>
      <c r="G573" s="11"/>
      <c r="H573" s="13"/>
      <c r="I573" s="14"/>
      <c r="K573" s="11"/>
      <c r="L573" s="11"/>
      <c r="M573" s="15"/>
      <c r="N573" s="16"/>
      <c r="O573" s="17"/>
      <c r="P573" s="18"/>
    </row>
    <row r="574" spans="4:16" x14ac:dyDescent="0.25">
      <c r="D574" s="11"/>
      <c r="E574" s="11"/>
      <c r="F574" s="12"/>
      <c r="G574" s="11"/>
      <c r="H574" s="13"/>
      <c r="I574" s="14"/>
      <c r="K574" s="11"/>
      <c r="L574" s="11"/>
      <c r="M574" s="15"/>
      <c r="N574" s="16"/>
      <c r="O574" s="17"/>
      <c r="P574" s="18"/>
    </row>
    <row r="575" spans="4:16" x14ac:dyDescent="0.25">
      <c r="D575" s="11"/>
      <c r="E575" s="11"/>
      <c r="F575" s="12"/>
      <c r="G575" s="11"/>
      <c r="H575" s="13"/>
      <c r="I575" s="14"/>
      <c r="K575" s="11"/>
      <c r="L575" s="11"/>
      <c r="M575" s="15"/>
      <c r="N575" s="16"/>
      <c r="O575" s="17"/>
      <c r="P575" s="18"/>
    </row>
    <row r="576" spans="4:16" x14ac:dyDescent="0.25">
      <c r="D576" s="11"/>
      <c r="E576" s="11"/>
      <c r="F576" s="12"/>
      <c r="G576" s="11"/>
      <c r="H576" s="13"/>
      <c r="I576" s="14"/>
      <c r="K576" s="11"/>
      <c r="L576" s="11"/>
      <c r="M576" s="15"/>
      <c r="N576" s="16"/>
      <c r="O576" s="17"/>
      <c r="P576" s="18"/>
    </row>
    <row r="577" spans="4:16" x14ac:dyDescent="0.25">
      <c r="D577" s="11"/>
      <c r="E577" s="11"/>
      <c r="F577" s="12"/>
      <c r="G577" s="11"/>
      <c r="H577" s="13"/>
      <c r="I577" s="14"/>
      <c r="K577" s="11"/>
      <c r="L577" s="11"/>
      <c r="M577" s="15"/>
      <c r="N577" s="16"/>
      <c r="O577" s="17"/>
      <c r="P577" s="18"/>
    </row>
    <row r="578" spans="4:16" x14ac:dyDescent="0.25">
      <c r="D578" s="11"/>
      <c r="E578" s="11"/>
      <c r="F578" s="12"/>
      <c r="G578" s="11"/>
      <c r="H578" s="13"/>
      <c r="I578" s="14"/>
      <c r="K578" s="11"/>
      <c r="L578" s="11"/>
      <c r="M578" s="15"/>
      <c r="N578" s="16"/>
      <c r="O578" s="17"/>
      <c r="P578" s="18"/>
    </row>
    <row r="579" spans="4:16" x14ac:dyDescent="0.25">
      <c r="D579" s="11"/>
      <c r="E579" s="11"/>
      <c r="F579" s="12"/>
      <c r="G579" s="11"/>
      <c r="H579" s="13"/>
      <c r="I579" s="14"/>
      <c r="K579" s="11"/>
      <c r="L579" s="11"/>
      <c r="M579" s="15"/>
      <c r="N579" s="16"/>
      <c r="O579" s="17"/>
      <c r="P579" s="18"/>
    </row>
    <row r="580" spans="4:16" x14ac:dyDescent="0.25">
      <c r="D580" s="11"/>
      <c r="E580" s="11"/>
      <c r="F580" s="12"/>
      <c r="G580" s="11"/>
      <c r="H580" s="13"/>
      <c r="I580" s="14"/>
      <c r="K580" s="11"/>
      <c r="L580" s="11"/>
      <c r="M580" s="15"/>
      <c r="N580" s="16"/>
      <c r="O580" s="17"/>
      <c r="P580" s="18"/>
    </row>
    <row r="581" spans="4:16" x14ac:dyDescent="0.25">
      <c r="D581" s="11"/>
      <c r="E581" s="11"/>
      <c r="F581" s="12"/>
      <c r="G581" s="11"/>
      <c r="H581" s="13"/>
      <c r="I581" s="14"/>
      <c r="K581" s="11"/>
      <c r="L581" s="11"/>
      <c r="M581" s="15"/>
      <c r="N581" s="16"/>
      <c r="O581" s="17"/>
      <c r="P581" s="18"/>
    </row>
    <row r="582" spans="4:16" x14ac:dyDescent="0.25">
      <c r="D582" s="11"/>
      <c r="E582" s="11"/>
      <c r="F582" s="12"/>
      <c r="G582" s="11"/>
      <c r="H582" s="13"/>
      <c r="I582" s="14"/>
      <c r="K582" s="11"/>
      <c r="L582" s="11"/>
      <c r="M582" s="15"/>
      <c r="N582" s="16"/>
      <c r="O582" s="17"/>
      <c r="P582" s="18"/>
    </row>
    <row r="583" spans="4:16" x14ac:dyDescent="0.25">
      <c r="D583" s="11"/>
      <c r="E583" s="11"/>
      <c r="F583" s="12"/>
      <c r="G583" s="11"/>
      <c r="H583" s="13"/>
      <c r="I583" s="14"/>
      <c r="K583" s="11"/>
      <c r="L583" s="11"/>
      <c r="M583" s="15"/>
      <c r="N583" s="16"/>
      <c r="O583" s="17"/>
      <c r="P583" s="18"/>
    </row>
    <row r="584" spans="4:16" x14ac:dyDescent="0.25">
      <c r="D584" s="11"/>
      <c r="E584" s="11"/>
      <c r="F584" s="12"/>
      <c r="G584" s="11"/>
      <c r="H584" s="13"/>
      <c r="I584" s="14"/>
      <c r="K584" s="11"/>
      <c r="L584" s="11"/>
      <c r="M584" s="15"/>
      <c r="N584" s="16"/>
      <c r="O584" s="17"/>
      <c r="P584" s="18"/>
    </row>
    <row r="585" spans="4:16" x14ac:dyDescent="0.25">
      <c r="D585" s="11"/>
      <c r="E585" s="11"/>
      <c r="F585" s="12"/>
      <c r="G585" s="11"/>
      <c r="H585" s="13"/>
      <c r="I585" s="14"/>
      <c r="K585" s="11"/>
      <c r="L585" s="11"/>
      <c r="M585" s="15"/>
      <c r="N585" s="16"/>
      <c r="O585" s="17"/>
      <c r="P585" s="18"/>
    </row>
    <row r="586" spans="4:16" x14ac:dyDescent="0.25">
      <c r="D586" s="11"/>
      <c r="E586" s="11"/>
      <c r="F586" s="12"/>
      <c r="G586" s="11"/>
      <c r="H586" s="13"/>
      <c r="I586" s="14"/>
      <c r="K586" s="11"/>
      <c r="L586" s="11"/>
      <c r="M586" s="15"/>
      <c r="N586" s="16"/>
      <c r="O586" s="17"/>
      <c r="P586" s="18"/>
    </row>
    <row r="587" spans="4:16" x14ac:dyDescent="0.25">
      <c r="D587" s="11"/>
      <c r="E587" s="11"/>
      <c r="F587" s="12"/>
      <c r="G587" s="11"/>
      <c r="H587" s="13"/>
      <c r="I587" s="14"/>
      <c r="K587" s="11"/>
      <c r="L587" s="11"/>
      <c r="M587" s="15"/>
      <c r="N587" s="16"/>
      <c r="O587" s="17"/>
      <c r="P587" s="18"/>
    </row>
    <row r="588" spans="4:16" x14ac:dyDescent="0.25">
      <c r="D588" s="11"/>
      <c r="E588" s="11"/>
      <c r="F588" s="12"/>
      <c r="G588" s="11"/>
      <c r="H588" s="13"/>
      <c r="I588" s="14"/>
      <c r="K588" s="11"/>
      <c r="L588" s="11"/>
      <c r="M588" s="15"/>
      <c r="N588" s="16"/>
      <c r="O588" s="17"/>
      <c r="P588" s="18"/>
    </row>
    <row r="589" spans="4:16" x14ac:dyDescent="0.25">
      <c r="D589" s="11"/>
      <c r="E589" s="11"/>
      <c r="F589" s="12"/>
      <c r="G589" s="11"/>
      <c r="H589" s="13"/>
      <c r="I589" s="14"/>
      <c r="K589" s="11"/>
      <c r="L589" s="11"/>
      <c r="M589" s="15"/>
      <c r="N589" s="16"/>
      <c r="O589" s="17"/>
      <c r="P589" s="18"/>
    </row>
    <row r="590" spans="4:16" x14ac:dyDescent="0.25">
      <c r="D590" s="11"/>
      <c r="E590" s="11"/>
      <c r="F590" s="12"/>
      <c r="G590" s="11"/>
      <c r="H590" s="13"/>
      <c r="I590" s="14"/>
      <c r="K590" s="11"/>
      <c r="L590" s="11"/>
      <c r="M590" s="15"/>
      <c r="N590" s="16"/>
      <c r="O590" s="17"/>
      <c r="P590" s="18"/>
    </row>
    <row r="591" spans="4:16" x14ac:dyDescent="0.25">
      <c r="D591" s="11"/>
      <c r="E591" s="11"/>
      <c r="F591" s="12"/>
      <c r="G591" s="11"/>
      <c r="H591" s="13"/>
      <c r="I591" s="14"/>
      <c r="K591" s="11"/>
      <c r="L591" s="11"/>
      <c r="M591" s="15"/>
      <c r="N591" s="16"/>
      <c r="O591" s="17"/>
      <c r="P591" s="18"/>
    </row>
    <row r="592" spans="4:16" x14ac:dyDescent="0.25">
      <c r="D592" s="11"/>
      <c r="E592" s="11"/>
      <c r="F592" s="12"/>
      <c r="G592" s="11"/>
      <c r="H592" s="13"/>
      <c r="I592" s="14"/>
      <c r="K592" s="11"/>
      <c r="L592" s="11"/>
      <c r="M592" s="15"/>
      <c r="N592" s="16"/>
      <c r="O592" s="17"/>
      <c r="P592" s="18"/>
    </row>
    <row r="593" spans="4:16" x14ac:dyDescent="0.25">
      <c r="D593" s="11"/>
      <c r="E593" s="11"/>
      <c r="F593" s="12"/>
      <c r="G593" s="11"/>
      <c r="H593" s="13"/>
      <c r="I593" s="14"/>
      <c r="K593" s="11"/>
      <c r="L593" s="11"/>
      <c r="M593" s="15"/>
      <c r="N593" s="16"/>
      <c r="O593" s="17"/>
      <c r="P593" s="18"/>
    </row>
    <row r="594" spans="4:16" x14ac:dyDescent="0.25">
      <c r="D594" s="11"/>
      <c r="E594" s="11"/>
      <c r="F594" s="12"/>
      <c r="G594" s="11"/>
      <c r="H594" s="13"/>
      <c r="I594" s="14"/>
      <c r="K594" s="11"/>
      <c r="L594" s="11"/>
      <c r="M594" s="15"/>
      <c r="N594" s="16"/>
      <c r="O594" s="17"/>
      <c r="P594" s="18"/>
    </row>
    <row r="595" spans="4:16" x14ac:dyDescent="0.25">
      <c r="D595" s="11"/>
      <c r="E595" s="11"/>
      <c r="F595" s="12"/>
      <c r="G595" s="11"/>
      <c r="H595" s="13"/>
      <c r="I595" s="14"/>
      <c r="K595" s="11"/>
      <c r="L595" s="11"/>
      <c r="M595" s="15"/>
      <c r="N595" s="16"/>
      <c r="O595" s="17"/>
      <c r="P595" s="18"/>
    </row>
    <row r="596" spans="4:16" x14ac:dyDescent="0.25">
      <c r="D596" s="11"/>
      <c r="E596" s="11"/>
      <c r="F596" s="12"/>
      <c r="G596" s="11"/>
      <c r="H596" s="13"/>
      <c r="I596" s="14"/>
      <c r="K596" s="11"/>
      <c r="L596" s="11"/>
      <c r="M596" s="15"/>
      <c r="N596" s="16"/>
      <c r="O596" s="17"/>
      <c r="P596" s="18"/>
    </row>
    <row r="597" spans="4:16" x14ac:dyDescent="0.25">
      <c r="D597" s="11"/>
      <c r="E597" s="11"/>
      <c r="F597" s="12"/>
      <c r="G597" s="11"/>
      <c r="H597" s="13"/>
      <c r="I597" s="14"/>
      <c r="K597" s="11"/>
      <c r="L597" s="11"/>
      <c r="M597" s="15"/>
      <c r="N597" s="16"/>
      <c r="O597" s="17"/>
      <c r="P597" s="18"/>
    </row>
    <row r="598" spans="4:16" x14ac:dyDescent="0.25">
      <c r="D598" s="11"/>
      <c r="E598" s="11"/>
      <c r="F598" s="12"/>
      <c r="G598" s="11"/>
      <c r="H598" s="13"/>
      <c r="I598" s="14"/>
      <c r="K598" s="11"/>
      <c r="L598" s="11"/>
      <c r="M598" s="15"/>
      <c r="N598" s="16"/>
      <c r="O598" s="17"/>
      <c r="P598" s="18"/>
    </row>
    <row r="599" spans="4:16" x14ac:dyDescent="0.25">
      <c r="D599" s="11"/>
      <c r="E599" s="11"/>
      <c r="F599" s="12"/>
      <c r="G599" s="11"/>
      <c r="H599" s="13"/>
      <c r="I599" s="14"/>
      <c r="K599" s="11"/>
      <c r="L599" s="11"/>
      <c r="M599" s="15"/>
      <c r="N599" s="16"/>
      <c r="O599" s="17"/>
      <c r="P599" s="18"/>
    </row>
    <row r="600" spans="4:16" x14ac:dyDescent="0.25">
      <c r="D600" s="11"/>
      <c r="E600" s="11"/>
      <c r="F600" s="12"/>
      <c r="G600" s="11"/>
      <c r="H600" s="13"/>
      <c r="I600" s="14"/>
      <c r="K600" s="11"/>
      <c r="L600" s="11"/>
      <c r="M600" s="15"/>
      <c r="N600" s="16"/>
      <c r="O600" s="17"/>
      <c r="P600" s="18"/>
    </row>
    <row r="601" spans="4:16" x14ac:dyDescent="0.25">
      <c r="D601" s="11"/>
      <c r="E601" s="11"/>
      <c r="F601" s="12"/>
      <c r="G601" s="11"/>
      <c r="H601" s="13"/>
      <c r="I601" s="14"/>
      <c r="K601" s="11"/>
      <c r="L601" s="11"/>
      <c r="M601" s="15"/>
      <c r="N601" s="16"/>
      <c r="O601" s="17"/>
      <c r="P601" s="18"/>
    </row>
    <row r="602" spans="4:16" x14ac:dyDescent="0.25">
      <c r="D602" s="11"/>
      <c r="E602" s="11"/>
      <c r="F602" s="12"/>
      <c r="G602" s="11"/>
      <c r="H602" s="13"/>
      <c r="I602" s="14"/>
      <c r="K602" s="11"/>
      <c r="L602" s="11"/>
      <c r="M602" s="15"/>
      <c r="N602" s="16"/>
      <c r="O602" s="17"/>
      <c r="P602" s="18"/>
    </row>
    <row r="603" spans="4:16" x14ac:dyDescent="0.25">
      <c r="D603" s="11"/>
      <c r="E603" s="11"/>
      <c r="F603" s="12"/>
      <c r="G603" s="11"/>
      <c r="H603" s="13"/>
      <c r="I603" s="14"/>
      <c r="K603" s="11"/>
      <c r="L603" s="11"/>
      <c r="M603" s="15"/>
      <c r="N603" s="16"/>
      <c r="O603" s="17"/>
      <c r="P603" s="18"/>
    </row>
    <row r="604" spans="4:16" x14ac:dyDescent="0.25">
      <c r="D604" s="11"/>
      <c r="E604" s="11"/>
      <c r="F604" s="12"/>
      <c r="G604" s="11"/>
      <c r="H604" s="13"/>
      <c r="I604" s="14"/>
      <c r="K604" s="11"/>
      <c r="L604" s="11"/>
      <c r="M604" s="15"/>
      <c r="N604" s="16"/>
      <c r="O604" s="17"/>
      <c r="P604" s="18"/>
    </row>
    <row r="605" spans="4:16" x14ac:dyDescent="0.25">
      <c r="D605" s="11"/>
      <c r="E605" s="11"/>
      <c r="F605" s="12"/>
      <c r="G605" s="11"/>
      <c r="H605" s="13"/>
      <c r="I605" s="14"/>
      <c r="K605" s="11"/>
      <c r="L605" s="11"/>
      <c r="M605" s="15"/>
      <c r="N605" s="16"/>
      <c r="O605" s="17"/>
      <c r="P605" s="18"/>
    </row>
    <row r="606" spans="4:16" x14ac:dyDescent="0.25">
      <c r="D606" s="11"/>
      <c r="E606" s="11"/>
      <c r="F606" s="12"/>
      <c r="G606" s="11"/>
      <c r="H606" s="13"/>
      <c r="I606" s="14"/>
      <c r="K606" s="11"/>
      <c r="L606" s="11"/>
      <c r="M606" s="15"/>
      <c r="N606" s="16"/>
      <c r="O606" s="17"/>
      <c r="P606" s="18"/>
    </row>
    <row r="607" spans="4:16" x14ac:dyDescent="0.25">
      <c r="D607" s="11"/>
      <c r="E607" s="11"/>
      <c r="F607" s="12"/>
      <c r="G607" s="11"/>
      <c r="H607" s="13"/>
      <c r="I607" s="14"/>
      <c r="K607" s="11"/>
      <c r="L607" s="11"/>
      <c r="M607" s="15"/>
      <c r="N607" s="16"/>
      <c r="O607" s="17"/>
      <c r="P607" s="18"/>
    </row>
    <row r="608" spans="4:16" x14ac:dyDescent="0.25">
      <c r="D608" s="11"/>
      <c r="E608" s="11"/>
      <c r="F608" s="12"/>
      <c r="G608" s="11"/>
      <c r="H608" s="13"/>
      <c r="I608" s="14"/>
      <c r="K608" s="11"/>
      <c r="L608" s="11"/>
      <c r="M608" s="15"/>
      <c r="N608" s="16"/>
      <c r="O608" s="17"/>
      <c r="P608" s="18"/>
    </row>
    <row r="609" spans="4:16" x14ac:dyDescent="0.25">
      <c r="D609" s="11"/>
      <c r="E609" s="11"/>
      <c r="F609" s="12"/>
      <c r="G609" s="11"/>
      <c r="H609" s="13"/>
      <c r="I609" s="14"/>
      <c r="K609" s="11"/>
      <c r="L609" s="11"/>
      <c r="M609" s="15"/>
      <c r="N609" s="16"/>
      <c r="O609" s="17"/>
      <c r="P609" s="18"/>
    </row>
    <row r="610" spans="4:16" x14ac:dyDescent="0.25">
      <c r="D610" s="11"/>
      <c r="E610" s="11"/>
      <c r="F610" s="12"/>
      <c r="G610" s="11"/>
      <c r="H610" s="13"/>
      <c r="I610" s="14"/>
      <c r="K610" s="11"/>
      <c r="L610" s="11"/>
      <c r="M610" s="15"/>
      <c r="N610" s="16"/>
      <c r="O610" s="17"/>
      <c r="P610" s="18"/>
    </row>
    <row r="611" spans="4:16" x14ac:dyDescent="0.25">
      <c r="D611" s="11"/>
      <c r="E611" s="11"/>
      <c r="F611" s="12"/>
      <c r="G611" s="11"/>
      <c r="H611" s="13"/>
      <c r="I611" s="14"/>
      <c r="K611" s="11"/>
      <c r="L611" s="11"/>
      <c r="M611" s="15"/>
      <c r="N611" s="16"/>
      <c r="O611" s="17"/>
      <c r="P611" s="18"/>
    </row>
    <row r="612" spans="4:16" x14ac:dyDescent="0.25">
      <c r="D612" s="11"/>
      <c r="E612" s="11"/>
      <c r="F612" s="12"/>
      <c r="G612" s="11"/>
      <c r="H612" s="13"/>
      <c r="I612" s="14"/>
      <c r="K612" s="11"/>
      <c r="L612" s="11"/>
      <c r="M612" s="15"/>
      <c r="N612" s="16"/>
      <c r="O612" s="17"/>
      <c r="P612" s="18"/>
    </row>
    <row r="613" spans="4:16" x14ac:dyDescent="0.25">
      <c r="D613" s="11"/>
      <c r="E613" s="11"/>
      <c r="F613" s="12"/>
      <c r="G613" s="11"/>
      <c r="H613" s="13"/>
      <c r="I613" s="14"/>
      <c r="K613" s="11"/>
      <c r="L613" s="11"/>
      <c r="M613" s="15"/>
      <c r="N613" s="16"/>
      <c r="O613" s="17"/>
      <c r="P613" s="18"/>
    </row>
    <row r="614" spans="4:16" x14ac:dyDescent="0.25">
      <c r="D614" s="11"/>
      <c r="E614" s="11"/>
      <c r="F614" s="12"/>
      <c r="G614" s="11"/>
      <c r="H614" s="13"/>
      <c r="I614" s="14"/>
      <c r="K614" s="11"/>
      <c r="L614" s="11"/>
      <c r="M614" s="15"/>
      <c r="N614" s="16"/>
      <c r="O614" s="17"/>
      <c r="P614" s="18"/>
    </row>
    <row r="615" spans="4:16" x14ac:dyDescent="0.25">
      <c r="D615" s="11"/>
      <c r="E615" s="11"/>
      <c r="F615" s="12"/>
      <c r="G615" s="11"/>
      <c r="H615" s="13"/>
      <c r="I615" s="14"/>
      <c r="K615" s="11"/>
      <c r="L615" s="11"/>
      <c r="M615" s="15"/>
      <c r="N615" s="16"/>
      <c r="O615" s="17"/>
      <c r="P615" s="18"/>
    </row>
    <row r="616" spans="4:16" x14ac:dyDescent="0.25">
      <c r="D616" s="11"/>
      <c r="E616" s="11"/>
      <c r="F616" s="12"/>
      <c r="G616" s="11"/>
      <c r="H616" s="13"/>
      <c r="I616" s="14"/>
      <c r="K616" s="11"/>
      <c r="L616" s="11"/>
      <c r="M616" s="15"/>
      <c r="N616" s="16"/>
      <c r="O616" s="17"/>
      <c r="P616" s="18"/>
    </row>
    <row r="617" spans="4:16" x14ac:dyDescent="0.25">
      <c r="D617" s="11"/>
      <c r="E617" s="11"/>
      <c r="F617" s="12"/>
      <c r="G617" s="11"/>
      <c r="H617" s="13"/>
      <c r="I617" s="14"/>
      <c r="K617" s="11"/>
      <c r="L617" s="11"/>
      <c r="M617" s="15"/>
      <c r="N617" s="16"/>
      <c r="O617" s="17"/>
      <c r="P617" s="18"/>
    </row>
    <row r="618" spans="4:16" x14ac:dyDescent="0.25">
      <c r="D618" s="11"/>
      <c r="E618" s="11"/>
      <c r="F618" s="12"/>
      <c r="G618" s="11"/>
      <c r="H618" s="13"/>
      <c r="I618" s="14"/>
      <c r="K618" s="11"/>
      <c r="L618" s="11"/>
      <c r="M618" s="15"/>
      <c r="N618" s="16"/>
      <c r="O618" s="17"/>
      <c r="P618" s="18"/>
    </row>
    <row r="619" spans="4:16" x14ac:dyDescent="0.25">
      <c r="D619" s="11"/>
      <c r="E619" s="11"/>
      <c r="F619" s="12"/>
      <c r="G619" s="11"/>
      <c r="H619" s="13"/>
      <c r="I619" s="14"/>
      <c r="K619" s="11"/>
      <c r="L619" s="11"/>
      <c r="M619" s="15"/>
      <c r="N619" s="16"/>
      <c r="O619" s="17"/>
      <c r="P619" s="18"/>
    </row>
    <row r="620" spans="4:16" x14ac:dyDescent="0.25">
      <c r="D620" s="11"/>
      <c r="E620" s="11"/>
      <c r="F620" s="12"/>
      <c r="G620" s="11"/>
      <c r="H620" s="13"/>
      <c r="I620" s="14"/>
      <c r="K620" s="11"/>
      <c r="L620" s="11"/>
      <c r="M620" s="15"/>
      <c r="N620" s="16"/>
      <c r="O620" s="17"/>
      <c r="P620" s="18"/>
    </row>
    <row r="621" spans="4:16" x14ac:dyDescent="0.25">
      <c r="D621" s="11"/>
      <c r="E621" s="11"/>
      <c r="F621" s="12"/>
      <c r="G621" s="11"/>
      <c r="H621" s="13"/>
      <c r="I621" s="14"/>
      <c r="K621" s="11"/>
      <c r="L621" s="11"/>
      <c r="M621" s="15"/>
      <c r="N621" s="16"/>
      <c r="O621" s="17"/>
      <c r="P621" s="18"/>
    </row>
    <row r="622" spans="4:16" x14ac:dyDescent="0.25">
      <c r="D622" s="11"/>
      <c r="E622" s="11"/>
      <c r="F622" s="12"/>
      <c r="G622" s="11"/>
      <c r="H622" s="13"/>
      <c r="I622" s="14"/>
      <c r="K622" s="11"/>
      <c r="L622" s="11"/>
      <c r="M622" s="15"/>
      <c r="N622" s="16"/>
      <c r="O622" s="17"/>
      <c r="P622" s="18"/>
    </row>
    <row r="623" spans="4:16" x14ac:dyDescent="0.25">
      <c r="D623" s="11"/>
      <c r="E623" s="11"/>
      <c r="F623" s="12"/>
      <c r="G623" s="11"/>
      <c r="H623" s="13"/>
      <c r="I623" s="14"/>
      <c r="K623" s="11"/>
      <c r="L623" s="11"/>
      <c r="M623" s="15"/>
      <c r="N623" s="16"/>
      <c r="O623" s="17"/>
      <c r="P623" s="18"/>
    </row>
    <row r="624" spans="4:16" x14ac:dyDescent="0.25">
      <c r="D624" s="11"/>
      <c r="E624" s="11"/>
      <c r="F624" s="12"/>
      <c r="G624" s="11"/>
      <c r="H624" s="13"/>
      <c r="I624" s="14"/>
      <c r="K624" s="11"/>
      <c r="L624" s="11"/>
      <c r="M624" s="15"/>
      <c r="N624" s="16"/>
      <c r="O624" s="17"/>
      <c r="P624" s="18"/>
    </row>
    <row r="625" spans="4:16" x14ac:dyDescent="0.25">
      <c r="D625" s="11"/>
      <c r="E625" s="11"/>
      <c r="F625" s="12"/>
      <c r="G625" s="11"/>
      <c r="H625" s="13"/>
      <c r="I625" s="14"/>
      <c r="K625" s="11"/>
      <c r="L625" s="11"/>
      <c r="M625" s="15"/>
      <c r="N625" s="16"/>
      <c r="O625" s="17"/>
      <c r="P625" s="18"/>
    </row>
    <row r="626" spans="4:16" x14ac:dyDescent="0.25">
      <c r="D626" s="11"/>
      <c r="E626" s="11"/>
      <c r="F626" s="12"/>
      <c r="G626" s="11"/>
      <c r="H626" s="13"/>
      <c r="I626" s="14"/>
      <c r="K626" s="11"/>
      <c r="L626" s="11"/>
      <c r="M626" s="15"/>
      <c r="N626" s="16"/>
      <c r="O626" s="17"/>
      <c r="P626" s="18"/>
    </row>
    <row r="627" spans="4:16" x14ac:dyDescent="0.25">
      <c r="D627" s="11"/>
      <c r="E627" s="11"/>
      <c r="F627" s="12"/>
      <c r="G627" s="11"/>
      <c r="H627" s="13"/>
      <c r="I627" s="14"/>
      <c r="K627" s="11"/>
      <c r="L627" s="11"/>
      <c r="M627" s="15"/>
      <c r="N627" s="16"/>
      <c r="O627" s="17"/>
      <c r="P627" s="18"/>
    </row>
    <row r="628" spans="4:16" x14ac:dyDescent="0.25">
      <c r="D628" s="11"/>
      <c r="E628" s="11"/>
      <c r="F628" s="12"/>
      <c r="G628" s="11"/>
      <c r="H628" s="13"/>
      <c r="I628" s="14"/>
      <c r="K628" s="11"/>
      <c r="L628" s="11"/>
      <c r="M628" s="15"/>
      <c r="N628" s="16"/>
      <c r="O628" s="17"/>
      <c r="P628" s="18"/>
    </row>
    <row r="629" spans="4:16" x14ac:dyDescent="0.25">
      <c r="D629" s="11"/>
      <c r="E629" s="11"/>
      <c r="F629" s="12"/>
      <c r="G629" s="11"/>
      <c r="H629" s="13"/>
      <c r="I629" s="14"/>
      <c r="K629" s="11"/>
      <c r="L629" s="11"/>
      <c r="M629" s="15"/>
      <c r="N629" s="16"/>
      <c r="O629" s="17"/>
      <c r="P629" s="18"/>
    </row>
    <row r="630" spans="4:16" x14ac:dyDescent="0.25">
      <c r="D630" s="11"/>
      <c r="E630" s="11"/>
      <c r="F630" s="12"/>
      <c r="G630" s="11"/>
      <c r="H630" s="13"/>
      <c r="I630" s="14"/>
      <c r="K630" s="11"/>
      <c r="L630" s="11"/>
      <c r="M630" s="15"/>
      <c r="N630" s="16"/>
      <c r="O630" s="17"/>
      <c r="P630" s="18"/>
    </row>
    <row r="631" spans="4:16" x14ac:dyDescent="0.25">
      <c r="D631" s="11"/>
      <c r="E631" s="11"/>
      <c r="F631" s="12"/>
      <c r="G631" s="11"/>
      <c r="H631" s="13"/>
      <c r="I631" s="14"/>
      <c r="K631" s="11"/>
      <c r="L631" s="11"/>
      <c r="M631" s="15"/>
      <c r="N631" s="16"/>
      <c r="O631" s="17"/>
      <c r="P631" s="18"/>
    </row>
    <row r="632" spans="4:16" x14ac:dyDescent="0.25">
      <c r="D632" s="11"/>
      <c r="E632" s="11"/>
      <c r="F632" s="12"/>
      <c r="G632" s="11"/>
      <c r="H632" s="13"/>
      <c r="I632" s="14"/>
      <c r="K632" s="11"/>
      <c r="L632" s="11"/>
      <c r="M632" s="15"/>
      <c r="N632" s="16"/>
      <c r="O632" s="17"/>
      <c r="P632" s="18"/>
    </row>
    <row r="633" spans="4:16" x14ac:dyDescent="0.25">
      <c r="D633" s="11"/>
      <c r="E633" s="11"/>
      <c r="F633" s="12"/>
      <c r="G633" s="11"/>
      <c r="H633" s="13"/>
      <c r="I633" s="14"/>
      <c r="K633" s="11"/>
      <c r="L633" s="11"/>
      <c r="M633" s="15"/>
      <c r="N633" s="16"/>
      <c r="O633" s="17"/>
      <c r="P633" s="18"/>
    </row>
    <row r="634" spans="4:16" x14ac:dyDescent="0.25">
      <c r="D634" s="11"/>
      <c r="E634" s="11"/>
      <c r="F634" s="12"/>
      <c r="G634" s="11"/>
      <c r="H634" s="13"/>
      <c r="I634" s="14"/>
      <c r="K634" s="11"/>
      <c r="L634" s="11"/>
      <c r="M634" s="15"/>
      <c r="N634" s="16"/>
      <c r="O634" s="17"/>
      <c r="P634" s="18"/>
    </row>
    <row r="635" spans="4:16" x14ac:dyDescent="0.25">
      <c r="D635" s="11"/>
      <c r="E635" s="11"/>
      <c r="F635" s="12"/>
      <c r="G635" s="11"/>
      <c r="H635" s="13"/>
      <c r="I635" s="14"/>
      <c r="K635" s="11"/>
      <c r="L635" s="11"/>
      <c r="M635" s="15"/>
      <c r="N635" s="16"/>
      <c r="O635" s="17"/>
      <c r="P635" s="18"/>
    </row>
    <row r="636" spans="4:16" x14ac:dyDescent="0.25">
      <c r="D636" s="11"/>
      <c r="E636" s="11"/>
      <c r="F636" s="12"/>
      <c r="G636" s="11"/>
      <c r="H636" s="13"/>
      <c r="I636" s="14"/>
      <c r="K636" s="11"/>
      <c r="L636" s="11"/>
      <c r="M636" s="15"/>
      <c r="N636" s="16"/>
      <c r="O636" s="17"/>
      <c r="P636" s="18"/>
    </row>
    <row r="637" spans="4:16" x14ac:dyDescent="0.25">
      <c r="D637" s="11"/>
      <c r="E637" s="11"/>
      <c r="F637" s="12"/>
      <c r="G637" s="11"/>
      <c r="H637" s="13"/>
      <c r="I637" s="14"/>
      <c r="K637" s="11"/>
      <c r="L637" s="11"/>
      <c r="M637" s="15"/>
      <c r="N637" s="16"/>
      <c r="O637" s="17"/>
      <c r="P637" s="18"/>
    </row>
    <row r="638" spans="4:16" x14ac:dyDescent="0.25">
      <c r="D638" s="11"/>
      <c r="E638" s="11"/>
      <c r="F638" s="12"/>
      <c r="G638" s="11"/>
      <c r="H638" s="13"/>
      <c r="I638" s="14"/>
      <c r="K638" s="11"/>
      <c r="L638" s="11"/>
      <c r="M638" s="15"/>
      <c r="N638" s="16"/>
      <c r="O638" s="17"/>
      <c r="P638" s="18"/>
    </row>
    <row r="639" spans="4:16" x14ac:dyDescent="0.25">
      <c r="D639" s="11"/>
      <c r="E639" s="11"/>
      <c r="F639" s="12"/>
      <c r="G639" s="11"/>
      <c r="H639" s="13"/>
      <c r="I639" s="14"/>
      <c r="K639" s="11"/>
      <c r="L639" s="11"/>
      <c r="M639" s="15"/>
      <c r="N639" s="16"/>
      <c r="O639" s="17"/>
      <c r="P639" s="18"/>
    </row>
    <row r="640" spans="4:16" x14ac:dyDescent="0.25">
      <c r="D640" s="11"/>
      <c r="E640" s="11"/>
      <c r="F640" s="12"/>
      <c r="G640" s="11"/>
      <c r="H640" s="13"/>
      <c r="I640" s="14"/>
      <c r="K640" s="11"/>
      <c r="L640" s="11"/>
      <c r="M640" s="15"/>
      <c r="N640" s="16"/>
      <c r="O640" s="17"/>
      <c r="P640" s="18"/>
    </row>
    <row r="641" spans="4:16" x14ac:dyDescent="0.25">
      <c r="D641" s="11"/>
      <c r="E641" s="11"/>
      <c r="F641" s="12"/>
      <c r="G641" s="11"/>
      <c r="H641" s="13"/>
      <c r="I641" s="14"/>
      <c r="K641" s="11"/>
      <c r="L641" s="11"/>
      <c r="M641" s="15"/>
      <c r="N641" s="16"/>
      <c r="O641" s="17"/>
      <c r="P641" s="18"/>
    </row>
    <row r="642" spans="4:16" x14ac:dyDescent="0.25">
      <c r="D642" s="11"/>
      <c r="E642" s="11"/>
      <c r="F642" s="12"/>
      <c r="G642" s="11"/>
      <c r="H642" s="13"/>
      <c r="I642" s="14"/>
      <c r="K642" s="11"/>
      <c r="L642" s="11"/>
      <c r="M642" s="15"/>
      <c r="N642" s="16"/>
      <c r="O642" s="17"/>
      <c r="P642" s="18"/>
    </row>
    <row r="643" spans="4:16" x14ac:dyDescent="0.25">
      <c r="D643" s="11"/>
      <c r="E643" s="11"/>
      <c r="F643" s="12"/>
      <c r="G643" s="11"/>
      <c r="H643" s="13"/>
      <c r="I643" s="14"/>
      <c r="K643" s="11"/>
      <c r="L643" s="11"/>
      <c r="M643" s="15"/>
      <c r="N643" s="16"/>
      <c r="O643" s="17"/>
      <c r="P643" s="18"/>
    </row>
    <row r="644" spans="4:16" x14ac:dyDescent="0.25">
      <c r="D644" s="11"/>
      <c r="E644" s="11"/>
      <c r="F644" s="12"/>
      <c r="G644" s="11"/>
      <c r="H644" s="13"/>
      <c r="I644" s="14"/>
      <c r="K644" s="11"/>
      <c r="L644" s="11"/>
      <c r="M644" s="15"/>
      <c r="N644" s="16"/>
      <c r="O644" s="17"/>
      <c r="P644" s="18"/>
    </row>
    <row r="645" spans="4:16" x14ac:dyDescent="0.25">
      <c r="D645" s="11"/>
      <c r="E645" s="11"/>
      <c r="F645" s="12"/>
      <c r="G645" s="11"/>
      <c r="H645" s="13"/>
      <c r="I645" s="14"/>
      <c r="K645" s="11"/>
      <c r="L645" s="11"/>
      <c r="M645" s="15"/>
      <c r="N645" s="16"/>
      <c r="O645" s="17"/>
      <c r="P645" s="18"/>
    </row>
    <row r="646" spans="4:16" x14ac:dyDescent="0.25">
      <c r="D646" s="11"/>
      <c r="E646" s="11"/>
      <c r="F646" s="12"/>
      <c r="G646" s="11"/>
      <c r="H646" s="13"/>
      <c r="I646" s="14"/>
      <c r="K646" s="11"/>
      <c r="L646" s="11"/>
      <c r="M646" s="15"/>
      <c r="N646" s="16"/>
      <c r="O646" s="17"/>
      <c r="P646" s="18"/>
    </row>
    <row r="647" spans="4:16" x14ac:dyDescent="0.25">
      <c r="D647" s="11"/>
      <c r="E647" s="11"/>
      <c r="F647" s="12"/>
      <c r="G647" s="11"/>
      <c r="H647" s="13"/>
      <c r="I647" s="14"/>
      <c r="K647" s="11"/>
      <c r="L647" s="11"/>
      <c r="M647" s="15"/>
      <c r="N647" s="16"/>
      <c r="O647" s="17"/>
      <c r="P647" s="18"/>
    </row>
    <row r="648" spans="4:16" x14ac:dyDescent="0.25">
      <c r="D648" s="11"/>
      <c r="E648" s="11"/>
      <c r="F648" s="12"/>
      <c r="G648" s="11"/>
      <c r="H648" s="13"/>
      <c r="I648" s="14"/>
      <c r="K648" s="11"/>
      <c r="L648" s="11"/>
      <c r="M648" s="15"/>
      <c r="N648" s="16"/>
      <c r="O648" s="17"/>
      <c r="P648" s="18"/>
    </row>
    <row r="649" spans="4:16" x14ac:dyDescent="0.25">
      <c r="D649" s="11"/>
      <c r="E649" s="11"/>
      <c r="F649" s="12"/>
      <c r="G649" s="11"/>
      <c r="H649" s="13"/>
      <c r="I649" s="14"/>
      <c r="K649" s="11"/>
      <c r="L649" s="11"/>
      <c r="M649" s="15"/>
      <c r="N649" s="16"/>
      <c r="O649" s="17"/>
      <c r="P649" s="18"/>
    </row>
    <row r="650" spans="4:16" x14ac:dyDescent="0.25">
      <c r="D650" s="11"/>
      <c r="E650" s="11"/>
      <c r="F650" s="12"/>
      <c r="G650" s="11"/>
      <c r="H650" s="13"/>
      <c r="I650" s="14"/>
      <c r="K650" s="11"/>
      <c r="L650" s="11"/>
      <c r="M650" s="15"/>
      <c r="N650" s="16"/>
      <c r="O650" s="17"/>
      <c r="P650" s="18"/>
    </row>
    <row r="651" spans="4:16" x14ac:dyDescent="0.25">
      <c r="D651" s="11"/>
      <c r="E651" s="11"/>
      <c r="F651" s="12"/>
      <c r="G651" s="11"/>
      <c r="H651" s="13"/>
      <c r="I651" s="14"/>
      <c r="K651" s="11"/>
      <c r="L651" s="11"/>
      <c r="M651" s="15"/>
      <c r="N651" s="16"/>
      <c r="O651" s="17"/>
      <c r="P651" s="18"/>
    </row>
    <row r="652" spans="4:16" x14ac:dyDescent="0.25">
      <c r="D652" s="11"/>
      <c r="E652" s="11"/>
      <c r="F652" s="12"/>
      <c r="G652" s="11"/>
      <c r="H652" s="13"/>
      <c r="I652" s="14"/>
      <c r="K652" s="11"/>
      <c r="L652" s="11"/>
      <c r="M652" s="15"/>
      <c r="N652" s="16"/>
      <c r="O652" s="17"/>
      <c r="P652" s="18"/>
    </row>
    <row r="653" spans="4:16" x14ac:dyDescent="0.25">
      <c r="D653" s="11"/>
      <c r="E653" s="11"/>
      <c r="F653" s="12"/>
      <c r="G653" s="11"/>
      <c r="H653" s="13"/>
      <c r="I653" s="14"/>
      <c r="K653" s="11"/>
      <c r="L653" s="11"/>
      <c r="M653" s="15"/>
      <c r="N653" s="16"/>
      <c r="O653" s="17"/>
      <c r="P653" s="18"/>
    </row>
    <row r="654" spans="4:16" x14ac:dyDescent="0.25">
      <c r="D654" s="11"/>
      <c r="E654" s="11"/>
      <c r="F654" s="12"/>
      <c r="G654" s="11"/>
      <c r="H654" s="13"/>
      <c r="I654" s="14"/>
      <c r="K654" s="11"/>
      <c r="L654" s="11"/>
      <c r="M654" s="15"/>
      <c r="N654" s="16"/>
      <c r="O654" s="17"/>
      <c r="P654" s="18"/>
    </row>
    <row r="655" spans="4:16" x14ac:dyDescent="0.25">
      <c r="D655" s="11"/>
      <c r="E655" s="11"/>
      <c r="F655" s="12"/>
      <c r="G655" s="11"/>
      <c r="H655" s="13"/>
      <c r="I655" s="14"/>
      <c r="K655" s="11"/>
      <c r="L655" s="11"/>
      <c r="M655" s="15"/>
      <c r="N655" s="16"/>
      <c r="O655" s="17"/>
      <c r="P655" s="18"/>
    </row>
    <row r="656" spans="4:16" x14ac:dyDescent="0.25">
      <c r="D656" s="11"/>
      <c r="E656" s="11"/>
      <c r="F656" s="12"/>
      <c r="G656" s="11"/>
      <c r="H656" s="13"/>
      <c r="I656" s="14"/>
      <c r="K656" s="11"/>
      <c r="L656" s="11"/>
      <c r="M656" s="15"/>
      <c r="N656" s="16"/>
      <c r="O656" s="17"/>
      <c r="P656" s="18"/>
    </row>
    <row r="657" spans="4:16" x14ac:dyDescent="0.25">
      <c r="D657" s="11"/>
      <c r="E657" s="11"/>
      <c r="F657" s="12"/>
      <c r="G657" s="11"/>
      <c r="H657" s="13"/>
      <c r="I657" s="14"/>
      <c r="K657" s="11"/>
      <c r="L657" s="11"/>
      <c r="M657" s="15"/>
      <c r="N657" s="16"/>
      <c r="O657" s="17"/>
      <c r="P657" s="18"/>
    </row>
    <row r="658" spans="4:16" x14ac:dyDescent="0.25">
      <c r="D658" s="11"/>
      <c r="E658" s="11"/>
      <c r="F658" s="12"/>
      <c r="G658" s="11"/>
      <c r="H658" s="13"/>
      <c r="I658" s="14"/>
      <c r="K658" s="11"/>
      <c r="L658" s="11"/>
      <c r="M658" s="15"/>
      <c r="N658" s="16"/>
      <c r="O658" s="17"/>
      <c r="P658" s="18"/>
    </row>
    <row r="659" spans="4:16" x14ac:dyDescent="0.25">
      <c r="D659" s="11"/>
      <c r="E659" s="11"/>
      <c r="F659" s="12"/>
      <c r="G659" s="11"/>
      <c r="H659" s="13"/>
      <c r="I659" s="14"/>
      <c r="K659" s="11"/>
      <c r="L659" s="11"/>
      <c r="M659" s="15"/>
      <c r="N659" s="16"/>
      <c r="O659" s="17"/>
      <c r="P659" s="18"/>
    </row>
    <row r="660" spans="4:16" x14ac:dyDescent="0.25">
      <c r="D660" s="11"/>
      <c r="E660" s="11"/>
      <c r="F660" s="12"/>
      <c r="G660" s="11"/>
      <c r="H660" s="13"/>
      <c r="I660" s="14"/>
      <c r="K660" s="11"/>
      <c r="L660" s="11"/>
      <c r="M660" s="15"/>
      <c r="N660" s="16"/>
      <c r="O660" s="17"/>
      <c r="P660" s="18"/>
    </row>
    <row r="661" spans="4:16" x14ac:dyDescent="0.25">
      <c r="D661" s="11"/>
      <c r="E661" s="11"/>
      <c r="F661" s="12"/>
      <c r="G661" s="11"/>
      <c r="H661" s="13"/>
      <c r="I661" s="14"/>
      <c r="K661" s="11"/>
      <c r="L661" s="11"/>
      <c r="M661" s="15"/>
      <c r="N661" s="16"/>
      <c r="O661" s="17"/>
      <c r="P661" s="18"/>
    </row>
    <row r="662" spans="4:16" x14ac:dyDescent="0.25">
      <c r="D662" s="11"/>
      <c r="E662" s="11"/>
      <c r="F662" s="12"/>
      <c r="G662" s="11"/>
      <c r="H662" s="13"/>
      <c r="I662" s="14"/>
      <c r="K662" s="11"/>
      <c r="L662" s="11"/>
      <c r="M662" s="15"/>
      <c r="N662" s="16"/>
      <c r="O662" s="17"/>
      <c r="P662" s="18"/>
    </row>
    <row r="663" spans="4:16" x14ac:dyDescent="0.25">
      <c r="D663" s="11"/>
      <c r="E663" s="11"/>
      <c r="F663" s="12"/>
      <c r="G663" s="11"/>
      <c r="H663" s="13"/>
      <c r="I663" s="14"/>
      <c r="K663" s="11"/>
      <c r="L663" s="11"/>
      <c r="M663" s="15"/>
      <c r="N663" s="16"/>
      <c r="O663" s="17"/>
      <c r="P663" s="18"/>
    </row>
    <row r="664" spans="4:16" x14ac:dyDescent="0.25">
      <c r="D664" s="11"/>
      <c r="E664" s="11"/>
      <c r="F664" s="12"/>
      <c r="G664" s="11"/>
      <c r="H664" s="13"/>
      <c r="I664" s="14"/>
      <c r="K664" s="11"/>
      <c r="L664" s="11"/>
      <c r="M664" s="15"/>
      <c r="N664" s="16"/>
      <c r="O664" s="17"/>
      <c r="P664" s="18"/>
    </row>
    <row r="665" spans="4:16" x14ac:dyDescent="0.25">
      <c r="D665" s="11"/>
      <c r="E665" s="11"/>
      <c r="F665" s="12"/>
      <c r="G665" s="11"/>
      <c r="H665" s="13"/>
      <c r="I665" s="14"/>
      <c r="K665" s="11"/>
      <c r="L665" s="11"/>
      <c r="M665" s="15"/>
      <c r="N665" s="16"/>
      <c r="O665" s="17"/>
      <c r="P665" s="18"/>
    </row>
    <row r="666" spans="4:16" x14ac:dyDescent="0.25">
      <c r="D666" s="11"/>
      <c r="E666" s="11"/>
      <c r="F666" s="12"/>
      <c r="G666" s="11"/>
      <c r="H666" s="13"/>
      <c r="I666" s="14"/>
      <c r="K666" s="11"/>
      <c r="L666" s="11"/>
      <c r="M666" s="15"/>
      <c r="N666" s="16"/>
      <c r="O666" s="17"/>
      <c r="P666" s="18"/>
    </row>
    <row r="667" spans="4:16" x14ac:dyDescent="0.25">
      <c r="D667" s="11"/>
      <c r="E667" s="11"/>
      <c r="F667" s="12"/>
      <c r="G667" s="11"/>
      <c r="H667" s="13"/>
      <c r="I667" s="14"/>
      <c r="K667" s="11"/>
      <c r="L667" s="11"/>
      <c r="M667" s="15"/>
      <c r="N667" s="16"/>
      <c r="O667" s="17"/>
      <c r="P667" s="18"/>
    </row>
    <row r="668" spans="4:16" x14ac:dyDescent="0.25">
      <c r="D668" s="11"/>
      <c r="E668" s="11"/>
      <c r="F668" s="12"/>
      <c r="G668" s="11"/>
      <c r="H668" s="13"/>
      <c r="I668" s="14"/>
      <c r="K668" s="11"/>
      <c r="L668" s="11"/>
      <c r="M668" s="15"/>
      <c r="N668" s="16"/>
      <c r="O668" s="17"/>
      <c r="P668" s="18"/>
    </row>
    <row r="669" spans="4:16" x14ac:dyDescent="0.25">
      <c r="D669" s="11"/>
      <c r="E669" s="11"/>
      <c r="F669" s="12"/>
      <c r="G669" s="11"/>
      <c r="H669" s="13"/>
      <c r="I669" s="14"/>
      <c r="K669" s="11"/>
      <c r="L669" s="11"/>
      <c r="M669" s="15"/>
      <c r="N669" s="16"/>
      <c r="O669" s="17"/>
      <c r="P669" s="18"/>
    </row>
    <row r="670" spans="4:16" x14ac:dyDescent="0.25">
      <c r="D670" s="11"/>
      <c r="E670" s="11"/>
      <c r="F670" s="12"/>
      <c r="G670" s="11"/>
      <c r="H670" s="13"/>
      <c r="I670" s="14"/>
      <c r="K670" s="11"/>
      <c r="L670" s="11"/>
      <c r="M670" s="15"/>
      <c r="N670" s="16"/>
      <c r="O670" s="17"/>
      <c r="P670" s="18"/>
    </row>
    <row r="671" spans="4:16" x14ac:dyDescent="0.25">
      <c r="D671" s="11"/>
      <c r="E671" s="11"/>
      <c r="F671" s="12"/>
      <c r="G671" s="11"/>
      <c r="H671" s="13"/>
      <c r="I671" s="14"/>
      <c r="K671" s="11"/>
      <c r="L671" s="11"/>
      <c r="M671" s="15"/>
      <c r="N671" s="16"/>
      <c r="O671" s="17"/>
      <c r="P671" s="18"/>
    </row>
    <row r="672" spans="4:16" x14ac:dyDescent="0.25">
      <c r="D672" s="11"/>
      <c r="E672" s="11"/>
      <c r="F672" s="12"/>
      <c r="G672" s="11"/>
      <c r="H672" s="13"/>
      <c r="I672" s="14"/>
      <c r="K672" s="11"/>
      <c r="L672" s="11"/>
      <c r="M672" s="15"/>
      <c r="N672" s="16"/>
      <c r="O672" s="17"/>
      <c r="P672" s="18"/>
    </row>
    <row r="673" spans="4:16" x14ac:dyDescent="0.25">
      <c r="D673" s="11"/>
      <c r="E673" s="11"/>
      <c r="F673" s="12"/>
      <c r="G673" s="11"/>
      <c r="H673" s="13"/>
      <c r="I673" s="14"/>
      <c r="K673" s="11"/>
      <c r="L673" s="11"/>
      <c r="M673" s="15"/>
      <c r="N673" s="16"/>
      <c r="O673" s="17"/>
      <c r="P673" s="18"/>
    </row>
    <row r="674" spans="4:16" x14ac:dyDescent="0.25">
      <c r="D674" s="11"/>
      <c r="E674" s="11"/>
      <c r="F674" s="12"/>
      <c r="G674" s="11"/>
      <c r="H674" s="13"/>
      <c r="I674" s="14"/>
      <c r="K674" s="11"/>
      <c r="L674" s="11"/>
      <c r="M674" s="15"/>
      <c r="N674" s="16"/>
      <c r="O674" s="17"/>
      <c r="P674" s="18"/>
    </row>
    <row r="675" spans="4:16" x14ac:dyDescent="0.25">
      <c r="D675" s="11"/>
      <c r="E675" s="11"/>
      <c r="F675" s="12"/>
      <c r="G675" s="11"/>
      <c r="H675" s="13"/>
      <c r="I675" s="14"/>
      <c r="K675" s="11"/>
      <c r="L675" s="11"/>
      <c r="M675" s="15"/>
      <c r="N675" s="16"/>
      <c r="O675" s="17"/>
      <c r="P675" s="18"/>
    </row>
    <row r="676" spans="4:16" x14ac:dyDescent="0.25">
      <c r="D676" s="11"/>
      <c r="E676" s="11"/>
      <c r="F676" s="12"/>
      <c r="G676" s="11"/>
      <c r="H676" s="13"/>
      <c r="I676" s="14"/>
      <c r="K676" s="11"/>
      <c r="L676" s="11"/>
      <c r="M676" s="15"/>
      <c r="N676" s="16"/>
      <c r="O676" s="17"/>
      <c r="P676" s="18"/>
    </row>
    <row r="677" spans="4:16" x14ac:dyDescent="0.25">
      <c r="D677" s="11"/>
      <c r="E677" s="11"/>
      <c r="F677" s="12"/>
      <c r="G677" s="11"/>
      <c r="H677" s="13"/>
      <c r="I677" s="14"/>
      <c r="K677" s="11"/>
      <c r="L677" s="11"/>
      <c r="M677" s="15"/>
      <c r="N677" s="16"/>
      <c r="O677" s="17"/>
      <c r="P677" s="18"/>
    </row>
    <row r="678" spans="4:16" x14ac:dyDescent="0.25">
      <c r="D678" s="11"/>
      <c r="E678" s="11"/>
      <c r="F678" s="12"/>
      <c r="G678" s="11"/>
      <c r="H678" s="13"/>
      <c r="I678" s="14"/>
      <c r="K678" s="11"/>
      <c r="L678" s="11"/>
      <c r="M678" s="15"/>
      <c r="N678" s="16"/>
      <c r="O678" s="17"/>
      <c r="P678" s="18"/>
    </row>
    <row r="679" spans="4:16" x14ac:dyDescent="0.25">
      <c r="D679" s="11"/>
      <c r="E679" s="11"/>
      <c r="F679" s="12"/>
      <c r="G679" s="11"/>
      <c r="H679" s="13"/>
      <c r="I679" s="14"/>
      <c r="K679" s="11"/>
      <c r="L679" s="11"/>
      <c r="M679" s="15"/>
      <c r="N679" s="16"/>
      <c r="O679" s="17"/>
      <c r="P679" s="18"/>
    </row>
    <row r="680" spans="4:16" x14ac:dyDescent="0.25">
      <c r="D680" s="11"/>
      <c r="E680" s="11"/>
      <c r="F680" s="12"/>
      <c r="G680" s="11"/>
      <c r="H680" s="13"/>
      <c r="I680" s="14"/>
      <c r="K680" s="11"/>
      <c r="L680" s="11"/>
      <c r="M680" s="15"/>
      <c r="N680" s="16"/>
      <c r="O680" s="17"/>
      <c r="P680" s="18"/>
    </row>
    <row r="681" spans="4:16" x14ac:dyDescent="0.25">
      <c r="D681" s="11"/>
      <c r="E681" s="11"/>
      <c r="F681" s="12"/>
      <c r="G681" s="11"/>
      <c r="H681" s="13"/>
      <c r="I681" s="14"/>
      <c r="K681" s="11"/>
      <c r="L681" s="11"/>
      <c r="M681" s="15"/>
      <c r="N681" s="16"/>
      <c r="O681" s="17"/>
      <c r="P681" s="18"/>
    </row>
    <row r="682" spans="4:16" x14ac:dyDescent="0.25">
      <c r="D682" s="11"/>
      <c r="E682" s="11"/>
      <c r="F682" s="12"/>
      <c r="G682" s="11"/>
      <c r="H682" s="13"/>
      <c r="I682" s="14"/>
      <c r="K682" s="11"/>
      <c r="L682" s="11"/>
      <c r="M682" s="15"/>
      <c r="N682" s="16"/>
      <c r="O682" s="17"/>
      <c r="P682" s="18"/>
    </row>
    <row r="683" spans="4:16" x14ac:dyDescent="0.25">
      <c r="D683" s="11"/>
      <c r="E683" s="11"/>
      <c r="F683" s="12"/>
      <c r="G683" s="11"/>
      <c r="H683" s="13"/>
      <c r="I683" s="14"/>
      <c r="K683" s="11"/>
      <c r="L683" s="11"/>
      <c r="M683" s="15"/>
      <c r="N683" s="16"/>
      <c r="O683" s="17"/>
      <c r="P683" s="18"/>
    </row>
    <row r="684" spans="4:16" x14ac:dyDescent="0.25">
      <c r="D684" s="11"/>
      <c r="E684" s="11"/>
      <c r="F684" s="12"/>
      <c r="G684" s="11"/>
      <c r="H684" s="13"/>
      <c r="I684" s="14"/>
      <c r="K684" s="11"/>
      <c r="L684" s="11"/>
      <c r="M684" s="15"/>
      <c r="N684" s="16"/>
      <c r="O684" s="17"/>
      <c r="P684" s="18"/>
    </row>
    <row r="685" spans="4:16" x14ac:dyDescent="0.25">
      <c r="D685" s="11"/>
      <c r="E685" s="11"/>
      <c r="F685" s="12"/>
      <c r="G685" s="11"/>
      <c r="H685" s="13"/>
      <c r="I685" s="14"/>
      <c r="K685" s="11"/>
      <c r="L685" s="11"/>
      <c r="M685" s="15"/>
      <c r="N685" s="16"/>
      <c r="O685" s="17"/>
      <c r="P685" s="18"/>
    </row>
    <row r="686" spans="4:16" x14ac:dyDescent="0.25">
      <c r="D686" s="11"/>
      <c r="E686" s="11"/>
      <c r="F686" s="12"/>
      <c r="G686" s="11"/>
      <c r="H686" s="13"/>
      <c r="I686" s="14"/>
      <c r="K686" s="11"/>
      <c r="L686" s="11"/>
      <c r="M686" s="15"/>
      <c r="N686" s="16"/>
      <c r="O686" s="17"/>
      <c r="P686" s="18"/>
    </row>
    <row r="687" spans="4:16" x14ac:dyDescent="0.25">
      <c r="D687" s="11"/>
      <c r="E687" s="11"/>
      <c r="F687" s="12"/>
      <c r="G687" s="11"/>
      <c r="H687" s="13"/>
      <c r="I687" s="14"/>
      <c r="K687" s="11"/>
      <c r="L687" s="11"/>
      <c r="M687" s="15"/>
      <c r="N687" s="16"/>
      <c r="O687" s="17"/>
      <c r="P687" s="18"/>
    </row>
    <row r="688" spans="4:16" x14ac:dyDescent="0.25">
      <c r="D688" s="11"/>
      <c r="E688" s="11"/>
      <c r="F688" s="12"/>
      <c r="G688" s="11"/>
      <c r="H688" s="13"/>
      <c r="I688" s="14"/>
      <c r="K688" s="11"/>
      <c r="L688" s="11"/>
      <c r="M688" s="15"/>
      <c r="N688" s="16"/>
      <c r="O688" s="17"/>
      <c r="P688" s="18"/>
    </row>
    <row r="689" spans="4:16" x14ac:dyDescent="0.25">
      <c r="D689" s="11"/>
      <c r="E689" s="11"/>
      <c r="F689" s="12"/>
      <c r="G689" s="11"/>
      <c r="H689" s="13"/>
      <c r="I689" s="14"/>
      <c r="K689" s="11"/>
      <c r="L689" s="11"/>
      <c r="M689" s="15"/>
      <c r="N689" s="16"/>
      <c r="O689" s="17"/>
      <c r="P689" s="18"/>
    </row>
    <row r="690" spans="4:16" x14ac:dyDescent="0.25">
      <c r="D690" s="11"/>
      <c r="E690" s="11"/>
      <c r="F690" s="12"/>
      <c r="G690" s="11"/>
      <c r="H690" s="13"/>
      <c r="I690" s="14"/>
      <c r="K690" s="11"/>
      <c r="L690" s="11"/>
      <c r="M690" s="15"/>
      <c r="N690" s="16"/>
      <c r="O690" s="17"/>
      <c r="P690" s="18"/>
    </row>
    <row r="691" spans="4:16" x14ac:dyDescent="0.25">
      <c r="D691" s="11"/>
      <c r="E691" s="11"/>
      <c r="F691" s="12"/>
      <c r="G691" s="11"/>
      <c r="H691" s="13"/>
      <c r="I691" s="14"/>
      <c r="K691" s="11"/>
      <c r="L691" s="11"/>
      <c r="M691" s="15"/>
      <c r="N691" s="16"/>
      <c r="O691" s="17"/>
      <c r="P691" s="18"/>
    </row>
    <row r="692" spans="4:16" x14ac:dyDescent="0.25">
      <c r="D692" s="11"/>
      <c r="E692" s="11"/>
      <c r="F692" s="12"/>
      <c r="G692" s="11"/>
      <c r="H692" s="13"/>
      <c r="I692" s="14"/>
      <c r="K692" s="11"/>
      <c r="L692" s="11"/>
      <c r="M692" s="15"/>
      <c r="N692" s="16"/>
      <c r="O692" s="17"/>
      <c r="P692" s="18"/>
    </row>
    <row r="693" spans="4:16" x14ac:dyDescent="0.25">
      <c r="D693" s="11"/>
      <c r="E693" s="11"/>
      <c r="F693" s="12"/>
      <c r="G693" s="11"/>
      <c r="H693" s="13"/>
      <c r="I693" s="14"/>
      <c r="K693" s="11"/>
      <c r="L693" s="11"/>
      <c r="M693" s="15"/>
      <c r="N693" s="16"/>
      <c r="O693" s="17"/>
      <c r="P693" s="18"/>
    </row>
    <row r="694" spans="4:16" x14ac:dyDescent="0.25">
      <c r="D694" s="11"/>
      <c r="E694" s="11"/>
      <c r="F694" s="12"/>
      <c r="G694" s="11"/>
      <c r="H694" s="13"/>
      <c r="I694" s="14"/>
      <c r="K694" s="11"/>
      <c r="L694" s="11"/>
      <c r="M694" s="15"/>
      <c r="N694" s="16"/>
      <c r="O694" s="17"/>
      <c r="P694" s="18"/>
    </row>
    <row r="695" spans="4:16" x14ac:dyDescent="0.25">
      <c r="D695" s="11"/>
      <c r="E695" s="11"/>
      <c r="F695" s="12"/>
      <c r="G695" s="11"/>
      <c r="H695" s="13"/>
      <c r="I695" s="14"/>
      <c r="K695" s="11"/>
      <c r="L695" s="11"/>
      <c r="M695" s="15"/>
      <c r="N695" s="16"/>
      <c r="O695" s="17"/>
      <c r="P695" s="18"/>
    </row>
    <row r="696" spans="4:16" x14ac:dyDescent="0.25">
      <c r="D696" s="11"/>
      <c r="E696" s="11"/>
      <c r="F696" s="12"/>
      <c r="G696" s="11"/>
      <c r="H696" s="13"/>
      <c r="I696" s="14"/>
      <c r="K696" s="11"/>
      <c r="L696" s="11"/>
      <c r="M696" s="15"/>
      <c r="N696" s="16"/>
      <c r="O696" s="17"/>
      <c r="P696" s="18"/>
    </row>
    <row r="697" spans="4:16" x14ac:dyDescent="0.25">
      <c r="D697" s="11"/>
      <c r="E697" s="11"/>
      <c r="F697" s="12"/>
      <c r="G697" s="11"/>
      <c r="H697" s="13"/>
      <c r="I697" s="14"/>
      <c r="K697" s="11"/>
      <c r="L697" s="11"/>
      <c r="M697" s="15"/>
      <c r="N697" s="16"/>
      <c r="O697" s="17"/>
      <c r="P697" s="18"/>
    </row>
    <row r="698" spans="4:16" x14ac:dyDescent="0.25">
      <c r="D698" s="11"/>
      <c r="E698" s="11"/>
      <c r="F698" s="12"/>
      <c r="G698" s="11"/>
      <c r="H698" s="13"/>
      <c r="I698" s="14"/>
      <c r="K698" s="11"/>
      <c r="L698" s="11"/>
      <c r="M698" s="15"/>
      <c r="N698" s="16"/>
      <c r="O698" s="17"/>
      <c r="P698" s="18"/>
    </row>
    <row r="699" spans="4:16" x14ac:dyDescent="0.25">
      <c r="D699" s="11"/>
      <c r="E699" s="11"/>
      <c r="F699" s="12"/>
      <c r="G699" s="11"/>
      <c r="H699" s="13"/>
      <c r="I699" s="14"/>
      <c r="K699" s="11"/>
      <c r="L699" s="11"/>
      <c r="M699" s="15"/>
      <c r="N699" s="16"/>
      <c r="O699" s="17"/>
      <c r="P699" s="18"/>
    </row>
    <row r="700" spans="4:16" x14ac:dyDescent="0.25">
      <c r="D700" s="11"/>
      <c r="E700" s="11"/>
      <c r="F700" s="12"/>
      <c r="G700" s="11"/>
      <c r="H700" s="13"/>
      <c r="I700" s="14"/>
      <c r="K700" s="11"/>
      <c r="L700" s="11"/>
      <c r="M700" s="15"/>
      <c r="N700" s="16"/>
      <c r="O700" s="17"/>
      <c r="P700" s="18"/>
    </row>
    <row r="701" spans="4:16" x14ac:dyDescent="0.25">
      <c r="D701" s="11"/>
      <c r="E701" s="11"/>
      <c r="F701" s="12"/>
      <c r="G701" s="11"/>
      <c r="H701" s="13"/>
      <c r="I701" s="14"/>
      <c r="K701" s="11"/>
      <c r="L701" s="11"/>
      <c r="M701" s="15"/>
      <c r="N701" s="16"/>
      <c r="O701" s="17"/>
      <c r="P701" s="18"/>
    </row>
    <row r="702" spans="4:16" x14ac:dyDescent="0.25">
      <c r="D702" s="11"/>
      <c r="E702" s="11"/>
      <c r="F702" s="12"/>
      <c r="G702" s="11"/>
      <c r="H702" s="13"/>
      <c r="I702" s="14"/>
      <c r="K702" s="11"/>
      <c r="L702" s="11"/>
      <c r="M702" s="15"/>
      <c r="N702" s="16"/>
      <c r="O702" s="17"/>
      <c r="P702" s="18"/>
    </row>
    <row r="703" spans="4:16" x14ac:dyDescent="0.25">
      <c r="D703" s="11"/>
      <c r="E703" s="11"/>
      <c r="F703" s="12"/>
      <c r="G703" s="11"/>
      <c r="H703" s="13"/>
      <c r="I703" s="14"/>
      <c r="K703" s="11"/>
      <c r="L703" s="11"/>
      <c r="M703" s="15"/>
      <c r="N703" s="16"/>
      <c r="O703" s="17"/>
      <c r="P703" s="18"/>
    </row>
    <row r="704" spans="4:16" x14ac:dyDescent="0.25">
      <c r="D704" s="11"/>
      <c r="E704" s="11"/>
      <c r="F704" s="12"/>
      <c r="G704" s="11"/>
      <c r="H704" s="13"/>
      <c r="I704" s="14"/>
      <c r="K704" s="11"/>
      <c r="L704" s="11"/>
      <c r="M704" s="15"/>
      <c r="N704" s="16"/>
      <c r="O704" s="17"/>
      <c r="P704" s="18"/>
    </row>
    <row r="705" spans="4:16" x14ac:dyDescent="0.25">
      <c r="D705" s="11"/>
      <c r="E705" s="11"/>
      <c r="F705" s="12"/>
      <c r="G705" s="11"/>
      <c r="H705" s="13"/>
      <c r="I705" s="14"/>
      <c r="K705" s="11"/>
      <c r="L705" s="11"/>
      <c r="M705" s="15"/>
      <c r="N705" s="16"/>
      <c r="O705" s="17"/>
      <c r="P705" s="18"/>
    </row>
    <row r="706" spans="4:16" x14ac:dyDescent="0.25">
      <c r="D706" s="11"/>
      <c r="E706" s="11"/>
      <c r="F706" s="12"/>
      <c r="G706" s="11"/>
      <c r="H706" s="13"/>
      <c r="I706" s="14"/>
      <c r="K706" s="11"/>
      <c r="L706" s="11"/>
      <c r="M706" s="15"/>
      <c r="N706" s="16"/>
      <c r="O706" s="17"/>
      <c r="P706" s="18"/>
    </row>
    <row r="707" spans="4:16" x14ac:dyDescent="0.25">
      <c r="D707" s="11"/>
      <c r="E707" s="11"/>
      <c r="F707" s="12"/>
      <c r="G707" s="11"/>
      <c r="H707" s="13"/>
      <c r="I707" s="14"/>
      <c r="K707" s="11"/>
      <c r="L707" s="11"/>
      <c r="M707" s="15"/>
      <c r="N707" s="16"/>
      <c r="O707" s="17"/>
      <c r="P707" s="18"/>
    </row>
    <row r="708" spans="4:16" x14ac:dyDescent="0.25">
      <c r="D708" s="11"/>
      <c r="E708" s="11"/>
      <c r="F708" s="12"/>
      <c r="G708" s="11"/>
      <c r="H708" s="13"/>
      <c r="I708" s="14"/>
      <c r="K708" s="11"/>
      <c r="L708" s="11"/>
      <c r="M708" s="15"/>
      <c r="N708" s="16"/>
      <c r="O708" s="17"/>
      <c r="P708" s="18"/>
    </row>
    <row r="709" spans="4:16" x14ac:dyDescent="0.25">
      <c r="D709" s="11"/>
      <c r="E709" s="11"/>
      <c r="F709" s="12"/>
      <c r="G709" s="11"/>
      <c r="H709" s="13"/>
      <c r="I709" s="14"/>
      <c r="K709" s="11"/>
      <c r="L709" s="11"/>
      <c r="M709" s="15"/>
      <c r="N709" s="16"/>
      <c r="O709" s="17"/>
      <c r="P709" s="18"/>
    </row>
    <row r="710" spans="4:16" x14ac:dyDescent="0.25">
      <c r="D710" s="11"/>
      <c r="E710" s="11"/>
      <c r="F710" s="12"/>
      <c r="G710" s="11"/>
      <c r="H710" s="13"/>
      <c r="I710" s="14"/>
      <c r="K710" s="11"/>
      <c r="L710" s="11"/>
      <c r="M710" s="15"/>
      <c r="N710" s="16"/>
      <c r="O710" s="17"/>
      <c r="P710" s="18"/>
    </row>
    <row r="711" spans="4:16" x14ac:dyDescent="0.25">
      <c r="D711" s="11"/>
      <c r="E711" s="11"/>
      <c r="F711" s="12"/>
      <c r="G711" s="11"/>
      <c r="H711" s="13"/>
      <c r="I711" s="14"/>
      <c r="K711" s="11"/>
      <c r="L711" s="11"/>
      <c r="M711" s="15"/>
      <c r="N711" s="16"/>
      <c r="O711" s="17"/>
      <c r="P711" s="18"/>
    </row>
    <row r="712" spans="4:16" x14ac:dyDescent="0.25">
      <c r="D712" s="11"/>
      <c r="E712" s="11"/>
      <c r="F712" s="12"/>
      <c r="G712" s="11"/>
      <c r="H712" s="13"/>
      <c r="I712" s="14"/>
      <c r="K712" s="11"/>
      <c r="L712" s="11"/>
      <c r="M712" s="15"/>
      <c r="N712" s="16"/>
      <c r="O712" s="17"/>
      <c r="P712" s="18"/>
    </row>
    <row r="713" spans="4:16" x14ac:dyDescent="0.25">
      <c r="D713" s="11"/>
      <c r="E713" s="11"/>
      <c r="F713" s="12"/>
      <c r="G713" s="11"/>
      <c r="H713" s="13"/>
      <c r="I713" s="14"/>
      <c r="K713" s="11"/>
      <c r="L713" s="11"/>
      <c r="M713" s="15"/>
      <c r="N713" s="16"/>
      <c r="O713" s="17"/>
      <c r="P713" s="18"/>
    </row>
    <row r="714" spans="4:16" x14ac:dyDescent="0.25">
      <c r="D714" s="11"/>
      <c r="E714" s="11"/>
      <c r="F714" s="12"/>
      <c r="G714" s="11"/>
      <c r="H714" s="13"/>
      <c r="I714" s="14"/>
      <c r="K714" s="11"/>
      <c r="L714" s="11"/>
      <c r="M714" s="15"/>
      <c r="N714" s="16"/>
      <c r="O714" s="17"/>
      <c r="P714" s="18"/>
    </row>
    <row r="715" spans="4:16" x14ac:dyDescent="0.25">
      <c r="D715" s="11"/>
      <c r="E715" s="11"/>
      <c r="F715" s="12"/>
      <c r="G715" s="11"/>
      <c r="H715" s="13"/>
      <c r="I715" s="14"/>
      <c r="K715" s="11"/>
      <c r="L715" s="11"/>
      <c r="M715" s="15"/>
      <c r="N715" s="16"/>
      <c r="O715" s="17"/>
      <c r="P715" s="18"/>
    </row>
    <row r="716" spans="4:16" x14ac:dyDescent="0.25">
      <c r="D716" s="11"/>
      <c r="E716" s="11"/>
      <c r="F716" s="12"/>
      <c r="G716" s="11"/>
      <c r="H716" s="13"/>
      <c r="I716" s="14"/>
      <c r="K716" s="11"/>
      <c r="L716" s="11"/>
      <c r="M716" s="15"/>
      <c r="N716" s="16"/>
      <c r="O716" s="17"/>
      <c r="P716" s="18"/>
    </row>
    <row r="717" spans="4:16" x14ac:dyDescent="0.25">
      <c r="D717" s="11"/>
      <c r="E717" s="11"/>
      <c r="F717" s="12"/>
      <c r="G717" s="11"/>
      <c r="H717" s="13"/>
      <c r="I717" s="14"/>
      <c r="K717" s="11"/>
      <c r="L717" s="11"/>
      <c r="M717" s="15"/>
      <c r="N717" s="16"/>
      <c r="O717" s="17"/>
      <c r="P717" s="18"/>
    </row>
    <row r="718" spans="4:16" x14ac:dyDescent="0.25">
      <c r="D718" s="11"/>
      <c r="E718" s="11"/>
      <c r="F718" s="12"/>
      <c r="G718" s="11"/>
      <c r="H718" s="13"/>
      <c r="I718" s="14"/>
      <c r="K718" s="11"/>
      <c r="L718" s="11"/>
      <c r="M718" s="15"/>
      <c r="N718" s="16"/>
      <c r="O718" s="17"/>
      <c r="P718" s="18"/>
    </row>
    <row r="719" spans="4:16" x14ac:dyDescent="0.25">
      <c r="D719" s="11"/>
      <c r="E719" s="11"/>
      <c r="F719" s="12"/>
      <c r="G719" s="11"/>
      <c r="H719" s="13"/>
      <c r="I719" s="14"/>
      <c r="K719" s="11"/>
      <c r="L719" s="11"/>
      <c r="M719" s="15"/>
      <c r="N719" s="16"/>
      <c r="O719" s="17"/>
      <c r="P719" s="18"/>
    </row>
    <row r="720" spans="4:16" x14ac:dyDescent="0.25">
      <c r="D720" s="11"/>
      <c r="E720" s="11"/>
      <c r="F720" s="12"/>
      <c r="G720" s="11"/>
      <c r="H720" s="13"/>
      <c r="I720" s="14"/>
      <c r="K720" s="11"/>
      <c r="L720" s="11"/>
      <c r="M720" s="15"/>
      <c r="N720" s="16"/>
      <c r="O720" s="17"/>
      <c r="P720" s="18"/>
    </row>
    <row r="721" spans="4:16" x14ac:dyDescent="0.25">
      <c r="D721" s="11"/>
      <c r="E721" s="11"/>
      <c r="F721" s="12"/>
      <c r="G721" s="11"/>
      <c r="H721" s="13"/>
      <c r="I721" s="14"/>
      <c r="K721" s="11"/>
      <c r="L721" s="11"/>
      <c r="M721" s="15"/>
      <c r="N721" s="16"/>
      <c r="O721" s="17"/>
      <c r="P721" s="18"/>
    </row>
    <row r="722" spans="4:16" x14ac:dyDescent="0.25">
      <c r="D722" s="11"/>
      <c r="E722" s="11"/>
      <c r="F722" s="12"/>
      <c r="G722" s="11"/>
      <c r="H722" s="13"/>
      <c r="I722" s="14"/>
      <c r="K722" s="11"/>
      <c r="L722" s="11"/>
      <c r="M722" s="15"/>
      <c r="N722" s="16"/>
      <c r="O722" s="17"/>
      <c r="P722" s="18"/>
    </row>
    <row r="723" spans="4:16" x14ac:dyDescent="0.25">
      <c r="D723" s="11"/>
      <c r="E723" s="11"/>
      <c r="F723" s="12"/>
      <c r="G723" s="11"/>
      <c r="H723" s="13"/>
      <c r="I723" s="14"/>
      <c r="K723" s="11"/>
      <c r="L723" s="11"/>
      <c r="M723" s="15"/>
      <c r="N723" s="16"/>
      <c r="O723" s="17"/>
      <c r="P723" s="18"/>
    </row>
    <row r="724" spans="4:16" x14ac:dyDescent="0.25">
      <c r="D724" s="11"/>
      <c r="E724" s="11"/>
      <c r="F724" s="12"/>
      <c r="G724" s="11"/>
      <c r="H724" s="13"/>
      <c r="I724" s="14"/>
      <c r="K724" s="11"/>
      <c r="L724" s="11"/>
      <c r="M724" s="15"/>
      <c r="N724" s="16"/>
      <c r="O724" s="17"/>
      <c r="P724" s="18"/>
    </row>
    <row r="725" spans="4:16" x14ac:dyDescent="0.25">
      <c r="D725" s="11"/>
      <c r="E725" s="11"/>
      <c r="F725" s="12"/>
      <c r="G725" s="11"/>
      <c r="H725" s="13"/>
      <c r="I725" s="14"/>
      <c r="K725" s="11"/>
      <c r="L725" s="11"/>
      <c r="M725" s="15"/>
      <c r="N725" s="16"/>
      <c r="O725" s="17"/>
      <c r="P725" s="18"/>
    </row>
    <row r="726" spans="4:16" x14ac:dyDescent="0.25">
      <c r="D726" s="11"/>
      <c r="E726" s="11"/>
      <c r="F726" s="12"/>
      <c r="G726" s="11"/>
      <c r="H726" s="13"/>
      <c r="I726" s="14"/>
      <c r="K726" s="11"/>
      <c r="L726" s="11"/>
      <c r="M726" s="15"/>
      <c r="N726" s="16"/>
      <c r="O726" s="17"/>
      <c r="P726" s="18"/>
    </row>
    <row r="727" spans="4:16" x14ac:dyDescent="0.25">
      <c r="D727" s="11"/>
      <c r="E727" s="11"/>
      <c r="F727" s="12"/>
      <c r="G727" s="11"/>
      <c r="H727" s="13"/>
      <c r="I727" s="14"/>
      <c r="K727" s="11"/>
      <c r="L727" s="11"/>
      <c r="M727" s="15"/>
      <c r="N727" s="16"/>
      <c r="O727" s="17"/>
      <c r="P727" s="18"/>
    </row>
    <row r="728" spans="4:16" x14ac:dyDescent="0.25">
      <c r="D728" s="11"/>
      <c r="E728" s="11"/>
      <c r="F728" s="12"/>
      <c r="G728" s="11"/>
      <c r="H728" s="13"/>
      <c r="I728" s="14"/>
      <c r="K728" s="11"/>
      <c r="L728" s="11"/>
      <c r="M728" s="15"/>
      <c r="N728" s="16"/>
      <c r="O728" s="17"/>
      <c r="P728" s="18"/>
    </row>
    <row r="729" spans="4:16" x14ac:dyDescent="0.25">
      <c r="D729" s="11"/>
      <c r="E729" s="11"/>
      <c r="F729" s="12"/>
      <c r="G729" s="11"/>
      <c r="H729" s="13"/>
      <c r="I729" s="14"/>
      <c r="K729" s="11"/>
      <c r="L729" s="11"/>
      <c r="M729" s="15"/>
      <c r="N729" s="16"/>
      <c r="O729" s="17"/>
      <c r="P729" s="18"/>
    </row>
    <row r="730" spans="4:16" x14ac:dyDescent="0.25">
      <c r="D730" s="11"/>
      <c r="E730" s="11"/>
      <c r="F730" s="12"/>
      <c r="G730" s="11"/>
      <c r="H730" s="13"/>
      <c r="I730" s="14"/>
      <c r="K730" s="11"/>
      <c r="L730" s="11"/>
      <c r="M730" s="15"/>
      <c r="N730" s="16"/>
      <c r="O730" s="17"/>
      <c r="P730" s="18"/>
    </row>
    <row r="731" spans="4:16" x14ac:dyDescent="0.25">
      <c r="D731" s="11"/>
      <c r="E731" s="11"/>
      <c r="F731" s="12"/>
      <c r="G731" s="11"/>
      <c r="H731" s="13"/>
      <c r="I731" s="14"/>
      <c r="K731" s="11"/>
      <c r="L731" s="11"/>
      <c r="M731" s="15"/>
      <c r="N731" s="16"/>
      <c r="O731" s="17"/>
      <c r="P731" s="18"/>
    </row>
    <row r="732" spans="4:16" x14ac:dyDescent="0.25">
      <c r="D732" s="11"/>
      <c r="E732" s="11"/>
      <c r="F732" s="12"/>
      <c r="G732" s="11"/>
      <c r="H732" s="13"/>
      <c r="I732" s="14"/>
      <c r="K732" s="11"/>
      <c r="L732" s="11"/>
      <c r="M732" s="15"/>
      <c r="N732" s="16"/>
      <c r="O732" s="17"/>
      <c r="P732" s="18"/>
    </row>
    <row r="733" spans="4:16" x14ac:dyDescent="0.25">
      <c r="D733" s="11"/>
      <c r="E733" s="11"/>
      <c r="F733" s="12"/>
      <c r="G733" s="11"/>
      <c r="H733" s="13"/>
      <c r="I733" s="14"/>
      <c r="K733" s="11"/>
      <c r="L733" s="11"/>
      <c r="M733" s="15"/>
      <c r="N733" s="16"/>
      <c r="O733" s="17"/>
      <c r="P733" s="18"/>
    </row>
    <row r="734" spans="4:16" x14ac:dyDescent="0.25">
      <c r="D734" s="11"/>
      <c r="E734" s="11"/>
      <c r="F734" s="12"/>
      <c r="G734" s="11"/>
      <c r="H734" s="13"/>
      <c r="I734" s="14"/>
      <c r="K734" s="11"/>
      <c r="L734" s="11"/>
      <c r="M734" s="15"/>
      <c r="N734" s="16"/>
      <c r="O734" s="17"/>
      <c r="P734" s="18"/>
    </row>
    <row r="735" spans="4:16" x14ac:dyDescent="0.25">
      <c r="D735" s="11"/>
      <c r="E735" s="11"/>
      <c r="F735" s="12"/>
      <c r="G735" s="11"/>
      <c r="H735" s="13"/>
      <c r="I735" s="14"/>
      <c r="K735" s="11"/>
      <c r="L735" s="11"/>
      <c r="M735" s="15"/>
      <c r="N735" s="16"/>
      <c r="O735" s="17"/>
      <c r="P735" s="18"/>
    </row>
    <row r="736" spans="4:16" x14ac:dyDescent="0.25">
      <c r="D736" s="11"/>
      <c r="E736" s="11"/>
      <c r="F736" s="12"/>
      <c r="G736" s="11"/>
      <c r="H736" s="13"/>
      <c r="I736" s="14"/>
      <c r="K736" s="11"/>
      <c r="L736" s="11"/>
      <c r="M736" s="15"/>
      <c r="N736" s="16"/>
      <c r="O736" s="17"/>
      <c r="P736" s="18"/>
    </row>
    <row r="737" spans="4:16" x14ac:dyDescent="0.25">
      <c r="D737" s="11"/>
      <c r="E737" s="11"/>
      <c r="F737" s="12"/>
      <c r="G737" s="11"/>
      <c r="H737" s="13"/>
      <c r="I737" s="14"/>
      <c r="K737" s="11"/>
      <c r="L737" s="11"/>
      <c r="M737" s="15"/>
      <c r="N737" s="16"/>
      <c r="O737" s="17"/>
      <c r="P737" s="18"/>
    </row>
    <row r="738" spans="4:16" x14ac:dyDescent="0.25">
      <c r="D738" s="11"/>
      <c r="E738" s="11"/>
      <c r="F738" s="12"/>
      <c r="G738" s="11"/>
      <c r="H738" s="13"/>
      <c r="I738" s="14"/>
      <c r="K738" s="11"/>
      <c r="L738" s="11"/>
      <c r="M738" s="15"/>
      <c r="N738" s="16"/>
      <c r="O738" s="17"/>
      <c r="P738" s="18"/>
    </row>
    <row r="739" spans="4:16" x14ac:dyDescent="0.25">
      <c r="D739" s="11"/>
      <c r="E739" s="11"/>
      <c r="F739" s="12"/>
      <c r="G739" s="11"/>
      <c r="H739" s="13"/>
      <c r="I739" s="14"/>
      <c r="K739" s="11"/>
      <c r="L739" s="11"/>
      <c r="M739" s="15"/>
      <c r="N739" s="16"/>
      <c r="O739" s="17"/>
      <c r="P739" s="18"/>
    </row>
    <row r="740" spans="4:16" x14ac:dyDescent="0.25">
      <c r="D740" s="11"/>
      <c r="E740" s="11"/>
      <c r="F740" s="12"/>
      <c r="G740" s="11"/>
      <c r="H740" s="13"/>
      <c r="I740" s="14"/>
      <c r="K740" s="11"/>
      <c r="L740" s="11"/>
      <c r="M740" s="15"/>
      <c r="N740" s="16"/>
      <c r="O740" s="17"/>
      <c r="P740" s="18"/>
    </row>
    <row r="741" spans="4:16" x14ac:dyDescent="0.25">
      <c r="D741" s="11"/>
      <c r="E741" s="11"/>
      <c r="F741" s="12"/>
      <c r="G741" s="11"/>
      <c r="H741" s="13"/>
      <c r="I741" s="14"/>
      <c r="K741" s="11"/>
      <c r="L741" s="11"/>
      <c r="M741" s="15"/>
      <c r="N741" s="16"/>
      <c r="O741" s="17"/>
      <c r="P741" s="18"/>
    </row>
    <row r="742" spans="4:16" x14ac:dyDescent="0.25">
      <c r="D742" s="11"/>
      <c r="E742" s="11"/>
      <c r="F742" s="12"/>
      <c r="G742" s="11"/>
      <c r="H742" s="13"/>
      <c r="I742" s="14"/>
      <c r="K742" s="11"/>
      <c r="L742" s="11"/>
      <c r="M742" s="15"/>
      <c r="N742" s="16"/>
      <c r="O742" s="17"/>
      <c r="P742" s="18"/>
    </row>
    <row r="743" spans="4:16" x14ac:dyDescent="0.25">
      <c r="D743" s="11"/>
      <c r="E743" s="11"/>
      <c r="F743" s="12"/>
      <c r="G743" s="11"/>
      <c r="H743" s="13"/>
      <c r="I743" s="14"/>
      <c r="K743" s="11"/>
      <c r="L743" s="11"/>
      <c r="M743" s="15"/>
      <c r="N743" s="16"/>
      <c r="O743" s="17"/>
      <c r="P743" s="18"/>
    </row>
    <row r="744" spans="4:16" x14ac:dyDescent="0.25">
      <c r="D744" s="11"/>
      <c r="E744" s="11"/>
      <c r="F744" s="12"/>
      <c r="G744" s="11"/>
      <c r="H744" s="13"/>
      <c r="I744" s="14"/>
      <c r="K744" s="11"/>
      <c r="L744" s="11"/>
      <c r="M744" s="15"/>
      <c r="N744" s="16"/>
      <c r="O744" s="17"/>
      <c r="P744" s="18"/>
    </row>
    <row r="745" spans="4:16" x14ac:dyDescent="0.25">
      <c r="D745" s="11"/>
      <c r="E745" s="11"/>
      <c r="F745" s="12"/>
      <c r="G745" s="11"/>
      <c r="H745" s="13"/>
      <c r="I745" s="14"/>
      <c r="K745" s="11"/>
      <c r="L745" s="11"/>
      <c r="M745" s="15"/>
      <c r="N745" s="16"/>
      <c r="O745" s="17"/>
      <c r="P745" s="18"/>
    </row>
    <row r="746" spans="4:16" x14ac:dyDescent="0.25">
      <c r="D746" s="11"/>
      <c r="E746" s="11"/>
      <c r="F746" s="12"/>
      <c r="G746" s="11"/>
      <c r="H746" s="13"/>
      <c r="I746" s="14"/>
      <c r="K746" s="11"/>
      <c r="L746" s="11"/>
      <c r="M746" s="15"/>
      <c r="N746" s="16"/>
      <c r="O746" s="17"/>
      <c r="P746" s="18"/>
    </row>
    <row r="747" spans="4:16" x14ac:dyDescent="0.25">
      <c r="D747" s="11"/>
      <c r="E747" s="11"/>
      <c r="F747" s="12"/>
      <c r="G747" s="11"/>
      <c r="H747" s="13"/>
      <c r="I747" s="14"/>
      <c r="K747" s="11"/>
      <c r="L747" s="11"/>
      <c r="M747" s="15"/>
      <c r="N747" s="16"/>
      <c r="O747" s="17"/>
      <c r="P747" s="18"/>
    </row>
    <row r="748" spans="4:16" x14ac:dyDescent="0.25">
      <c r="D748" s="11"/>
      <c r="E748" s="11"/>
      <c r="F748" s="12"/>
      <c r="G748" s="11"/>
      <c r="H748" s="13"/>
      <c r="I748" s="14"/>
      <c r="K748" s="11"/>
      <c r="L748" s="11"/>
      <c r="M748" s="15"/>
      <c r="N748" s="16"/>
      <c r="O748" s="17"/>
      <c r="P748" s="18"/>
    </row>
    <row r="749" spans="4:16" x14ac:dyDescent="0.25">
      <c r="D749" s="11"/>
      <c r="E749" s="11"/>
      <c r="F749" s="12"/>
      <c r="G749" s="11"/>
      <c r="H749" s="13"/>
      <c r="I749" s="14"/>
      <c r="K749" s="11"/>
      <c r="L749" s="11"/>
      <c r="M749" s="15"/>
      <c r="N749" s="16"/>
      <c r="O749" s="17"/>
      <c r="P749" s="18"/>
    </row>
    <row r="750" spans="4:16" x14ac:dyDescent="0.25">
      <c r="D750" s="11"/>
      <c r="E750" s="11"/>
      <c r="F750" s="12"/>
      <c r="G750" s="11"/>
      <c r="H750" s="13"/>
      <c r="I750" s="14"/>
      <c r="K750" s="11"/>
      <c r="L750" s="11"/>
      <c r="M750" s="15"/>
      <c r="N750" s="16"/>
      <c r="O750" s="17"/>
      <c r="P750" s="18"/>
    </row>
    <row r="751" spans="4:16" x14ac:dyDescent="0.25">
      <c r="D751" s="11"/>
      <c r="E751" s="11"/>
      <c r="F751" s="12"/>
      <c r="G751" s="11"/>
      <c r="H751" s="13"/>
      <c r="I751" s="14"/>
      <c r="K751" s="11"/>
      <c r="L751" s="11"/>
      <c r="M751" s="15"/>
      <c r="N751" s="16"/>
      <c r="O751" s="17"/>
      <c r="P751" s="18"/>
    </row>
    <row r="752" spans="4:16" x14ac:dyDescent="0.25">
      <c r="D752" s="11"/>
      <c r="E752" s="11"/>
      <c r="F752" s="12"/>
      <c r="G752" s="11"/>
      <c r="H752" s="13"/>
      <c r="I752" s="14"/>
      <c r="K752" s="11"/>
      <c r="L752" s="11"/>
      <c r="M752" s="15"/>
      <c r="N752" s="16"/>
      <c r="O752" s="17"/>
      <c r="P752" s="18"/>
    </row>
    <row r="753" spans="4:16" x14ac:dyDescent="0.25">
      <c r="D753" s="11"/>
      <c r="E753" s="11"/>
      <c r="F753" s="12"/>
      <c r="G753" s="11"/>
      <c r="H753" s="13"/>
      <c r="I753" s="14"/>
      <c r="K753" s="11"/>
      <c r="L753" s="11"/>
      <c r="M753" s="15"/>
      <c r="N753" s="16"/>
      <c r="O753" s="17"/>
      <c r="P753" s="18"/>
    </row>
    <row r="754" spans="4:16" x14ac:dyDescent="0.25">
      <c r="D754" s="11"/>
      <c r="E754" s="11"/>
      <c r="F754" s="12"/>
      <c r="G754" s="11"/>
      <c r="H754" s="13"/>
      <c r="I754" s="14"/>
      <c r="K754" s="11"/>
      <c r="L754" s="11"/>
      <c r="M754" s="15"/>
      <c r="N754" s="16"/>
      <c r="O754" s="17"/>
      <c r="P754" s="18"/>
    </row>
    <row r="755" spans="4:16" x14ac:dyDescent="0.25">
      <c r="D755" s="11"/>
      <c r="E755" s="11"/>
      <c r="F755" s="12"/>
      <c r="G755" s="11"/>
      <c r="H755" s="13"/>
      <c r="I755" s="14"/>
      <c r="K755" s="11"/>
      <c r="L755" s="11"/>
      <c r="M755" s="15"/>
      <c r="N755" s="16"/>
      <c r="O755" s="17"/>
      <c r="P755" s="18"/>
    </row>
    <row r="756" spans="4:16" x14ac:dyDescent="0.25">
      <c r="D756" s="11"/>
      <c r="E756" s="11"/>
      <c r="F756" s="12"/>
      <c r="G756" s="11"/>
      <c r="H756" s="13"/>
      <c r="I756" s="14"/>
      <c r="K756" s="11"/>
      <c r="L756" s="11"/>
      <c r="M756" s="15"/>
      <c r="N756" s="16"/>
      <c r="O756" s="17"/>
      <c r="P756" s="18"/>
    </row>
    <row r="757" spans="4:16" x14ac:dyDescent="0.25">
      <c r="D757" s="11"/>
      <c r="E757" s="11"/>
      <c r="F757" s="12"/>
      <c r="G757" s="11"/>
      <c r="H757" s="13"/>
      <c r="I757" s="14"/>
      <c r="K757" s="11"/>
      <c r="L757" s="11"/>
      <c r="M757" s="15"/>
      <c r="N757" s="16"/>
      <c r="O757" s="17"/>
      <c r="P757" s="18"/>
    </row>
    <row r="758" spans="4:16" x14ac:dyDescent="0.25">
      <c r="D758" s="11"/>
      <c r="E758" s="11"/>
      <c r="F758" s="12"/>
      <c r="G758" s="11"/>
      <c r="H758" s="13"/>
      <c r="I758" s="14"/>
      <c r="K758" s="11"/>
      <c r="L758" s="11"/>
      <c r="M758" s="15"/>
      <c r="N758" s="16"/>
      <c r="O758" s="17"/>
      <c r="P758" s="18"/>
    </row>
    <row r="759" spans="4:16" x14ac:dyDescent="0.25">
      <c r="D759" s="11"/>
      <c r="E759" s="11"/>
      <c r="F759" s="12"/>
      <c r="G759" s="11"/>
      <c r="H759" s="13"/>
      <c r="I759" s="14"/>
      <c r="K759" s="11"/>
      <c r="L759" s="11"/>
      <c r="M759" s="15"/>
      <c r="N759" s="16"/>
      <c r="O759" s="17"/>
      <c r="P759" s="18"/>
    </row>
    <row r="760" spans="4:16" x14ac:dyDescent="0.25">
      <c r="D760" s="11"/>
      <c r="E760" s="11"/>
      <c r="F760" s="12"/>
      <c r="G760" s="11"/>
      <c r="H760" s="13"/>
      <c r="I760" s="14"/>
      <c r="K760" s="11"/>
      <c r="L760" s="11"/>
      <c r="M760" s="15"/>
      <c r="N760" s="16"/>
      <c r="O760" s="17"/>
      <c r="P760" s="18"/>
    </row>
    <row r="761" spans="4:16" x14ac:dyDescent="0.25">
      <c r="D761" s="11"/>
      <c r="E761" s="11"/>
      <c r="F761" s="12"/>
      <c r="G761" s="11"/>
      <c r="H761" s="13"/>
      <c r="I761" s="14"/>
      <c r="K761" s="11"/>
      <c r="L761" s="11"/>
      <c r="M761" s="15"/>
      <c r="N761" s="16"/>
      <c r="O761" s="17"/>
      <c r="P761" s="18"/>
    </row>
    <row r="762" spans="4:16" x14ac:dyDescent="0.25">
      <c r="D762" s="11"/>
      <c r="E762" s="11"/>
      <c r="F762" s="12"/>
      <c r="G762" s="11"/>
      <c r="H762" s="13"/>
      <c r="I762" s="14"/>
      <c r="K762" s="11"/>
      <c r="L762" s="11"/>
      <c r="M762" s="15"/>
      <c r="N762" s="16"/>
      <c r="O762" s="17"/>
      <c r="P762" s="18"/>
    </row>
    <row r="763" spans="4:16" x14ac:dyDescent="0.25">
      <c r="D763" s="11"/>
      <c r="E763" s="11"/>
      <c r="F763" s="12"/>
      <c r="G763" s="11"/>
      <c r="H763" s="13"/>
      <c r="I763" s="14"/>
      <c r="K763" s="11"/>
      <c r="L763" s="11"/>
      <c r="M763" s="15"/>
      <c r="N763" s="16"/>
      <c r="O763" s="17"/>
      <c r="P763" s="18"/>
    </row>
    <row r="764" spans="4:16" x14ac:dyDescent="0.25">
      <c r="D764" s="11"/>
      <c r="E764" s="11"/>
      <c r="F764" s="12"/>
      <c r="G764" s="11"/>
      <c r="H764" s="13"/>
      <c r="I764" s="14"/>
      <c r="K764" s="11"/>
      <c r="L764" s="11"/>
      <c r="M764" s="15"/>
      <c r="N764" s="16"/>
      <c r="O764" s="17"/>
      <c r="P764" s="18"/>
    </row>
    <row r="765" spans="4:16" x14ac:dyDescent="0.25">
      <c r="D765" s="11"/>
      <c r="E765" s="11"/>
      <c r="F765" s="12"/>
      <c r="G765" s="11"/>
      <c r="H765" s="13"/>
      <c r="I765" s="14"/>
      <c r="K765" s="11"/>
      <c r="L765" s="11"/>
      <c r="M765" s="15"/>
      <c r="N765" s="16"/>
      <c r="O765" s="17"/>
      <c r="P765" s="18"/>
    </row>
    <row r="766" spans="4:16" x14ac:dyDescent="0.25">
      <c r="D766" s="11"/>
      <c r="E766" s="11"/>
      <c r="F766" s="12"/>
      <c r="G766" s="11"/>
      <c r="H766" s="13"/>
      <c r="I766" s="14"/>
      <c r="K766" s="11"/>
      <c r="L766" s="11"/>
      <c r="M766" s="15"/>
      <c r="N766" s="16"/>
      <c r="O766" s="17"/>
      <c r="P766" s="18"/>
    </row>
    <row r="767" spans="4:16" x14ac:dyDescent="0.25">
      <c r="D767" s="11"/>
      <c r="E767" s="11"/>
      <c r="F767" s="12"/>
      <c r="G767" s="11"/>
      <c r="H767" s="13"/>
      <c r="I767" s="14"/>
      <c r="K767" s="11"/>
      <c r="L767" s="11"/>
      <c r="M767" s="15"/>
      <c r="N767" s="16"/>
      <c r="O767" s="17"/>
      <c r="P767" s="18"/>
    </row>
    <row r="768" spans="4:16" x14ac:dyDescent="0.25">
      <c r="D768" s="11"/>
      <c r="E768" s="11"/>
      <c r="F768" s="12"/>
      <c r="G768" s="11"/>
      <c r="H768" s="13"/>
      <c r="I768" s="14"/>
      <c r="K768" s="11"/>
      <c r="L768" s="11"/>
      <c r="M768" s="15"/>
      <c r="N768" s="16"/>
      <c r="O768" s="17"/>
      <c r="P768" s="18"/>
    </row>
    <row r="769" spans="4:16" x14ac:dyDescent="0.25">
      <c r="D769" s="11"/>
      <c r="E769" s="11"/>
      <c r="F769" s="12"/>
      <c r="G769" s="11"/>
      <c r="H769" s="13"/>
      <c r="I769" s="14"/>
      <c r="K769" s="11"/>
      <c r="L769" s="11"/>
      <c r="M769" s="15"/>
      <c r="N769" s="16"/>
      <c r="O769" s="17"/>
      <c r="P769" s="18"/>
    </row>
    <row r="770" spans="4:16" x14ac:dyDescent="0.25">
      <c r="D770" s="11"/>
      <c r="E770" s="11"/>
      <c r="F770" s="12"/>
      <c r="G770" s="11"/>
      <c r="H770" s="13"/>
      <c r="I770" s="14"/>
      <c r="K770" s="11"/>
      <c r="L770" s="11"/>
      <c r="M770" s="15"/>
      <c r="N770" s="16"/>
      <c r="O770" s="17"/>
      <c r="P770" s="18"/>
    </row>
    <row r="771" spans="4:16" x14ac:dyDescent="0.25">
      <c r="D771" s="11"/>
      <c r="E771" s="11"/>
      <c r="F771" s="12"/>
      <c r="G771" s="11"/>
      <c r="H771" s="13"/>
      <c r="I771" s="14"/>
      <c r="K771" s="11"/>
      <c r="L771" s="11"/>
      <c r="M771" s="15"/>
      <c r="N771" s="16"/>
      <c r="O771" s="17"/>
      <c r="P771" s="18"/>
    </row>
    <row r="772" spans="4:16" x14ac:dyDescent="0.25">
      <c r="D772" s="11"/>
      <c r="E772" s="11"/>
      <c r="F772" s="12"/>
      <c r="G772" s="11"/>
      <c r="H772" s="13"/>
      <c r="I772" s="14"/>
      <c r="K772" s="11"/>
      <c r="L772" s="11"/>
      <c r="M772" s="15"/>
      <c r="N772" s="16"/>
      <c r="O772" s="17"/>
      <c r="P772" s="18"/>
    </row>
    <row r="773" spans="4:16" x14ac:dyDescent="0.25">
      <c r="D773" s="11"/>
      <c r="E773" s="11"/>
      <c r="F773" s="12"/>
      <c r="G773" s="11"/>
      <c r="H773" s="13"/>
      <c r="I773" s="14"/>
      <c r="K773" s="11"/>
      <c r="L773" s="11"/>
      <c r="M773" s="15"/>
      <c r="N773" s="16"/>
      <c r="O773" s="17"/>
      <c r="P773" s="18"/>
    </row>
    <row r="774" spans="4:16" x14ac:dyDescent="0.25">
      <c r="D774" s="11"/>
      <c r="E774" s="11"/>
      <c r="F774" s="12"/>
      <c r="G774" s="11"/>
      <c r="H774" s="13"/>
      <c r="I774" s="14"/>
      <c r="K774" s="11"/>
      <c r="L774" s="11"/>
      <c r="M774" s="15"/>
      <c r="N774" s="16"/>
      <c r="O774" s="17"/>
      <c r="P774" s="18"/>
    </row>
    <row r="775" spans="4:16" x14ac:dyDescent="0.25">
      <c r="D775" s="11"/>
      <c r="E775" s="11"/>
      <c r="F775" s="12"/>
      <c r="G775" s="11"/>
      <c r="H775" s="13"/>
      <c r="I775" s="14"/>
      <c r="K775" s="11"/>
      <c r="L775" s="11"/>
      <c r="M775" s="15"/>
      <c r="N775" s="16"/>
      <c r="O775" s="17"/>
      <c r="P775" s="18"/>
    </row>
    <row r="776" spans="4:16" x14ac:dyDescent="0.25">
      <c r="D776" s="11"/>
      <c r="E776" s="11"/>
      <c r="F776" s="12"/>
      <c r="G776" s="11"/>
      <c r="H776" s="13"/>
      <c r="I776" s="14"/>
      <c r="K776" s="11"/>
      <c r="L776" s="11"/>
      <c r="M776" s="15"/>
      <c r="N776" s="16"/>
      <c r="O776" s="17"/>
      <c r="P776" s="18"/>
    </row>
    <row r="777" spans="4:16" x14ac:dyDescent="0.25">
      <c r="D777" s="11"/>
      <c r="E777" s="11"/>
      <c r="F777" s="12"/>
      <c r="G777" s="11"/>
      <c r="H777" s="13"/>
      <c r="I777" s="14"/>
      <c r="K777" s="11"/>
      <c r="L777" s="11"/>
      <c r="M777" s="15"/>
      <c r="N777" s="16"/>
      <c r="O777" s="17"/>
      <c r="P777" s="18"/>
    </row>
    <row r="778" spans="4:16" x14ac:dyDescent="0.25">
      <c r="D778" s="11"/>
      <c r="E778" s="11"/>
      <c r="F778" s="12"/>
      <c r="G778" s="11"/>
      <c r="H778" s="13"/>
      <c r="I778" s="14"/>
      <c r="K778" s="11"/>
      <c r="L778" s="11"/>
      <c r="M778" s="15"/>
      <c r="N778" s="16"/>
      <c r="O778" s="17"/>
      <c r="P778" s="18"/>
    </row>
    <row r="779" spans="4:16" x14ac:dyDescent="0.25">
      <c r="D779" s="11"/>
      <c r="E779" s="11"/>
      <c r="F779" s="12"/>
      <c r="G779" s="11"/>
      <c r="H779" s="13"/>
      <c r="I779" s="14"/>
      <c r="K779" s="11"/>
      <c r="L779" s="11"/>
      <c r="M779" s="15"/>
      <c r="N779" s="16"/>
      <c r="O779" s="17"/>
      <c r="P779" s="18"/>
    </row>
    <row r="780" spans="4:16" x14ac:dyDescent="0.25">
      <c r="D780" s="11"/>
      <c r="E780" s="11"/>
      <c r="F780" s="12"/>
      <c r="G780" s="11"/>
      <c r="H780" s="13"/>
      <c r="I780" s="14"/>
      <c r="K780" s="11"/>
      <c r="L780" s="11"/>
      <c r="M780" s="15"/>
      <c r="N780" s="16"/>
      <c r="O780" s="17"/>
      <c r="P780" s="18"/>
    </row>
    <row r="781" spans="4:16" x14ac:dyDescent="0.25">
      <c r="D781" s="11"/>
      <c r="E781" s="11"/>
      <c r="F781" s="12"/>
      <c r="G781" s="11"/>
      <c r="H781" s="13"/>
      <c r="I781" s="14"/>
      <c r="K781" s="11"/>
      <c r="L781" s="11"/>
      <c r="M781" s="15"/>
      <c r="N781" s="16"/>
      <c r="O781" s="17"/>
      <c r="P781" s="18"/>
    </row>
    <row r="782" spans="4:16" x14ac:dyDescent="0.25">
      <c r="D782" s="11"/>
      <c r="E782" s="11"/>
      <c r="F782" s="12"/>
      <c r="G782" s="11"/>
      <c r="H782" s="13"/>
      <c r="I782" s="14"/>
      <c r="K782" s="11"/>
      <c r="L782" s="11"/>
      <c r="M782" s="15"/>
      <c r="N782" s="16"/>
      <c r="O782" s="17"/>
      <c r="P782" s="18"/>
    </row>
    <row r="783" spans="4:16" x14ac:dyDescent="0.25">
      <c r="D783" s="11"/>
      <c r="E783" s="11"/>
      <c r="F783" s="12"/>
      <c r="G783" s="11"/>
      <c r="H783" s="13"/>
      <c r="I783" s="14"/>
      <c r="K783" s="11"/>
      <c r="L783" s="11"/>
      <c r="M783" s="15"/>
      <c r="N783" s="16"/>
      <c r="O783" s="17"/>
      <c r="P783" s="18"/>
    </row>
    <row r="784" spans="4:16" x14ac:dyDescent="0.25">
      <c r="D784" s="11"/>
      <c r="E784" s="11"/>
      <c r="F784" s="12"/>
      <c r="G784" s="11"/>
      <c r="H784" s="13"/>
      <c r="I784" s="14"/>
      <c r="K784" s="11"/>
      <c r="L784" s="11"/>
      <c r="M784" s="15"/>
      <c r="N784" s="16"/>
      <c r="O784" s="17"/>
      <c r="P784" s="18"/>
    </row>
    <row r="785" spans="4:16" x14ac:dyDescent="0.25">
      <c r="D785" s="11"/>
      <c r="E785" s="11"/>
      <c r="F785" s="12"/>
      <c r="G785" s="11"/>
      <c r="H785" s="13"/>
      <c r="I785" s="14"/>
      <c r="K785" s="11"/>
      <c r="L785" s="11"/>
      <c r="M785" s="15"/>
      <c r="N785" s="16"/>
      <c r="O785" s="17"/>
      <c r="P785" s="18"/>
    </row>
    <row r="786" spans="4:16" x14ac:dyDescent="0.25">
      <c r="D786" s="11"/>
      <c r="E786" s="11"/>
      <c r="F786" s="12"/>
      <c r="G786" s="11"/>
      <c r="H786" s="13"/>
      <c r="I786" s="14"/>
      <c r="K786" s="11"/>
      <c r="L786" s="11"/>
      <c r="M786" s="15"/>
      <c r="N786" s="16"/>
      <c r="O786" s="17"/>
      <c r="P786" s="18"/>
    </row>
    <row r="787" spans="4:16" x14ac:dyDescent="0.25">
      <c r="D787" s="11"/>
      <c r="E787" s="11"/>
      <c r="F787" s="12"/>
      <c r="G787" s="11"/>
      <c r="H787" s="13"/>
      <c r="I787" s="14"/>
      <c r="K787" s="11"/>
      <c r="L787" s="11"/>
      <c r="M787" s="15"/>
      <c r="N787" s="16"/>
      <c r="O787" s="17"/>
      <c r="P787" s="18"/>
    </row>
    <row r="788" spans="4:16" x14ac:dyDescent="0.25">
      <c r="D788" s="11"/>
      <c r="E788" s="11"/>
      <c r="F788" s="12"/>
      <c r="G788" s="11"/>
      <c r="H788" s="13"/>
      <c r="I788" s="14"/>
      <c r="K788" s="11"/>
      <c r="L788" s="11"/>
      <c r="M788" s="15"/>
      <c r="N788" s="16"/>
      <c r="O788" s="17"/>
      <c r="P788" s="18"/>
    </row>
    <row r="789" spans="4:16" x14ac:dyDescent="0.25">
      <c r="D789" s="11"/>
      <c r="E789" s="11"/>
      <c r="F789" s="12"/>
      <c r="G789" s="11"/>
      <c r="H789" s="13"/>
      <c r="I789" s="14"/>
      <c r="K789" s="11"/>
      <c r="L789" s="11"/>
      <c r="M789" s="15"/>
      <c r="N789" s="16"/>
      <c r="O789" s="17"/>
      <c r="P789" s="18"/>
    </row>
    <row r="790" spans="4:16" x14ac:dyDescent="0.25">
      <c r="D790" s="11"/>
      <c r="E790" s="11"/>
      <c r="F790" s="12"/>
      <c r="G790" s="11"/>
      <c r="H790" s="13"/>
      <c r="I790" s="14"/>
      <c r="K790" s="11"/>
      <c r="L790" s="11"/>
      <c r="M790" s="15"/>
      <c r="N790" s="16"/>
      <c r="O790" s="17"/>
      <c r="P790" s="18"/>
    </row>
    <row r="791" spans="4:16" x14ac:dyDescent="0.25">
      <c r="D791" s="11"/>
      <c r="E791" s="11"/>
      <c r="F791" s="12"/>
      <c r="G791" s="11"/>
      <c r="H791" s="13"/>
      <c r="I791" s="14"/>
      <c r="K791" s="11"/>
      <c r="L791" s="11"/>
      <c r="M791" s="15"/>
      <c r="N791" s="16"/>
      <c r="O791" s="17"/>
      <c r="P791" s="18"/>
    </row>
    <row r="792" spans="4:16" x14ac:dyDescent="0.25">
      <c r="D792" s="11"/>
      <c r="E792" s="11"/>
      <c r="F792" s="12"/>
      <c r="G792" s="11"/>
      <c r="H792" s="13"/>
      <c r="I792" s="14"/>
      <c r="K792" s="11"/>
      <c r="L792" s="11"/>
      <c r="M792" s="15"/>
      <c r="N792" s="16"/>
      <c r="O792" s="17"/>
      <c r="P792" s="18"/>
    </row>
    <row r="793" spans="4:16" x14ac:dyDescent="0.25">
      <c r="D793" s="11"/>
      <c r="E793" s="11"/>
      <c r="F793" s="12"/>
      <c r="G793" s="11"/>
      <c r="H793" s="13"/>
      <c r="I793" s="14"/>
      <c r="K793" s="11"/>
      <c r="L793" s="11"/>
      <c r="M793" s="15"/>
      <c r="N793" s="16"/>
      <c r="O793" s="17"/>
      <c r="P793" s="18"/>
    </row>
    <row r="794" spans="4:16" x14ac:dyDescent="0.25">
      <c r="D794" s="11"/>
      <c r="E794" s="11"/>
      <c r="F794" s="12"/>
      <c r="G794" s="11"/>
      <c r="H794" s="13"/>
      <c r="I794" s="14"/>
      <c r="K794" s="11"/>
      <c r="L794" s="11"/>
      <c r="M794" s="15"/>
      <c r="N794" s="16"/>
      <c r="O794" s="17"/>
      <c r="P794" s="18"/>
    </row>
    <row r="795" spans="4:16" x14ac:dyDescent="0.25">
      <c r="D795" s="11"/>
      <c r="E795" s="11"/>
      <c r="F795" s="12"/>
      <c r="G795" s="11"/>
      <c r="H795" s="13"/>
      <c r="I795" s="14"/>
      <c r="K795" s="11"/>
      <c r="L795" s="11"/>
      <c r="M795" s="15"/>
      <c r="N795" s="16"/>
      <c r="O795" s="17"/>
      <c r="P795" s="18"/>
    </row>
    <row r="796" spans="4:16" x14ac:dyDescent="0.25">
      <c r="D796" s="11"/>
      <c r="E796" s="11"/>
      <c r="F796" s="12"/>
      <c r="G796" s="11"/>
      <c r="H796" s="13"/>
      <c r="I796" s="14"/>
      <c r="K796" s="11"/>
      <c r="L796" s="11"/>
      <c r="M796" s="15"/>
      <c r="N796" s="16"/>
      <c r="O796" s="17"/>
      <c r="P796" s="18"/>
    </row>
    <row r="797" spans="4:16" x14ac:dyDescent="0.25">
      <c r="D797" s="11"/>
      <c r="E797" s="11"/>
      <c r="F797" s="12"/>
      <c r="G797" s="11"/>
      <c r="H797" s="13"/>
      <c r="I797" s="14"/>
      <c r="K797" s="11"/>
      <c r="L797" s="11"/>
      <c r="M797" s="15"/>
      <c r="N797" s="16"/>
      <c r="O797" s="17"/>
      <c r="P797" s="18"/>
    </row>
    <row r="798" spans="4:16" x14ac:dyDescent="0.25">
      <c r="D798" s="11"/>
      <c r="E798" s="11"/>
      <c r="F798" s="12"/>
      <c r="G798" s="11"/>
      <c r="H798" s="13"/>
      <c r="I798" s="14"/>
      <c r="K798" s="11"/>
      <c r="L798" s="11"/>
      <c r="M798" s="15"/>
      <c r="N798" s="16"/>
      <c r="O798" s="17"/>
      <c r="P798" s="18"/>
    </row>
    <row r="799" spans="4:16" x14ac:dyDescent="0.25">
      <c r="D799" s="11"/>
      <c r="E799" s="11"/>
      <c r="F799" s="12"/>
      <c r="G799" s="11"/>
      <c r="H799" s="13"/>
      <c r="I799" s="14"/>
      <c r="K799" s="11"/>
      <c r="L799" s="11"/>
      <c r="M799" s="15"/>
      <c r="N799" s="16"/>
      <c r="O799" s="17"/>
      <c r="P799" s="18"/>
    </row>
    <row r="800" spans="4:16" x14ac:dyDescent="0.25">
      <c r="D800" s="11"/>
      <c r="E800" s="11"/>
      <c r="F800" s="12"/>
      <c r="G800" s="11"/>
      <c r="H800" s="13"/>
      <c r="I800" s="14"/>
      <c r="K800" s="11"/>
      <c r="L800" s="11"/>
      <c r="M800" s="15"/>
      <c r="N800" s="16"/>
      <c r="O800" s="17"/>
      <c r="P800" s="18"/>
    </row>
    <row r="801" spans="4:16" x14ac:dyDescent="0.25">
      <c r="D801" s="11"/>
      <c r="E801" s="11"/>
      <c r="F801" s="12"/>
      <c r="G801" s="11"/>
      <c r="H801" s="13"/>
      <c r="I801" s="14"/>
      <c r="K801" s="11"/>
      <c r="L801" s="11"/>
      <c r="M801" s="15"/>
      <c r="N801" s="16"/>
      <c r="O801" s="17"/>
      <c r="P801" s="18"/>
    </row>
    <row r="802" spans="4:16" x14ac:dyDescent="0.25">
      <c r="D802" s="11"/>
      <c r="E802" s="11"/>
      <c r="F802" s="12"/>
      <c r="G802" s="11"/>
      <c r="H802" s="13"/>
      <c r="I802" s="14"/>
      <c r="K802" s="11"/>
      <c r="L802" s="11"/>
      <c r="M802" s="15"/>
      <c r="N802" s="16"/>
      <c r="O802" s="17"/>
      <c r="P802" s="18"/>
    </row>
    <row r="803" spans="4:16" x14ac:dyDescent="0.25">
      <c r="D803" s="11"/>
      <c r="E803" s="11"/>
      <c r="F803" s="12"/>
      <c r="G803" s="11"/>
      <c r="H803" s="13"/>
      <c r="I803" s="14"/>
      <c r="K803" s="11"/>
      <c r="L803" s="11"/>
      <c r="M803" s="15"/>
      <c r="N803" s="16"/>
      <c r="O803" s="17"/>
      <c r="P803" s="18"/>
    </row>
    <row r="804" spans="4:16" x14ac:dyDescent="0.25">
      <c r="D804" s="11"/>
      <c r="E804" s="11"/>
      <c r="F804" s="12"/>
      <c r="G804" s="11"/>
      <c r="H804" s="13"/>
      <c r="I804" s="14"/>
      <c r="K804" s="11"/>
      <c r="L804" s="11"/>
      <c r="M804" s="15"/>
      <c r="N804" s="16"/>
      <c r="O804" s="17"/>
      <c r="P804" s="18"/>
    </row>
    <row r="805" spans="4:16" x14ac:dyDescent="0.25">
      <c r="D805" s="11"/>
      <c r="E805" s="11"/>
      <c r="F805" s="12"/>
      <c r="G805" s="11"/>
      <c r="H805" s="13"/>
      <c r="I805" s="14"/>
      <c r="K805" s="11"/>
      <c r="L805" s="11"/>
      <c r="M805" s="15"/>
      <c r="N805" s="16"/>
      <c r="O805" s="17"/>
      <c r="P805" s="18"/>
    </row>
    <row r="806" spans="4:16" x14ac:dyDescent="0.25">
      <c r="D806" s="11"/>
      <c r="E806" s="11"/>
      <c r="F806" s="12"/>
      <c r="G806" s="11"/>
      <c r="H806" s="13"/>
      <c r="I806" s="14"/>
      <c r="K806" s="11"/>
      <c r="L806" s="11"/>
      <c r="M806" s="15"/>
      <c r="N806" s="16"/>
      <c r="O806" s="17"/>
      <c r="P806" s="18"/>
    </row>
    <row r="807" spans="4:16" x14ac:dyDescent="0.25">
      <c r="D807" s="11"/>
      <c r="E807" s="11"/>
      <c r="F807" s="12"/>
      <c r="G807" s="11"/>
      <c r="H807" s="13"/>
      <c r="I807" s="14"/>
      <c r="K807" s="11"/>
      <c r="L807" s="11"/>
      <c r="M807" s="15"/>
      <c r="N807" s="16"/>
      <c r="O807" s="17"/>
      <c r="P807" s="18"/>
    </row>
    <row r="808" spans="4:16" x14ac:dyDescent="0.25">
      <c r="D808" s="11"/>
      <c r="E808" s="11"/>
      <c r="F808" s="12"/>
      <c r="G808" s="11"/>
      <c r="H808" s="13"/>
      <c r="I808" s="14"/>
      <c r="K808" s="11"/>
      <c r="L808" s="11"/>
      <c r="M808" s="15"/>
      <c r="N808" s="16"/>
      <c r="O808" s="17"/>
      <c r="P808" s="18"/>
    </row>
    <row r="809" spans="4:16" x14ac:dyDescent="0.25">
      <c r="D809" s="11"/>
      <c r="E809" s="11"/>
      <c r="F809" s="12"/>
      <c r="G809" s="11"/>
      <c r="H809" s="13"/>
      <c r="I809" s="14"/>
      <c r="K809" s="11"/>
      <c r="L809" s="11"/>
      <c r="M809" s="15"/>
      <c r="N809" s="16"/>
      <c r="O809" s="17"/>
      <c r="P809" s="18"/>
    </row>
    <row r="810" spans="4:16" x14ac:dyDescent="0.25">
      <c r="D810" s="11"/>
      <c r="E810" s="11"/>
      <c r="F810" s="12"/>
      <c r="G810" s="11"/>
      <c r="H810" s="13"/>
      <c r="I810" s="14"/>
      <c r="K810" s="11"/>
      <c r="L810" s="11"/>
      <c r="M810" s="15"/>
      <c r="N810" s="16"/>
      <c r="O810" s="17"/>
      <c r="P810" s="18"/>
    </row>
    <row r="811" spans="4:16" x14ac:dyDescent="0.25">
      <c r="D811" s="11"/>
      <c r="E811" s="11"/>
      <c r="F811" s="12"/>
      <c r="G811" s="11"/>
      <c r="H811" s="13"/>
      <c r="I811" s="14"/>
      <c r="K811" s="11"/>
      <c r="L811" s="11"/>
      <c r="M811" s="15"/>
      <c r="N811" s="16"/>
      <c r="O811" s="17"/>
      <c r="P811" s="18"/>
    </row>
    <row r="812" spans="4:16" x14ac:dyDescent="0.25">
      <c r="D812" s="11"/>
      <c r="E812" s="11"/>
      <c r="F812" s="12"/>
      <c r="G812" s="11"/>
      <c r="H812" s="13"/>
      <c r="I812" s="14"/>
      <c r="K812" s="11"/>
      <c r="L812" s="11"/>
      <c r="M812" s="15"/>
      <c r="N812" s="16"/>
      <c r="O812" s="17"/>
      <c r="P812" s="18"/>
    </row>
    <row r="813" spans="4:16" x14ac:dyDescent="0.25">
      <c r="D813" s="11"/>
      <c r="E813" s="11"/>
      <c r="F813" s="12"/>
      <c r="G813" s="11"/>
      <c r="H813" s="13"/>
      <c r="I813" s="14"/>
      <c r="K813" s="11"/>
      <c r="L813" s="11"/>
      <c r="M813" s="15"/>
      <c r="N813" s="16"/>
      <c r="O813" s="17"/>
      <c r="P813" s="18"/>
    </row>
    <row r="814" spans="4:16" x14ac:dyDescent="0.25">
      <c r="D814" s="11"/>
      <c r="E814" s="11"/>
      <c r="F814" s="12"/>
      <c r="G814" s="11"/>
      <c r="H814" s="13"/>
      <c r="I814" s="14"/>
      <c r="K814" s="11"/>
      <c r="L814" s="11"/>
      <c r="M814" s="15"/>
      <c r="N814" s="16"/>
      <c r="O814" s="17"/>
      <c r="P814" s="18"/>
    </row>
    <row r="815" spans="4:16" x14ac:dyDescent="0.25">
      <c r="D815" s="11"/>
      <c r="E815" s="11"/>
      <c r="F815" s="12"/>
      <c r="G815" s="11"/>
      <c r="H815" s="13"/>
      <c r="I815" s="14"/>
      <c r="K815" s="11"/>
      <c r="L815" s="11"/>
      <c r="M815" s="15"/>
      <c r="N815" s="16"/>
      <c r="O815" s="17"/>
      <c r="P815" s="18"/>
    </row>
    <row r="816" spans="4:16" x14ac:dyDescent="0.25">
      <c r="D816" s="11"/>
      <c r="E816" s="11"/>
      <c r="F816" s="12"/>
      <c r="G816" s="11"/>
      <c r="H816" s="13"/>
      <c r="I816" s="14"/>
      <c r="K816" s="11"/>
      <c r="L816" s="11"/>
      <c r="M816" s="15"/>
      <c r="N816" s="16"/>
      <c r="O816" s="17"/>
      <c r="P816" s="18"/>
    </row>
    <row r="817" spans="4:16" x14ac:dyDescent="0.25">
      <c r="D817" s="11"/>
      <c r="E817" s="11"/>
      <c r="F817" s="12"/>
      <c r="G817" s="11"/>
      <c r="H817" s="13"/>
      <c r="I817" s="14"/>
      <c r="K817" s="11"/>
      <c r="L817" s="11"/>
      <c r="M817" s="15"/>
      <c r="N817" s="16"/>
      <c r="O817" s="17"/>
      <c r="P817" s="18"/>
    </row>
    <row r="818" spans="4:16" x14ac:dyDescent="0.25">
      <c r="D818" s="11"/>
      <c r="E818" s="11"/>
      <c r="F818" s="12"/>
      <c r="G818" s="11"/>
      <c r="H818" s="13"/>
      <c r="I818" s="14"/>
      <c r="K818" s="11"/>
      <c r="L818" s="11"/>
      <c r="M818" s="15"/>
      <c r="N818" s="16"/>
      <c r="O818" s="17"/>
      <c r="P818" s="18"/>
    </row>
    <row r="819" spans="4:16" x14ac:dyDescent="0.25">
      <c r="D819" s="11"/>
      <c r="E819" s="11"/>
      <c r="F819" s="12"/>
      <c r="G819" s="11"/>
      <c r="H819" s="13"/>
      <c r="I819" s="14"/>
      <c r="K819" s="11"/>
      <c r="L819" s="11"/>
      <c r="M819" s="15"/>
      <c r="N819" s="16"/>
      <c r="O819" s="17"/>
      <c r="P819" s="18"/>
    </row>
    <row r="820" spans="4:16" x14ac:dyDescent="0.25">
      <c r="D820" s="11"/>
      <c r="E820" s="11"/>
      <c r="F820" s="12"/>
      <c r="G820" s="11"/>
      <c r="H820" s="13"/>
      <c r="I820" s="14"/>
      <c r="K820" s="11"/>
      <c r="L820" s="11"/>
      <c r="M820" s="15"/>
      <c r="N820" s="16"/>
      <c r="O820" s="17"/>
      <c r="P820" s="18"/>
    </row>
    <row r="821" spans="4:16" x14ac:dyDescent="0.25">
      <c r="D821" s="11"/>
      <c r="E821" s="11"/>
      <c r="F821" s="12"/>
      <c r="G821" s="11"/>
      <c r="H821" s="13"/>
      <c r="I821" s="14"/>
      <c r="K821" s="11"/>
      <c r="L821" s="11"/>
      <c r="M821" s="15"/>
      <c r="N821" s="16"/>
      <c r="O821" s="17"/>
      <c r="P821" s="18"/>
    </row>
    <row r="822" spans="4:16" x14ac:dyDescent="0.25">
      <c r="D822" s="11"/>
      <c r="E822" s="11"/>
      <c r="F822" s="12"/>
      <c r="G822" s="11"/>
      <c r="H822" s="13"/>
      <c r="I822" s="14"/>
      <c r="K822" s="11"/>
      <c r="L822" s="11"/>
      <c r="M822" s="15"/>
      <c r="N822" s="16"/>
      <c r="O822" s="17"/>
      <c r="P822" s="18"/>
    </row>
    <row r="823" spans="4:16" x14ac:dyDescent="0.25">
      <c r="D823" s="11"/>
      <c r="E823" s="11"/>
      <c r="F823" s="12"/>
      <c r="G823" s="11"/>
      <c r="H823" s="13"/>
      <c r="I823" s="14"/>
      <c r="K823" s="11"/>
      <c r="L823" s="11"/>
      <c r="M823" s="15"/>
      <c r="N823" s="16"/>
      <c r="O823" s="17"/>
      <c r="P823" s="18"/>
    </row>
    <row r="824" spans="4:16" x14ac:dyDescent="0.25">
      <c r="D824" s="11"/>
      <c r="E824" s="11"/>
      <c r="F824" s="12"/>
      <c r="G824" s="11"/>
      <c r="H824" s="13"/>
      <c r="I824" s="14"/>
      <c r="K824" s="11"/>
      <c r="L824" s="11"/>
      <c r="M824" s="15"/>
      <c r="N824" s="16"/>
      <c r="O824" s="17"/>
      <c r="P824" s="18"/>
    </row>
    <row r="825" spans="4:16" x14ac:dyDescent="0.25">
      <c r="D825" s="11"/>
      <c r="E825" s="11"/>
      <c r="F825" s="12"/>
      <c r="G825" s="11"/>
      <c r="H825" s="13"/>
      <c r="I825" s="14"/>
      <c r="K825" s="11"/>
      <c r="L825" s="11"/>
      <c r="M825" s="15"/>
      <c r="N825" s="16"/>
      <c r="O825" s="17"/>
      <c r="P825" s="18"/>
    </row>
    <row r="826" spans="4:16" x14ac:dyDescent="0.25">
      <c r="D826" s="11"/>
      <c r="E826" s="11"/>
      <c r="F826" s="12"/>
      <c r="G826" s="11"/>
      <c r="H826" s="13"/>
      <c r="I826" s="14"/>
      <c r="K826" s="11"/>
      <c r="L826" s="11"/>
      <c r="M826" s="15"/>
      <c r="N826" s="16"/>
      <c r="O826" s="17"/>
      <c r="P826" s="18"/>
    </row>
    <row r="827" spans="4:16" x14ac:dyDescent="0.25">
      <c r="D827" s="11"/>
      <c r="E827" s="11"/>
      <c r="F827" s="12"/>
      <c r="G827" s="11"/>
      <c r="H827" s="13"/>
      <c r="I827" s="14"/>
      <c r="K827" s="11"/>
      <c r="L827" s="11"/>
      <c r="M827" s="15"/>
      <c r="N827" s="16"/>
      <c r="O827" s="17"/>
      <c r="P827" s="18"/>
    </row>
    <row r="828" spans="4:16" x14ac:dyDescent="0.25">
      <c r="D828" s="11"/>
      <c r="E828" s="11"/>
      <c r="F828" s="12"/>
      <c r="G828" s="11"/>
      <c r="H828" s="13"/>
      <c r="I828" s="14"/>
      <c r="K828" s="11"/>
      <c r="L828" s="11"/>
      <c r="M828" s="15"/>
      <c r="N828" s="16"/>
      <c r="O828" s="17"/>
      <c r="P828" s="18"/>
    </row>
    <row r="829" spans="4:16" x14ac:dyDescent="0.25">
      <c r="D829" s="11"/>
      <c r="E829" s="11"/>
      <c r="F829" s="12"/>
      <c r="G829" s="11"/>
      <c r="H829" s="13"/>
      <c r="I829" s="14"/>
      <c r="K829" s="11"/>
      <c r="L829" s="11"/>
      <c r="M829" s="15"/>
      <c r="N829" s="16"/>
      <c r="O829" s="17"/>
      <c r="P829" s="18"/>
    </row>
    <row r="830" spans="4:16" x14ac:dyDescent="0.25">
      <c r="D830" s="11"/>
      <c r="E830" s="11"/>
      <c r="F830" s="12"/>
      <c r="G830" s="11"/>
      <c r="H830" s="13"/>
      <c r="I830" s="14"/>
      <c r="K830" s="11"/>
      <c r="L830" s="11"/>
      <c r="M830" s="15"/>
      <c r="N830" s="16"/>
      <c r="O830" s="17"/>
      <c r="P830" s="18"/>
    </row>
    <row r="831" spans="4:16" x14ac:dyDescent="0.25">
      <c r="D831" s="11"/>
      <c r="E831" s="11"/>
      <c r="F831" s="12"/>
      <c r="G831" s="11"/>
      <c r="H831" s="13"/>
      <c r="I831" s="14"/>
      <c r="K831" s="11"/>
      <c r="L831" s="11"/>
      <c r="M831" s="15"/>
      <c r="N831" s="16"/>
      <c r="O831" s="17"/>
      <c r="P831" s="18"/>
    </row>
    <row r="832" spans="4:16" x14ac:dyDescent="0.25">
      <c r="D832" s="11"/>
      <c r="E832" s="11"/>
      <c r="F832" s="12"/>
      <c r="G832" s="11"/>
      <c r="H832" s="13"/>
      <c r="I832" s="14"/>
      <c r="K832" s="11"/>
      <c r="L832" s="11"/>
      <c r="M832" s="15"/>
      <c r="N832" s="16"/>
      <c r="O832" s="17"/>
      <c r="P832" s="18"/>
    </row>
    <row r="833" spans="4:16" x14ac:dyDescent="0.25">
      <c r="D833" s="11"/>
      <c r="E833" s="11"/>
      <c r="F833" s="12"/>
      <c r="G833" s="11"/>
      <c r="H833" s="13"/>
      <c r="I833" s="14"/>
      <c r="K833" s="11"/>
      <c r="L833" s="11"/>
      <c r="M833" s="15"/>
      <c r="N833" s="16"/>
      <c r="O833" s="17"/>
      <c r="P833" s="18"/>
    </row>
    <row r="834" spans="4:16" x14ac:dyDescent="0.25">
      <c r="D834" s="11"/>
      <c r="E834" s="11"/>
      <c r="F834" s="12"/>
      <c r="G834" s="11"/>
      <c r="H834" s="13"/>
      <c r="I834" s="14"/>
      <c r="K834" s="11"/>
      <c r="L834" s="11"/>
      <c r="M834" s="15"/>
      <c r="N834" s="16"/>
      <c r="O834" s="17"/>
      <c r="P834" s="18"/>
    </row>
    <row r="835" spans="4:16" x14ac:dyDescent="0.25">
      <c r="D835" s="11"/>
      <c r="E835" s="11"/>
      <c r="F835" s="12"/>
      <c r="G835" s="11"/>
      <c r="H835" s="13"/>
      <c r="I835" s="14"/>
      <c r="K835" s="11"/>
      <c r="L835" s="11"/>
      <c r="M835" s="15"/>
      <c r="N835" s="16"/>
      <c r="O835" s="17"/>
      <c r="P835" s="18"/>
    </row>
    <row r="836" spans="4:16" x14ac:dyDescent="0.25">
      <c r="D836" s="11"/>
      <c r="E836" s="11"/>
      <c r="F836" s="12"/>
      <c r="G836" s="11"/>
      <c r="H836" s="13"/>
      <c r="I836" s="14"/>
      <c r="K836" s="11"/>
      <c r="L836" s="11"/>
      <c r="M836" s="15"/>
      <c r="N836" s="16"/>
      <c r="O836" s="17"/>
      <c r="P836" s="18"/>
    </row>
    <row r="837" spans="4:16" x14ac:dyDescent="0.25">
      <c r="D837" s="11"/>
      <c r="E837" s="11"/>
      <c r="F837" s="12"/>
      <c r="G837" s="11"/>
      <c r="H837" s="13"/>
      <c r="I837" s="14"/>
      <c r="K837" s="11"/>
      <c r="L837" s="11"/>
      <c r="M837" s="15"/>
      <c r="N837" s="16"/>
      <c r="O837" s="17"/>
      <c r="P837" s="18"/>
    </row>
    <row r="838" spans="4:16" x14ac:dyDescent="0.25">
      <c r="D838" s="11"/>
      <c r="E838" s="11"/>
      <c r="F838" s="12"/>
      <c r="G838" s="11"/>
      <c r="H838" s="13"/>
      <c r="I838" s="14"/>
      <c r="K838" s="11"/>
      <c r="L838" s="11"/>
      <c r="M838" s="15"/>
      <c r="N838" s="16"/>
      <c r="O838" s="17"/>
      <c r="P838" s="18"/>
    </row>
    <row r="839" spans="4:16" x14ac:dyDescent="0.25">
      <c r="D839" s="11"/>
      <c r="E839" s="11"/>
      <c r="F839" s="12"/>
      <c r="G839" s="11"/>
      <c r="H839" s="13"/>
      <c r="I839" s="14"/>
      <c r="K839" s="11"/>
      <c r="L839" s="11"/>
      <c r="M839" s="15"/>
      <c r="N839" s="16"/>
      <c r="O839" s="17"/>
      <c r="P839" s="18"/>
    </row>
    <row r="840" spans="4:16" x14ac:dyDescent="0.25">
      <c r="D840" s="11"/>
      <c r="E840" s="11"/>
      <c r="F840" s="12"/>
      <c r="G840" s="11"/>
      <c r="H840" s="13"/>
      <c r="I840" s="14"/>
      <c r="K840" s="11"/>
      <c r="L840" s="11"/>
      <c r="M840" s="15"/>
      <c r="N840" s="16"/>
      <c r="O840" s="17"/>
      <c r="P840" s="18"/>
    </row>
    <row r="841" spans="4:16" x14ac:dyDescent="0.25">
      <c r="D841" s="11"/>
      <c r="E841" s="11"/>
      <c r="F841" s="12"/>
      <c r="G841" s="11"/>
      <c r="H841" s="13"/>
      <c r="I841" s="14"/>
      <c r="K841" s="11"/>
      <c r="L841" s="11"/>
      <c r="M841" s="15"/>
      <c r="N841" s="16"/>
      <c r="O841" s="17"/>
      <c r="P841" s="18"/>
    </row>
    <row r="842" spans="4:16" x14ac:dyDescent="0.25">
      <c r="D842" s="11"/>
      <c r="E842" s="11"/>
      <c r="F842" s="12"/>
      <c r="G842" s="11"/>
      <c r="H842" s="13"/>
      <c r="I842" s="14"/>
      <c r="K842" s="11"/>
      <c r="L842" s="11"/>
      <c r="M842" s="15"/>
      <c r="N842" s="16"/>
      <c r="O842" s="17"/>
      <c r="P842" s="18"/>
    </row>
    <row r="843" spans="4:16" x14ac:dyDescent="0.25">
      <c r="D843" s="11"/>
      <c r="E843" s="11"/>
      <c r="F843" s="12"/>
      <c r="G843" s="11"/>
      <c r="H843" s="13"/>
      <c r="I843" s="14"/>
      <c r="K843" s="11"/>
      <c r="L843" s="11"/>
      <c r="M843" s="15"/>
      <c r="N843" s="16"/>
      <c r="O843" s="17"/>
      <c r="P843" s="18"/>
    </row>
    <row r="844" spans="4:16" x14ac:dyDescent="0.25">
      <c r="D844" s="11"/>
      <c r="E844" s="11"/>
      <c r="F844" s="12"/>
      <c r="G844" s="11"/>
      <c r="H844" s="13"/>
      <c r="I844" s="14"/>
      <c r="K844" s="11"/>
      <c r="L844" s="11"/>
      <c r="M844" s="15"/>
      <c r="N844" s="16"/>
      <c r="O844" s="17"/>
      <c r="P844" s="18"/>
    </row>
    <row r="845" spans="4:16" x14ac:dyDescent="0.25">
      <c r="D845" s="11"/>
      <c r="E845" s="11"/>
      <c r="F845" s="12"/>
      <c r="G845" s="11"/>
      <c r="H845" s="13"/>
      <c r="I845" s="14"/>
      <c r="K845" s="11"/>
      <c r="L845" s="11"/>
      <c r="M845" s="15"/>
      <c r="N845" s="16"/>
      <c r="O845" s="17"/>
      <c r="P845" s="18"/>
    </row>
    <row r="846" spans="4:16" x14ac:dyDescent="0.25">
      <c r="D846" s="11"/>
      <c r="E846" s="11"/>
      <c r="F846" s="12"/>
      <c r="G846" s="11"/>
      <c r="H846" s="13"/>
      <c r="I846" s="14"/>
      <c r="K846" s="11"/>
      <c r="L846" s="11"/>
      <c r="M846" s="15"/>
      <c r="N846" s="16"/>
      <c r="O846" s="17"/>
      <c r="P846" s="18"/>
    </row>
    <row r="847" spans="4:16" x14ac:dyDescent="0.25">
      <c r="D847" s="11"/>
      <c r="E847" s="11"/>
      <c r="F847" s="12"/>
      <c r="G847" s="11"/>
      <c r="H847" s="13"/>
      <c r="I847" s="14"/>
      <c r="K847" s="11"/>
      <c r="L847" s="11"/>
      <c r="M847" s="15"/>
      <c r="N847" s="16"/>
      <c r="O847" s="17"/>
      <c r="P847" s="18"/>
    </row>
    <row r="848" spans="4:16" x14ac:dyDescent="0.25">
      <c r="D848" s="11"/>
      <c r="E848" s="11"/>
      <c r="F848" s="12"/>
      <c r="G848" s="11"/>
      <c r="H848" s="13"/>
      <c r="I848" s="14"/>
      <c r="K848" s="11"/>
      <c r="L848" s="11"/>
      <c r="M848" s="15"/>
      <c r="N848" s="16"/>
      <c r="O848" s="17"/>
      <c r="P848" s="18"/>
    </row>
    <row r="849" spans="4:16" x14ac:dyDescent="0.25">
      <c r="D849" s="11"/>
      <c r="E849" s="11"/>
      <c r="F849" s="12"/>
      <c r="G849" s="11"/>
      <c r="H849" s="13"/>
      <c r="I849" s="14"/>
      <c r="K849" s="11"/>
      <c r="L849" s="11"/>
      <c r="M849" s="15"/>
      <c r="N849" s="16"/>
      <c r="O849" s="17"/>
      <c r="P849" s="18"/>
    </row>
    <row r="850" spans="4:16" x14ac:dyDescent="0.25">
      <c r="D850" s="11"/>
      <c r="E850" s="11"/>
      <c r="F850" s="12"/>
      <c r="G850" s="11"/>
      <c r="H850" s="13"/>
      <c r="I850" s="14"/>
      <c r="K850" s="11"/>
      <c r="L850" s="11"/>
      <c r="M850" s="15"/>
      <c r="N850" s="16"/>
      <c r="O850" s="17"/>
      <c r="P850" s="18"/>
    </row>
    <row r="851" spans="4:16" x14ac:dyDescent="0.25">
      <c r="D851" s="11"/>
      <c r="E851" s="11"/>
      <c r="F851" s="12"/>
      <c r="G851" s="11"/>
      <c r="H851" s="13"/>
      <c r="I851" s="14"/>
      <c r="K851" s="11"/>
      <c r="L851" s="11"/>
      <c r="M851" s="15"/>
      <c r="N851" s="16"/>
      <c r="O851" s="17"/>
      <c r="P851" s="18"/>
    </row>
    <row r="852" spans="4:16" x14ac:dyDescent="0.25">
      <c r="D852" s="11"/>
      <c r="E852" s="11"/>
      <c r="F852" s="12"/>
      <c r="G852" s="11"/>
      <c r="H852" s="13"/>
      <c r="I852" s="14"/>
      <c r="K852" s="11"/>
      <c r="L852" s="11"/>
      <c r="M852" s="15"/>
      <c r="N852" s="16"/>
      <c r="O852" s="17"/>
      <c r="P852" s="18"/>
    </row>
    <row r="853" spans="4:16" x14ac:dyDescent="0.25">
      <c r="D853" s="11"/>
      <c r="E853" s="11"/>
      <c r="F853" s="12"/>
      <c r="G853" s="11"/>
      <c r="H853" s="13"/>
      <c r="I853" s="14"/>
      <c r="K853" s="11"/>
      <c r="L853" s="11"/>
      <c r="M853" s="15"/>
      <c r="N853" s="16"/>
      <c r="O853" s="17"/>
      <c r="P853" s="18"/>
    </row>
    <row r="854" spans="4:16" x14ac:dyDescent="0.25">
      <c r="D854" s="11"/>
      <c r="E854" s="11"/>
      <c r="F854" s="12"/>
      <c r="G854" s="11"/>
      <c r="H854" s="13"/>
      <c r="I854" s="14"/>
      <c r="K854" s="11"/>
      <c r="L854" s="11"/>
      <c r="M854" s="15"/>
      <c r="N854" s="16"/>
      <c r="O854" s="17"/>
      <c r="P854" s="18"/>
    </row>
    <row r="855" spans="4:16" x14ac:dyDescent="0.25">
      <c r="D855" s="11"/>
      <c r="E855" s="11"/>
      <c r="F855" s="12"/>
      <c r="G855" s="11"/>
      <c r="H855" s="13"/>
      <c r="I855" s="14"/>
      <c r="K855" s="11"/>
      <c r="L855" s="11"/>
      <c r="M855" s="15"/>
      <c r="N855" s="16"/>
      <c r="O855" s="17"/>
      <c r="P855" s="18"/>
    </row>
    <row r="856" spans="4:16" x14ac:dyDescent="0.25">
      <c r="D856" s="11"/>
      <c r="E856" s="11"/>
      <c r="F856" s="12"/>
      <c r="G856" s="11"/>
      <c r="H856" s="13"/>
      <c r="I856" s="14"/>
      <c r="K856" s="11"/>
      <c r="L856" s="11"/>
      <c r="M856" s="15"/>
      <c r="N856" s="16"/>
      <c r="O856" s="17"/>
      <c r="P856" s="18"/>
    </row>
    <row r="857" spans="4:16" x14ac:dyDescent="0.25">
      <c r="D857" s="11"/>
      <c r="E857" s="11"/>
      <c r="F857" s="12"/>
      <c r="G857" s="11"/>
      <c r="H857" s="13"/>
      <c r="I857" s="14"/>
      <c r="K857" s="11"/>
      <c r="L857" s="11"/>
      <c r="M857" s="15"/>
      <c r="N857" s="16"/>
      <c r="O857" s="17"/>
      <c r="P857" s="18"/>
    </row>
    <row r="858" spans="4:16" x14ac:dyDescent="0.25">
      <c r="D858" s="11"/>
      <c r="E858" s="11"/>
      <c r="F858" s="12"/>
      <c r="G858" s="11"/>
      <c r="H858" s="13"/>
      <c r="I858" s="14"/>
      <c r="K858" s="11"/>
      <c r="L858" s="11"/>
      <c r="M858" s="15"/>
      <c r="N858" s="16"/>
      <c r="O858" s="17"/>
      <c r="P858" s="18"/>
    </row>
    <row r="859" spans="4:16" x14ac:dyDescent="0.25">
      <c r="D859" s="11"/>
      <c r="E859" s="11"/>
      <c r="F859" s="12"/>
      <c r="G859" s="11"/>
      <c r="H859" s="13"/>
      <c r="I859" s="14"/>
      <c r="K859" s="11"/>
      <c r="L859" s="11"/>
      <c r="M859" s="15"/>
      <c r="N859" s="16"/>
      <c r="O859" s="17"/>
      <c r="P859" s="18"/>
    </row>
    <row r="860" spans="4:16" x14ac:dyDescent="0.25">
      <c r="D860" s="11"/>
      <c r="E860" s="11"/>
      <c r="F860" s="12"/>
      <c r="G860" s="11"/>
      <c r="H860" s="13"/>
      <c r="I860" s="14"/>
      <c r="K860" s="11"/>
      <c r="L860" s="11"/>
      <c r="M860" s="15"/>
      <c r="N860" s="16"/>
      <c r="O860" s="17"/>
      <c r="P860" s="18"/>
    </row>
    <row r="861" spans="4:16" x14ac:dyDescent="0.25">
      <c r="D861" s="11"/>
      <c r="E861" s="11"/>
      <c r="F861" s="12"/>
      <c r="G861" s="11"/>
      <c r="H861" s="13"/>
      <c r="I861" s="14"/>
      <c r="K861" s="11"/>
      <c r="L861" s="11"/>
      <c r="M861" s="15"/>
      <c r="N861" s="16"/>
      <c r="O861" s="17"/>
      <c r="P861" s="18"/>
    </row>
    <row r="862" spans="4:16" x14ac:dyDescent="0.25">
      <c r="D862" s="11"/>
      <c r="E862" s="11"/>
      <c r="F862" s="12"/>
      <c r="G862" s="11"/>
      <c r="H862" s="13"/>
      <c r="I862" s="14"/>
      <c r="K862" s="11"/>
      <c r="L862" s="11"/>
      <c r="M862" s="15"/>
      <c r="N862" s="16"/>
      <c r="O862" s="17"/>
      <c r="P862" s="18"/>
    </row>
    <row r="863" spans="4:16" x14ac:dyDescent="0.25">
      <c r="D863" s="11"/>
      <c r="E863" s="11"/>
      <c r="F863" s="12"/>
      <c r="G863" s="11"/>
      <c r="H863" s="13"/>
      <c r="I863" s="14"/>
      <c r="K863" s="11"/>
      <c r="L863" s="11"/>
      <c r="M863" s="15"/>
      <c r="N863" s="16"/>
      <c r="O863" s="17"/>
      <c r="P863" s="18"/>
    </row>
    <row r="864" spans="4:16" x14ac:dyDescent="0.25">
      <c r="D864" s="11"/>
      <c r="E864" s="11"/>
      <c r="F864" s="12"/>
      <c r="G864" s="11"/>
      <c r="H864" s="13"/>
      <c r="I864" s="14"/>
      <c r="K864" s="11"/>
      <c r="L864" s="11"/>
      <c r="M864" s="15"/>
      <c r="N864" s="16"/>
      <c r="O864" s="17"/>
      <c r="P864" s="18"/>
    </row>
    <row r="865" spans="4:16" x14ac:dyDescent="0.25">
      <c r="D865" s="11"/>
      <c r="E865" s="11"/>
      <c r="F865" s="12"/>
      <c r="G865" s="11"/>
      <c r="H865" s="13"/>
      <c r="I865" s="14"/>
      <c r="K865" s="11"/>
      <c r="L865" s="11"/>
      <c r="M865" s="15"/>
      <c r="N865" s="16"/>
      <c r="O865" s="17"/>
      <c r="P865" s="18"/>
    </row>
    <row r="866" spans="4:16" x14ac:dyDescent="0.25">
      <c r="D866" s="11"/>
      <c r="E866" s="11"/>
      <c r="F866" s="12"/>
      <c r="G866" s="11"/>
      <c r="H866" s="13"/>
      <c r="I866" s="14"/>
      <c r="K866" s="11"/>
      <c r="L866" s="11"/>
      <c r="M866" s="15"/>
      <c r="N866" s="16"/>
      <c r="O866" s="17"/>
      <c r="P866" s="18"/>
    </row>
    <row r="867" spans="4:16" x14ac:dyDescent="0.25">
      <c r="D867" s="11"/>
      <c r="E867" s="11"/>
      <c r="F867" s="12"/>
      <c r="G867" s="11"/>
      <c r="H867" s="13"/>
      <c r="I867" s="14"/>
      <c r="K867" s="11"/>
      <c r="L867" s="11"/>
      <c r="M867" s="15"/>
      <c r="N867" s="16"/>
      <c r="O867" s="17"/>
      <c r="P867" s="18"/>
    </row>
    <row r="868" spans="4:16" x14ac:dyDescent="0.25">
      <c r="D868" s="11"/>
      <c r="E868" s="11"/>
      <c r="F868" s="12"/>
      <c r="G868" s="11"/>
      <c r="H868" s="13"/>
      <c r="I868" s="14"/>
      <c r="K868" s="11"/>
      <c r="L868" s="11"/>
      <c r="M868" s="15"/>
      <c r="N868" s="16"/>
      <c r="O868" s="17"/>
      <c r="P868" s="18"/>
    </row>
    <row r="869" spans="4:16" x14ac:dyDescent="0.25">
      <c r="D869" s="11"/>
      <c r="E869" s="11"/>
      <c r="F869" s="12"/>
      <c r="G869" s="11"/>
      <c r="H869" s="13"/>
      <c r="I869" s="14"/>
      <c r="K869" s="11"/>
      <c r="L869" s="11"/>
      <c r="M869" s="15"/>
      <c r="N869" s="16"/>
      <c r="O869" s="17"/>
      <c r="P869" s="18"/>
    </row>
    <row r="870" spans="4:16" x14ac:dyDescent="0.25">
      <c r="D870" s="11"/>
      <c r="E870" s="11"/>
      <c r="F870" s="12"/>
      <c r="G870" s="11"/>
      <c r="H870" s="13"/>
      <c r="I870" s="14"/>
      <c r="K870" s="11"/>
      <c r="L870" s="11"/>
      <c r="M870" s="15"/>
      <c r="N870" s="16"/>
      <c r="O870" s="17"/>
      <c r="P870" s="18"/>
    </row>
    <row r="871" spans="4:16" x14ac:dyDescent="0.25">
      <c r="D871" s="11"/>
      <c r="E871" s="11"/>
      <c r="F871" s="12"/>
      <c r="G871" s="11"/>
      <c r="H871" s="13"/>
      <c r="I871" s="14"/>
      <c r="K871" s="11"/>
      <c r="L871" s="11"/>
      <c r="M871" s="15"/>
      <c r="N871" s="16"/>
      <c r="O871" s="17"/>
      <c r="P871" s="18"/>
    </row>
    <row r="872" spans="4:16" x14ac:dyDescent="0.25">
      <c r="D872" s="11"/>
      <c r="E872" s="11"/>
      <c r="F872" s="12"/>
      <c r="G872" s="11"/>
      <c r="H872" s="13"/>
      <c r="I872" s="14"/>
      <c r="K872" s="11"/>
      <c r="L872" s="11"/>
      <c r="M872" s="15"/>
      <c r="N872" s="16"/>
      <c r="O872" s="17"/>
      <c r="P872" s="18"/>
    </row>
    <row r="873" spans="4:16" x14ac:dyDescent="0.25">
      <c r="D873" s="11"/>
      <c r="E873" s="11"/>
      <c r="F873" s="12"/>
      <c r="G873" s="11"/>
      <c r="H873" s="13"/>
      <c r="I873" s="14"/>
      <c r="K873" s="11"/>
      <c r="L873" s="11"/>
      <c r="M873" s="15"/>
      <c r="N873" s="16"/>
      <c r="O873" s="17"/>
      <c r="P873" s="18"/>
    </row>
    <row r="874" spans="4:16" x14ac:dyDescent="0.25">
      <c r="D874" s="11"/>
      <c r="E874" s="11"/>
      <c r="F874" s="12"/>
      <c r="G874" s="11"/>
      <c r="H874" s="13"/>
      <c r="I874" s="14"/>
      <c r="K874" s="11"/>
      <c r="L874" s="11"/>
      <c r="M874" s="15"/>
      <c r="N874" s="16"/>
      <c r="O874" s="17"/>
      <c r="P874" s="18"/>
    </row>
    <row r="875" spans="4:16" x14ac:dyDescent="0.25">
      <c r="D875" s="11"/>
      <c r="E875" s="11"/>
      <c r="F875" s="12"/>
      <c r="G875" s="11"/>
      <c r="H875" s="13"/>
      <c r="I875" s="14"/>
      <c r="K875" s="11"/>
      <c r="L875" s="11"/>
      <c r="M875" s="15"/>
      <c r="N875" s="16"/>
      <c r="O875" s="17"/>
      <c r="P875" s="18"/>
    </row>
    <row r="876" spans="4:16" x14ac:dyDescent="0.25">
      <c r="D876" s="11"/>
      <c r="E876" s="11"/>
      <c r="F876" s="12"/>
      <c r="G876" s="11"/>
      <c r="H876" s="13"/>
      <c r="I876" s="14"/>
      <c r="K876" s="11"/>
      <c r="L876" s="11"/>
      <c r="M876" s="15"/>
      <c r="N876" s="16"/>
      <c r="O876" s="17"/>
      <c r="P876" s="18"/>
    </row>
    <row r="877" spans="4:16" x14ac:dyDescent="0.25">
      <c r="D877" s="11"/>
      <c r="E877" s="11"/>
      <c r="F877" s="12"/>
      <c r="G877" s="11"/>
      <c r="H877" s="13"/>
      <c r="I877" s="14"/>
      <c r="K877" s="11"/>
      <c r="L877" s="11"/>
      <c r="M877" s="15"/>
      <c r="N877" s="16"/>
      <c r="O877" s="17"/>
      <c r="P877" s="18"/>
    </row>
    <row r="878" spans="4:16" x14ac:dyDescent="0.25">
      <c r="D878" s="11"/>
      <c r="E878" s="11"/>
      <c r="F878" s="12"/>
      <c r="G878" s="11"/>
      <c r="H878" s="13"/>
      <c r="I878" s="14"/>
      <c r="K878" s="11"/>
      <c r="L878" s="11"/>
      <c r="M878" s="15"/>
      <c r="N878" s="16"/>
      <c r="O878" s="17"/>
      <c r="P878" s="18"/>
    </row>
    <row r="879" spans="4:16" x14ac:dyDescent="0.25">
      <c r="D879" s="11"/>
      <c r="E879" s="11"/>
      <c r="F879" s="12"/>
      <c r="G879" s="11"/>
      <c r="H879" s="13"/>
      <c r="I879" s="14"/>
      <c r="K879" s="11"/>
      <c r="L879" s="11"/>
      <c r="M879" s="15"/>
      <c r="N879" s="16"/>
      <c r="O879" s="17"/>
      <c r="P879" s="18"/>
    </row>
    <row r="880" spans="4:16" x14ac:dyDescent="0.25">
      <c r="D880" s="11"/>
      <c r="E880" s="11"/>
      <c r="F880" s="12"/>
      <c r="G880" s="11"/>
      <c r="H880" s="13"/>
      <c r="I880" s="14"/>
      <c r="K880" s="11"/>
      <c r="L880" s="11"/>
      <c r="M880" s="15"/>
      <c r="N880" s="16"/>
      <c r="O880" s="17"/>
      <c r="P880" s="18"/>
    </row>
    <row r="881" spans="4:16" x14ac:dyDescent="0.25">
      <c r="D881" s="11"/>
      <c r="E881" s="11"/>
      <c r="F881" s="12"/>
      <c r="G881" s="11"/>
      <c r="H881" s="13"/>
      <c r="I881" s="14"/>
      <c r="K881" s="11"/>
      <c r="L881" s="11"/>
      <c r="M881" s="15"/>
      <c r="N881" s="16"/>
      <c r="O881" s="17"/>
      <c r="P881" s="18"/>
    </row>
    <row r="882" spans="4:16" x14ac:dyDescent="0.25">
      <c r="D882" s="11"/>
      <c r="E882" s="11"/>
      <c r="F882" s="12"/>
      <c r="G882" s="11"/>
      <c r="H882" s="13"/>
      <c r="I882" s="14"/>
      <c r="K882" s="11"/>
      <c r="L882" s="11"/>
      <c r="M882" s="15"/>
      <c r="N882" s="16"/>
      <c r="O882" s="17"/>
      <c r="P882" s="18"/>
    </row>
    <row r="883" spans="4:16" x14ac:dyDescent="0.25">
      <c r="D883" s="11"/>
      <c r="E883" s="11"/>
      <c r="F883" s="12"/>
      <c r="G883" s="11"/>
      <c r="H883" s="13"/>
      <c r="I883" s="14"/>
      <c r="K883" s="11"/>
      <c r="L883" s="11"/>
      <c r="M883" s="15"/>
      <c r="N883" s="16"/>
      <c r="O883" s="17"/>
      <c r="P883" s="18"/>
    </row>
    <row r="884" spans="4:16" x14ac:dyDescent="0.25">
      <c r="D884" s="11"/>
      <c r="E884" s="11"/>
      <c r="F884" s="12"/>
      <c r="G884" s="11"/>
      <c r="H884" s="13"/>
      <c r="I884" s="14"/>
      <c r="K884" s="11"/>
      <c r="L884" s="11"/>
      <c r="M884" s="15"/>
      <c r="N884" s="16"/>
      <c r="O884" s="17"/>
      <c r="P884" s="18"/>
    </row>
    <row r="885" spans="4:16" x14ac:dyDescent="0.25">
      <c r="D885" s="11"/>
      <c r="E885" s="11"/>
      <c r="F885" s="12"/>
      <c r="G885" s="11"/>
      <c r="H885" s="13"/>
      <c r="I885" s="14"/>
      <c r="K885" s="11"/>
      <c r="L885" s="11"/>
      <c r="M885" s="15"/>
      <c r="N885" s="16"/>
      <c r="O885" s="17"/>
      <c r="P885" s="18"/>
    </row>
    <row r="886" spans="4:16" x14ac:dyDescent="0.25">
      <c r="D886" s="11"/>
      <c r="E886" s="11"/>
      <c r="F886" s="12"/>
      <c r="G886" s="11"/>
      <c r="H886" s="13"/>
      <c r="I886" s="14"/>
      <c r="K886" s="11"/>
      <c r="L886" s="11"/>
      <c r="M886" s="15"/>
      <c r="N886" s="16"/>
      <c r="O886" s="17"/>
      <c r="P886" s="18"/>
    </row>
    <row r="887" spans="4:16" x14ac:dyDescent="0.25">
      <c r="D887" s="11"/>
      <c r="E887" s="11"/>
      <c r="F887" s="12"/>
      <c r="G887" s="11"/>
      <c r="H887" s="13"/>
      <c r="I887" s="14"/>
      <c r="K887" s="11"/>
      <c r="L887" s="11"/>
      <c r="M887" s="15"/>
      <c r="N887" s="16"/>
      <c r="O887" s="17"/>
      <c r="P887" s="18"/>
    </row>
    <row r="888" spans="4:16" x14ac:dyDescent="0.25">
      <c r="D888" s="11"/>
      <c r="E888" s="11"/>
      <c r="F888" s="12"/>
      <c r="G888" s="11"/>
      <c r="H888" s="13"/>
      <c r="I888" s="14"/>
      <c r="K888" s="11"/>
      <c r="L888" s="11"/>
      <c r="M888" s="15"/>
      <c r="N888" s="16"/>
      <c r="O888" s="17"/>
      <c r="P888" s="18"/>
    </row>
    <row r="889" spans="4:16" x14ac:dyDescent="0.25">
      <c r="D889" s="11"/>
      <c r="E889" s="11"/>
      <c r="F889" s="12"/>
      <c r="G889" s="11"/>
      <c r="H889" s="13"/>
      <c r="I889" s="14"/>
      <c r="K889" s="11"/>
      <c r="L889" s="11"/>
      <c r="M889" s="15"/>
      <c r="N889" s="16"/>
      <c r="O889" s="17"/>
      <c r="P889" s="18"/>
    </row>
    <row r="890" spans="4:16" x14ac:dyDescent="0.25">
      <c r="D890" s="11"/>
      <c r="E890" s="11"/>
      <c r="F890" s="12"/>
      <c r="G890" s="11"/>
      <c r="H890" s="13"/>
      <c r="I890" s="14"/>
      <c r="K890" s="11"/>
      <c r="L890" s="11"/>
      <c r="M890" s="15"/>
      <c r="N890" s="16"/>
      <c r="O890" s="17"/>
      <c r="P890" s="18"/>
    </row>
    <row r="891" spans="4:16" x14ac:dyDescent="0.25">
      <c r="D891" s="11"/>
      <c r="E891" s="11"/>
      <c r="F891" s="12"/>
      <c r="G891" s="11"/>
      <c r="H891" s="13"/>
      <c r="I891" s="14"/>
      <c r="K891" s="11"/>
      <c r="L891" s="11"/>
      <c r="M891" s="15"/>
      <c r="N891" s="16"/>
      <c r="O891" s="17"/>
      <c r="P891" s="18"/>
    </row>
    <row r="892" spans="4:16" x14ac:dyDescent="0.25">
      <c r="D892" s="11"/>
      <c r="E892" s="11"/>
      <c r="F892" s="12"/>
      <c r="G892" s="11"/>
      <c r="H892" s="13"/>
      <c r="I892" s="14"/>
      <c r="K892" s="11"/>
      <c r="L892" s="11"/>
      <c r="M892" s="15"/>
      <c r="N892" s="16"/>
      <c r="O892" s="17"/>
      <c r="P892" s="18"/>
    </row>
    <row r="893" spans="4:16" x14ac:dyDescent="0.25">
      <c r="D893" s="11"/>
      <c r="E893" s="11"/>
      <c r="F893" s="12"/>
      <c r="G893" s="11"/>
      <c r="H893" s="13"/>
      <c r="I893" s="14"/>
      <c r="K893" s="11"/>
      <c r="L893" s="11"/>
      <c r="M893" s="15"/>
      <c r="N893" s="16"/>
      <c r="O893" s="17"/>
      <c r="P893" s="18"/>
    </row>
    <row r="894" spans="4:16" x14ac:dyDescent="0.25">
      <c r="D894" s="11"/>
      <c r="E894" s="11"/>
      <c r="F894" s="12"/>
      <c r="G894" s="11"/>
      <c r="H894" s="13"/>
      <c r="I894" s="14"/>
      <c r="K894" s="11"/>
      <c r="L894" s="11"/>
      <c r="M894" s="15"/>
      <c r="N894" s="16"/>
      <c r="O894" s="17"/>
      <c r="P894" s="18"/>
    </row>
    <row r="895" spans="4:16" x14ac:dyDescent="0.25">
      <c r="D895" s="11"/>
      <c r="E895" s="11"/>
      <c r="F895" s="12"/>
      <c r="G895" s="11"/>
      <c r="H895" s="13"/>
      <c r="I895" s="14"/>
      <c r="K895" s="11"/>
      <c r="L895" s="11"/>
      <c r="M895" s="15"/>
      <c r="N895" s="16"/>
      <c r="O895" s="17"/>
      <c r="P895" s="18"/>
    </row>
    <row r="896" spans="4:16" x14ac:dyDescent="0.25">
      <c r="D896" s="11"/>
      <c r="E896" s="11"/>
      <c r="F896" s="12"/>
      <c r="G896" s="11"/>
      <c r="H896" s="13"/>
      <c r="I896" s="14"/>
      <c r="K896" s="11"/>
      <c r="L896" s="11"/>
      <c r="M896" s="15"/>
      <c r="N896" s="16"/>
      <c r="O896" s="17"/>
      <c r="P896" s="18"/>
    </row>
    <row r="897" spans="4:16" x14ac:dyDescent="0.25">
      <c r="D897" s="11"/>
      <c r="E897" s="11"/>
      <c r="F897" s="12"/>
      <c r="G897" s="11"/>
      <c r="H897" s="13"/>
      <c r="I897" s="14"/>
      <c r="K897" s="11"/>
      <c r="L897" s="11"/>
      <c r="M897" s="15"/>
      <c r="N897" s="16"/>
      <c r="O897" s="17"/>
      <c r="P897" s="18"/>
    </row>
    <row r="898" spans="4:16" x14ac:dyDescent="0.25">
      <c r="D898" s="11"/>
      <c r="E898" s="11"/>
      <c r="F898" s="12"/>
      <c r="G898" s="11"/>
      <c r="H898" s="13"/>
      <c r="I898" s="14"/>
      <c r="K898" s="11"/>
      <c r="L898" s="11"/>
      <c r="M898" s="15"/>
      <c r="N898" s="16"/>
      <c r="O898" s="17"/>
      <c r="P898" s="18"/>
    </row>
    <row r="899" spans="4:16" x14ac:dyDescent="0.25">
      <c r="D899" s="11"/>
      <c r="E899" s="11"/>
      <c r="F899" s="12"/>
      <c r="G899" s="11"/>
      <c r="H899" s="13"/>
      <c r="I899" s="14"/>
      <c r="K899" s="11"/>
      <c r="L899" s="11"/>
      <c r="M899" s="15"/>
      <c r="N899" s="16"/>
      <c r="O899" s="17"/>
      <c r="P899" s="18"/>
    </row>
    <row r="900" spans="4:16" x14ac:dyDescent="0.25">
      <c r="D900" s="11"/>
      <c r="E900" s="11"/>
      <c r="F900" s="12"/>
      <c r="G900" s="11"/>
      <c r="H900" s="13"/>
      <c r="I900" s="14"/>
      <c r="K900" s="11"/>
      <c r="L900" s="11"/>
      <c r="M900" s="15"/>
      <c r="N900" s="16"/>
      <c r="O900" s="17"/>
      <c r="P900" s="18"/>
    </row>
    <row r="901" spans="4:16" x14ac:dyDescent="0.25">
      <c r="D901" s="11"/>
      <c r="E901" s="11"/>
      <c r="F901" s="12"/>
      <c r="G901" s="11"/>
      <c r="H901" s="13"/>
      <c r="I901" s="14"/>
      <c r="K901" s="11"/>
      <c r="L901" s="11"/>
      <c r="M901" s="15"/>
      <c r="N901" s="16"/>
      <c r="O901" s="17"/>
      <c r="P901" s="18"/>
    </row>
    <row r="902" spans="4:16" x14ac:dyDescent="0.25">
      <c r="D902" s="11"/>
      <c r="E902" s="11"/>
      <c r="F902" s="12"/>
      <c r="G902" s="11"/>
      <c r="H902" s="13"/>
      <c r="I902" s="14"/>
      <c r="K902" s="11"/>
      <c r="L902" s="11"/>
      <c r="M902" s="15"/>
      <c r="N902" s="16"/>
      <c r="O902" s="17"/>
      <c r="P902" s="18"/>
    </row>
    <row r="903" spans="4:16" x14ac:dyDescent="0.25">
      <c r="D903" s="11"/>
      <c r="E903" s="11"/>
      <c r="F903" s="12"/>
      <c r="G903" s="11"/>
      <c r="H903" s="13"/>
      <c r="I903" s="14"/>
      <c r="K903" s="11"/>
      <c r="L903" s="11"/>
      <c r="M903" s="15"/>
      <c r="N903" s="16"/>
      <c r="O903" s="17"/>
      <c r="P903" s="18"/>
    </row>
    <row r="904" spans="4:16" x14ac:dyDescent="0.25">
      <c r="D904" s="11"/>
      <c r="E904" s="11"/>
      <c r="F904" s="12"/>
      <c r="G904" s="11"/>
      <c r="H904" s="13"/>
      <c r="I904" s="14"/>
      <c r="K904" s="11"/>
      <c r="L904" s="11"/>
      <c r="M904" s="15"/>
      <c r="N904" s="16"/>
      <c r="O904" s="17"/>
      <c r="P904" s="18"/>
    </row>
    <row r="905" spans="4:16" x14ac:dyDescent="0.25">
      <c r="D905" s="11"/>
      <c r="E905" s="11"/>
      <c r="F905" s="12"/>
      <c r="G905" s="11"/>
      <c r="H905" s="13"/>
      <c r="I905" s="14"/>
      <c r="K905" s="11"/>
      <c r="L905" s="11"/>
      <c r="M905" s="15"/>
      <c r="N905" s="16"/>
      <c r="O905" s="17"/>
      <c r="P905" s="18"/>
    </row>
    <row r="906" spans="4:16" x14ac:dyDescent="0.25">
      <c r="D906" s="11"/>
      <c r="E906" s="11"/>
      <c r="F906" s="12"/>
      <c r="G906" s="11"/>
      <c r="H906" s="13"/>
      <c r="I906" s="14"/>
      <c r="K906" s="11"/>
      <c r="L906" s="11"/>
      <c r="M906" s="15"/>
      <c r="N906" s="16"/>
      <c r="O906" s="17"/>
      <c r="P906" s="18"/>
    </row>
    <row r="907" spans="4:16" x14ac:dyDescent="0.25">
      <c r="D907" s="11"/>
      <c r="E907" s="11"/>
      <c r="F907" s="12"/>
      <c r="G907" s="11"/>
      <c r="H907" s="13"/>
      <c r="I907" s="14"/>
      <c r="K907" s="11"/>
      <c r="L907" s="11"/>
      <c r="M907" s="15"/>
      <c r="N907" s="16"/>
      <c r="O907" s="17"/>
      <c r="P907" s="18"/>
    </row>
    <row r="908" spans="4:16" x14ac:dyDescent="0.25">
      <c r="D908" s="11"/>
      <c r="E908" s="11"/>
      <c r="F908" s="12"/>
      <c r="G908" s="11"/>
      <c r="H908" s="13"/>
      <c r="I908" s="14"/>
      <c r="K908" s="11"/>
      <c r="L908" s="11"/>
      <c r="M908" s="15"/>
      <c r="N908" s="16"/>
      <c r="O908" s="17"/>
      <c r="P908" s="18"/>
    </row>
    <row r="909" spans="4:16" x14ac:dyDescent="0.25">
      <c r="D909" s="11"/>
      <c r="E909" s="11"/>
      <c r="F909" s="12"/>
      <c r="G909" s="11"/>
      <c r="H909" s="13"/>
      <c r="I909" s="14"/>
      <c r="K909" s="11"/>
      <c r="L909" s="11"/>
      <c r="M909" s="15"/>
      <c r="N909" s="16"/>
      <c r="O909" s="17"/>
      <c r="P909" s="18"/>
    </row>
    <row r="910" spans="4:16" x14ac:dyDescent="0.25">
      <c r="D910" s="11"/>
      <c r="E910" s="11"/>
      <c r="F910" s="12"/>
      <c r="G910" s="11"/>
      <c r="H910" s="13"/>
      <c r="I910" s="14"/>
      <c r="K910" s="11"/>
      <c r="L910" s="11"/>
      <c r="M910" s="15"/>
      <c r="N910" s="16"/>
      <c r="O910" s="17"/>
      <c r="P910" s="18"/>
    </row>
    <row r="911" spans="4:16" x14ac:dyDescent="0.25">
      <c r="D911" s="11"/>
      <c r="E911" s="11"/>
      <c r="F911" s="12"/>
      <c r="G911" s="11"/>
      <c r="H911" s="13"/>
      <c r="I911" s="14"/>
      <c r="K911" s="11"/>
      <c r="L911" s="11"/>
      <c r="M911" s="15"/>
      <c r="N911" s="16"/>
      <c r="O911" s="17"/>
      <c r="P911" s="18"/>
    </row>
    <row r="912" spans="4:16" x14ac:dyDescent="0.25">
      <c r="D912" s="11"/>
      <c r="E912" s="11"/>
      <c r="F912" s="12"/>
      <c r="G912" s="11"/>
      <c r="H912" s="13"/>
      <c r="I912" s="14"/>
      <c r="K912" s="11"/>
      <c r="L912" s="11"/>
      <c r="M912" s="15"/>
      <c r="N912" s="16"/>
      <c r="O912" s="17"/>
      <c r="P912" s="18"/>
    </row>
    <row r="913" spans="4:16" x14ac:dyDescent="0.25">
      <c r="D913" s="11"/>
      <c r="E913" s="11"/>
      <c r="F913" s="12"/>
      <c r="G913" s="11"/>
      <c r="H913" s="13"/>
      <c r="I913" s="14"/>
      <c r="K913" s="11"/>
      <c r="L913" s="11"/>
      <c r="M913" s="15"/>
      <c r="N913" s="16"/>
      <c r="O913" s="17"/>
      <c r="P913" s="18"/>
    </row>
    <row r="914" spans="4:16" x14ac:dyDescent="0.25">
      <c r="D914" s="11"/>
      <c r="E914" s="11"/>
      <c r="F914" s="12"/>
      <c r="G914" s="11"/>
      <c r="H914" s="13"/>
      <c r="I914" s="14"/>
      <c r="K914" s="11"/>
      <c r="L914" s="11"/>
      <c r="M914" s="15"/>
      <c r="N914" s="16"/>
      <c r="O914" s="17"/>
      <c r="P914" s="18"/>
    </row>
    <row r="915" spans="4:16" x14ac:dyDescent="0.25">
      <c r="D915" s="11"/>
      <c r="E915" s="11"/>
      <c r="F915" s="12"/>
      <c r="G915" s="11"/>
      <c r="H915" s="13"/>
      <c r="I915" s="14"/>
      <c r="K915" s="11"/>
      <c r="L915" s="11"/>
      <c r="M915" s="15"/>
      <c r="N915" s="16"/>
      <c r="O915" s="17"/>
      <c r="P915" s="18"/>
    </row>
    <row r="916" spans="4:16" x14ac:dyDescent="0.25">
      <c r="D916" s="11"/>
      <c r="E916" s="11"/>
      <c r="F916" s="12"/>
      <c r="G916" s="11"/>
      <c r="H916" s="13"/>
      <c r="I916" s="14"/>
      <c r="K916" s="11"/>
      <c r="L916" s="11"/>
      <c r="M916" s="15"/>
      <c r="N916" s="16"/>
      <c r="O916" s="17"/>
      <c r="P916" s="18"/>
    </row>
    <row r="917" spans="4:16" x14ac:dyDescent="0.25">
      <c r="D917" s="11"/>
      <c r="E917" s="11"/>
      <c r="F917" s="12"/>
      <c r="G917" s="11"/>
      <c r="H917" s="13"/>
      <c r="I917" s="14"/>
      <c r="K917" s="11"/>
      <c r="L917" s="11"/>
      <c r="M917" s="15"/>
      <c r="N917" s="16"/>
      <c r="O917" s="17"/>
      <c r="P917" s="18"/>
    </row>
    <row r="918" spans="4:16" x14ac:dyDescent="0.25">
      <c r="D918" s="11"/>
      <c r="E918" s="11"/>
      <c r="F918" s="12"/>
      <c r="G918" s="11"/>
      <c r="H918" s="13"/>
      <c r="I918" s="14"/>
      <c r="K918" s="11"/>
      <c r="L918" s="11"/>
      <c r="M918" s="15"/>
      <c r="N918" s="16"/>
      <c r="O918" s="17"/>
      <c r="P918" s="18"/>
    </row>
    <row r="919" spans="4:16" x14ac:dyDescent="0.25">
      <c r="D919" s="11"/>
      <c r="E919" s="11"/>
      <c r="F919" s="12"/>
      <c r="G919" s="11"/>
      <c r="H919" s="13"/>
      <c r="I919" s="14"/>
      <c r="K919" s="11"/>
      <c r="L919" s="11"/>
      <c r="M919" s="15"/>
      <c r="N919" s="16"/>
      <c r="O919" s="17"/>
      <c r="P919" s="18"/>
    </row>
    <row r="920" spans="4:16" x14ac:dyDescent="0.25">
      <c r="D920" s="11"/>
      <c r="E920" s="11"/>
      <c r="F920" s="12"/>
      <c r="G920" s="11"/>
      <c r="H920" s="13"/>
      <c r="I920" s="14"/>
      <c r="K920" s="11"/>
      <c r="L920" s="11"/>
      <c r="M920" s="15"/>
      <c r="N920" s="16"/>
      <c r="O920" s="17"/>
      <c r="P920" s="18"/>
    </row>
    <row r="921" spans="4:16" x14ac:dyDescent="0.25">
      <c r="D921" s="11"/>
      <c r="E921" s="11"/>
      <c r="F921" s="12"/>
      <c r="G921" s="11"/>
      <c r="H921" s="13"/>
      <c r="I921" s="14"/>
      <c r="K921" s="11"/>
      <c r="L921" s="11"/>
      <c r="M921" s="15"/>
      <c r="N921" s="16"/>
      <c r="O921" s="17"/>
      <c r="P921" s="18"/>
    </row>
    <row r="922" spans="4:16" x14ac:dyDescent="0.25">
      <c r="D922" s="11"/>
      <c r="E922" s="11"/>
      <c r="F922" s="12"/>
      <c r="G922" s="11"/>
      <c r="H922" s="13"/>
      <c r="I922" s="14"/>
      <c r="K922" s="11"/>
      <c r="L922" s="11"/>
      <c r="M922" s="15"/>
      <c r="N922" s="16"/>
      <c r="O922" s="17"/>
      <c r="P922" s="18"/>
    </row>
    <row r="923" spans="4:16" x14ac:dyDescent="0.25">
      <c r="D923" s="11"/>
      <c r="E923" s="11"/>
      <c r="F923" s="12"/>
      <c r="G923" s="11"/>
      <c r="H923" s="13"/>
      <c r="I923" s="14"/>
      <c r="K923" s="11"/>
      <c r="L923" s="11"/>
      <c r="M923" s="15"/>
      <c r="N923" s="16"/>
      <c r="O923" s="17"/>
      <c r="P923" s="18"/>
    </row>
    <row r="924" spans="4:16" x14ac:dyDescent="0.25">
      <c r="D924" s="11"/>
      <c r="E924" s="11"/>
      <c r="F924" s="12"/>
      <c r="G924" s="11"/>
      <c r="H924" s="13"/>
      <c r="I924" s="14"/>
      <c r="K924" s="11"/>
      <c r="L924" s="11"/>
      <c r="M924" s="15"/>
      <c r="N924" s="16"/>
      <c r="O924" s="17"/>
      <c r="P924" s="18"/>
    </row>
    <row r="925" spans="4:16" x14ac:dyDescent="0.25">
      <c r="D925" s="11"/>
      <c r="E925" s="11"/>
      <c r="F925" s="12"/>
      <c r="G925" s="11"/>
      <c r="H925" s="13"/>
      <c r="I925" s="14"/>
      <c r="K925" s="11"/>
      <c r="L925" s="11"/>
      <c r="M925" s="15"/>
      <c r="N925" s="16"/>
      <c r="O925" s="17"/>
      <c r="P925" s="18"/>
    </row>
    <row r="926" spans="4:16" x14ac:dyDescent="0.25">
      <c r="D926" s="11"/>
      <c r="E926" s="11"/>
      <c r="F926" s="12"/>
      <c r="G926" s="11"/>
      <c r="H926" s="13"/>
      <c r="I926" s="14"/>
      <c r="K926" s="11"/>
      <c r="L926" s="11"/>
      <c r="M926" s="15"/>
      <c r="N926" s="16"/>
      <c r="O926" s="17"/>
      <c r="P926" s="18"/>
    </row>
    <row r="927" spans="4:16" x14ac:dyDescent="0.25">
      <c r="D927" s="11"/>
      <c r="E927" s="11"/>
      <c r="F927" s="12"/>
      <c r="G927" s="11"/>
      <c r="H927" s="13"/>
      <c r="I927" s="14"/>
      <c r="K927" s="11"/>
      <c r="L927" s="11"/>
      <c r="M927" s="15"/>
      <c r="N927" s="16"/>
      <c r="O927" s="17"/>
      <c r="P927" s="18"/>
    </row>
    <row r="928" spans="4:16" x14ac:dyDescent="0.25">
      <c r="D928" s="11"/>
      <c r="E928" s="11"/>
      <c r="F928" s="12"/>
      <c r="G928" s="11"/>
      <c r="H928" s="13"/>
      <c r="I928" s="14"/>
      <c r="K928" s="11"/>
      <c r="L928" s="11"/>
      <c r="M928" s="15"/>
      <c r="N928" s="16"/>
      <c r="O928" s="17"/>
      <c r="P928" s="18"/>
    </row>
    <row r="929" spans="4:16" x14ac:dyDescent="0.25">
      <c r="D929" s="11"/>
      <c r="E929" s="11"/>
      <c r="F929" s="12"/>
      <c r="G929" s="11"/>
      <c r="H929" s="13"/>
      <c r="I929" s="14"/>
      <c r="K929" s="11"/>
      <c r="L929" s="11"/>
      <c r="M929" s="15"/>
      <c r="N929" s="16"/>
      <c r="O929" s="17"/>
      <c r="P929" s="18"/>
    </row>
    <row r="930" spans="4:16" x14ac:dyDescent="0.25">
      <c r="D930" s="11"/>
      <c r="E930" s="11"/>
      <c r="F930" s="12"/>
      <c r="G930" s="11"/>
      <c r="H930" s="13"/>
      <c r="I930" s="14"/>
      <c r="K930" s="11"/>
      <c r="L930" s="11"/>
      <c r="M930" s="15"/>
      <c r="N930" s="16"/>
      <c r="O930" s="17"/>
      <c r="P930" s="18"/>
    </row>
    <row r="931" spans="4:16" x14ac:dyDescent="0.25">
      <c r="D931" s="11"/>
      <c r="E931" s="11"/>
      <c r="F931" s="12"/>
      <c r="G931" s="11"/>
      <c r="H931" s="13"/>
      <c r="I931" s="14"/>
      <c r="K931" s="11"/>
      <c r="L931" s="11"/>
      <c r="M931" s="15"/>
      <c r="N931" s="16"/>
      <c r="O931" s="17"/>
      <c r="P931" s="18"/>
    </row>
    <row r="932" spans="4:16" x14ac:dyDescent="0.25">
      <c r="D932" s="11"/>
      <c r="E932" s="11"/>
      <c r="F932" s="12"/>
      <c r="G932" s="11"/>
      <c r="H932" s="13"/>
      <c r="I932" s="14"/>
      <c r="K932" s="11"/>
      <c r="L932" s="11"/>
      <c r="M932" s="15"/>
      <c r="N932" s="16"/>
      <c r="O932" s="17"/>
      <c r="P932" s="18"/>
    </row>
    <row r="933" spans="4:16" x14ac:dyDescent="0.25">
      <c r="D933" s="11"/>
      <c r="E933" s="11"/>
      <c r="F933" s="12"/>
      <c r="G933" s="11"/>
      <c r="H933" s="13"/>
      <c r="I933" s="14"/>
      <c r="K933" s="11"/>
      <c r="L933" s="11"/>
      <c r="M933" s="15"/>
      <c r="N933" s="16"/>
      <c r="O933" s="17"/>
      <c r="P933" s="18"/>
    </row>
    <row r="934" spans="4:16" x14ac:dyDescent="0.25">
      <c r="D934" s="11"/>
      <c r="E934" s="11"/>
      <c r="F934" s="12"/>
      <c r="G934" s="11"/>
      <c r="H934" s="13"/>
      <c r="I934" s="14"/>
      <c r="K934" s="11"/>
      <c r="L934" s="11"/>
      <c r="M934" s="15"/>
      <c r="N934" s="16"/>
      <c r="O934" s="17"/>
      <c r="P934" s="18"/>
    </row>
    <row r="935" spans="4:16" x14ac:dyDescent="0.25">
      <c r="D935" s="11"/>
      <c r="E935" s="11"/>
      <c r="F935" s="12"/>
      <c r="G935" s="11"/>
      <c r="H935" s="13"/>
      <c r="I935" s="14"/>
      <c r="K935" s="11"/>
      <c r="L935" s="11"/>
      <c r="M935" s="15"/>
      <c r="N935" s="16"/>
      <c r="O935" s="17"/>
      <c r="P935" s="18"/>
    </row>
    <row r="936" spans="4:16" x14ac:dyDescent="0.25">
      <c r="D936" s="11"/>
      <c r="E936" s="11"/>
      <c r="F936" s="12"/>
      <c r="G936" s="11"/>
      <c r="H936" s="13"/>
      <c r="I936" s="14"/>
      <c r="K936" s="11"/>
      <c r="L936" s="11"/>
      <c r="M936" s="15"/>
      <c r="N936" s="16"/>
      <c r="O936" s="17"/>
      <c r="P936" s="18"/>
    </row>
    <row r="937" spans="4:16" x14ac:dyDescent="0.25">
      <c r="D937" s="11"/>
      <c r="E937" s="11"/>
      <c r="F937" s="12"/>
      <c r="G937" s="11"/>
      <c r="H937" s="13"/>
      <c r="I937" s="14"/>
      <c r="K937" s="11"/>
      <c r="L937" s="11"/>
      <c r="M937" s="15"/>
      <c r="N937" s="16"/>
      <c r="O937" s="17"/>
      <c r="P937" s="18"/>
    </row>
    <row r="938" spans="4:16" x14ac:dyDescent="0.25">
      <c r="D938" s="11"/>
      <c r="E938" s="11"/>
      <c r="F938" s="12"/>
      <c r="G938" s="11"/>
      <c r="H938" s="13"/>
      <c r="I938" s="14"/>
      <c r="K938" s="11"/>
      <c r="L938" s="11"/>
      <c r="M938" s="15"/>
      <c r="N938" s="16"/>
      <c r="O938" s="17"/>
      <c r="P938" s="18"/>
    </row>
    <row r="939" spans="4:16" x14ac:dyDescent="0.25">
      <c r="D939" s="11"/>
      <c r="E939" s="11"/>
      <c r="F939" s="12"/>
      <c r="G939" s="11"/>
      <c r="H939" s="13"/>
      <c r="I939" s="14"/>
      <c r="K939" s="11"/>
      <c r="L939" s="11"/>
      <c r="M939" s="15"/>
      <c r="N939" s="16"/>
      <c r="O939" s="17"/>
      <c r="P939" s="18"/>
    </row>
    <row r="940" spans="4:16" x14ac:dyDescent="0.25">
      <c r="D940" s="11"/>
      <c r="E940" s="11"/>
      <c r="F940" s="12"/>
      <c r="G940" s="11"/>
      <c r="H940" s="13"/>
      <c r="I940" s="14"/>
      <c r="K940" s="11"/>
      <c r="L940" s="11"/>
      <c r="M940" s="15"/>
      <c r="N940" s="16"/>
      <c r="O940" s="17"/>
      <c r="P940" s="18"/>
    </row>
    <row r="941" spans="4:16" x14ac:dyDescent="0.25">
      <c r="D941" s="11"/>
      <c r="E941" s="11"/>
      <c r="F941" s="12"/>
      <c r="G941" s="11"/>
      <c r="H941" s="13"/>
      <c r="I941" s="14"/>
      <c r="K941" s="11"/>
      <c r="L941" s="11"/>
      <c r="M941" s="15"/>
      <c r="N941" s="16"/>
      <c r="O941" s="17"/>
      <c r="P941" s="18"/>
    </row>
    <row r="942" spans="4:16" x14ac:dyDescent="0.25">
      <c r="D942" s="11"/>
      <c r="E942" s="11"/>
      <c r="F942" s="12"/>
      <c r="G942" s="11"/>
      <c r="H942" s="13"/>
      <c r="I942" s="14"/>
      <c r="K942" s="11"/>
      <c r="L942" s="11"/>
      <c r="M942" s="15"/>
      <c r="N942" s="16"/>
      <c r="O942" s="17"/>
      <c r="P942" s="18"/>
    </row>
    <row r="943" spans="4:16" x14ac:dyDescent="0.25">
      <c r="D943" s="11"/>
      <c r="E943" s="11"/>
      <c r="F943" s="12"/>
      <c r="G943" s="11"/>
      <c r="H943" s="13"/>
      <c r="I943" s="14"/>
      <c r="K943" s="11"/>
      <c r="L943" s="11"/>
      <c r="M943" s="15"/>
      <c r="N943" s="16"/>
      <c r="O943" s="17"/>
      <c r="P943" s="18"/>
    </row>
    <row r="944" spans="4:16" x14ac:dyDescent="0.25">
      <c r="D944" s="11"/>
      <c r="E944" s="11"/>
      <c r="F944" s="12"/>
      <c r="G944" s="11"/>
      <c r="H944" s="13"/>
      <c r="I944" s="14"/>
      <c r="K944" s="11"/>
      <c r="L944" s="11"/>
      <c r="M944" s="15"/>
      <c r="N944" s="16"/>
      <c r="O944" s="17"/>
      <c r="P944" s="18"/>
    </row>
    <row r="945" spans="4:16" x14ac:dyDescent="0.25">
      <c r="D945" s="11"/>
      <c r="E945" s="11"/>
      <c r="F945" s="12"/>
      <c r="G945" s="11"/>
      <c r="H945" s="13"/>
      <c r="I945" s="14"/>
      <c r="K945" s="11"/>
      <c r="L945" s="11"/>
      <c r="M945" s="15"/>
      <c r="N945" s="16"/>
      <c r="O945" s="17"/>
      <c r="P945" s="18"/>
    </row>
    <row r="946" spans="4:16" x14ac:dyDescent="0.25">
      <c r="D946" s="11"/>
      <c r="E946" s="11"/>
      <c r="F946" s="12"/>
      <c r="G946" s="11"/>
      <c r="H946" s="13"/>
      <c r="I946" s="14"/>
      <c r="K946" s="11"/>
      <c r="L946" s="11"/>
      <c r="M946" s="15"/>
      <c r="N946" s="16"/>
      <c r="O946" s="17"/>
      <c r="P946" s="18"/>
    </row>
    <row r="947" spans="4:16" x14ac:dyDescent="0.25">
      <c r="D947" s="11"/>
      <c r="E947" s="11"/>
      <c r="F947" s="12"/>
      <c r="G947" s="11"/>
      <c r="H947" s="13"/>
      <c r="I947" s="14"/>
      <c r="K947" s="11"/>
      <c r="L947" s="11"/>
      <c r="M947" s="15"/>
      <c r="N947" s="16"/>
      <c r="O947" s="17"/>
      <c r="P947" s="18"/>
    </row>
    <row r="948" spans="4:16" x14ac:dyDescent="0.25">
      <c r="D948" s="11"/>
      <c r="E948" s="11"/>
      <c r="F948" s="12"/>
      <c r="G948" s="11"/>
      <c r="H948" s="13"/>
      <c r="I948" s="14"/>
      <c r="K948" s="11"/>
      <c r="L948" s="11"/>
      <c r="M948" s="15"/>
      <c r="N948" s="16"/>
      <c r="O948" s="17"/>
      <c r="P948" s="18"/>
    </row>
    <row r="949" spans="4:16" x14ac:dyDescent="0.25">
      <c r="D949" s="11"/>
      <c r="E949" s="11"/>
      <c r="F949" s="12"/>
      <c r="G949" s="11"/>
      <c r="H949" s="13"/>
      <c r="I949" s="14"/>
      <c r="K949" s="11"/>
      <c r="L949" s="11"/>
      <c r="M949" s="15"/>
      <c r="N949" s="16"/>
      <c r="O949" s="17"/>
      <c r="P949" s="18"/>
    </row>
    <row r="950" spans="4:16" x14ac:dyDescent="0.25">
      <c r="D950" s="11"/>
      <c r="E950" s="11"/>
      <c r="F950" s="12"/>
      <c r="G950" s="11"/>
      <c r="H950" s="13"/>
      <c r="I950" s="14"/>
      <c r="K950" s="11"/>
      <c r="L950" s="11"/>
      <c r="M950" s="15"/>
      <c r="N950" s="16"/>
      <c r="O950" s="17"/>
      <c r="P950" s="18"/>
    </row>
    <row r="951" spans="4:16" x14ac:dyDescent="0.25">
      <c r="D951" s="11"/>
      <c r="E951" s="11"/>
      <c r="F951" s="12"/>
      <c r="G951" s="11"/>
      <c r="H951" s="13"/>
      <c r="I951" s="14"/>
      <c r="K951" s="11"/>
      <c r="L951" s="11"/>
      <c r="M951" s="15"/>
      <c r="N951" s="16"/>
      <c r="O951" s="17"/>
      <c r="P951" s="18"/>
    </row>
    <row r="952" spans="4:16" x14ac:dyDescent="0.25">
      <c r="D952" s="11"/>
      <c r="E952" s="11"/>
      <c r="F952" s="12"/>
      <c r="G952" s="11"/>
      <c r="H952" s="13"/>
      <c r="I952" s="14"/>
      <c r="K952" s="11"/>
      <c r="L952" s="11"/>
      <c r="M952" s="15"/>
      <c r="N952" s="16"/>
      <c r="O952" s="17"/>
      <c r="P952" s="18"/>
    </row>
    <row r="953" spans="4:16" x14ac:dyDescent="0.25">
      <c r="D953" s="11"/>
      <c r="E953" s="11"/>
      <c r="F953" s="12"/>
      <c r="G953" s="11"/>
      <c r="H953" s="13"/>
      <c r="I953" s="14"/>
      <c r="K953" s="11"/>
      <c r="L953" s="11"/>
      <c r="M953" s="15"/>
      <c r="N953" s="16"/>
      <c r="O953" s="17"/>
      <c r="P953" s="18"/>
    </row>
    <row r="954" spans="4:16" x14ac:dyDescent="0.25">
      <c r="D954" s="11"/>
      <c r="E954" s="11"/>
      <c r="F954" s="12"/>
      <c r="G954" s="11"/>
      <c r="H954" s="13"/>
      <c r="I954" s="14"/>
      <c r="K954" s="11"/>
      <c r="L954" s="11"/>
      <c r="M954" s="15"/>
      <c r="N954" s="16"/>
      <c r="O954" s="17"/>
      <c r="P954" s="18"/>
    </row>
    <row r="955" spans="4:16" x14ac:dyDescent="0.25">
      <c r="D955" s="11"/>
      <c r="E955" s="11"/>
      <c r="F955" s="12"/>
      <c r="G955" s="11"/>
      <c r="H955" s="13"/>
      <c r="I955" s="14"/>
      <c r="K955" s="11"/>
      <c r="L955" s="11"/>
      <c r="M955" s="15"/>
      <c r="N955" s="16"/>
      <c r="O955" s="17"/>
      <c r="P955" s="18"/>
    </row>
    <row r="956" spans="4:16" x14ac:dyDescent="0.25">
      <c r="D956" s="11"/>
      <c r="E956" s="11"/>
      <c r="F956" s="12"/>
      <c r="G956" s="11"/>
      <c r="H956" s="13"/>
      <c r="I956" s="14"/>
      <c r="K956" s="11"/>
      <c r="L956" s="11"/>
      <c r="M956" s="15"/>
      <c r="N956" s="16"/>
      <c r="O956" s="17"/>
      <c r="P956" s="18"/>
    </row>
    <row r="957" spans="4:16" x14ac:dyDescent="0.25">
      <c r="D957" s="11"/>
      <c r="E957" s="11"/>
      <c r="F957" s="12"/>
      <c r="G957" s="11"/>
      <c r="H957" s="13"/>
      <c r="I957" s="14"/>
      <c r="K957" s="11"/>
      <c r="L957" s="11"/>
      <c r="M957" s="15"/>
      <c r="N957" s="16"/>
      <c r="O957" s="17"/>
      <c r="P957" s="18"/>
    </row>
    <row r="958" spans="4:16" x14ac:dyDescent="0.25">
      <c r="D958" s="11"/>
      <c r="E958" s="11"/>
      <c r="F958" s="12"/>
      <c r="G958" s="11"/>
      <c r="H958" s="13"/>
      <c r="I958" s="14"/>
      <c r="K958" s="11"/>
      <c r="L958" s="11"/>
      <c r="M958" s="15"/>
      <c r="N958" s="16"/>
      <c r="O958" s="17"/>
      <c r="P958" s="18"/>
    </row>
    <row r="959" spans="4:16" x14ac:dyDescent="0.25">
      <c r="D959" s="11"/>
      <c r="E959" s="11"/>
      <c r="F959" s="12"/>
      <c r="G959" s="11"/>
      <c r="H959" s="13"/>
      <c r="I959" s="14"/>
      <c r="K959" s="11"/>
      <c r="L959" s="11"/>
      <c r="M959" s="15"/>
      <c r="N959" s="16"/>
      <c r="O959" s="17"/>
      <c r="P959" s="18"/>
    </row>
    <row r="960" spans="4:16" x14ac:dyDescent="0.25">
      <c r="D960" s="11"/>
      <c r="E960" s="11"/>
      <c r="F960" s="12"/>
      <c r="G960" s="11"/>
      <c r="H960" s="13"/>
      <c r="I960" s="14"/>
      <c r="K960" s="11"/>
      <c r="L960" s="11"/>
      <c r="M960" s="15"/>
      <c r="N960" s="16"/>
      <c r="O960" s="17"/>
      <c r="P960" s="18"/>
    </row>
    <row r="961" spans="4:16" x14ac:dyDescent="0.25">
      <c r="D961" s="11"/>
      <c r="E961" s="11"/>
      <c r="F961" s="12"/>
      <c r="G961" s="11"/>
      <c r="H961" s="13"/>
      <c r="I961" s="14"/>
      <c r="K961" s="11"/>
      <c r="L961" s="11"/>
      <c r="M961" s="15"/>
      <c r="N961" s="16"/>
      <c r="O961" s="17"/>
      <c r="P961" s="18"/>
    </row>
    <row r="962" spans="4:16" x14ac:dyDescent="0.25">
      <c r="D962" s="11"/>
      <c r="E962" s="11"/>
      <c r="F962" s="12"/>
      <c r="G962" s="11"/>
      <c r="H962" s="13"/>
      <c r="I962" s="14"/>
      <c r="K962" s="11"/>
      <c r="L962" s="11"/>
      <c r="M962" s="15"/>
      <c r="N962" s="16"/>
      <c r="O962" s="17"/>
      <c r="P962" s="18"/>
    </row>
    <row r="963" spans="4:16" x14ac:dyDescent="0.25">
      <c r="D963" s="11"/>
      <c r="E963" s="11"/>
      <c r="F963" s="12"/>
      <c r="G963" s="11"/>
      <c r="H963" s="13"/>
      <c r="I963" s="14"/>
      <c r="K963" s="11"/>
      <c r="L963" s="11"/>
      <c r="M963" s="15"/>
      <c r="N963" s="16"/>
      <c r="O963" s="17"/>
      <c r="P963" s="18"/>
    </row>
    <row r="964" spans="4:16" x14ac:dyDescent="0.25">
      <c r="D964" s="11"/>
      <c r="E964" s="11"/>
      <c r="F964" s="12"/>
      <c r="G964" s="11"/>
      <c r="H964" s="13"/>
      <c r="I964" s="14"/>
      <c r="K964" s="11"/>
      <c r="L964" s="11"/>
      <c r="M964" s="15"/>
      <c r="N964" s="16"/>
      <c r="O964" s="17"/>
      <c r="P964" s="18"/>
    </row>
    <row r="965" spans="4:16" x14ac:dyDescent="0.25">
      <c r="D965" s="11"/>
      <c r="E965" s="11"/>
      <c r="F965" s="12"/>
      <c r="G965" s="11"/>
      <c r="H965" s="13"/>
      <c r="I965" s="14"/>
      <c r="K965" s="11"/>
      <c r="L965" s="11"/>
      <c r="M965" s="15"/>
      <c r="N965" s="16"/>
      <c r="O965" s="17"/>
      <c r="P965" s="18"/>
    </row>
    <row r="966" spans="4:16" x14ac:dyDescent="0.25">
      <c r="D966" s="11"/>
      <c r="E966" s="11"/>
      <c r="F966" s="12"/>
      <c r="G966" s="11"/>
      <c r="H966" s="13"/>
      <c r="I966" s="14"/>
      <c r="K966" s="11"/>
      <c r="L966" s="11"/>
      <c r="M966" s="15"/>
      <c r="N966" s="16"/>
      <c r="O966" s="17"/>
      <c r="P966" s="18"/>
    </row>
    <row r="967" spans="4:16" x14ac:dyDescent="0.25">
      <c r="D967" s="11"/>
      <c r="E967" s="11"/>
      <c r="F967" s="12"/>
      <c r="G967" s="11"/>
      <c r="H967" s="13"/>
      <c r="I967" s="14"/>
      <c r="K967" s="11"/>
      <c r="L967" s="11"/>
      <c r="M967" s="15"/>
      <c r="N967" s="16"/>
      <c r="O967" s="17"/>
      <c r="P967" s="18"/>
    </row>
    <row r="968" spans="4:16" x14ac:dyDescent="0.25">
      <c r="D968" s="11"/>
      <c r="E968" s="11"/>
      <c r="F968" s="12"/>
      <c r="G968" s="11"/>
      <c r="H968" s="13"/>
      <c r="I968" s="14"/>
      <c r="K968" s="11"/>
      <c r="L968" s="11"/>
      <c r="M968" s="15"/>
      <c r="N968" s="16"/>
      <c r="O968" s="17"/>
      <c r="P968" s="18"/>
    </row>
    <row r="969" spans="4:16" x14ac:dyDescent="0.25">
      <c r="D969" s="11"/>
      <c r="E969" s="11"/>
      <c r="F969" s="12"/>
      <c r="G969" s="11"/>
      <c r="H969" s="13"/>
      <c r="I969" s="14"/>
      <c r="K969" s="11"/>
      <c r="L969" s="11"/>
      <c r="M969" s="15"/>
      <c r="N969" s="16"/>
      <c r="O969" s="17"/>
      <c r="P969" s="18"/>
    </row>
    <row r="970" spans="4:16" x14ac:dyDescent="0.25">
      <c r="D970" s="11"/>
      <c r="E970" s="11"/>
      <c r="F970" s="12"/>
      <c r="G970" s="11"/>
      <c r="H970" s="13"/>
      <c r="I970" s="14"/>
      <c r="K970" s="11"/>
      <c r="L970" s="11"/>
      <c r="M970" s="15"/>
      <c r="N970" s="16"/>
      <c r="O970" s="17"/>
      <c r="P970" s="18"/>
    </row>
    <row r="971" spans="4:16" x14ac:dyDescent="0.25">
      <c r="D971" s="11"/>
      <c r="E971" s="11"/>
      <c r="F971" s="12"/>
      <c r="G971" s="11"/>
      <c r="H971" s="13"/>
      <c r="I971" s="14"/>
      <c r="K971" s="11"/>
      <c r="L971" s="11"/>
      <c r="M971" s="15"/>
      <c r="N971" s="16"/>
      <c r="O971" s="17"/>
      <c r="P971" s="18"/>
    </row>
    <row r="972" spans="4:16" x14ac:dyDescent="0.25">
      <c r="D972" s="11"/>
      <c r="E972" s="11"/>
      <c r="F972" s="12"/>
      <c r="G972" s="11"/>
      <c r="H972" s="13"/>
      <c r="I972" s="14"/>
      <c r="K972" s="11"/>
      <c r="L972" s="11"/>
      <c r="M972" s="15"/>
      <c r="N972" s="16"/>
      <c r="O972" s="17"/>
      <c r="P972" s="18"/>
    </row>
    <row r="973" spans="4:16" x14ac:dyDescent="0.25">
      <c r="D973" s="11"/>
      <c r="E973" s="11"/>
      <c r="F973" s="12"/>
      <c r="G973" s="11"/>
      <c r="H973" s="13"/>
      <c r="I973" s="14"/>
      <c r="K973" s="11"/>
      <c r="L973" s="11"/>
      <c r="M973" s="15"/>
      <c r="N973" s="16"/>
      <c r="O973" s="17"/>
      <c r="P973" s="18"/>
    </row>
    <row r="974" spans="4:16" x14ac:dyDescent="0.25">
      <c r="D974" s="11"/>
      <c r="E974" s="11"/>
      <c r="F974" s="12"/>
      <c r="G974" s="11"/>
      <c r="H974" s="13"/>
      <c r="I974" s="14"/>
      <c r="K974" s="11"/>
      <c r="L974" s="11"/>
      <c r="M974" s="15"/>
      <c r="N974" s="16"/>
      <c r="O974" s="17"/>
      <c r="P974" s="18"/>
    </row>
    <row r="975" spans="4:16" x14ac:dyDescent="0.25">
      <c r="D975" s="11"/>
      <c r="E975" s="11"/>
      <c r="F975" s="12"/>
      <c r="G975" s="11"/>
      <c r="H975" s="13"/>
      <c r="I975" s="14"/>
      <c r="K975" s="11"/>
      <c r="L975" s="11"/>
      <c r="M975" s="15"/>
      <c r="N975" s="16"/>
      <c r="O975" s="17"/>
      <c r="P975" s="18"/>
    </row>
    <row r="976" spans="4:16" x14ac:dyDescent="0.25">
      <c r="D976" s="11"/>
      <c r="E976" s="11"/>
      <c r="F976" s="12"/>
      <c r="G976" s="11"/>
      <c r="H976" s="13"/>
      <c r="I976" s="14"/>
      <c r="K976" s="11"/>
      <c r="L976" s="11"/>
      <c r="M976" s="15"/>
      <c r="N976" s="16"/>
      <c r="O976" s="17"/>
      <c r="P976" s="18"/>
    </row>
    <row r="977" spans="4:16" x14ac:dyDescent="0.25">
      <c r="D977" s="11"/>
      <c r="E977" s="11"/>
      <c r="F977" s="12"/>
      <c r="G977" s="11"/>
      <c r="H977" s="13"/>
      <c r="I977" s="14"/>
      <c r="K977" s="11"/>
      <c r="L977" s="11"/>
      <c r="M977" s="15"/>
      <c r="N977" s="16"/>
      <c r="O977" s="17"/>
      <c r="P977" s="18"/>
    </row>
    <row r="978" spans="4:16" x14ac:dyDescent="0.25">
      <c r="D978" s="11"/>
      <c r="E978" s="11"/>
      <c r="F978" s="12"/>
      <c r="G978" s="11"/>
      <c r="H978" s="13"/>
      <c r="I978" s="14"/>
      <c r="K978" s="11"/>
      <c r="L978" s="11"/>
      <c r="M978" s="15"/>
      <c r="N978" s="16"/>
      <c r="O978" s="17"/>
      <c r="P978" s="18"/>
    </row>
    <row r="979" spans="4:16" x14ac:dyDescent="0.25">
      <c r="D979" s="11"/>
      <c r="E979" s="11"/>
      <c r="F979" s="12"/>
      <c r="G979" s="11"/>
      <c r="H979" s="13"/>
      <c r="I979" s="14"/>
      <c r="K979" s="11"/>
      <c r="L979" s="11"/>
      <c r="M979" s="15"/>
      <c r="N979" s="16"/>
      <c r="O979" s="17"/>
      <c r="P979" s="18"/>
    </row>
    <row r="980" spans="4:16" x14ac:dyDescent="0.25">
      <c r="D980" s="11"/>
      <c r="E980" s="11"/>
      <c r="F980" s="12"/>
      <c r="G980" s="11"/>
      <c r="H980" s="13"/>
      <c r="I980" s="14"/>
      <c r="K980" s="11"/>
      <c r="L980" s="11"/>
      <c r="M980" s="15"/>
      <c r="N980" s="16"/>
      <c r="O980" s="17"/>
      <c r="P980" s="18"/>
    </row>
    <row r="981" spans="4:16" x14ac:dyDescent="0.25">
      <c r="D981" s="11"/>
      <c r="E981" s="11"/>
      <c r="F981" s="12"/>
      <c r="G981" s="11"/>
      <c r="H981" s="13"/>
      <c r="I981" s="14"/>
      <c r="K981" s="11"/>
      <c r="L981" s="11"/>
      <c r="M981" s="15"/>
      <c r="N981" s="16"/>
      <c r="O981" s="17"/>
      <c r="P981" s="18"/>
    </row>
    <row r="982" spans="4:16" x14ac:dyDescent="0.25">
      <c r="D982" s="11"/>
      <c r="E982" s="11"/>
      <c r="F982" s="12"/>
      <c r="G982" s="11"/>
      <c r="H982" s="13"/>
      <c r="I982" s="14"/>
      <c r="K982" s="11"/>
      <c r="L982" s="11"/>
      <c r="M982" s="15"/>
      <c r="N982" s="16"/>
      <c r="O982" s="17"/>
      <c r="P982" s="18"/>
    </row>
    <row r="983" spans="4:16" x14ac:dyDescent="0.25">
      <c r="D983" s="11"/>
      <c r="E983" s="11"/>
      <c r="F983" s="12"/>
      <c r="G983" s="11"/>
      <c r="H983" s="13"/>
      <c r="I983" s="14"/>
      <c r="K983" s="11"/>
      <c r="L983" s="11"/>
      <c r="M983" s="15"/>
      <c r="N983" s="16"/>
      <c r="O983" s="17"/>
      <c r="P983" s="18"/>
    </row>
    <row r="984" spans="4:16" x14ac:dyDescent="0.25">
      <c r="D984" s="11"/>
      <c r="E984" s="11"/>
      <c r="F984" s="12"/>
      <c r="G984" s="11"/>
      <c r="H984" s="13"/>
      <c r="I984" s="14"/>
      <c r="K984" s="11"/>
      <c r="L984" s="11"/>
      <c r="M984" s="15"/>
      <c r="N984" s="16"/>
      <c r="O984" s="17"/>
      <c r="P984" s="18"/>
    </row>
    <row r="985" spans="4:16" x14ac:dyDescent="0.25">
      <c r="D985" s="11"/>
      <c r="E985" s="11"/>
      <c r="F985" s="12"/>
      <c r="G985" s="11"/>
      <c r="H985" s="13"/>
      <c r="I985" s="14"/>
      <c r="K985" s="11"/>
      <c r="L985" s="11"/>
      <c r="M985" s="15"/>
      <c r="N985" s="16"/>
      <c r="O985" s="17"/>
      <c r="P985" s="18"/>
    </row>
    <row r="986" spans="4:16" x14ac:dyDescent="0.25">
      <c r="D986" s="11"/>
      <c r="E986" s="11"/>
      <c r="F986" s="12"/>
      <c r="G986" s="11"/>
      <c r="H986" s="13"/>
      <c r="I986" s="14"/>
      <c r="K986" s="11"/>
      <c r="L986" s="11"/>
      <c r="M986" s="15"/>
      <c r="N986" s="16"/>
      <c r="O986" s="17"/>
      <c r="P986" s="18"/>
    </row>
    <row r="987" spans="4:16" x14ac:dyDescent="0.25">
      <c r="D987" s="11"/>
      <c r="E987" s="11"/>
      <c r="F987" s="12"/>
      <c r="G987" s="11"/>
      <c r="H987" s="13"/>
      <c r="I987" s="14"/>
      <c r="K987" s="11"/>
      <c r="L987" s="11"/>
      <c r="M987" s="15"/>
      <c r="N987" s="16"/>
      <c r="O987" s="17"/>
      <c r="P987" s="18"/>
    </row>
    <row r="988" spans="4:16" x14ac:dyDescent="0.25">
      <c r="D988" s="11"/>
      <c r="E988" s="11"/>
      <c r="F988" s="12"/>
      <c r="G988" s="11"/>
      <c r="H988" s="13"/>
      <c r="I988" s="14"/>
      <c r="K988" s="11"/>
      <c r="L988" s="11"/>
      <c r="M988" s="15"/>
      <c r="N988" s="16"/>
      <c r="O988" s="17"/>
      <c r="P988" s="18"/>
    </row>
    <row r="989" spans="4:16" x14ac:dyDescent="0.25">
      <c r="D989" s="11"/>
      <c r="E989" s="11"/>
      <c r="F989" s="12"/>
      <c r="G989" s="11"/>
      <c r="H989" s="13"/>
      <c r="I989" s="14"/>
      <c r="K989" s="11"/>
      <c r="L989" s="11"/>
      <c r="M989" s="15"/>
      <c r="N989" s="16"/>
      <c r="O989" s="17"/>
      <c r="P989" s="18"/>
    </row>
    <row r="990" spans="4:16" x14ac:dyDescent="0.25">
      <c r="D990" s="11"/>
      <c r="E990" s="11"/>
      <c r="F990" s="12"/>
      <c r="G990" s="11"/>
      <c r="H990" s="13"/>
      <c r="I990" s="14"/>
      <c r="K990" s="11"/>
      <c r="L990" s="11"/>
      <c r="M990" s="15"/>
      <c r="N990" s="16"/>
      <c r="O990" s="17"/>
      <c r="P990" s="18"/>
    </row>
    <row r="991" spans="4:16" x14ac:dyDescent="0.25">
      <c r="D991" s="11"/>
      <c r="E991" s="11"/>
      <c r="F991" s="12"/>
      <c r="G991" s="11"/>
      <c r="H991" s="13"/>
      <c r="I991" s="14"/>
      <c r="K991" s="11"/>
      <c r="L991" s="11"/>
      <c r="M991" s="15"/>
      <c r="N991" s="16"/>
      <c r="O991" s="17"/>
      <c r="P991" s="18"/>
    </row>
    <row r="992" spans="4:16" x14ac:dyDescent="0.25">
      <c r="D992" s="11"/>
      <c r="E992" s="11"/>
      <c r="F992" s="12"/>
      <c r="G992" s="11"/>
      <c r="H992" s="13"/>
      <c r="I992" s="14"/>
      <c r="K992" s="11"/>
      <c r="L992" s="11"/>
      <c r="M992" s="15"/>
      <c r="N992" s="16"/>
      <c r="O992" s="17"/>
      <c r="P992" s="18"/>
    </row>
    <row r="993" spans="4:16" x14ac:dyDescent="0.25">
      <c r="D993" s="11"/>
      <c r="E993" s="11"/>
      <c r="F993" s="12"/>
      <c r="G993" s="11"/>
      <c r="H993" s="13"/>
      <c r="I993" s="14"/>
      <c r="K993" s="11"/>
      <c r="L993" s="11"/>
      <c r="M993" s="15"/>
      <c r="N993" s="16"/>
      <c r="O993" s="17"/>
      <c r="P993" s="18"/>
    </row>
    <row r="994" spans="4:16" x14ac:dyDescent="0.25">
      <c r="D994" s="11"/>
      <c r="E994" s="11"/>
      <c r="F994" s="12"/>
      <c r="G994" s="11"/>
      <c r="H994" s="13"/>
      <c r="I994" s="14"/>
      <c r="K994" s="11"/>
      <c r="L994" s="11"/>
      <c r="M994" s="15"/>
      <c r="N994" s="16"/>
      <c r="O994" s="17"/>
      <c r="P994" s="18"/>
    </row>
    <row r="995" spans="4:16" x14ac:dyDescent="0.25">
      <c r="D995" s="11"/>
      <c r="E995" s="11"/>
      <c r="F995" s="12"/>
      <c r="G995" s="11"/>
      <c r="H995" s="13"/>
      <c r="I995" s="14"/>
      <c r="K995" s="11"/>
      <c r="L995" s="11"/>
      <c r="M995" s="15"/>
      <c r="N995" s="16"/>
      <c r="O995" s="17"/>
      <c r="P995" s="18"/>
    </row>
    <row r="996" spans="4:16" x14ac:dyDescent="0.25">
      <c r="D996" s="11"/>
      <c r="E996" s="11"/>
      <c r="F996" s="12"/>
      <c r="G996" s="11"/>
      <c r="H996" s="13"/>
      <c r="I996" s="14"/>
      <c r="K996" s="11"/>
      <c r="L996" s="11"/>
      <c r="M996" s="15"/>
      <c r="N996" s="16"/>
      <c r="O996" s="17"/>
      <c r="P996" s="18"/>
    </row>
    <row r="997" spans="4:16" x14ac:dyDescent="0.25">
      <c r="D997" s="11"/>
      <c r="E997" s="11"/>
      <c r="F997" s="12"/>
      <c r="G997" s="11"/>
      <c r="H997" s="13"/>
      <c r="I997" s="14"/>
      <c r="K997" s="11"/>
      <c r="L997" s="11"/>
      <c r="M997" s="15"/>
      <c r="N997" s="16"/>
      <c r="O997" s="17"/>
      <c r="P997" s="18"/>
    </row>
    <row r="998" spans="4:16" x14ac:dyDescent="0.25">
      <c r="D998" s="11"/>
      <c r="E998" s="11"/>
      <c r="F998" s="12"/>
      <c r="G998" s="11"/>
      <c r="H998" s="13"/>
      <c r="I998" s="14"/>
      <c r="K998" s="11"/>
      <c r="L998" s="11"/>
      <c r="M998" s="15"/>
      <c r="N998" s="16"/>
      <c r="O998" s="17"/>
      <c r="P998" s="18"/>
    </row>
    <row r="999" spans="4:16" x14ac:dyDescent="0.25">
      <c r="D999" s="11"/>
      <c r="E999" s="11"/>
      <c r="F999" s="12"/>
      <c r="G999" s="11"/>
      <c r="H999" s="13"/>
      <c r="I999" s="14"/>
      <c r="K999" s="11"/>
      <c r="L999" s="11"/>
      <c r="M999" s="15"/>
      <c r="N999" s="16"/>
      <c r="O999" s="17"/>
      <c r="P999" s="18"/>
    </row>
    <row r="1000" spans="4:16" x14ac:dyDescent="0.25">
      <c r="D1000" s="11"/>
      <c r="E1000" s="11"/>
      <c r="F1000" s="12"/>
      <c r="G1000" s="11"/>
      <c r="H1000" s="13"/>
      <c r="I1000" s="14"/>
      <c r="K1000" s="11"/>
      <c r="L1000" s="11"/>
      <c r="M1000" s="15"/>
      <c r="N1000" s="16"/>
      <c r="O1000" s="17"/>
      <c r="P1000" s="18"/>
    </row>
    <row r="1001" spans="4:16" x14ac:dyDescent="0.25">
      <c r="D1001" s="11"/>
      <c r="E1001" s="11"/>
      <c r="F1001" s="12"/>
      <c r="G1001" s="11"/>
      <c r="H1001" s="13"/>
      <c r="I1001" s="14"/>
      <c r="K1001" s="11"/>
      <c r="L1001" s="11"/>
      <c r="M1001" s="15"/>
      <c r="N1001" s="16"/>
      <c r="O1001" s="17"/>
      <c r="P1001" s="18"/>
    </row>
    <row r="1002" spans="4:16" x14ac:dyDescent="0.25">
      <c r="D1002" s="11"/>
      <c r="E1002" s="11"/>
      <c r="F1002" s="12"/>
      <c r="G1002" s="11"/>
      <c r="H1002" s="13"/>
      <c r="I1002" s="14"/>
      <c r="K1002" s="11"/>
      <c r="L1002" s="11"/>
      <c r="M1002" s="15"/>
      <c r="N1002" s="16"/>
      <c r="O1002" s="17"/>
      <c r="P1002" s="18"/>
    </row>
    <row r="1003" spans="4:16" x14ac:dyDescent="0.25">
      <c r="D1003" s="11"/>
      <c r="E1003" s="11"/>
      <c r="F1003" s="12"/>
      <c r="G1003" s="11"/>
      <c r="H1003" s="13"/>
      <c r="I1003" s="14"/>
      <c r="K1003" s="11"/>
      <c r="L1003" s="11"/>
      <c r="M1003" s="15"/>
      <c r="N1003" s="16"/>
      <c r="O1003" s="17"/>
      <c r="P1003" s="18"/>
    </row>
    <row r="1004" spans="4:16" x14ac:dyDescent="0.25">
      <c r="D1004" s="11"/>
      <c r="E1004" s="11"/>
      <c r="F1004" s="12"/>
      <c r="G1004" s="11"/>
      <c r="H1004" s="13"/>
      <c r="I1004" s="14"/>
      <c r="K1004" s="11"/>
      <c r="L1004" s="11"/>
      <c r="M1004" s="15"/>
      <c r="N1004" s="16"/>
      <c r="O1004" s="17"/>
      <c r="P1004" s="18"/>
    </row>
    <row r="1005" spans="4:16" x14ac:dyDescent="0.25">
      <c r="D1005" s="11"/>
      <c r="E1005" s="11"/>
      <c r="F1005" s="12"/>
      <c r="G1005" s="11"/>
      <c r="H1005" s="13"/>
      <c r="I1005" s="14"/>
      <c r="K1005" s="11"/>
      <c r="L1005" s="11"/>
      <c r="M1005" s="15"/>
      <c r="N1005" s="16"/>
      <c r="O1005" s="17"/>
      <c r="P1005" s="18"/>
    </row>
    <row r="1006" spans="4:16" x14ac:dyDescent="0.25">
      <c r="D1006" s="11"/>
      <c r="E1006" s="11"/>
      <c r="F1006" s="12"/>
      <c r="G1006" s="11"/>
      <c r="H1006" s="13"/>
      <c r="I1006" s="14"/>
      <c r="K1006" s="11"/>
      <c r="L1006" s="11"/>
      <c r="M1006" s="15"/>
      <c r="N1006" s="16"/>
      <c r="O1006" s="17"/>
      <c r="P1006" s="18"/>
    </row>
    <row r="1007" spans="4:16" x14ac:dyDescent="0.25">
      <c r="D1007" s="11"/>
      <c r="E1007" s="11"/>
      <c r="F1007" s="12"/>
      <c r="G1007" s="11"/>
      <c r="H1007" s="13"/>
      <c r="I1007" s="14"/>
      <c r="K1007" s="11"/>
      <c r="L1007" s="11"/>
      <c r="M1007" s="15"/>
      <c r="N1007" s="16"/>
      <c r="O1007" s="17"/>
      <c r="P1007" s="18"/>
    </row>
    <row r="1008" spans="4:16" x14ac:dyDescent="0.25">
      <c r="D1008" s="11"/>
      <c r="E1008" s="11"/>
      <c r="F1008" s="12"/>
      <c r="G1008" s="11"/>
      <c r="H1008" s="13"/>
      <c r="I1008" s="14"/>
      <c r="K1008" s="11"/>
      <c r="L1008" s="11"/>
      <c r="M1008" s="15"/>
      <c r="N1008" s="16"/>
      <c r="O1008" s="17"/>
      <c r="P1008" s="18"/>
    </row>
    <row r="1009" spans="4:16" x14ac:dyDescent="0.25">
      <c r="D1009" s="11"/>
      <c r="E1009" s="11"/>
      <c r="F1009" s="12"/>
      <c r="G1009" s="11"/>
      <c r="H1009" s="13"/>
      <c r="I1009" s="14"/>
      <c r="K1009" s="11"/>
      <c r="L1009" s="11"/>
      <c r="M1009" s="15"/>
      <c r="N1009" s="16"/>
      <c r="O1009" s="17"/>
      <c r="P1009" s="18"/>
    </row>
    <row r="1010" spans="4:16" x14ac:dyDescent="0.25">
      <c r="D1010" s="11"/>
      <c r="E1010" s="11"/>
      <c r="F1010" s="12"/>
      <c r="G1010" s="11"/>
      <c r="H1010" s="13"/>
      <c r="I1010" s="14"/>
      <c r="K1010" s="11"/>
      <c r="L1010" s="11"/>
      <c r="M1010" s="15"/>
      <c r="N1010" s="16"/>
      <c r="O1010" s="17"/>
      <c r="P1010" s="18"/>
    </row>
    <row r="1011" spans="4:16" x14ac:dyDescent="0.25">
      <c r="D1011" s="11"/>
      <c r="E1011" s="11"/>
      <c r="F1011" s="12"/>
      <c r="G1011" s="11"/>
      <c r="H1011" s="13"/>
      <c r="I1011" s="14"/>
      <c r="K1011" s="11"/>
      <c r="L1011" s="11"/>
      <c r="M1011" s="15"/>
      <c r="N1011" s="16"/>
      <c r="O1011" s="17"/>
      <c r="P1011" s="18"/>
    </row>
    <row r="1012" spans="4:16" x14ac:dyDescent="0.25">
      <c r="D1012" s="11"/>
      <c r="E1012" s="11"/>
      <c r="F1012" s="12"/>
      <c r="G1012" s="11"/>
      <c r="H1012" s="13"/>
      <c r="I1012" s="14"/>
      <c r="K1012" s="11"/>
      <c r="L1012" s="11"/>
      <c r="M1012" s="15"/>
      <c r="N1012" s="16"/>
      <c r="O1012" s="17"/>
      <c r="P1012" s="18"/>
    </row>
    <row r="1013" spans="4:16" x14ac:dyDescent="0.25">
      <c r="D1013" s="11"/>
      <c r="E1013" s="11"/>
      <c r="F1013" s="12"/>
      <c r="G1013" s="11"/>
      <c r="H1013" s="13"/>
      <c r="I1013" s="14"/>
      <c r="K1013" s="11"/>
      <c r="L1013" s="11"/>
      <c r="M1013" s="15"/>
      <c r="N1013" s="16"/>
      <c r="O1013" s="17"/>
      <c r="P1013" s="18"/>
    </row>
    <row r="1014" spans="4:16" x14ac:dyDescent="0.25">
      <c r="D1014" s="11"/>
      <c r="E1014" s="11"/>
      <c r="F1014" s="12"/>
      <c r="G1014" s="11"/>
      <c r="H1014" s="13"/>
      <c r="I1014" s="14"/>
      <c r="K1014" s="11"/>
      <c r="L1014" s="11"/>
      <c r="M1014" s="15"/>
      <c r="N1014" s="16"/>
      <c r="O1014" s="17"/>
      <c r="P1014" s="18"/>
    </row>
    <row r="1015" spans="4:16" x14ac:dyDescent="0.25">
      <c r="D1015" s="11"/>
      <c r="E1015" s="11"/>
      <c r="F1015" s="12"/>
      <c r="G1015" s="11"/>
      <c r="H1015" s="13"/>
      <c r="I1015" s="14"/>
      <c r="K1015" s="11"/>
      <c r="L1015" s="11"/>
      <c r="M1015" s="15"/>
      <c r="N1015" s="16"/>
      <c r="O1015" s="17"/>
      <c r="P1015" s="18"/>
    </row>
    <row r="1016" spans="4:16" x14ac:dyDescent="0.25">
      <c r="D1016" s="11"/>
      <c r="E1016" s="11"/>
      <c r="F1016" s="12"/>
      <c r="G1016" s="11"/>
      <c r="H1016" s="13"/>
      <c r="I1016" s="14"/>
      <c r="K1016" s="11"/>
      <c r="L1016" s="11"/>
      <c r="M1016" s="15"/>
      <c r="N1016" s="16"/>
      <c r="O1016" s="17"/>
      <c r="P1016" s="18"/>
    </row>
    <row r="1017" spans="4:16" x14ac:dyDescent="0.25">
      <c r="D1017" s="11"/>
      <c r="E1017" s="11"/>
      <c r="F1017" s="12"/>
      <c r="G1017" s="11"/>
      <c r="H1017" s="13"/>
      <c r="I1017" s="14"/>
      <c r="K1017" s="11"/>
      <c r="L1017" s="11"/>
      <c r="M1017" s="15"/>
      <c r="N1017" s="16"/>
      <c r="O1017" s="17"/>
      <c r="P1017" s="18"/>
    </row>
    <row r="1018" spans="4:16" x14ac:dyDescent="0.25">
      <c r="D1018" s="11"/>
      <c r="E1018" s="11"/>
      <c r="F1018" s="12"/>
      <c r="G1018" s="11"/>
      <c r="H1018" s="13"/>
      <c r="I1018" s="14"/>
      <c r="K1018" s="11"/>
      <c r="L1018" s="11"/>
      <c r="M1018" s="15"/>
      <c r="N1018" s="16"/>
      <c r="O1018" s="17"/>
      <c r="P1018" s="18"/>
    </row>
    <row r="1019" spans="4:16" x14ac:dyDescent="0.25">
      <c r="D1019" s="11"/>
      <c r="E1019" s="11"/>
      <c r="F1019" s="12"/>
      <c r="G1019" s="11"/>
      <c r="H1019" s="13"/>
      <c r="I1019" s="14"/>
      <c r="K1019" s="11"/>
      <c r="L1019" s="11"/>
      <c r="M1019" s="15"/>
      <c r="N1019" s="16"/>
      <c r="O1019" s="17"/>
      <c r="P1019" s="18"/>
    </row>
    <row r="1020" spans="4:16" x14ac:dyDescent="0.25">
      <c r="D1020" s="11"/>
      <c r="E1020" s="11"/>
      <c r="F1020" s="12"/>
      <c r="G1020" s="11"/>
      <c r="H1020" s="13"/>
      <c r="I1020" s="14"/>
      <c r="K1020" s="11"/>
      <c r="L1020" s="11"/>
      <c r="M1020" s="15"/>
      <c r="N1020" s="16"/>
      <c r="O1020" s="17"/>
      <c r="P1020" s="18"/>
    </row>
    <row r="1021" spans="4:16" x14ac:dyDescent="0.25">
      <c r="D1021" s="11"/>
      <c r="E1021" s="11"/>
      <c r="F1021" s="12"/>
      <c r="G1021" s="11"/>
      <c r="H1021" s="13"/>
      <c r="I1021" s="14"/>
      <c r="K1021" s="11"/>
      <c r="L1021" s="11"/>
      <c r="M1021" s="15"/>
      <c r="N1021" s="16"/>
      <c r="O1021" s="17"/>
      <c r="P1021" s="18"/>
    </row>
    <row r="1022" spans="4:16" x14ac:dyDescent="0.25">
      <c r="D1022" s="11"/>
      <c r="E1022" s="11"/>
      <c r="F1022" s="12"/>
      <c r="G1022" s="11"/>
      <c r="H1022" s="13"/>
      <c r="I1022" s="14"/>
      <c r="K1022" s="11"/>
      <c r="L1022" s="11"/>
      <c r="M1022" s="15"/>
      <c r="N1022" s="16"/>
      <c r="O1022" s="17"/>
      <c r="P1022" s="18"/>
    </row>
    <row r="1023" spans="4:16" x14ac:dyDescent="0.25">
      <c r="D1023" s="11"/>
      <c r="E1023" s="11"/>
      <c r="F1023" s="12"/>
      <c r="G1023" s="11"/>
      <c r="H1023" s="13"/>
      <c r="I1023" s="14"/>
      <c r="K1023" s="11"/>
      <c r="L1023" s="11"/>
      <c r="M1023" s="15"/>
      <c r="N1023" s="16"/>
      <c r="O1023" s="17"/>
      <c r="P1023" s="18"/>
    </row>
    <row r="1024" spans="4:16" x14ac:dyDescent="0.25">
      <c r="D1024" s="11"/>
      <c r="E1024" s="11"/>
      <c r="F1024" s="12"/>
      <c r="G1024" s="11"/>
      <c r="H1024" s="13"/>
      <c r="I1024" s="14"/>
      <c r="K1024" s="11"/>
      <c r="L1024" s="11"/>
      <c r="M1024" s="15"/>
      <c r="N1024" s="16"/>
      <c r="O1024" s="17"/>
      <c r="P1024" s="18"/>
    </row>
    <row r="1025" spans="4:16" x14ac:dyDescent="0.25">
      <c r="D1025" s="11"/>
      <c r="E1025" s="11"/>
      <c r="F1025" s="12"/>
      <c r="G1025" s="11"/>
      <c r="H1025" s="13"/>
      <c r="I1025" s="14"/>
      <c r="K1025" s="11"/>
      <c r="L1025" s="11"/>
      <c r="M1025" s="15"/>
      <c r="N1025" s="16"/>
      <c r="O1025" s="17"/>
      <c r="P1025" s="18"/>
    </row>
    <row r="1026" spans="4:16" x14ac:dyDescent="0.25">
      <c r="D1026" s="11"/>
      <c r="E1026" s="11"/>
      <c r="F1026" s="12"/>
      <c r="G1026" s="11"/>
      <c r="H1026" s="13"/>
      <c r="I1026" s="14"/>
      <c r="K1026" s="11"/>
      <c r="L1026" s="11"/>
      <c r="M1026" s="15"/>
      <c r="N1026" s="16"/>
      <c r="O1026" s="17"/>
      <c r="P1026" s="18"/>
    </row>
    <row r="1027" spans="4:16" x14ac:dyDescent="0.25">
      <c r="D1027" s="11"/>
      <c r="E1027" s="11"/>
      <c r="F1027" s="12"/>
      <c r="G1027" s="11"/>
      <c r="H1027" s="13"/>
      <c r="I1027" s="14"/>
      <c r="K1027" s="11"/>
      <c r="L1027" s="11"/>
      <c r="M1027" s="15"/>
      <c r="N1027" s="16"/>
      <c r="O1027" s="17"/>
      <c r="P1027" s="18"/>
    </row>
    <row r="1028" spans="4:16" x14ac:dyDescent="0.25">
      <c r="D1028" s="11"/>
      <c r="E1028" s="11"/>
      <c r="F1028" s="12"/>
      <c r="G1028" s="11"/>
      <c r="H1028" s="13"/>
      <c r="I1028" s="14"/>
      <c r="K1028" s="11"/>
      <c r="L1028" s="11"/>
      <c r="M1028" s="15"/>
      <c r="N1028" s="16"/>
      <c r="O1028" s="17"/>
      <c r="P1028" s="18"/>
    </row>
    <row r="1029" spans="4:16" x14ac:dyDescent="0.25">
      <c r="D1029" s="11"/>
      <c r="E1029" s="11"/>
      <c r="F1029" s="12"/>
      <c r="G1029" s="11"/>
      <c r="H1029" s="13"/>
      <c r="I1029" s="14"/>
      <c r="K1029" s="11"/>
      <c r="L1029" s="11"/>
      <c r="M1029" s="15"/>
      <c r="N1029" s="16"/>
      <c r="O1029" s="17"/>
      <c r="P1029" s="18"/>
    </row>
    <row r="1030" spans="4:16" x14ac:dyDescent="0.25">
      <c r="D1030" s="11"/>
      <c r="E1030" s="11"/>
      <c r="F1030" s="12"/>
      <c r="G1030" s="11"/>
      <c r="H1030" s="13"/>
      <c r="I1030" s="14"/>
      <c r="K1030" s="11"/>
      <c r="L1030" s="11"/>
      <c r="M1030" s="15"/>
      <c r="N1030" s="16"/>
      <c r="O1030" s="17"/>
      <c r="P1030" s="18"/>
    </row>
    <row r="1031" spans="4:16" x14ac:dyDescent="0.25">
      <c r="D1031" s="11"/>
      <c r="E1031" s="11"/>
      <c r="F1031" s="12"/>
      <c r="G1031" s="11"/>
      <c r="H1031" s="13"/>
      <c r="I1031" s="14"/>
      <c r="K1031" s="11"/>
      <c r="L1031" s="11"/>
      <c r="M1031" s="15"/>
      <c r="N1031" s="16"/>
      <c r="O1031" s="17"/>
      <c r="P1031" s="18"/>
    </row>
    <row r="1032" spans="4:16" x14ac:dyDescent="0.25">
      <c r="D1032" s="11"/>
      <c r="E1032" s="11"/>
      <c r="F1032" s="12"/>
      <c r="G1032" s="11"/>
      <c r="H1032" s="13"/>
      <c r="I1032" s="14"/>
      <c r="K1032" s="11"/>
      <c r="L1032" s="11"/>
      <c r="M1032" s="15"/>
      <c r="N1032" s="16"/>
      <c r="O1032" s="17"/>
      <c r="P1032" s="18"/>
    </row>
    <row r="1033" spans="4:16" x14ac:dyDescent="0.25">
      <c r="D1033" s="11"/>
      <c r="E1033" s="11"/>
      <c r="F1033" s="12"/>
      <c r="G1033" s="11"/>
      <c r="H1033" s="13"/>
      <c r="I1033" s="14"/>
      <c r="K1033" s="11"/>
      <c r="L1033" s="11"/>
      <c r="M1033" s="15"/>
      <c r="N1033" s="16"/>
      <c r="O1033" s="17"/>
      <c r="P1033" s="18"/>
    </row>
    <row r="1034" spans="4:16" x14ac:dyDescent="0.25">
      <c r="D1034" s="11"/>
      <c r="E1034" s="11"/>
      <c r="F1034" s="12"/>
      <c r="G1034" s="11"/>
      <c r="H1034" s="13"/>
      <c r="I1034" s="14"/>
      <c r="K1034" s="11"/>
      <c r="L1034" s="11"/>
      <c r="M1034" s="15"/>
      <c r="N1034" s="16"/>
      <c r="O1034" s="17"/>
      <c r="P1034" s="18"/>
    </row>
    <row r="1035" spans="4:16" x14ac:dyDescent="0.25">
      <c r="D1035" s="11"/>
      <c r="E1035" s="11"/>
      <c r="F1035" s="12"/>
      <c r="G1035" s="11"/>
      <c r="H1035" s="13"/>
      <c r="I1035" s="14"/>
      <c r="K1035" s="11"/>
      <c r="L1035" s="11"/>
      <c r="M1035" s="15"/>
      <c r="N1035" s="16"/>
      <c r="O1035" s="17"/>
      <c r="P1035" s="18"/>
    </row>
    <row r="1036" spans="4:16" x14ac:dyDescent="0.25">
      <c r="D1036" s="11"/>
      <c r="E1036" s="11"/>
      <c r="F1036" s="12"/>
      <c r="G1036" s="11"/>
      <c r="H1036" s="13"/>
      <c r="I1036" s="14"/>
      <c r="K1036" s="11"/>
      <c r="L1036" s="11"/>
      <c r="M1036" s="15"/>
      <c r="N1036" s="16"/>
      <c r="O1036" s="17"/>
      <c r="P1036" s="18"/>
    </row>
    <row r="1037" spans="4:16" x14ac:dyDescent="0.25">
      <c r="D1037" s="11"/>
      <c r="E1037" s="11"/>
      <c r="F1037" s="12"/>
      <c r="G1037" s="11"/>
      <c r="H1037" s="13"/>
      <c r="I1037" s="14"/>
      <c r="K1037" s="11"/>
      <c r="L1037" s="11"/>
      <c r="M1037" s="15"/>
      <c r="N1037" s="16"/>
      <c r="O1037" s="17"/>
      <c r="P1037" s="18"/>
    </row>
    <row r="1038" spans="4:16" x14ac:dyDescent="0.25">
      <c r="D1038" s="11"/>
      <c r="E1038" s="11"/>
      <c r="F1038" s="12"/>
      <c r="G1038" s="11"/>
      <c r="H1038" s="13"/>
      <c r="I1038" s="14"/>
      <c r="K1038" s="11"/>
      <c r="L1038" s="11"/>
      <c r="M1038" s="15"/>
      <c r="N1038" s="16"/>
      <c r="O1038" s="17"/>
      <c r="P1038" s="18"/>
    </row>
    <row r="1039" spans="4:16" x14ac:dyDescent="0.25">
      <c r="D1039" s="11"/>
      <c r="E1039" s="11"/>
      <c r="F1039" s="12"/>
      <c r="G1039" s="11"/>
      <c r="H1039" s="13"/>
      <c r="I1039" s="14"/>
      <c r="K1039" s="11"/>
      <c r="L1039" s="11"/>
      <c r="M1039" s="15"/>
      <c r="N1039" s="16"/>
      <c r="O1039" s="17"/>
      <c r="P1039" s="18"/>
    </row>
    <row r="1040" spans="4:16" x14ac:dyDescent="0.25">
      <c r="D1040" s="11"/>
      <c r="E1040" s="11"/>
      <c r="F1040" s="12"/>
      <c r="G1040" s="11"/>
      <c r="H1040" s="13"/>
      <c r="I1040" s="14"/>
      <c r="K1040" s="11"/>
      <c r="L1040" s="11"/>
      <c r="M1040" s="15"/>
      <c r="N1040" s="16"/>
      <c r="O1040" s="17"/>
      <c r="P1040" s="18"/>
    </row>
    <row r="1041" spans="4:16" x14ac:dyDescent="0.25">
      <c r="D1041" s="11"/>
      <c r="E1041" s="11"/>
      <c r="F1041" s="12"/>
      <c r="G1041" s="11"/>
      <c r="H1041" s="13"/>
      <c r="I1041" s="14"/>
      <c r="K1041" s="11"/>
      <c r="L1041" s="11"/>
      <c r="M1041" s="15"/>
      <c r="N1041" s="16"/>
      <c r="O1041" s="17"/>
      <c r="P1041" s="18"/>
    </row>
    <row r="1042" spans="4:16" x14ac:dyDescent="0.25">
      <c r="D1042" s="11"/>
      <c r="E1042" s="11"/>
      <c r="F1042" s="12"/>
      <c r="G1042" s="11"/>
      <c r="H1042" s="13"/>
      <c r="I1042" s="14"/>
      <c r="K1042" s="11"/>
      <c r="L1042" s="11"/>
      <c r="M1042" s="15"/>
      <c r="N1042" s="16"/>
      <c r="O1042" s="17"/>
      <c r="P1042" s="18"/>
    </row>
    <row r="1043" spans="4:16" x14ac:dyDescent="0.25">
      <c r="D1043" s="11"/>
      <c r="E1043" s="11"/>
      <c r="F1043" s="12"/>
      <c r="G1043" s="11"/>
      <c r="H1043" s="13"/>
      <c r="I1043" s="14"/>
      <c r="K1043" s="11"/>
      <c r="L1043" s="11"/>
      <c r="M1043" s="15"/>
      <c r="N1043" s="16"/>
      <c r="O1043" s="17"/>
      <c r="P1043" s="18"/>
    </row>
    <row r="1044" spans="4:16" x14ac:dyDescent="0.25">
      <c r="D1044" s="11"/>
      <c r="E1044" s="11"/>
      <c r="F1044" s="12"/>
      <c r="G1044" s="11"/>
      <c r="H1044" s="13"/>
      <c r="I1044" s="14"/>
      <c r="K1044" s="11"/>
      <c r="L1044" s="11"/>
      <c r="M1044" s="15"/>
      <c r="N1044" s="16"/>
      <c r="O1044" s="17"/>
      <c r="P1044" s="18"/>
    </row>
    <row r="1045" spans="4:16" x14ac:dyDescent="0.25">
      <c r="D1045" s="11"/>
      <c r="E1045" s="11"/>
      <c r="F1045" s="12"/>
      <c r="G1045" s="11"/>
      <c r="H1045" s="13"/>
      <c r="I1045" s="14"/>
      <c r="K1045" s="11"/>
      <c r="L1045" s="11"/>
      <c r="M1045" s="15"/>
      <c r="N1045" s="16"/>
      <c r="O1045" s="17"/>
      <c r="P1045" s="18"/>
    </row>
    <row r="1046" spans="4:16" x14ac:dyDescent="0.25">
      <c r="D1046" s="11"/>
      <c r="E1046" s="11"/>
      <c r="F1046" s="12"/>
      <c r="G1046" s="11"/>
      <c r="H1046" s="13"/>
      <c r="I1046" s="14"/>
      <c r="K1046" s="11"/>
      <c r="L1046" s="11"/>
      <c r="M1046" s="15"/>
      <c r="N1046" s="16"/>
      <c r="O1046" s="17"/>
      <c r="P1046" s="18"/>
    </row>
    <row r="1047" spans="4:16" x14ac:dyDescent="0.25">
      <c r="D1047" s="11"/>
      <c r="E1047" s="11"/>
      <c r="F1047" s="12"/>
      <c r="G1047" s="11"/>
      <c r="H1047" s="13"/>
      <c r="I1047" s="14"/>
      <c r="K1047" s="11"/>
      <c r="L1047" s="11"/>
      <c r="M1047" s="15"/>
      <c r="N1047" s="16"/>
      <c r="O1047" s="17"/>
      <c r="P1047" s="18"/>
    </row>
    <row r="1048" spans="4:16" x14ac:dyDescent="0.25">
      <c r="D1048" s="11"/>
      <c r="E1048" s="11"/>
      <c r="F1048" s="12"/>
      <c r="G1048" s="11"/>
      <c r="H1048" s="13"/>
      <c r="I1048" s="14"/>
      <c r="K1048" s="11"/>
      <c r="L1048" s="11"/>
      <c r="M1048" s="15"/>
      <c r="N1048" s="16"/>
      <c r="O1048" s="17"/>
      <c r="P1048" s="18"/>
    </row>
    <row r="1049" spans="4:16" x14ac:dyDescent="0.25">
      <c r="D1049" s="11"/>
      <c r="E1049" s="11"/>
      <c r="F1049" s="12"/>
      <c r="G1049" s="11"/>
      <c r="H1049" s="13"/>
      <c r="I1049" s="14"/>
      <c r="K1049" s="11"/>
      <c r="L1049" s="11"/>
      <c r="M1049" s="15"/>
      <c r="N1049" s="16"/>
      <c r="O1049" s="17"/>
      <c r="P1049" s="18"/>
    </row>
    <row r="1050" spans="4:16" x14ac:dyDescent="0.25">
      <c r="D1050" s="11"/>
      <c r="E1050" s="11"/>
      <c r="F1050" s="12"/>
      <c r="G1050" s="11"/>
      <c r="H1050" s="13"/>
      <c r="I1050" s="14"/>
      <c r="K1050" s="11"/>
      <c r="L1050" s="11"/>
      <c r="M1050" s="15"/>
      <c r="N1050" s="16"/>
      <c r="O1050" s="17"/>
      <c r="P1050" s="18"/>
    </row>
    <row r="1051" spans="4:16" x14ac:dyDescent="0.25">
      <c r="D1051" s="11"/>
      <c r="E1051" s="11"/>
      <c r="F1051" s="12"/>
      <c r="G1051" s="11"/>
      <c r="H1051" s="13"/>
      <c r="I1051" s="14"/>
      <c r="K1051" s="11"/>
      <c r="L1051" s="11"/>
      <c r="M1051" s="15"/>
      <c r="N1051" s="16"/>
      <c r="O1051" s="17"/>
      <c r="P1051" s="18"/>
    </row>
    <row r="1052" spans="4:16" x14ac:dyDescent="0.25">
      <c r="D1052" s="11"/>
      <c r="E1052" s="11"/>
      <c r="F1052" s="12"/>
      <c r="G1052" s="11"/>
      <c r="H1052" s="13"/>
      <c r="I1052" s="14"/>
      <c r="K1052" s="11"/>
      <c r="L1052" s="11"/>
      <c r="M1052" s="15"/>
      <c r="N1052" s="16"/>
      <c r="O1052" s="17"/>
      <c r="P1052" s="18"/>
    </row>
    <row r="1053" spans="4:16" x14ac:dyDescent="0.25">
      <c r="D1053" s="11"/>
      <c r="E1053" s="11"/>
      <c r="F1053" s="12"/>
      <c r="G1053" s="11"/>
      <c r="H1053" s="13"/>
      <c r="I1053" s="14"/>
      <c r="K1053" s="11"/>
      <c r="L1053" s="11"/>
      <c r="M1053" s="15"/>
      <c r="N1053" s="16"/>
      <c r="O1053" s="17"/>
      <c r="P1053" s="18"/>
    </row>
    <row r="1054" spans="4:16" x14ac:dyDescent="0.25">
      <c r="D1054" s="11"/>
      <c r="E1054" s="11"/>
      <c r="F1054" s="12"/>
      <c r="G1054" s="11"/>
      <c r="H1054" s="13"/>
      <c r="I1054" s="14"/>
      <c r="K1054" s="11"/>
      <c r="L1054" s="11"/>
      <c r="M1054" s="15"/>
      <c r="N1054" s="16"/>
      <c r="O1054" s="17"/>
      <c r="P1054" s="18"/>
    </row>
    <row r="1055" spans="4:16" x14ac:dyDescent="0.25">
      <c r="D1055" s="11"/>
      <c r="E1055" s="11"/>
      <c r="F1055" s="12"/>
      <c r="G1055" s="11"/>
      <c r="H1055" s="13"/>
      <c r="I1055" s="14"/>
      <c r="K1055" s="11"/>
      <c r="L1055" s="11"/>
      <c r="M1055" s="15"/>
      <c r="N1055" s="16"/>
      <c r="O1055" s="17"/>
      <c r="P1055" s="18"/>
    </row>
    <row r="1056" spans="4:16" x14ac:dyDescent="0.25">
      <c r="D1056" s="11"/>
      <c r="E1056" s="11"/>
      <c r="F1056" s="12"/>
      <c r="G1056" s="11"/>
      <c r="H1056" s="13"/>
      <c r="I1056" s="14"/>
      <c r="K1056" s="11"/>
      <c r="L1056" s="11"/>
      <c r="M1056" s="15"/>
      <c r="N1056" s="16"/>
      <c r="O1056" s="17"/>
      <c r="P1056" s="18"/>
    </row>
    <row r="1057" spans="4:16" x14ac:dyDescent="0.25">
      <c r="D1057" s="11"/>
      <c r="E1057" s="11"/>
      <c r="F1057" s="12"/>
      <c r="G1057" s="11"/>
      <c r="H1057" s="13"/>
      <c r="I1057" s="14"/>
      <c r="K1057" s="11"/>
      <c r="L1057" s="11"/>
      <c r="M1057" s="15"/>
      <c r="N1057" s="16"/>
      <c r="O1057" s="17"/>
      <c r="P1057" s="18"/>
    </row>
    <row r="1058" spans="4:16" x14ac:dyDescent="0.25">
      <c r="D1058" s="11"/>
      <c r="E1058" s="11"/>
      <c r="F1058" s="12"/>
      <c r="G1058" s="11"/>
      <c r="H1058" s="13"/>
      <c r="I1058" s="14"/>
      <c r="K1058" s="11"/>
      <c r="L1058" s="11"/>
      <c r="M1058" s="15"/>
      <c r="N1058" s="16"/>
      <c r="O1058" s="17"/>
      <c r="P1058" s="18"/>
    </row>
    <row r="1059" spans="4:16" x14ac:dyDescent="0.25">
      <c r="D1059" s="11"/>
      <c r="E1059" s="11"/>
      <c r="F1059" s="12"/>
      <c r="G1059" s="11"/>
      <c r="H1059" s="13"/>
      <c r="I1059" s="14"/>
      <c r="K1059" s="11"/>
      <c r="L1059" s="11"/>
      <c r="M1059" s="15"/>
      <c r="N1059" s="16"/>
      <c r="O1059" s="17"/>
      <c r="P1059" s="18"/>
    </row>
    <row r="1060" spans="4:16" x14ac:dyDescent="0.25">
      <c r="D1060" s="11"/>
      <c r="E1060" s="11"/>
      <c r="F1060" s="12"/>
      <c r="G1060" s="11"/>
      <c r="H1060" s="13"/>
      <c r="I1060" s="14"/>
      <c r="K1060" s="11"/>
      <c r="L1060" s="11"/>
      <c r="M1060" s="15"/>
      <c r="N1060" s="16"/>
      <c r="O1060" s="17"/>
      <c r="P1060" s="18"/>
    </row>
    <row r="1061" spans="4:16" x14ac:dyDescent="0.25">
      <c r="D1061" s="11"/>
      <c r="E1061" s="11"/>
      <c r="F1061" s="12"/>
      <c r="G1061" s="11"/>
      <c r="H1061" s="13"/>
      <c r="I1061" s="14"/>
      <c r="K1061" s="11"/>
      <c r="L1061" s="11"/>
      <c r="M1061" s="15"/>
      <c r="N1061" s="16"/>
      <c r="O1061" s="17"/>
      <c r="P1061" s="18"/>
    </row>
    <row r="1062" spans="4:16" x14ac:dyDescent="0.25">
      <c r="D1062" s="11"/>
      <c r="E1062" s="11"/>
      <c r="F1062" s="12"/>
      <c r="G1062" s="11"/>
      <c r="H1062" s="13"/>
      <c r="I1062" s="14"/>
      <c r="K1062" s="11"/>
      <c r="L1062" s="11"/>
      <c r="M1062" s="15"/>
      <c r="N1062" s="16"/>
      <c r="O1062" s="17"/>
      <c r="P1062" s="18"/>
    </row>
    <row r="1063" spans="4:16" x14ac:dyDescent="0.25">
      <c r="D1063" s="11"/>
      <c r="E1063" s="11"/>
      <c r="F1063" s="12"/>
      <c r="G1063" s="11"/>
      <c r="H1063" s="13"/>
      <c r="I1063" s="14"/>
      <c r="K1063" s="11"/>
      <c r="L1063" s="11"/>
      <c r="M1063" s="15"/>
      <c r="N1063" s="16"/>
      <c r="O1063" s="17"/>
      <c r="P1063" s="18"/>
    </row>
    <row r="1064" spans="4:16" x14ac:dyDescent="0.25">
      <c r="D1064" s="11"/>
      <c r="E1064" s="11"/>
      <c r="F1064" s="12"/>
      <c r="G1064" s="11"/>
      <c r="H1064" s="13"/>
      <c r="I1064" s="14"/>
      <c r="K1064" s="11"/>
      <c r="L1064" s="11"/>
      <c r="M1064" s="15"/>
      <c r="N1064" s="16"/>
      <c r="O1064" s="17"/>
      <c r="P1064" s="18"/>
    </row>
    <row r="1065" spans="4:16" x14ac:dyDescent="0.25">
      <c r="D1065" s="11"/>
      <c r="E1065" s="11"/>
      <c r="F1065" s="12"/>
      <c r="G1065" s="11"/>
      <c r="H1065" s="13"/>
      <c r="I1065" s="14"/>
      <c r="K1065" s="11"/>
      <c r="L1065" s="11"/>
      <c r="M1065" s="15"/>
      <c r="N1065" s="16"/>
      <c r="O1065" s="17"/>
      <c r="P1065" s="18"/>
    </row>
    <row r="1066" spans="4:16" x14ac:dyDescent="0.25">
      <c r="D1066" s="11"/>
      <c r="E1066" s="11"/>
      <c r="F1066" s="12"/>
      <c r="G1066" s="11"/>
      <c r="H1066" s="13"/>
      <c r="I1066" s="14"/>
      <c r="K1066" s="11"/>
      <c r="L1066" s="11"/>
      <c r="M1066" s="15"/>
      <c r="N1066" s="16"/>
      <c r="O1066" s="17"/>
      <c r="P1066" s="18"/>
    </row>
    <row r="1067" spans="4:16" x14ac:dyDescent="0.25">
      <c r="D1067" s="11"/>
      <c r="E1067" s="11"/>
      <c r="F1067" s="12"/>
      <c r="G1067" s="11"/>
      <c r="H1067" s="13"/>
      <c r="I1067" s="14"/>
      <c r="K1067" s="11"/>
      <c r="L1067" s="11"/>
      <c r="M1067" s="15"/>
      <c r="N1067" s="16"/>
      <c r="O1067" s="17"/>
      <c r="P1067" s="18"/>
    </row>
    <row r="1068" spans="4:16" x14ac:dyDescent="0.25">
      <c r="D1068" s="11"/>
      <c r="E1068" s="11"/>
      <c r="F1068" s="12"/>
      <c r="G1068" s="11"/>
      <c r="H1068" s="13"/>
      <c r="I1068" s="14"/>
      <c r="K1068" s="11"/>
      <c r="L1068" s="11"/>
      <c r="M1068" s="15"/>
      <c r="N1068" s="16"/>
      <c r="O1068" s="17"/>
      <c r="P1068" s="18"/>
    </row>
    <row r="1069" spans="4:16" x14ac:dyDescent="0.25">
      <c r="D1069" s="11"/>
      <c r="E1069" s="11"/>
      <c r="F1069" s="12"/>
      <c r="G1069" s="11"/>
      <c r="H1069" s="13"/>
      <c r="I1069" s="14"/>
      <c r="K1069" s="11"/>
      <c r="L1069" s="11"/>
      <c r="M1069" s="15"/>
      <c r="N1069" s="16"/>
      <c r="O1069" s="17"/>
      <c r="P1069" s="18"/>
    </row>
    <row r="1070" spans="4:16" x14ac:dyDescent="0.25">
      <c r="D1070" s="11"/>
      <c r="E1070" s="11"/>
      <c r="F1070" s="12"/>
      <c r="G1070" s="11"/>
      <c r="H1070" s="13"/>
      <c r="I1070" s="14"/>
      <c r="K1070" s="11"/>
      <c r="L1070" s="11"/>
      <c r="M1070" s="15"/>
      <c r="N1070" s="16"/>
      <c r="O1070" s="17"/>
      <c r="P1070" s="18"/>
    </row>
    <row r="1071" spans="4:16" x14ac:dyDescent="0.25">
      <c r="D1071" s="11"/>
      <c r="E1071" s="11"/>
      <c r="F1071" s="12"/>
      <c r="G1071" s="11"/>
      <c r="H1071" s="13"/>
      <c r="I1071" s="14"/>
      <c r="K1071" s="11"/>
      <c r="L1071" s="11"/>
      <c r="M1071" s="15"/>
      <c r="N1071" s="16"/>
      <c r="O1071" s="17"/>
      <c r="P1071" s="18"/>
    </row>
    <row r="1072" spans="4:16" x14ac:dyDescent="0.25">
      <c r="D1072" s="11"/>
      <c r="E1072" s="11"/>
      <c r="F1072" s="12"/>
      <c r="G1072" s="11"/>
      <c r="H1072" s="13"/>
      <c r="I1072" s="14"/>
      <c r="K1072" s="11"/>
      <c r="L1072" s="11"/>
      <c r="M1072" s="15"/>
      <c r="N1072" s="16"/>
      <c r="O1072" s="17"/>
      <c r="P1072" s="18"/>
    </row>
    <row r="1073" spans="4:16" x14ac:dyDescent="0.25">
      <c r="D1073" s="11"/>
      <c r="E1073" s="11"/>
      <c r="F1073" s="12"/>
      <c r="G1073" s="11"/>
      <c r="H1073" s="13"/>
      <c r="I1073" s="14"/>
      <c r="K1073" s="11"/>
      <c r="L1073" s="11"/>
      <c r="M1073" s="15"/>
      <c r="N1073" s="16"/>
      <c r="O1073" s="17"/>
      <c r="P1073" s="18"/>
    </row>
    <row r="1074" spans="4:16" x14ac:dyDescent="0.25">
      <c r="D1074" s="11"/>
      <c r="E1074" s="11"/>
      <c r="F1074" s="12"/>
      <c r="G1074" s="11"/>
      <c r="H1074" s="13"/>
      <c r="I1074" s="14"/>
      <c r="K1074" s="11"/>
      <c r="L1074" s="11"/>
      <c r="M1074" s="15"/>
      <c r="N1074" s="16"/>
      <c r="O1074" s="17"/>
      <c r="P1074" s="18"/>
    </row>
    <row r="1075" spans="4:16" x14ac:dyDescent="0.25">
      <c r="D1075" s="11"/>
      <c r="E1075" s="11"/>
      <c r="F1075" s="12"/>
      <c r="G1075" s="11"/>
      <c r="H1075" s="13"/>
      <c r="I1075" s="14"/>
      <c r="K1075" s="11"/>
      <c r="L1075" s="11"/>
      <c r="M1075" s="15"/>
      <c r="N1075" s="16"/>
      <c r="O1075" s="17"/>
      <c r="P1075" s="18"/>
    </row>
    <row r="1076" spans="4:16" x14ac:dyDescent="0.25">
      <c r="D1076" s="11"/>
      <c r="E1076" s="11"/>
      <c r="F1076" s="12"/>
      <c r="G1076" s="11"/>
      <c r="H1076" s="13"/>
      <c r="I1076" s="14"/>
      <c r="K1076" s="11"/>
      <c r="L1076" s="11"/>
      <c r="M1076" s="15"/>
      <c r="N1076" s="16"/>
      <c r="O1076" s="17"/>
      <c r="P1076" s="18"/>
    </row>
    <row r="1077" spans="4:16" x14ac:dyDescent="0.25">
      <c r="D1077" s="11"/>
      <c r="E1077" s="11"/>
      <c r="F1077" s="12"/>
      <c r="G1077" s="11"/>
      <c r="H1077" s="13"/>
      <c r="I1077" s="14"/>
      <c r="K1077" s="11"/>
      <c r="L1077" s="11"/>
      <c r="M1077" s="15"/>
      <c r="N1077" s="16"/>
      <c r="O1077" s="17"/>
      <c r="P1077" s="18"/>
    </row>
    <row r="1078" spans="4:16" x14ac:dyDescent="0.25">
      <c r="D1078" s="11"/>
      <c r="E1078" s="11"/>
      <c r="F1078" s="12"/>
      <c r="G1078" s="11"/>
      <c r="H1078" s="13"/>
      <c r="I1078" s="14"/>
      <c r="K1078" s="11"/>
      <c r="L1078" s="11"/>
      <c r="M1078" s="15"/>
      <c r="N1078" s="16"/>
      <c r="O1078" s="17"/>
      <c r="P1078" s="18"/>
    </row>
    <row r="1079" spans="4:16" x14ac:dyDescent="0.25">
      <c r="D1079" s="11"/>
      <c r="E1079" s="11"/>
      <c r="F1079" s="12"/>
      <c r="G1079" s="11"/>
      <c r="H1079" s="13"/>
      <c r="I1079" s="14"/>
      <c r="K1079" s="11"/>
      <c r="L1079" s="11"/>
      <c r="M1079" s="15"/>
      <c r="N1079" s="16"/>
      <c r="O1079" s="17"/>
      <c r="P1079" s="18"/>
    </row>
    <row r="1080" spans="4:16" x14ac:dyDescent="0.25">
      <c r="D1080" s="11"/>
      <c r="E1080" s="11"/>
      <c r="F1080" s="12"/>
      <c r="G1080" s="11"/>
      <c r="H1080" s="13"/>
      <c r="I1080" s="14"/>
      <c r="K1080" s="11"/>
      <c r="L1080" s="11"/>
      <c r="M1080" s="15"/>
      <c r="N1080" s="16"/>
      <c r="O1080" s="17"/>
      <c r="P1080" s="18"/>
    </row>
    <row r="1081" spans="4:16" x14ac:dyDescent="0.25">
      <c r="D1081" s="11"/>
      <c r="E1081" s="11"/>
      <c r="F1081" s="12"/>
      <c r="G1081" s="11"/>
      <c r="H1081" s="13"/>
      <c r="I1081" s="14"/>
      <c r="K1081" s="11"/>
      <c r="L1081" s="11"/>
      <c r="M1081" s="15"/>
      <c r="N1081" s="16"/>
      <c r="O1081" s="17"/>
      <c r="P1081" s="18"/>
    </row>
    <row r="1082" spans="4:16" x14ac:dyDescent="0.25">
      <c r="D1082" s="11"/>
      <c r="E1082" s="11"/>
      <c r="F1082" s="12"/>
      <c r="G1082" s="11"/>
      <c r="H1082" s="13"/>
      <c r="I1082" s="14"/>
      <c r="K1082" s="11"/>
      <c r="L1082" s="11"/>
      <c r="M1082" s="15"/>
      <c r="N1082" s="16"/>
      <c r="O1082" s="17"/>
      <c r="P1082" s="18"/>
    </row>
    <row r="1083" spans="4:16" x14ac:dyDescent="0.25">
      <c r="D1083" s="11"/>
      <c r="E1083" s="11"/>
      <c r="F1083" s="12"/>
      <c r="G1083" s="11"/>
      <c r="H1083" s="13"/>
      <c r="I1083" s="14"/>
      <c r="K1083" s="11"/>
      <c r="L1083" s="11"/>
      <c r="M1083" s="15"/>
      <c r="N1083" s="16"/>
      <c r="O1083" s="17"/>
      <c r="P1083" s="18"/>
    </row>
    <row r="1084" spans="4:16" x14ac:dyDescent="0.25">
      <c r="D1084" s="11"/>
      <c r="E1084" s="11"/>
      <c r="F1084" s="12"/>
      <c r="G1084" s="11"/>
      <c r="H1084" s="13"/>
      <c r="I1084" s="14"/>
      <c r="K1084" s="11"/>
      <c r="L1084" s="11"/>
      <c r="M1084" s="15"/>
      <c r="N1084" s="16"/>
      <c r="O1084" s="17"/>
      <c r="P1084" s="18"/>
    </row>
    <row r="1085" spans="4:16" x14ac:dyDescent="0.25">
      <c r="D1085" s="11"/>
      <c r="E1085" s="11"/>
      <c r="F1085" s="12"/>
      <c r="G1085" s="11"/>
      <c r="H1085" s="13"/>
      <c r="I1085" s="14"/>
      <c r="K1085" s="11"/>
      <c r="L1085" s="11"/>
      <c r="M1085" s="15"/>
      <c r="N1085" s="16"/>
      <c r="O1085" s="17"/>
      <c r="P1085" s="18"/>
    </row>
    <row r="1086" spans="4:16" x14ac:dyDescent="0.25">
      <c r="D1086" s="11"/>
      <c r="E1086" s="11"/>
      <c r="F1086" s="12"/>
      <c r="G1086" s="11"/>
      <c r="H1086" s="13"/>
      <c r="I1086" s="14"/>
      <c r="K1086" s="11"/>
      <c r="L1086" s="11"/>
      <c r="M1086" s="15"/>
      <c r="N1086" s="16"/>
      <c r="O1086" s="17"/>
      <c r="P1086" s="18"/>
    </row>
    <row r="1087" spans="4:16" x14ac:dyDescent="0.25">
      <c r="D1087" s="11"/>
      <c r="E1087" s="11"/>
      <c r="F1087" s="12"/>
      <c r="G1087" s="11"/>
      <c r="H1087" s="13"/>
      <c r="I1087" s="14"/>
      <c r="K1087" s="11"/>
      <c r="L1087" s="11"/>
      <c r="M1087" s="15"/>
      <c r="N1087" s="16"/>
      <c r="O1087" s="17"/>
      <c r="P1087" s="18"/>
    </row>
    <row r="1088" spans="4:16" x14ac:dyDescent="0.25">
      <c r="D1088" s="11"/>
      <c r="E1088" s="11"/>
      <c r="F1088" s="12"/>
      <c r="G1088" s="11"/>
      <c r="H1088" s="13"/>
      <c r="I1088" s="14"/>
      <c r="K1088" s="11"/>
      <c r="L1088" s="11"/>
      <c r="M1088" s="15"/>
      <c r="N1088" s="16"/>
      <c r="O1088" s="17"/>
      <c r="P1088" s="18"/>
    </row>
    <row r="1089" spans="4:16" x14ac:dyDescent="0.25">
      <c r="D1089" s="11"/>
      <c r="E1089" s="11"/>
      <c r="F1089" s="12"/>
      <c r="G1089" s="11"/>
      <c r="H1089" s="13"/>
      <c r="I1089" s="14"/>
      <c r="K1089" s="11"/>
      <c r="L1089" s="11"/>
      <c r="M1089" s="15"/>
      <c r="N1089" s="16"/>
      <c r="O1089" s="17"/>
      <c r="P1089" s="18"/>
    </row>
    <row r="1090" spans="4:16" x14ac:dyDescent="0.25">
      <c r="D1090" s="11"/>
      <c r="E1090" s="11"/>
      <c r="F1090" s="12"/>
      <c r="G1090" s="11"/>
      <c r="H1090" s="13"/>
      <c r="I1090" s="14"/>
      <c r="K1090" s="11"/>
      <c r="L1090" s="11"/>
      <c r="M1090" s="15"/>
      <c r="N1090" s="16"/>
      <c r="O1090" s="17"/>
      <c r="P1090" s="18"/>
    </row>
    <row r="1091" spans="4:16" x14ac:dyDescent="0.25">
      <c r="D1091" s="11"/>
      <c r="E1091" s="11"/>
      <c r="F1091" s="12"/>
      <c r="G1091" s="11"/>
      <c r="H1091" s="13"/>
      <c r="I1091" s="14"/>
      <c r="K1091" s="11"/>
      <c r="L1091" s="11"/>
      <c r="M1091" s="15"/>
      <c r="N1091" s="16"/>
      <c r="O1091" s="17"/>
      <c r="P1091" s="18"/>
    </row>
    <row r="1092" spans="4:16" x14ac:dyDescent="0.25">
      <c r="D1092" s="11"/>
      <c r="E1092" s="11"/>
      <c r="F1092" s="12"/>
      <c r="G1092" s="11"/>
      <c r="H1092" s="13"/>
      <c r="I1092" s="14"/>
      <c r="K1092" s="11"/>
      <c r="L1092" s="11"/>
      <c r="M1092" s="15"/>
      <c r="N1092" s="16"/>
      <c r="O1092" s="17"/>
      <c r="P1092" s="18"/>
    </row>
    <row r="1093" spans="4:16" x14ac:dyDescent="0.25">
      <c r="D1093" s="11"/>
      <c r="E1093" s="11"/>
      <c r="F1093" s="12"/>
      <c r="G1093" s="11"/>
      <c r="H1093" s="13"/>
      <c r="I1093" s="14"/>
      <c r="K1093" s="11"/>
      <c r="L1093" s="11"/>
      <c r="M1093" s="15"/>
      <c r="N1093" s="16"/>
      <c r="O1093" s="17"/>
      <c r="P1093" s="18"/>
    </row>
    <row r="1094" spans="4:16" x14ac:dyDescent="0.25">
      <c r="D1094" s="11"/>
      <c r="E1094" s="11"/>
      <c r="F1094" s="12"/>
      <c r="G1094" s="11"/>
      <c r="H1094" s="13"/>
      <c r="I1094" s="14"/>
      <c r="K1094" s="11"/>
      <c r="L1094" s="11"/>
      <c r="M1094" s="15"/>
      <c r="N1094" s="16"/>
      <c r="O1094" s="17"/>
      <c r="P1094" s="18"/>
    </row>
    <row r="1095" spans="4:16" x14ac:dyDescent="0.25">
      <c r="D1095" s="11"/>
      <c r="E1095" s="11"/>
      <c r="F1095" s="12"/>
      <c r="G1095" s="11"/>
      <c r="H1095" s="13"/>
      <c r="I1095" s="14"/>
      <c r="K1095" s="11"/>
      <c r="L1095" s="11"/>
      <c r="M1095" s="15"/>
      <c r="N1095" s="16"/>
      <c r="O1095" s="17"/>
      <c r="P1095" s="18"/>
    </row>
    <row r="1096" spans="4:16" x14ac:dyDescent="0.25">
      <c r="D1096" s="11"/>
      <c r="E1096" s="11"/>
      <c r="F1096" s="12"/>
      <c r="G1096" s="11"/>
      <c r="H1096" s="13"/>
      <c r="I1096" s="14"/>
      <c r="K1096" s="11"/>
      <c r="L1096" s="11"/>
      <c r="M1096" s="15"/>
      <c r="N1096" s="16"/>
      <c r="O1096" s="17"/>
      <c r="P1096" s="18"/>
    </row>
    <row r="1097" spans="4:16" x14ac:dyDescent="0.25">
      <c r="D1097" s="11"/>
      <c r="E1097" s="11"/>
      <c r="F1097" s="12"/>
      <c r="G1097" s="11"/>
      <c r="H1097" s="13"/>
      <c r="I1097" s="14"/>
      <c r="K1097" s="11"/>
      <c r="L1097" s="11"/>
      <c r="M1097" s="15"/>
      <c r="N1097" s="16"/>
      <c r="O1097" s="17"/>
      <c r="P1097" s="18"/>
    </row>
    <row r="1098" spans="4:16" x14ac:dyDescent="0.25">
      <c r="D1098" s="11"/>
      <c r="E1098" s="11"/>
      <c r="F1098" s="12"/>
      <c r="G1098" s="11"/>
      <c r="H1098" s="13"/>
      <c r="I1098" s="14"/>
      <c r="K1098" s="11"/>
      <c r="L1098" s="11"/>
      <c r="M1098" s="15"/>
      <c r="N1098" s="16"/>
      <c r="O1098" s="17"/>
      <c r="P1098" s="18"/>
    </row>
    <row r="1099" spans="4:16" x14ac:dyDescent="0.25">
      <c r="D1099" s="11"/>
      <c r="E1099" s="11"/>
      <c r="F1099" s="12"/>
      <c r="G1099" s="11"/>
      <c r="H1099" s="13"/>
      <c r="I1099" s="14"/>
      <c r="K1099" s="11"/>
      <c r="L1099" s="11"/>
      <c r="M1099" s="15"/>
      <c r="N1099" s="16"/>
      <c r="O1099" s="17"/>
      <c r="P1099" s="18"/>
    </row>
    <row r="1100" spans="4:16" x14ac:dyDescent="0.25">
      <c r="D1100" s="11"/>
      <c r="E1100" s="11"/>
      <c r="F1100" s="12"/>
      <c r="G1100" s="11"/>
      <c r="H1100" s="13"/>
      <c r="I1100" s="14"/>
      <c r="K1100" s="11"/>
      <c r="L1100" s="11"/>
      <c r="M1100" s="15"/>
      <c r="N1100" s="16"/>
      <c r="O1100" s="17"/>
      <c r="P1100" s="18"/>
    </row>
    <row r="1101" spans="4:16" x14ac:dyDescent="0.25">
      <c r="D1101" s="11"/>
      <c r="E1101" s="11"/>
      <c r="F1101" s="12"/>
      <c r="G1101" s="11"/>
      <c r="H1101" s="13"/>
      <c r="I1101" s="14"/>
      <c r="K1101" s="11"/>
      <c r="L1101" s="11"/>
      <c r="M1101" s="15"/>
      <c r="N1101" s="16"/>
      <c r="O1101" s="17"/>
      <c r="P1101" s="18"/>
    </row>
    <row r="1102" spans="4:16" x14ac:dyDescent="0.25">
      <c r="D1102" s="11"/>
      <c r="E1102" s="11"/>
      <c r="F1102" s="12"/>
      <c r="G1102" s="11"/>
      <c r="H1102" s="13"/>
      <c r="I1102" s="14"/>
      <c r="K1102" s="11"/>
      <c r="L1102" s="11"/>
      <c r="M1102" s="15"/>
      <c r="N1102" s="16"/>
      <c r="O1102" s="17"/>
      <c r="P1102" s="18"/>
    </row>
    <row r="1103" spans="4:16" x14ac:dyDescent="0.25">
      <c r="D1103" s="11"/>
      <c r="E1103" s="11"/>
      <c r="F1103" s="12"/>
      <c r="G1103" s="11"/>
      <c r="H1103" s="13"/>
      <c r="I1103" s="14"/>
      <c r="K1103" s="11"/>
      <c r="L1103" s="11"/>
      <c r="M1103" s="15"/>
      <c r="N1103" s="16"/>
      <c r="O1103" s="17"/>
      <c r="P1103" s="18"/>
    </row>
    <row r="1104" spans="4:16" x14ac:dyDescent="0.25">
      <c r="D1104" s="11"/>
      <c r="E1104" s="11"/>
      <c r="F1104" s="12"/>
      <c r="G1104" s="11"/>
      <c r="H1104" s="13"/>
      <c r="I1104" s="14"/>
      <c r="K1104" s="11"/>
      <c r="L1104" s="11"/>
      <c r="M1104" s="15"/>
      <c r="N1104" s="16"/>
      <c r="O1104" s="17"/>
      <c r="P1104" s="18"/>
    </row>
    <row r="1105" spans="4:16" x14ac:dyDescent="0.25">
      <c r="D1105" s="11"/>
      <c r="E1105" s="11"/>
      <c r="F1105" s="12"/>
      <c r="G1105" s="11"/>
      <c r="H1105" s="13"/>
      <c r="I1105" s="14"/>
      <c r="K1105" s="11"/>
      <c r="L1105" s="11"/>
      <c r="M1105" s="15"/>
      <c r="N1105" s="16"/>
      <c r="O1105" s="17"/>
      <c r="P1105" s="18"/>
    </row>
    <row r="1106" spans="4:16" x14ac:dyDescent="0.25">
      <c r="D1106" s="11"/>
      <c r="E1106" s="11"/>
      <c r="F1106" s="12"/>
      <c r="G1106" s="11"/>
      <c r="H1106" s="13"/>
      <c r="I1106" s="14"/>
      <c r="K1106" s="11"/>
      <c r="L1106" s="11"/>
      <c r="M1106" s="15"/>
      <c r="N1106" s="16"/>
      <c r="O1106" s="17"/>
      <c r="P1106" s="18"/>
    </row>
    <row r="1107" spans="4:16" x14ac:dyDescent="0.25">
      <c r="D1107" s="11"/>
      <c r="E1107" s="11"/>
      <c r="F1107" s="12"/>
      <c r="G1107" s="11"/>
      <c r="H1107" s="13"/>
      <c r="I1107" s="14"/>
      <c r="K1107" s="11"/>
      <c r="L1107" s="11"/>
      <c r="M1107" s="15"/>
      <c r="N1107" s="16"/>
      <c r="O1107" s="17"/>
      <c r="P1107" s="18"/>
    </row>
    <row r="1108" spans="4:16" x14ac:dyDescent="0.25">
      <c r="D1108" s="11"/>
      <c r="E1108" s="11"/>
      <c r="F1108" s="12"/>
      <c r="G1108" s="11"/>
      <c r="H1108" s="13"/>
      <c r="I1108" s="14"/>
      <c r="K1108" s="11"/>
      <c r="L1108" s="11"/>
      <c r="M1108" s="15"/>
      <c r="N1108" s="16"/>
      <c r="O1108" s="17"/>
      <c r="P1108" s="18"/>
    </row>
    <row r="1109" spans="4:16" x14ac:dyDescent="0.25">
      <c r="D1109" s="11"/>
      <c r="E1109" s="11"/>
      <c r="F1109" s="12"/>
      <c r="G1109" s="11"/>
      <c r="H1109" s="13"/>
      <c r="I1109" s="14"/>
      <c r="K1109" s="11"/>
      <c r="L1109" s="11"/>
      <c r="M1109" s="15"/>
      <c r="N1109" s="16"/>
      <c r="O1109" s="17"/>
      <c r="P1109" s="18"/>
    </row>
    <row r="1110" spans="4:16" x14ac:dyDescent="0.25">
      <c r="D1110" s="11"/>
      <c r="E1110" s="11"/>
      <c r="F1110" s="12"/>
      <c r="G1110" s="11"/>
      <c r="H1110" s="13"/>
      <c r="I1110" s="14"/>
      <c r="K1110" s="11"/>
      <c r="L1110" s="11"/>
      <c r="M1110" s="15"/>
      <c r="N1110" s="16"/>
      <c r="O1110" s="17"/>
      <c r="P1110" s="18"/>
    </row>
    <row r="1111" spans="4:16" x14ac:dyDescent="0.25">
      <c r="D1111" s="11"/>
      <c r="E1111" s="11"/>
      <c r="F1111" s="12"/>
      <c r="G1111" s="11"/>
      <c r="H1111" s="13"/>
      <c r="I1111" s="14"/>
      <c r="K1111" s="11"/>
      <c r="L1111" s="11"/>
      <c r="M1111" s="15"/>
      <c r="N1111" s="16"/>
      <c r="O1111" s="17"/>
      <c r="P1111" s="18"/>
    </row>
    <row r="1112" spans="4:16" x14ac:dyDescent="0.25">
      <c r="D1112" s="11"/>
      <c r="E1112" s="11"/>
      <c r="F1112" s="12"/>
      <c r="G1112" s="11"/>
      <c r="H1112" s="13"/>
      <c r="I1112" s="14"/>
      <c r="K1112" s="11"/>
      <c r="L1112" s="11"/>
      <c r="M1112" s="15"/>
      <c r="N1112" s="16"/>
      <c r="O1112" s="17"/>
      <c r="P1112" s="18"/>
    </row>
    <row r="1113" spans="4:16" x14ac:dyDescent="0.25">
      <c r="D1113" s="11"/>
      <c r="E1113" s="11"/>
      <c r="F1113" s="12"/>
      <c r="G1113" s="11"/>
      <c r="H1113" s="13"/>
      <c r="I1113" s="14"/>
      <c r="K1113" s="11"/>
      <c r="L1113" s="11"/>
      <c r="M1113" s="15"/>
      <c r="N1113" s="16"/>
      <c r="O1113" s="17"/>
      <c r="P1113" s="18"/>
    </row>
    <row r="1114" spans="4:16" x14ac:dyDescent="0.25">
      <c r="D1114" s="11"/>
      <c r="E1114" s="11"/>
      <c r="F1114" s="12"/>
      <c r="G1114" s="11"/>
      <c r="H1114" s="13"/>
      <c r="I1114" s="14"/>
      <c r="K1114" s="11"/>
      <c r="L1114" s="11"/>
      <c r="M1114" s="15"/>
      <c r="N1114" s="16"/>
      <c r="O1114" s="17"/>
      <c r="P1114" s="18"/>
    </row>
    <row r="1115" spans="4:16" x14ac:dyDescent="0.25">
      <c r="D1115" s="11"/>
      <c r="E1115" s="11"/>
      <c r="F1115" s="12"/>
      <c r="G1115" s="11"/>
      <c r="H1115" s="13"/>
      <c r="I1115" s="14"/>
      <c r="K1115" s="11"/>
      <c r="L1115" s="11"/>
      <c r="M1115" s="15"/>
      <c r="N1115" s="16"/>
      <c r="O1115" s="17"/>
      <c r="P1115" s="18"/>
    </row>
    <row r="1116" spans="4:16" x14ac:dyDescent="0.25">
      <c r="D1116" s="11"/>
      <c r="E1116" s="11"/>
      <c r="F1116" s="12"/>
      <c r="G1116" s="11"/>
      <c r="H1116" s="13"/>
      <c r="I1116" s="14"/>
      <c r="K1116" s="11"/>
      <c r="L1116" s="11"/>
      <c r="M1116" s="15"/>
      <c r="N1116" s="16"/>
      <c r="O1116" s="17"/>
      <c r="P1116" s="18"/>
    </row>
    <row r="1117" spans="4:16" x14ac:dyDescent="0.25">
      <c r="D1117" s="11"/>
      <c r="E1117" s="11"/>
      <c r="F1117" s="12"/>
      <c r="G1117" s="11"/>
      <c r="H1117" s="13"/>
      <c r="I1117" s="14"/>
      <c r="K1117" s="11"/>
      <c r="L1117" s="11"/>
      <c r="M1117" s="15"/>
      <c r="N1117" s="16"/>
      <c r="O1117" s="17"/>
      <c r="P1117" s="18"/>
    </row>
    <row r="1118" spans="4:16" x14ac:dyDescent="0.25">
      <c r="D1118" s="11"/>
      <c r="E1118" s="11"/>
      <c r="F1118" s="12"/>
      <c r="G1118" s="11"/>
      <c r="H1118" s="13"/>
      <c r="I1118" s="14"/>
      <c r="K1118" s="11"/>
      <c r="L1118" s="11"/>
      <c r="M1118" s="15"/>
      <c r="N1118" s="16"/>
      <c r="O1118" s="17"/>
      <c r="P1118" s="18"/>
    </row>
    <row r="1119" spans="4:16" x14ac:dyDescent="0.25">
      <c r="D1119" s="11"/>
      <c r="E1119" s="11"/>
      <c r="F1119" s="12"/>
      <c r="G1119" s="11"/>
      <c r="H1119" s="13"/>
      <c r="I1119" s="14"/>
      <c r="K1119" s="11"/>
      <c r="L1119" s="11"/>
      <c r="M1119" s="15"/>
      <c r="N1119" s="16"/>
      <c r="O1119" s="17"/>
      <c r="P1119" s="18"/>
    </row>
    <row r="1120" spans="4:16" x14ac:dyDescent="0.25">
      <c r="D1120" s="11"/>
      <c r="E1120" s="11"/>
      <c r="F1120" s="12"/>
      <c r="G1120" s="11"/>
      <c r="H1120" s="13"/>
      <c r="I1120" s="14"/>
      <c r="K1120" s="11"/>
      <c r="L1120" s="11"/>
      <c r="M1120" s="15"/>
      <c r="N1120" s="16"/>
      <c r="O1120" s="17"/>
      <c r="P1120" s="18"/>
    </row>
    <row r="1121" spans="4:16" x14ac:dyDescent="0.25">
      <c r="D1121" s="11"/>
      <c r="E1121" s="11"/>
      <c r="F1121" s="12"/>
      <c r="G1121" s="11"/>
      <c r="H1121" s="13"/>
      <c r="I1121" s="14"/>
      <c r="K1121" s="11"/>
      <c r="L1121" s="11"/>
      <c r="M1121" s="15"/>
      <c r="N1121" s="16"/>
      <c r="O1121" s="17"/>
      <c r="P1121" s="18"/>
    </row>
    <row r="1122" spans="4:16" x14ac:dyDescent="0.25">
      <c r="D1122" s="11"/>
      <c r="E1122" s="11"/>
      <c r="F1122" s="12"/>
      <c r="G1122" s="11"/>
      <c r="H1122" s="13"/>
      <c r="I1122" s="14"/>
      <c r="K1122" s="11"/>
      <c r="L1122" s="11"/>
      <c r="M1122" s="15"/>
      <c r="N1122" s="16"/>
      <c r="O1122" s="17"/>
      <c r="P1122" s="18"/>
    </row>
    <row r="1123" spans="4:16" x14ac:dyDescent="0.25">
      <c r="D1123" s="11"/>
      <c r="E1123" s="11"/>
      <c r="F1123" s="12"/>
      <c r="G1123" s="11"/>
      <c r="H1123" s="13"/>
      <c r="I1123" s="14"/>
      <c r="K1123" s="11"/>
      <c r="L1123" s="11"/>
      <c r="M1123" s="15"/>
      <c r="N1123" s="16"/>
      <c r="O1123" s="17"/>
      <c r="P1123" s="18"/>
    </row>
    <row r="1124" spans="4:16" x14ac:dyDescent="0.25">
      <c r="D1124" s="11"/>
      <c r="E1124" s="11"/>
      <c r="F1124" s="12"/>
      <c r="G1124" s="11"/>
      <c r="H1124" s="13"/>
      <c r="I1124" s="14"/>
      <c r="K1124" s="11"/>
      <c r="L1124" s="11"/>
      <c r="M1124" s="15"/>
      <c r="N1124" s="16"/>
      <c r="O1124" s="17"/>
      <c r="P1124" s="18"/>
    </row>
    <row r="1125" spans="4:16" x14ac:dyDescent="0.25">
      <c r="D1125" s="11"/>
      <c r="E1125" s="11"/>
      <c r="F1125" s="12"/>
      <c r="G1125" s="11"/>
      <c r="H1125" s="13"/>
      <c r="I1125" s="14"/>
      <c r="K1125" s="11"/>
      <c r="L1125" s="11"/>
      <c r="M1125" s="15"/>
      <c r="N1125" s="16"/>
      <c r="O1125" s="17"/>
      <c r="P1125" s="18"/>
    </row>
    <row r="1126" spans="4:16" x14ac:dyDescent="0.25">
      <c r="D1126" s="11"/>
      <c r="E1126" s="11"/>
      <c r="F1126" s="12"/>
      <c r="G1126" s="11"/>
      <c r="H1126" s="13"/>
      <c r="I1126" s="14"/>
      <c r="K1126" s="11"/>
      <c r="L1126" s="11"/>
      <c r="M1126" s="15"/>
      <c r="N1126" s="16"/>
      <c r="O1126" s="17"/>
      <c r="P1126" s="18"/>
    </row>
    <row r="1127" spans="4:16" x14ac:dyDescent="0.25">
      <c r="D1127" s="11"/>
      <c r="E1127" s="11"/>
      <c r="F1127" s="12"/>
      <c r="G1127" s="11"/>
      <c r="H1127" s="13"/>
      <c r="I1127" s="14"/>
      <c r="K1127" s="11"/>
      <c r="L1127" s="11"/>
      <c r="M1127" s="15"/>
      <c r="N1127" s="16"/>
      <c r="O1127" s="17"/>
      <c r="P1127" s="18"/>
    </row>
    <row r="1128" spans="4:16" x14ac:dyDescent="0.25">
      <c r="D1128" s="11"/>
      <c r="E1128" s="11"/>
      <c r="F1128" s="12"/>
      <c r="G1128" s="11"/>
      <c r="H1128" s="13"/>
      <c r="I1128" s="14"/>
      <c r="K1128" s="11"/>
      <c r="L1128" s="11"/>
      <c r="M1128" s="15"/>
      <c r="N1128" s="16"/>
      <c r="O1128" s="17"/>
      <c r="P1128" s="18"/>
    </row>
    <row r="1129" spans="4:16" x14ac:dyDescent="0.25">
      <c r="D1129" s="11"/>
      <c r="E1129" s="11"/>
      <c r="F1129" s="12"/>
      <c r="G1129" s="11"/>
      <c r="H1129" s="13"/>
      <c r="I1129" s="14"/>
      <c r="K1129" s="11"/>
      <c r="L1129" s="11"/>
      <c r="M1129" s="15"/>
      <c r="N1129" s="16"/>
      <c r="O1129" s="17"/>
      <c r="P1129" s="18"/>
    </row>
    <row r="1130" spans="4:16" x14ac:dyDescent="0.25">
      <c r="D1130" s="11"/>
      <c r="E1130" s="11"/>
      <c r="F1130" s="12"/>
      <c r="G1130" s="11"/>
      <c r="H1130" s="13"/>
      <c r="I1130" s="14"/>
      <c r="K1130" s="11"/>
      <c r="L1130" s="11"/>
      <c r="M1130" s="15"/>
      <c r="N1130" s="16"/>
      <c r="O1130" s="17"/>
      <c r="P1130" s="18"/>
    </row>
    <row r="1131" spans="4:16" x14ac:dyDescent="0.25">
      <c r="D1131" s="11"/>
      <c r="E1131" s="11"/>
      <c r="F1131" s="12"/>
      <c r="G1131" s="11"/>
      <c r="H1131" s="13"/>
      <c r="I1131" s="14"/>
      <c r="K1131" s="11"/>
      <c r="L1131" s="11"/>
      <c r="M1131" s="15"/>
      <c r="N1131" s="16"/>
      <c r="O1131" s="17"/>
      <c r="P1131" s="18"/>
    </row>
    <row r="1132" spans="4:16" x14ac:dyDescent="0.25">
      <c r="D1132" s="11"/>
      <c r="E1132" s="11"/>
      <c r="F1132" s="12"/>
      <c r="G1132" s="11"/>
      <c r="H1132" s="13"/>
      <c r="I1132" s="14"/>
      <c r="K1132" s="11"/>
      <c r="L1132" s="11"/>
      <c r="M1132" s="15"/>
      <c r="N1132" s="16"/>
      <c r="O1132" s="17"/>
      <c r="P1132" s="18"/>
    </row>
    <row r="1133" spans="4:16" x14ac:dyDescent="0.25">
      <c r="D1133" s="11"/>
      <c r="E1133" s="11"/>
      <c r="F1133" s="12"/>
      <c r="G1133" s="11"/>
      <c r="H1133" s="13"/>
      <c r="I1133" s="14"/>
      <c r="K1133" s="11"/>
      <c r="L1133" s="11"/>
      <c r="M1133" s="15"/>
      <c r="N1133" s="16"/>
      <c r="O1133" s="17"/>
      <c r="P1133" s="18"/>
    </row>
    <row r="1134" spans="4:16" x14ac:dyDescent="0.25">
      <c r="D1134" s="11"/>
      <c r="E1134" s="11"/>
      <c r="F1134" s="12"/>
      <c r="G1134" s="11"/>
      <c r="H1134" s="13"/>
      <c r="I1134" s="14"/>
      <c r="K1134" s="11"/>
      <c r="L1134" s="11"/>
      <c r="M1134" s="15"/>
      <c r="N1134" s="16"/>
      <c r="O1134" s="17"/>
      <c r="P1134" s="18"/>
    </row>
    <row r="1135" spans="4:16" x14ac:dyDescent="0.25">
      <c r="D1135" s="11"/>
      <c r="E1135" s="11"/>
      <c r="F1135" s="12"/>
      <c r="G1135" s="11"/>
      <c r="H1135" s="13"/>
      <c r="I1135" s="14"/>
      <c r="K1135" s="11"/>
      <c r="L1135" s="11"/>
      <c r="M1135" s="15"/>
      <c r="N1135" s="16"/>
      <c r="O1135" s="17"/>
      <c r="P1135" s="18"/>
    </row>
    <row r="1136" spans="4:16" x14ac:dyDescent="0.25">
      <c r="D1136" s="11"/>
      <c r="E1136" s="11"/>
      <c r="F1136" s="12"/>
      <c r="G1136" s="11"/>
      <c r="H1136" s="13"/>
      <c r="I1136" s="14"/>
      <c r="K1136" s="11"/>
      <c r="L1136" s="11"/>
      <c r="M1136" s="15"/>
      <c r="N1136" s="16"/>
      <c r="O1136" s="17"/>
      <c r="P1136" s="18"/>
    </row>
    <row r="1137" spans="4:16" x14ac:dyDescent="0.25">
      <c r="D1137" s="11"/>
      <c r="E1137" s="11"/>
      <c r="F1137" s="12"/>
      <c r="G1137" s="11"/>
      <c r="H1137" s="13"/>
      <c r="I1137" s="14"/>
      <c r="K1137" s="11"/>
      <c r="L1137" s="11"/>
      <c r="M1137" s="15"/>
      <c r="N1137" s="16"/>
      <c r="O1137" s="17"/>
      <c r="P1137" s="18"/>
    </row>
    <row r="1138" spans="4:16" x14ac:dyDescent="0.25">
      <c r="D1138" s="11"/>
      <c r="E1138" s="11"/>
      <c r="F1138" s="12"/>
      <c r="G1138" s="11"/>
      <c r="H1138" s="13"/>
      <c r="I1138" s="14"/>
      <c r="K1138" s="11"/>
      <c r="L1138" s="11"/>
      <c r="M1138" s="15"/>
      <c r="N1138" s="16"/>
      <c r="O1138" s="17"/>
      <c r="P1138" s="18"/>
    </row>
    <row r="1139" spans="4:16" x14ac:dyDescent="0.25">
      <c r="D1139" s="11"/>
      <c r="E1139" s="11"/>
      <c r="F1139" s="12"/>
      <c r="G1139" s="11"/>
      <c r="H1139" s="13"/>
      <c r="I1139" s="14"/>
      <c r="K1139" s="11"/>
      <c r="L1139" s="11"/>
      <c r="M1139" s="15"/>
      <c r="N1139" s="16"/>
      <c r="O1139" s="17"/>
      <c r="P1139" s="18"/>
    </row>
    <row r="1140" spans="4:16" x14ac:dyDescent="0.25">
      <c r="D1140" s="11"/>
      <c r="E1140" s="11"/>
      <c r="F1140" s="12"/>
      <c r="G1140" s="11"/>
      <c r="H1140" s="13"/>
      <c r="I1140" s="14"/>
      <c r="K1140" s="11"/>
      <c r="L1140" s="11"/>
      <c r="M1140" s="15"/>
      <c r="N1140" s="16"/>
      <c r="O1140" s="17"/>
      <c r="P1140" s="18"/>
    </row>
    <row r="1141" spans="4:16" x14ac:dyDescent="0.25">
      <c r="D1141" s="11"/>
      <c r="E1141" s="11"/>
      <c r="F1141" s="12"/>
      <c r="G1141" s="11"/>
      <c r="H1141" s="13"/>
      <c r="I1141" s="14"/>
      <c r="K1141" s="11"/>
      <c r="L1141" s="11"/>
      <c r="M1141" s="15"/>
      <c r="N1141" s="16"/>
      <c r="O1141" s="17"/>
      <c r="P1141" s="18"/>
    </row>
    <row r="1142" spans="4:16" x14ac:dyDescent="0.25">
      <c r="D1142" s="11"/>
      <c r="E1142" s="11"/>
      <c r="F1142" s="12"/>
      <c r="G1142" s="11"/>
      <c r="H1142" s="13"/>
      <c r="I1142" s="14"/>
      <c r="K1142" s="11"/>
      <c r="L1142" s="11"/>
      <c r="M1142" s="15"/>
      <c r="N1142" s="16"/>
      <c r="O1142" s="17"/>
      <c r="P1142" s="18"/>
    </row>
    <row r="1143" spans="4:16" x14ac:dyDescent="0.25">
      <c r="D1143" s="11"/>
      <c r="E1143" s="11"/>
      <c r="F1143" s="12"/>
      <c r="G1143" s="11"/>
      <c r="H1143" s="13"/>
      <c r="I1143" s="14"/>
      <c r="K1143" s="11"/>
      <c r="L1143" s="11"/>
      <c r="M1143" s="15"/>
      <c r="N1143" s="16"/>
      <c r="O1143" s="17"/>
      <c r="P1143" s="18"/>
    </row>
    <row r="1144" spans="4:16" x14ac:dyDescent="0.25">
      <c r="D1144" s="11"/>
      <c r="E1144" s="11"/>
      <c r="F1144" s="12"/>
      <c r="G1144" s="11"/>
      <c r="H1144" s="13"/>
      <c r="I1144" s="14"/>
      <c r="K1144" s="11"/>
      <c r="L1144" s="11"/>
      <c r="M1144" s="15"/>
      <c r="N1144" s="16"/>
      <c r="O1144" s="17"/>
      <c r="P1144" s="18"/>
    </row>
    <row r="1145" spans="4:16" x14ac:dyDescent="0.25">
      <c r="D1145" s="11"/>
      <c r="E1145" s="11"/>
      <c r="F1145" s="12"/>
      <c r="G1145" s="11"/>
      <c r="H1145" s="13"/>
      <c r="I1145" s="14"/>
      <c r="K1145" s="11"/>
      <c r="L1145" s="11"/>
      <c r="M1145" s="15"/>
      <c r="N1145" s="16"/>
      <c r="O1145" s="17"/>
      <c r="P1145" s="18"/>
    </row>
    <row r="1146" spans="4:16" x14ac:dyDescent="0.25">
      <c r="D1146" s="11"/>
      <c r="E1146" s="11"/>
      <c r="F1146" s="12"/>
      <c r="G1146" s="11"/>
      <c r="H1146" s="13"/>
      <c r="I1146" s="14"/>
      <c r="K1146" s="11"/>
      <c r="L1146" s="11"/>
      <c r="M1146" s="15"/>
      <c r="N1146" s="16"/>
      <c r="O1146" s="17"/>
      <c r="P1146" s="18"/>
    </row>
    <row r="1147" spans="4:16" x14ac:dyDescent="0.25">
      <c r="D1147" s="11"/>
      <c r="E1147" s="11"/>
      <c r="F1147" s="12"/>
      <c r="G1147" s="11"/>
      <c r="H1147" s="13"/>
      <c r="I1147" s="14"/>
      <c r="K1147" s="11"/>
      <c r="L1147" s="11"/>
      <c r="M1147" s="15"/>
      <c r="N1147" s="16"/>
      <c r="O1147" s="17"/>
      <c r="P1147" s="18"/>
    </row>
    <row r="1148" spans="4:16" x14ac:dyDescent="0.25">
      <c r="D1148" s="11"/>
      <c r="E1148" s="11"/>
      <c r="F1148" s="12"/>
      <c r="G1148" s="11"/>
      <c r="H1148" s="13"/>
      <c r="I1148" s="14"/>
      <c r="K1148" s="11"/>
      <c r="L1148" s="11"/>
      <c r="M1148" s="15"/>
      <c r="N1148" s="16"/>
      <c r="O1148" s="17"/>
      <c r="P1148" s="18"/>
    </row>
    <row r="1149" spans="4:16" x14ac:dyDescent="0.25">
      <c r="D1149" s="11"/>
      <c r="E1149" s="11"/>
      <c r="F1149" s="12"/>
      <c r="G1149" s="11"/>
      <c r="H1149" s="13"/>
      <c r="I1149" s="14"/>
      <c r="K1149" s="11"/>
      <c r="L1149" s="11"/>
      <c r="M1149" s="15"/>
      <c r="N1149" s="16"/>
      <c r="O1149" s="17"/>
      <c r="P1149" s="18"/>
    </row>
    <row r="1150" spans="4:16" x14ac:dyDescent="0.25">
      <c r="D1150" s="11"/>
      <c r="E1150" s="11"/>
      <c r="F1150" s="12"/>
      <c r="G1150" s="11"/>
      <c r="H1150" s="13"/>
      <c r="I1150" s="14"/>
      <c r="K1150" s="11"/>
      <c r="L1150" s="11"/>
      <c r="M1150" s="15"/>
      <c r="N1150" s="16"/>
      <c r="O1150" s="17"/>
      <c r="P1150" s="18"/>
    </row>
    <row r="1151" spans="4:16" x14ac:dyDescent="0.25">
      <c r="D1151" s="11"/>
      <c r="E1151" s="11"/>
      <c r="F1151" s="12"/>
      <c r="G1151" s="11"/>
      <c r="H1151" s="13"/>
      <c r="I1151" s="14"/>
      <c r="K1151" s="11"/>
      <c r="L1151" s="11"/>
      <c r="M1151" s="15"/>
      <c r="N1151" s="16"/>
      <c r="O1151" s="17"/>
      <c r="P1151" s="18"/>
    </row>
    <row r="1152" spans="4:16" x14ac:dyDescent="0.25">
      <c r="D1152" s="11"/>
      <c r="E1152" s="11"/>
      <c r="F1152" s="12"/>
      <c r="G1152" s="11"/>
      <c r="H1152" s="13"/>
      <c r="I1152" s="14"/>
      <c r="K1152" s="11"/>
      <c r="L1152" s="11"/>
      <c r="M1152" s="15"/>
      <c r="N1152" s="16"/>
      <c r="O1152" s="17"/>
      <c r="P1152" s="18"/>
    </row>
    <row r="1153" spans="4:16" x14ac:dyDescent="0.25">
      <c r="D1153" s="11"/>
      <c r="E1153" s="11"/>
      <c r="F1153" s="12"/>
      <c r="G1153" s="11"/>
      <c r="H1153" s="13"/>
      <c r="I1153" s="14"/>
      <c r="K1153" s="11"/>
      <c r="L1153" s="11"/>
      <c r="M1153" s="15"/>
      <c r="N1153" s="16"/>
      <c r="O1153" s="17"/>
      <c r="P1153" s="18"/>
    </row>
    <row r="1154" spans="4:16" x14ac:dyDescent="0.25">
      <c r="D1154" s="11"/>
      <c r="E1154" s="11"/>
      <c r="F1154" s="12"/>
      <c r="G1154" s="11"/>
      <c r="H1154" s="13"/>
      <c r="I1154" s="14"/>
      <c r="K1154" s="11"/>
      <c r="L1154" s="11"/>
      <c r="M1154" s="15"/>
      <c r="N1154" s="16"/>
      <c r="O1154" s="17"/>
      <c r="P1154" s="18"/>
    </row>
    <row r="1155" spans="4:16" x14ac:dyDescent="0.25">
      <c r="D1155" s="11"/>
      <c r="E1155" s="11"/>
      <c r="F1155" s="12"/>
      <c r="G1155" s="11"/>
      <c r="H1155" s="13"/>
      <c r="I1155" s="14"/>
      <c r="K1155" s="11"/>
      <c r="L1155" s="11"/>
      <c r="M1155" s="15"/>
      <c r="N1155" s="16"/>
      <c r="O1155" s="17"/>
      <c r="P1155" s="18"/>
    </row>
    <row r="1156" spans="4:16" x14ac:dyDescent="0.25">
      <c r="D1156" s="11"/>
      <c r="E1156" s="11"/>
      <c r="F1156" s="12"/>
      <c r="G1156" s="11"/>
      <c r="H1156" s="13"/>
      <c r="I1156" s="14"/>
      <c r="K1156" s="11"/>
      <c r="L1156" s="11"/>
      <c r="M1156" s="15"/>
      <c r="N1156" s="16"/>
      <c r="O1156" s="17"/>
      <c r="P1156" s="18"/>
    </row>
    <row r="1157" spans="4:16" x14ac:dyDescent="0.25">
      <c r="D1157" s="11"/>
      <c r="E1157" s="11"/>
      <c r="F1157" s="12"/>
      <c r="G1157" s="11"/>
      <c r="H1157" s="13"/>
      <c r="I1157" s="14"/>
      <c r="K1157" s="11"/>
      <c r="L1157" s="11"/>
      <c r="M1157" s="15"/>
      <c r="N1157" s="16"/>
      <c r="O1157" s="17"/>
      <c r="P1157" s="18"/>
    </row>
    <row r="1158" spans="4:16" x14ac:dyDescent="0.25">
      <c r="D1158" s="11"/>
      <c r="E1158" s="11"/>
      <c r="F1158" s="12"/>
      <c r="G1158" s="11"/>
      <c r="H1158" s="13"/>
      <c r="I1158" s="14"/>
      <c r="K1158" s="11"/>
      <c r="L1158" s="11"/>
      <c r="M1158" s="15"/>
      <c r="N1158" s="16"/>
      <c r="O1158" s="17"/>
      <c r="P1158" s="18"/>
    </row>
    <row r="1159" spans="4:16" x14ac:dyDescent="0.25">
      <c r="D1159" s="11"/>
      <c r="E1159" s="11"/>
      <c r="F1159" s="12"/>
      <c r="G1159" s="11"/>
      <c r="H1159" s="13"/>
      <c r="I1159" s="14"/>
      <c r="K1159" s="11"/>
      <c r="L1159" s="11"/>
      <c r="M1159" s="15"/>
      <c r="N1159" s="16"/>
      <c r="O1159" s="17"/>
      <c r="P1159" s="18"/>
    </row>
    <row r="1160" spans="4:16" x14ac:dyDescent="0.25">
      <c r="D1160" s="11"/>
      <c r="E1160" s="11"/>
      <c r="F1160" s="12"/>
      <c r="G1160" s="11"/>
      <c r="H1160" s="13"/>
      <c r="I1160" s="14"/>
      <c r="K1160" s="11"/>
      <c r="L1160" s="11"/>
      <c r="M1160" s="15"/>
      <c r="N1160" s="16"/>
      <c r="O1160" s="17"/>
      <c r="P1160" s="18"/>
    </row>
    <row r="1161" spans="4:16" x14ac:dyDescent="0.25">
      <c r="D1161" s="11"/>
      <c r="E1161" s="11"/>
      <c r="F1161" s="12"/>
      <c r="G1161" s="11"/>
      <c r="H1161" s="13"/>
      <c r="I1161" s="14"/>
      <c r="K1161" s="11"/>
      <c r="L1161" s="11"/>
      <c r="M1161" s="15"/>
      <c r="N1161" s="16"/>
      <c r="O1161" s="17"/>
      <c r="P1161" s="18"/>
    </row>
    <row r="1162" spans="4:16" x14ac:dyDescent="0.25">
      <c r="D1162" s="11"/>
      <c r="E1162" s="11"/>
      <c r="F1162" s="12"/>
      <c r="G1162" s="11"/>
      <c r="H1162" s="13"/>
      <c r="I1162" s="14"/>
      <c r="K1162" s="11"/>
      <c r="L1162" s="11"/>
      <c r="M1162" s="15"/>
      <c r="N1162" s="16"/>
      <c r="O1162" s="17"/>
      <c r="P1162" s="18"/>
    </row>
    <row r="1163" spans="4:16" x14ac:dyDescent="0.25">
      <c r="D1163" s="11"/>
      <c r="E1163" s="11"/>
      <c r="F1163" s="12"/>
      <c r="G1163" s="11"/>
      <c r="H1163" s="13"/>
      <c r="I1163" s="14"/>
      <c r="K1163" s="11"/>
      <c r="L1163" s="11"/>
      <c r="M1163" s="15"/>
      <c r="N1163" s="16"/>
      <c r="O1163" s="17"/>
      <c r="P1163" s="18"/>
    </row>
    <row r="1164" spans="4:16" x14ac:dyDescent="0.25">
      <c r="D1164" s="11"/>
      <c r="E1164" s="11"/>
      <c r="F1164" s="12"/>
      <c r="G1164" s="11"/>
      <c r="H1164" s="13"/>
      <c r="I1164" s="14"/>
      <c r="K1164" s="11"/>
      <c r="L1164" s="11"/>
      <c r="M1164" s="15"/>
      <c r="N1164" s="16"/>
      <c r="O1164" s="17"/>
      <c r="P1164" s="18"/>
    </row>
    <row r="1165" spans="4:16" x14ac:dyDescent="0.25">
      <c r="D1165" s="11"/>
      <c r="E1165" s="11"/>
      <c r="F1165" s="12"/>
      <c r="G1165" s="11"/>
      <c r="H1165" s="13"/>
      <c r="I1165" s="14"/>
      <c r="K1165" s="11"/>
      <c r="L1165" s="11"/>
      <c r="M1165" s="15"/>
      <c r="N1165" s="16"/>
      <c r="O1165" s="17"/>
      <c r="P1165" s="18"/>
    </row>
    <row r="1166" spans="4:16" x14ac:dyDescent="0.25">
      <c r="D1166" s="11"/>
      <c r="E1166" s="11"/>
      <c r="F1166" s="12"/>
      <c r="G1166" s="11"/>
      <c r="H1166" s="13"/>
      <c r="I1166" s="14"/>
      <c r="K1166" s="11"/>
      <c r="L1166" s="11"/>
      <c r="M1166" s="15"/>
      <c r="N1166" s="16"/>
      <c r="O1166" s="17"/>
      <c r="P1166" s="18"/>
    </row>
    <row r="1167" spans="4:16" x14ac:dyDescent="0.25">
      <c r="D1167" s="11"/>
      <c r="E1167" s="11"/>
      <c r="F1167" s="12"/>
      <c r="G1167" s="11"/>
      <c r="H1167" s="13"/>
      <c r="I1167" s="14"/>
      <c r="K1167" s="11"/>
      <c r="L1167" s="11"/>
      <c r="M1167" s="15"/>
      <c r="N1167" s="16"/>
      <c r="O1167" s="17"/>
      <c r="P1167" s="18"/>
    </row>
    <row r="1168" spans="4:16" x14ac:dyDescent="0.25">
      <c r="D1168" s="11"/>
      <c r="E1168" s="11"/>
      <c r="F1168" s="12"/>
      <c r="G1168" s="11"/>
      <c r="H1168" s="13"/>
      <c r="I1168" s="14"/>
      <c r="K1168" s="11"/>
      <c r="L1168" s="11"/>
      <c r="M1168" s="15"/>
      <c r="N1168" s="16"/>
      <c r="O1168" s="17"/>
      <c r="P1168" s="18"/>
    </row>
    <row r="1169" spans="4:16" x14ac:dyDescent="0.25">
      <c r="D1169" s="11"/>
      <c r="E1169" s="11"/>
      <c r="F1169" s="12"/>
      <c r="G1169" s="11"/>
      <c r="H1169" s="13"/>
      <c r="I1169" s="14"/>
      <c r="K1169" s="11"/>
      <c r="L1169" s="11"/>
      <c r="M1169" s="15"/>
      <c r="N1169" s="16"/>
      <c r="O1169" s="17"/>
      <c r="P1169" s="18"/>
    </row>
    <row r="1170" spans="4:16" x14ac:dyDescent="0.25">
      <c r="D1170" s="11"/>
      <c r="E1170" s="11"/>
      <c r="F1170" s="12"/>
      <c r="G1170" s="11"/>
      <c r="H1170" s="13"/>
      <c r="I1170" s="14"/>
      <c r="K1170" s="11"/>
      <c r="L1170" s="11"/>
      <c r="M1170" s="15"/>
      <c r="N1170" s="16"/>
      <c r="O1170" s="17"/>
      <c r="P1170" s="18"/>
    </row>
    <row r="1171" spans="4:16" x14ac:dyDescent="0.25">
      <c r="D1171" s="11"/>
      <c r="E1171" s="11"/>
      <c r="F1171" s="12"/>
      <c r="G1171" s="11"/>
      <c r="H1171" s="13"/>
      <c r="I1171" s="14"/>
      <c r="K1171" s="11"/>
      <c r="L1171" s="11"/>
      <c r="M1171" s="15"/>
      <c r="N1171" s="16"/>
      <c r="O1171" s="17"/>
      <c r="P1171" s="18"/>
    </row>
    <row r="1172" spans="4:16" x14ac:dyDescent="0.25">
      <c r="D1172" s="11"/>
      <c r="E1172" s="11"/>
      <c r="F1172" s="12"/>
      <c r="G1172" s="11"/>
      <c r="H1172" s="13"/>
      <c r="I1172" s="14"/>
      <c r="K1172" s="11"/>
      <c r="L1172" s="11"/>
      <c r="M1172" s="15"/>
      <c r="N1172" s="16"/>
      <c r="O1172" s="17"/>
      <c r="P1172" s="18"/>
    </row>
    <row r="1173" spans="4:16" x14ac:dyDescent="0.25">
      <c r="D1173" s="11"/>
      <c r="E1173" s="11"/>
      <c r="F1173" s="12"/>
      <c r="G1173" s="11"/>
      <c r="H1173" s="13"/>
      <c r="I1173" s="14"/>
      <c r="K1173" s="11"/>
      <c r="L1173" s="11"/>
      <c r="M1173" s="15"/>
      <c r="N1173" s="16"/>
      <c r="O1173" s="17"/>
      <c r="P1173" s="18"/>
    </row>
    <row r="1174" spans="4:16" x14ac:dyDescent="0.25">
      <c r="D1174" s="11"/>
      <c r="E1174" s="11"/>
      <c r="F1174" s="12"/>
      <c r="G1174" s="11"/>
      <c r="H1174" s="13"/>
      <c r="I1174" s="14"/>
      <c r="K1174" s="11"/>
      <c r="L1174" s="11"/>
      <c r="M1174" s="15"/>
      <c r="N1174" s="16"/>
      <c r="O1174" s="17"/>
      <c r="P1174" s="18"/>
    </row>
    <row r="1175" spans="4:16" x14ac:dyDescent="0.25">
      <c r="D1175" s="11"/>
      <c r="E1175" s="11"/>
      <c r="F1175" s="12"/>
      <c r="G1175" s="11"/>
      <c r="H1175" s="13"/>
      <c r="I1175" s="14"/>
      <c r="K1175" s="11"/>
      <c r="L1175" s="11"/>
      <c r="M1175" s="15"/>
      <c r="N1175" s="16"/>
      <c r="O1175" s="17"/>
      <c r="P1175" s="18"/>
    </row>
    <row r="1176" spans="4:16" x14ac:dyDescent="0.25">
      <c r="D1176" s="11"/>
      <c r="E1176" s="11"/>
      <c r="F1176" s="12"/>
      <c r="G1176" s="11"/>
      <c r="H1176" s="13"/>
      <c r="I1176" s="14"/>
      <c r="K1176" s="11"/>
      <c r="L1176" s="11"/>
      <c r="M1176" s="15"/>
      <c r="N1176" s="16"/>
      <c r="O1176" s="17"/>
      <c r="P1176" s="18"/>
    </row>
    <row r="1177" spans="4:16" x14ac:dyDescent="0.25">
      <c r="D1177" s="11"/>
      <c r="E1177" s="11"/>
      <c r="F1177" s="12"/>
      <c r="G1177" s="11"/>
      <c r="H1177" s="13"/>
      <c r="I1177" s="14"/>
      <c r="K1177" s="11"/>
      <c r="L1177" s="11"/>
      <c r="M1177" s="15"/>
      <c r="N1177" s="16"/>
      <c r="O1177" s="17"/>
      <c r="P1177" s="18"/>
    </row>
    <row r="1178" spans="4:16" x14ac:dyDescent="0.25">
      <c r="D1178" s="11"/>
      <c r="E1178" s="11"/>
      <c r="F1178" s="12"/>
      <c r="G1178" s="11"/>
      <c r="H1178" s="13"/>
      <c r="I1178" s="14"/>
      <c r="K1178" s="11"/>
      <c r="L1178" s="11"/>
      <c r="M1178" s="15"/>
      <c r="N1178" s="16"/>
      <c r="O1178" s="17"/>
      <c r="P1178" s="18"/>
    </row>
    <row r="1179" spans="4:16" x14ac:dyDescent="0.25">
      <c r="D1179" s="11"/>
      <c r="E1179" s="11"/>
      <c r="F1179" s="12"/>
      <c r="G1179" s="11"/>
      <c r="H1179" s="13"/>
      <c r="I1179" s="14"/>
      <c r="K1179" s="11"/>
      <c r="L1179" s="11"/>
      <c r="M1179" s="15"/>
      <c r="N1179" s="16"/>
      <c r="O1179" s="17"/>
      <c r="P1179" s="18"/>
    </row>
    <row r="1180" spans="4:16" x14ac:dyDescent="0.25">
      <c r="D1180" s="11"/>
      <c r="E1180" s="11"/>
      <c r="F1180" s="12"/>
      <c r="G1180" s="11"/>
      <c r="H1180" s="13"/>
      <c r="I1180" s="14"/>
      <c r="K1180" s="11"/>
      <c r="L1180" s="11"/>
      <c r="M1180" s="15"/>
      <c r="N1180" s="16"/>
      <c r="O1180" s="17"/>
      <c r="P1180" s="18"/>
    </row>
    <row r="1181" spans="4:16" x14ac:dyDescent="0.25">
      <c r="D1181" s="11"/>
      <c r="E1181" s="11"/>
      <c r="F1181" s="12"/>
      <c r="G1181" s="11"/>
      <c r="H1181" s="13"/>
      <c r="I1181" s="14"/>
      <c r="K1181" s="11"/>
      <c r="L1181" s="11"/>
      <c r="M1181" s="15"/>
      <c r="N1181" s="16"/>
      <c r="O1181" s="17"/>
      <c r="P1181" s="18"/>
    </row>
    <row r="1182" spans="4:16" x14ac:dyDescent="0.25">
      <c r="D1182" s="11"/>
      <c r="E1182" s="11"/>
      <c r="F1182" s="12"/>
      <c r="G1182" s="11"/>
      <c r="H1182" s="13"/>
      <c r="I1182" s="14"/>
      <c r="K1182" s="11"/>
      <c r="L1182" s="11"/>
      <c r="M1182" s="15"/>
      <c r="N1182" s="16"/>
      <c r="O1182" s="17"/>
      <c r="P1182" s="18"/>
    </row>
    <row r="1183" spans="4:16" x14ac:dyDescent="0.25">
      <c r="D1183" s="11"/>
      <c r="E1183" s="11"/>
      <c r="F1183" s="12"/>
      <c r="G1183" s="11"/>
      <c r="H1183" s="13"/>
      <c r="I1183" s="14"/>
      <c r="K1183" s="11"/>
      <c r="L1183" s="11"/>
      <c r="M1183" s="15"/>
      <c r="N1183" s="16"/>
      <c r="O1183" s="17"/>
      <c r="P1183" s="18"/>
    </row>
    <row r="1184" spans="4:16" x14ac:dyDescent="0.25">
      <c r="D1184" s="11"/>
      <c r="E1184" s="11"/>
      <c r="F1184" s="12"/>
      <c r="G1184" s="11"/>
      <c r="H1184" s="13"/>
      <c r="I1184" s="14"/>
      <c r="K1184" s="11"/>
      <c r="L1184" s="11"/>
      <c r="M1184" s="15"/>
      <c r="N1184" s="16"/>
      <c r="O1184" s="17"/>
      <c r="P1184" s="18"/>
    </row>
    <row r="1185" spans="4:16" x14ac:dyDescent="0.25">
      <c r="D1185" s="11"/>
      <c r="E1185" s="11"/>
      <c r="F1185" s="12"/>
      <c r="G1185" s="11"/>
      <c r="H1185" s="13"/>
      <c r="I1185" s="14"/>
      <c r="K1185" s="11"/>
      <c r="L1185" s="11"/>
      <c r="M1185" s="15"/>
      <c r="N1185" s="16"/>
      <c r="O1185" s="17"/>
      <c r="P1185" s="18"/>
    </row>
    <row r="1186" spans="4:16" x14ac:dyDescent="0.25">
      <c r="D1186" s="11"/>
      <c r="E1186" s="11"/>
      <c r="F1186" s="12"/>
      <c r="G1186" s="11"/>
      <c r="H1186" s="13"/>
      <c r="I1186" s="14"/>
      <c r="K1186" s="11"/>
      <c r="L1186" s="11"/>
      <c r="M1186" s="15"/>
      <c r="N1186" s="16"/>
      <c r="O1186" s="17"/>
      <c r="P1186" s="18"/>
    </row>
    <row r="1187" spans="4:16" x14ac:dyDescent="0.25">
      <c r="D1187" s="11"/>
      <c r="E1187" s="11"/>
      <c r="F1187" s="12"/>
      <c r="G1187" s="11"/>
      <c r="H1187" s="13"/>
      <c r="I1187" s="14"/>
      <c r="K1187" s="11"/>
      <c r="L1187" s="11"/>
      <c r="M1187" s="15"/>
      <c r="N1187" s="16"/>
      <c r="O1187" s="17"/>
      <c r="P1187" s="18"/>
    </row>
    <row r="1188" spans="4:16" x14ac:dyDescent="0.25">
      <c r="D1188" s="11"/>
      <c r="E1188" s="11"/>
      <c r="F1188" s="12"/>
      <c r="G1188" s="11"/>
      <c r="H1188" s="13"/>
      <c r="I1188" s="14"/>
      <c r="K1188" s="11"/>
      <c r="L1188" s="11"/>
      <c r="M1188" s="15"/>
      <c r="N1188" s="16"/>
      <c r="O1188" s="17"/>
      <c r="P1188" s="18"/>
    </row>
    <row r="1189" spans="4:16" x14ac:dyDescent="0.25">
      <c r="D1189" s="11"/>
      <c r="E1189" s="11"/>
      <c r="F1189" s="12"/>
      <c r="G1189" s="11"/>
      <c r="H1189" s="13"/>
      <c r="I1189" s="14"/>
      <c r="K1189" s="11"/>
      <c r="L1189" s="11"/>
      <c r="M1189" s="15"/>
      <c r="N1189" s="16"/>
      <c r="O1189" s="17"/>
      <c r="P1189" s="18"/>
    </row>
    <row r="1190" spans="4:16" x14ac:dyDescent="0.25">
      <c r="D1190" s="11"/>
      <c r="E1190" s="11"/>
      <c r="F1190" s="12"/>
      <c r="G1190" s="11"/>
      <c r="H1190" s="13"/>
      <c r="I1190" s="14"/>
      <c r="K1190" s="11"/>
      <c r="L1190" s="11"/>
      <c r="M1190" s="15"/>
      <c r="N1190" s="16"/>
      <c r="O1190" s="17"/>
      <c r="P1190" s="18"/>
    </row>
    <row r="1191" spans="4:16" x14ac:dyDescent="0.25">
      <c r="D1191" s="11"/>
      <c r="E1191" s="11"/>
      <c r="F1191" s="12"/>
      <c r="G1191" s="11"/>
      <c r="H1191" s="13"/>
      <c r="I1191" s="14"/>
      <c r="K1191" s="11"/>
      <c r="L1191" s="11"/>
      <c r="M1191" s="15"/>
      <c r="N1191" s="16"/>
      <c r="O1191" s="17"/>
      <c r="P1191" s="18"/>
    </row>
    <row r="1192" spans="4:16" x14ac:dyDescent="0.25">
      <c r="D1192" s="11"/>
      <c r="E1192" s="11"/>
      <c r="F1192" s="12"/>
      <c r="G1192" s="11"/>
      <c r="H1192" s="13"/>
      <c r="I1192" s="14"/>
      <c r="K1192" s="11"/>
      <c r="L1192" s="11"/>
      <c r="M1192" s="15"/>
      <c r="N1192" s="16"/>
      <c r="O1192" s="17"/>
      <c r="P1192" s="18"/>
    </row>
    <row r="1193" spans="4:16" x14ac:dyDescent="0.25">
      <c r="D1193" s="11"/>
      <c r="E1193" s="11"/>
      <c r="F1193" s="12"/>
      <c r="G1193" s="11"/>
      <c r="H1193" s="13"/>
      <c r="I1193" s="14"/>
      <c r="K1193" s="11"/>
      <c r="L1193" s="11"/>
      <c r="M1193" s="15"/>
      <c r="N1193" s="16"/>
      <c r="O1193" s="17"/>
      <c r="P1193" s="18"/>
    </row>
    <row r="1194" spans="4:16" x14ac:dyDescent="0.25">
      <c r="D1194" s="11"/>
      <c r="E1194" s="11"/>
      <c r="F1194" s="12"/>
      <c r="G1194" s="11"/>
      <c r="H1194" s="13"/>
      <c r="I1194" s="14"/>
      <c r="K1194" s="11"/>
      <c r="L1194" s="11"/>
      <c r="M1194" s="15"/>
      <c r="N1194" s="16"/>
      <c r="O1194" s="17"/>
      <c r="P1194" s="18"/>
    </row>
    <row r="1195" spans="4:16" x14ac:dyDescent="0.25">
      <c r="D1195" s="11"/>
      <c r="E1195" s="11"/>
      <c r="F1195" s="12"/>
      <c r="G1195" s="11"/>
      <c r="H1195" s="13"/>
      <c r="I1195" s="14"/>
      <c r="K1195" s="11"/>
      <c r="L1195" s="11"/>
      <c r="M1195" s="15"/>
      <c r="N1195" s="16"/>
      <c r="O1195" s="17"/>
      <c r="P1195" s="18"/>
    </row>
    <row r="1196" spans="4:16" x14ac:dyDescent="0.25">
      <c r="D1196" s="11"/>
      <c r="E1196" s="11"/>
      <c r="F1196" s="12"/>
      <c r="G1196" s="11"/>
      <c r="H1196" s="13"/>
      <c r="I1196" s="14"/>
      <c r="K1196" s="11"/>
      <c r="L1196" s="11"/>
      <c r="M1196" s="15"/>
      <c r="N1196" s="16"/>
      <c r="O1196" s="17"/>
      <c r="P1196" s="18"/>
    </row>
    <row r="1197" spans="4:16" x14ac:dyDescent="0.25">
      <c r="D1197" s="11"/>
      <c r="E1197" s="11"/>
      <c r="F1197" s="12"/>
      <c r="G1197" s="11"/>
      <c r="H1197" s="13"/>
      <c r="I1197" s="14"/>
      <c r="K1197" s="11"/>
      <c r="L1197" s="11"/>
      <c r="M1197" s="15"/>
      <c r="N1197" s="16"/>
      <c r="O1197" s="17"/>
      <c r="P1197" s="18"/>
    </row>
    <row r="1198" spans="4:16" x14ac:dyDescent="0.25">
      <c r="D1198" s="11"/>
      <c r="E1198" s="11"/>
      <c r="F1198" s="12"/>
      <c r="G1198" s="11"/>
      <c r="H1198" s="13"/>
      <c r="I1198" s="14"/>
      <c r="K1198" s="11"/>
      <c r="L1198" s="11"/>
      <c r="M1198" s="15"/>
      <c r="N1198" s="16"/>
      <c r="O1198" s="17"/>
      <c r="P1198" s="18"/>
    </row>
    <row r="1199" spans="4:16" x14ac:dyDescent="0.25">
      <c r="D1199" s="11"/>
      <c r="E1199" s="11"/>
      <c r="F1199" s="12"/>
      <c r="G1199" s="11"/>
      <c r="H1199" s="13"/>
      <c r="I1199" s="14"/>
      <c r="K1199" s="11"/>
      <c r="L1199" s="11"/>
      <c r="M1199" s="15"/>
      <c r="N1199" s="16"/>
      <c r="O1199" s="17"/>
      <c r="P1199" s="18"/>
    </row>
    <row r="1200" spans="4:16" x14ac:dyDescent="0.25">
      <c r="D1200" s="11"/>
      <c r="E1200" s="11"/>
      <c r="F1200" s="12"/>
      <c r="G1200" s="11"/>
      <c r="H1200" s="13"/>
      <c r="I1200" s="14"/>
      <c r="K1200" s="11"/>
      <c r="L1200" s="11"/>
      <c r="M1200" s="15"/>
      <c r="N1200" s="16"/>
      <c r="O1200" s="17"/>
      <c r="P1200" s="18"/>
    </row>
    <row r="1201" spans="4:16" x14ac:dyDescent="0.25">
      <c r="D1201" s="11"/>
      <c r="E1201" s="11"/>
      <c r="F1201" s="12"/>
      <c r="G1201" s="11"/>
      <c r="H1201" s="13"/>
      <c r="I1201" s="14"/>
      <c r="K1201" s="11"/>
      <c r="L1201" s="11"/>
      <c r="M1201" s="15"/>
      <c r="N1201" s="16"/>
      <c r="O1201" s="17"/>
      <c r="P1201" s="18"/>
    </row>
    <row r="1202" spans="4:16" x14ac:dyDescent="0.25">
      <c r="D1202" s="11"/>
      <c r="E1202" s="11"/>
      <c r="F1202" s="12"/>
      <c r="G1202" s="11"/>
      <c r="H1202" s="13"/>
      <c r="I1202" s="14"/>
      <c r="K1202" s="11"/>
      <c r="L1202" s="11"/>
      <c r="M1202" s="15"/>
      <c r="N1202" s="16"/>
      <c r="O1202" s="17"/>
      <c r="P1202" s="18"/>
    </row>
    <row r="1203" spans="4:16" x14ac:dyDescent="0.25">
      <c r="D1203" s="11"/>
      <c r="E1203" s="11"/>
      <c r="F1203" s="12"/>
      <c r="G1203" s="11"/>
      <c r="H1203" s="13"/>
      <c r="I1203" s="14"/>
      <c r="K1203" s="11"/>
      <c r="L1203" s="11"/>
      <c r="M1203" s="15"/>
      <c r="N1203" s="16"/>
      <c r="O1203" s="17"/>
      <c r="P1203" s="18"/>
    </row>
    <row r="1204" spans="4:16" x14ac:dyDescent="0.25">
      <c r="D1204" s="11"/>
      <c r="E1204" s="11"/>
      <c r="F1204" s="12"/>
      <c r="G1204" s="11"/>
      <c r="H1204" s="13"/>
      <c r="I1204" s="14"/>
      <c r="K1204" s="11"/>
      <c r="L1204" s="11"/>
      <c r="M1204" s="15"/>
      <c r="N1204" s="16"/>
      <c r="O1204" s="17"/>
      <c r="P1204" s="18"/>
    </row>
    <row r="1205" spans="4:16" x14ac:dyDescent="0.25">
      <c r="D1205" s="11"/>
      <c r="E1205" s="11"/>
      <c r="F1205" s="12"/>
      <c r="G1205" s="11"/>
      <c r="H1205" s="13"/>
      <c r="I1205" s="14"/>
      <c r="K1205" s="11"/>
      <c r="L1205" s="11"/>
      <c r="M1205" s="15"/>
      <c r="N1205" s="16"/>
      <c r="O1205" s="17"/>
      <c r="P1205" s="18"/>
    </row>
    <row r="1206" spans="4:16" x14ac:dyDescent="0.25">
      <c r="D1206" s="11"/>
      <c r="E1206" s="11"/>
      <c r="F1206" s="12"/>
      <c r="G1206" s="11"/>
      <c r="H1206" s="13"/>
      <c r="I1206" s="14"/>
      <c r="K1206" s="11"/>
      <c r="L1206" s="11"/>
      <c r="M1206" s="15"/>
      <c r="N1206" s="16"/>
      <c r="O1206" s="17"/>
      <c r="P1206" s="18"/>
    </row>
    <row r="1207" spans="4:16" x14ac:dyDescent="0.25">
      <c r="D1207" s="11"/>
      <c r="E1207" s="11"/>
      <c r="F1207" s="12"/>
      <c r="G1207" s="11"/>
      <c r="H1207" s="13"/>
      <c r="I1207" s="14"/>
      <c r="K1207" s="11"/>
      <c r="L1207" s="11"/>
      <c r="M1207" s="15"/>
      <c r="N1207" s="16"/>
      <c r="O1207" s="17"/>
      <c r="P1207" s="18"/>
    </row>
    <row r="1208" spans="4:16" x14ac:dyDescent="0.25">
      <c r="D1208" s="11"/>
      <c r="E1208" s="11"/>
      <c r="F1208" s="12"/>
      <c r="G1208" s="11"/>
      <c r="H1208" s="13"/>
      <c r="I1208" s="14"/>
      <c r="K1208" s="11"/>
      <c r="L1208" s="11"/>
      <c r="M1208" s="15"/>
      <c r="N1208" s="16"/>
      <c r="O1208" s="17"/>
      <c r="P1208" s="18"/>
    </row>
    <row r="1209" spans="4:16" x14ac:dyDescent="0.25">
      <c r="D1209" s="11"/>
      <c r="E1209" s="11"/>
      <c r="F1209" s="12"/>
      <c r="G1209" s="11"/>
      <c r="H1209" s="13"/>
      <c r="I1209" s="14"/>
      <c r="K1209" s="11"/>
      <c r="L1209" s="11"/>
      <c r="M1209" s="15"/>
      <c r="N1209" s="16"/>
      <c r="O1209" s="17"/>
      <c r="P1209" s="18"/>
    </row>
    <row r="1210" spans="4:16" x14ac:dyDescent="0.25">
      <c r="D1210" s="11"/>
      <c r="E1210" s="11"/>
      <c r="F1210" s="12"/>
      <c r="G1210" s="11"/>
      <c r="H1210" s="13"/>
      <c r="I1210" s="14"/>
      <c r="K1210" s="11"/>
      <c r="L1210" s="11"/>
      <c r="M1210" s="15"/>
      <c r="N1210" s="16"/>
      <c r="O1210" s="17"/>
      <c r="P1210" s="18"/>
    </row>
    <row r="1211" spans="4:16" x14ac:dyDescent="0.25">
      <c r="D1211" s="11"/>
      <c r="E1211" s="11"/>
      <c r="F1211" s="12"/>
      <c r="G1211" s="11"/>
      <c r="H1211" s="13"/>
      <c r="I1211" s="14"/>
      <c r="K1211" s="11"/>
      <c r="L1211" s="11"/>
      <c r="M1211" s="15"/>
      <c r="N1211" s="16"/>
      <c r="O1211" s="17"/>
      <c r="P1211" s="18"/>
    </row>
    <row r="1212" spans="4:16" x14ac:dyDescent="0.25">
      <c r="D1212" s="11"/>
      <c r="E1212" s="11"/>
      <c r="F1212" s="12"/>
      <c r="G1212" s="11"/>
      <c r="H1212" s="13"/>
      <c r="I1212" s="14"/>
      <c r="K1212" s="11"/>
      <c r="L1212" s="11"/>
      <c r="M1212" s="15"/>
      <c r="N1212" s="16"/>
      <c r="O1212" s="17"/>
      <c r="P1212" s="18"/>
    </row>
    <row r="1213" spans="4:16" x14ac:dyDescent="0.25">
      <c r="D1213" s="11"/>
      <c r="E1213" s="11"/>
      <c r="F1213" s="12"/>
      <c r="G1213" s="11"/>
      <c r="H1213" s="13"/>
      <c r="I1213" s="14"/>
      <c r="K1213" s="11"/>
      <c r="L1213" s="11"/>
      <c r="M1213" s="15"/>
      <c r="N1213" s="16"/>
      <c r="O1213" s="17"/>
      <c r="P1213" s="18"/>
    </row>
    <row r="1214" spans="4:16" x14ac:dyDescent="0.25">
      <c r="D1214" s="11"/>
      <c r="E1214" s="11"/>
      <c r="F1214" s="12"/>
      <c r="G1214" s="11"/>
      <c r="H1214" s="13"/>
      <c r="I1214" s="14"/>
      <c r="K1214" s="11"/>
      <c r="L1214" s="11"/>
      <c r="M1214" s="15"/>
      <c r="N1214" s="16"/>
      <c r="O1214" s="17"/>
      <c r="P1214" s="18"/>
    </row>
    <row r="1215" spans="4:16" x14ac:dyDescent="0.25">
      <c r="D1215" s="11"/>
      <c r="E1215" s="11"/>
      <c r="F1215" s="12"/>
      <c r="G1215" s="11"/>
      <c r="H1215" s="13"/>
      <c r="I1215" s="14"/>
      <c r="K1215" s="11"/>
      <c r="L1215" s="11"/>
      <c r="M1215" s="15"/>
      <c r="N1215" s="16"/>
      <c r="O1215" s="17"/>
      <c r="P1215" s="18"/>
    </row>
    <row r="1216" spans="4:16" x14ac:dyDescent="0.25">
      <c r="D1216" s="11"/>
      <c r="E1216" s="11"/>
      <c r="F1216" s="12"/>
      <c r="G1216" s="11"/>
      <c r="H1216" s="13"/>
      <c r="I1216" s="14"/>
      <c r="K1216" s="11"/>
      <c r="L1216" s="11"/>
      <c r="M1216" s="15"/>
      <c r="N1216" s="16"/>
      <c r="O1216" s="17"/>
      <c r="P1216" s="18"/>
    </row>
    <row r="1217" spans="4:16" x14ac:dyDescent="0.25">
      <c r="D1217" s="11"/>
      <c r="E1217" s="11"/>
      <c r="F1217" s="12"/>
      <c r="G1217" s="11"/>
      <c r="H1217" s="13"/>
      <c r="I1217" s="14"/>
      <c r="K1217" s="11"/>
      <c r="L1217" s="11"/>
      <c r="M1217" s="15"/>
      <c r="N1217" s="16"/>
      <c r="O1217" s="17"/>
      <c r="P1217" s="18"/>
    </row>
    <row r="1218" spans="4:16" x14ac:dyDescent="0.25">
      <c r="D1218" s="11"/>
      <c r="E1218" s="11"/>
      <c r="F1218" s="12"/>
      <c r="G1218" s="11"/>
      <c r="H1218" s="13"/>
      <c r="I1218" s="14"/>
      <c r="K1218" s="11"/>
      <c r="L1218" s="11"/>
      <c r="M1218" s="15"/>
      <c r="N1218" s="16"/>
      <c r="O1218" s="17"/>
      <c r="P1218" s="18"/>
    </row>
    <row r="1219" spans="4:16" x14ac:dyDescent="0.25">
      <c r="D1219" s="11"/>
      <c r="E1219" s="11"/>
      <c r="F1219" s="12"/>
      <c r="G1219" s="11"/>
      <c r="H1219" s="13"/>
      <c r="I1219" s="14"/>
      <c r="K1219" s="11"/>
      <c r="L1219" s="11"/>
      <c r="M1219" s="15"/>
      <c r="N1219" s="16"/>
      <c r="O1219" s="17"/>
      <c r="P1219" s="18"/>
    </row>
    <row r="1220" spans="4:16" x14ac:dyDescent="0.25">
      <c r="D1220" s="11"/>
      <c r="E1220" s="11"/>
      <c r="F1220" s="12"/>
      <c r="G1220" s="11"/>
      <c r="H1220" s="13"/>
      <c r="I1220" s="14"/>
      <c r="K1220" s="11"/>
      <c r="L1220" s="11"/>
      <c r="M1220" s="15"/>
      <c r="N1220" s="16"/>
      <c r="O1220" s="17"/>
      <c r="P1220" s="18"/>
    </row>
    <row r="1221" spans="4:16" x14ac:dyDescent="0.25">
      <c r="D1221" s="11"/>
      <c r="E1221" s="11"/>
      <c r="F1221" s="12"/>
      <c r="G1221" s="11"/>
      <c r="H1221" s="13"/>
      <c r="I1221" s="14"/>
      <c r="K1221" s="11"/>
      <c r="L1221" s="11"/>
      <c r="M1221" s="15"/>
      <c r="N1221" s="16"/>
      <c r="O1221" s="17"/>
      <c r="P1221" s="18"/>
    </row>
    <row r="1222" spans="4:16" x14ac:dyDescent="0.25">
      <c r="D1222" s="11"/>
      <c r="E1222" s="11"/>
      <c r="F1222" s="12"/>
      <c r="G1222" s="11"/>
      <c r="H1222" s="13"/>
      <c r="I1222" s="14"/>
      <c r="K1222" s="11"/>
      <c r="L1222" s="11"/>
      <c r="M1222" s="15"/>
      <c r="N1222" s="16"/>
      <c r="O1222" s="17"/>
      <c r="P1222" s="18"/>
    </row>
    <row r="1223" spans="4:16" x14ac:dyDescent="0.25">
      <c r="D1223" s="11"/>
      <c r="E1223" s="11"/>
      <c r="F1223" s="12"/>
      <c r="G1223" s="11"/>
      <c r="H1223" s="13"/>
      <c r="I1223" s="14"/>
      <c r="K1223" s="11"/>
      <c r="L1223" s="11"/>
      <c r="M1223" s="15"/>
      <c r="N1223" s="16"/>
      <c r="O1223" s="17"/>
      <c r="P1223" s="18"/>
    </row>
    <row r="1224" spans="4:16" x14ac:dyDescent="0.25">
      <c r="D1224" s="11"/>
      <c r="E1224" s="11"/>
      <c r="F1224" s="12"/>
      <c r="G1224" s="11"/>
      <c r="H1224" s="13"/>
      <c r="I1224" s="14"/>
      <c r="K1224" s="11"/>
      <c r="L1224" s="11"/>
      <c r="M1224" s="15"/>
      <c r="N1224" s="16"/>
      <c r="O1224" s="17"/>
      <c r="P1224" s="18"/>
    </row>
    <row r="1225" spans="4:16" x14ac:dyDescent="0.25">
      <c r="D1225" s="11"/>
      <c r="E1225" s="11"/>
      <c r="F1225" s="12"/>
      <c r="G1225" s="11"/>
      <c r="H1225" s="13"/>
      <c r="I1225" s="14"/>
      <c r="K1225" s="11"/>
      <c r="L1225" s="11"/>
      <c r="M1225" s="15"/>
      <c r="N1225" s="16"/>
      <c r="O1225" s="17"/>
      <c r="P1225" s="18"/>
    </row>
    <row r="1226" spans="4:16" x14ac:dyDescent="0.25">
      <c r="D1226" s="11"/>
      <c r="E1226" s="11"/>
      <c r="F1226" s="12"/>
      <c r="G1226" s="11"/>
      <c r="H1226" s="13"/>
      <c r="I1226" s="14"/>
      <c r="K1226" s="11"/>
      <c r="L1226" s="11"/>
      <c r="M1226" s="15"/>
      <c r="N1226" s="16"/>
      <c r="O1226" s="17"/>
      <c r="P1226" s="18"/>
    </row>
    <row r="1227" spans="4:16" x14ac:dyDescent="0.25">
      <c r="D1227" s="11"/>
      <c r="E1227" s="11"/>
      <c r="F1227" s="12"/>
      <c r="G1227" s="11"/>
      <c r="H1227" s="13"/>
      <c r="I1227" s="14"/>
      <c r="K1227" s="11"/>
      <c r="L1227" s="11"/>
      <c r="M1227" s="15"/>
      <c r="N1227" s="16"/>
      <c r="O1227" s="17"/>
      <c r="P1227" s="18"/>
    </row>
    <row r="1228" spans="4:16" x14ac:dyDescent="0.25">
      <c r="D1228" s="11"/>
      <c r="E1228" s="11"/>
      <c r="F1228" s="12"/>
      <c r="G1228" s="11"/>
      <c r="H1228" s="13"/>
      <c r="I1228" s="14"/>
      <c r="K1228" s="11"/>
      <c r="L1228" s="11"/>
      <c r="M1228" s="15"/>
      <c r="N1228" s="16"/>
      <c r="O1228" s="17"/>
      <c r="P1228" s="18"/>
    </row>
    <row r="1229" spans="4:16" x14ac:dyDescent="0.25">
      <c r="D1229" s="11"/>
      <c r="E1229" s="11"/>
      <c r="F1229" s="12"/>
      <c r="G1229" s="11"/>
      <c r="H1229" s="13"/>
      <c r="I1229" s="14"/>
      <c r="K1229" s="11"/>
      <c r="L1229" s="11"/>
      <c r="M1229" s="15"/>
      <c r="N1229" s="16"/>
      <c r="O1229" s="17"/>
      <c r="P1229" s="18"/>
    </row>
    <row r="1230" spans="4:16" x14ac:dyDescent="0.25">
      <c r="D1230" s="11"/>
      <c r="E1230" s="11"/>
      <c r="F1230" s="12"/>
      <c r="G1230" s="11"/>
      <c r="H1230" s="13"/>
      <c r="I1230" s="14"/>
      <c r="K1230" s="11"/>
      <c r="L1230" s="11"/>
      <c r="M1230" s="15"/>
      <c r="N1230" s="16"/>
      <c r="O1230" s="17"/>
      <c r="P1230" s="18"/>
    </row>
    <row r="1231" spans="4:16" x14ac:dyDescent="0.25">
      <c r="D1231" s="11"/>
      <c r="E1231" s="11"/>
      <c r="F1231" s="12"/>
      <c r="G1231" s="11"/>
      <c r="H1231" s="13"/>
      <c r="I1231" s="14"/>
      <c r="K1231" s="11"/>
      <c r="L1231" s="11"/>
      <c r="M1231" s="15"/>
      <c r="N1231" s="16"/>
      <c r="O1231" s="17"/>
      <c r="P1231" s="18"/>
    </row>
    <row r="1232" spans="4:16" x14ac:dyDescent="0.25">
      <c r="D1232" s="11"/>
      <c r="E1232" s="11"/>
      <c r="F1232" s="12"/>
      <c r="G1232" s="11"/>
      <c r="H1232" s="13"/>
      <c r="I1232" s="14"/>
      <c r="K1232" s="11"/>
      <c r="L1232" s="11"/>
      <c r="M1232" s="15"/>
      <c r="N1232" s="16"/>
      <c r="O1232" s="17"/>
      <c r="P1232" s="18"/>
    </row>
    <row r="1233" spans="4:16" x14ac:dyDescent="0.25">
      <c r="D1233" s="11"/>
      <c r="E1233" s="11"/>
      <c r="F1233" s="12"/>
      <c r="G1233" s="11"/>
      <c r="H1233" s="13"/>
      <c r="I1233" s="14"/>
      <c r="K1233" s="11"/>
      <c r="L1233" s="11"/>
      <c r="M1233" s="15"/>
      <c r="N1233" s="16"/>
      <c r="O1233" s="17"/>
      <c r="P1233" s="18"/>
    </row>
    <row r="1234" spans="4:16" x14ac:dyDescent="0.25">
      <c r="D1234" s="11"/>
      <c r="E1234" s="11"/>
      <c r="F1234" s="12"/>
      <c r="G1234" s="11"/>
      <c r="H1234" s="13"/>
      <c r="I1234" s="14"/>
      <c r="K1234" s="11"/>
      <c r="L1234" s="11"/>
      <c r="M1234" s="15"/>
      <c r="N1234" s="16"/>
      <c r="O1234" s="17"/>
      <c r="P1234" s="18"/>
    </row>
    <row r="1235" spans="4:16" x14ac:dyDescent="0.25">
      <c r="D1235" s="11"/>
      <c r="E1235" s="11"/>
      <c r="F1235" s="12"/>
      <c r="G1235" s="11"/>
      <c r="H1235" s="13"/>
      <c r="I1235" s="14"/>
      <c r="K1235" s="11"/>
      <c r="L1235" s="11"/>
      <c r="M1235" s="15"/>
      <c r="N1235" s="16"/>
      <c r="O1235" s="17"/>
      <c r="P1235" s="18"/>
    </row>
    <row r="1236" spans="4:16" x14ac:dyDescent="0.25">
      <c r="D1236" s="11"/>
      <c r="E1236" s="11"/>
      <c r="F1236" s="12"/>
      <c r="G1236" s="11"/>
      <c r="H1236" s="13"/>
      <c r="I1236" s="14"/>
      <c r="K1236" s="11"/>
      <c r="L1236" s="11"/>
      <c r="M1236" s="15"/>
      <c r="N1236" s="16"/>
      <c r="O1236" s="17"/>
      <c r="P1236" s="18"/>
    </row>
    <row r="1237" spans="4:16" x14ac:dyDescent="0.25">
      <c r="D1237" s="11"/>
      <c r="E1237" s="11"/>
      <c r="F1237" s="12"/>
      <c r="G1237" s="11"/>
      <c r="H1237" s="13"/>
      <c r="I1237" s="14"/>
      <c r="K1237" s="11"/>
      <c r="L1237" s="11"/>
      <c r="M1237" s="15"/>
      <c r="N1237" s="16"/>
      <c r="O1237" s="17"/>
      <c r="P1237" s="18"/>
    </row>
    <row r="1238" spans="4:16" x14ac:dyDescent="0.25">
      <c r="D1238" s="11"/>
      <c r="E1238" s="11"/>
      <c r="F1238" s="12"/>
      <c r="G1238" s="11"/>
      <c r="H1238" s="13"/>
      <c r="I1238" s="14"/>
      <c r="K1238" s="11"/>
      <c r="L1238" s="11"/>
      <c r="M1238" s="15"/>
      <c r="N1238" s="16"/>
      <c r="O1238" s="17"/>
      <c r="P1238" s="18"/>
    </row>
    <row r="1239" spans="4:16" x14ac:dyDescent="0.25">
      <c r="D1239" s="11"/>
      <c r="E1239" s="11"/>
      <c r="F1239" s="12"/>
      <c r="G1239" s="11"/>
      <c r="H1239" s="13"/>
      <c r="I1239" s="14"/>
      <c r="K1239" s="11"/>
      <c r="L1239" s="11"/>
      <c r="M1239" s="15"/>
      <c r="N1239" s="16"/>
      <c r="O1239" s="17"/>
      <c r="P1239" s="18"/>
    </row>
    <row r="1240" spans="4:16" x14ac:dyDescent="0.25">
      <c r="D1240" s="11"/>
      <c r="E1240" s="11"/>
      <c r="F1240" s="12"/>
      <c r="G1240" s="11"/>
      <c r="H1240" s="13"/>
      <c r="I1240" s="14"/>
      <c r="K1240" s="11"/>
      <c r="L1240" s="11"/>
      <c r="M1240" s="15"/>
      <c r="N1240" s="16"/>
      <c r="O1240" s="17"/>
      <c r="P1240" s="18"/>
    </row>
    <row r="1241" spans="4:16" x14ac:dyDescent="0.25">
      <c r="D1241" s="11"/>
      <c r="E1241" s="11"/>
      <c r="F1241" s="12"/>
      <c r="G1241" s="11"/>
      <c r="H1241" s="13"/>
      <c r="I1241" s="14"/>
      <c r="K1241" s="11"/>
      <c r="L1241" s="11"/>
      <c r="M1241" s="15"/>
      <c r="N1241" s="16"/>
      <c r="O1241" s="17"/>
      <c r="P1241" s="18"/>
    </row>
    <row r="1242" spans="4:16" x14ac:dyDescent="0.25">
      <c r="D1242" s="11"/>
      <c r="E1242" s="11"/>
      <c r="F1242" s="12"/>
      <c r="G1242" s="11"/>
      <c r="H1242" s="13"/>
      <c r="I1242" s="14"/>
      <c r="K1242" s="11"/>
      <c r="L1242" s="11"/>
      <c r="M1242" s="15"/>
      <c r="N1242" s="16"/>
      <c r="O1242" s="17"/>
      <c r="P1242" s="18"/>
    </row>
    <row r="1243" spans="4:16" x14ac:dyDescent="0.25">
      <c r="D1243" s="11"/>
      <c r="E1243" s="11"/>
      <c r="F1243" s="12"/>
      <c r="G1243" s="11"/>
      <c r="H1243" s="13"/>
      <c r="I1243" s="14"/>
      <c r="K1243" s="11"/>
      <c r="L1243" s="11"/>
      <c r="M1243" s="15"/>
      <c r="N1243" s="16"/>
      <c r="O1243" s="17"/>
      <c r="P1243" s="18"/>
    </row>
    <row r="1244" spans="4:16" x14ac:dyDescent="0.25">
      <c r="D1244" s="11"/>
      <c r="E1244" s="11"/>
      <c r="F1244" s="12"/>
      <c r="G1244" s="11"/>
      <c r="H1244" s="13"/>
      <c r="I1244" s="14"/>
      <c r="K1244" s="11"/>
      <c r="L1244" s="11"/>
      <c r="M1244" s="15"/>
      <c r="N1244" s="16"/>
      <c r="O1244" s="17"/>
      <c r="P1244" s="18"/>
    </row>
    <row r="1245" spans="4:16" x14ac:dyDescent="0.25">
      <c r="D1245" s="11"/>
      <c r="E1245" s="11"/>
      <c r="F1245" s="12"/>
      <c r="G1245" s="11"/>
      <c r="H1245" s="13"/>
      <c r="I1245" s="14"/>
      <c r="K1245" s="11"/>
      <c r="L1245" s="11"/>
      <c r="M1245" s="15"/>
      <c r="N1245" s="16"/>
      <c r="O1245" s="17"/>
      <c r="P1245" s="18"/>
    </row>
    <row r="1246" spans="4:16" x14ac:dyDescent="0.25">
      <c r="D1246" s="11"/>
      <c r="E1246" s="11"/>
      <c r="F1246" s="12"/>
      <c r="G1246" s="11"/>
      <c r="H1246" s="13"/>
      <c r="I1246" s="14"/>
      <c r="K1246" s="11"/>
      <c r="L1246" s="11"/>
      <c r="M1246" s="15"/>
      <c r="N1246" s="16"/>
      <c r="O1246" s="17"/>
      <c r="P1246" s="18"/>
    </row>
    <row r="1247" spans="4:16" x14ac:dyDescent="0.25">
      <c r="D1247" s="11"/>
      <c r="E1247" s="11"/>
      <c r="F1247" s="12"/>
      <c r="G1247" s="11"/>
      <c r="H1247" s="13"/>
      <c r="I1247" s="14"/>
      <c r="K1247" s="11"/>
      <c r="L1247" s="11"/>
      <c r="M1247" s="15"/>
      <c r="N1247" s="16"/>
      <c r="O1247" s="17"/>
      <c r="P1247" s="18"/>
    </row>
    <row r="1248" spans="4:16" x14ac:dyDescent="0.25">
      <c r="D1248" s="11"/>
      <c r="E1248" s="11"/>
      <c r="F1248" s="12"/>
      <c r="G1248" s="11"/>
      <c r="H1248" s="13"/>
      <c r="I1248" s="14"/>
      <c r="K1248" s="11"/>
      <c r="L1248" s="11"/>
      <c r="M1248" s="15"/>
      <c r="N1248" s="16"/>
      <c r="O1248" s="17"/>
      <c r="P1248" s="18"/>
    </row>
    <row r="1249" spans="4:16" x14ac:dyDescent="0.25">
      <c r="D1249" s="11"/>
      <c r="E1249" s="11"/>
      <c r="F1249" s="12"/>
      <c r="G1249" s="11"/>
      <c r="H1249" s="13"/>
      <c r="I1249" s="14"/>
      <c r="K1249" s="11"/>
      <c r="L1249" s="11"/>
      <c r="M1249" s="15"/>
      <c r="N1249" s="16"/>
      <c r="O1249" s="17"/>
      <c r="P1249" s="18"/>
    </row>
    <row r="1250" spans="4:16" x14ac:dyDescent="0.25">
      <c r="D1250" s="11"/>
      <c r="E1250" s="11"/>
      <c r="F1250" s="12"/>
      <c r="G1250" s="11"/>
      <c r="H1250" s="13"/>
      <c r="I1250" s="14"/>
      <c r="K1250" s="11"/>
      <c r="L1250" s="11"/>
      <c r="M1250" s="15"/>
      <c r="N1250" s="16"/>
      <c r="O1250" s="17"/>
      <c r="P1250" s="18"/>
    </row>
    <row r="1251" spans="4:16" x14ac:dyDescent="0.25">
      <c r="D1251" s="11"/>
      <c r="E1251" s="11"/>
      <c r="F1251" s="12"/>
      <c r="G1251" s="11"/>
      <c r="H1251" s="13"/>
      <c r="I1251" s="14"/>
      <c r="K1251" s="11"/>
      <c r="L1251" s="11"/>
      <c r="M1251" s="15"/>
      <c r="N1251" s="16"/>
      <c r="O1251" s="17"/>
      <c r="P1251" s="18"/>
    </row>
    <row r="1252" spans="4:16" x14ac:dyDescent="0.25">
      <c r="D1252" s="11"/>
      <c r="E1252" s="11"/>
      <c r="F1252" s="12"/>
      <c r="G1252" s="11"/>
      <c r="H1252" s="13"/>
      <c r="I1252" s="14"/>
      <c r="K1252" s="11"/>
      <c r="L1252" s="11"/>
      <c r="M1252" s="15"/>
      <c r="N1252" s="16"/>
      <c r="O1252" s="17"/>
      <c r="P1252" s="18"/>
    </row>
    <row r="1253" spans="4:16" x14ac:dyDescent="0.25">
      <c r="D1253" s="11"/>
      <c r="E1253" s="11"/>
      <c r="F1253" s="12"/>
      <c r="G1253" s="11"/>
      <c r="H1253" s="13"/>
      <c r="I1253" s="14"/>
      <c r="K1253" s="11"/>
      <c r="L1253" s="11"/>
      <c r="M1253" s="15"/>
      <c r="N1253" s="16"/>
      <c r="O1253" s="17"/>
      <c r="P1253" s="18"/>
    </row>
    <row r="1254" spans="4:16" x14ac:dyDescent="0.25">
      <c r="D1254" s="11"/>
      <c r="E1254" s="11"/>
      <c r="F1254" s="12"/>
      <c r="G1254" s="11"/>
      <c r="H1254" s="13"/>
      <c r="I1254" s="14"/>
      <c r="K1254" s="11"/>
      <c r="L1254" s="11"/>
      <c r="M1254" s="15"/>
      <c r="N1254" s="16"/>
      <c r="O1254" s="17"/>
      <c r="P1254" s="18"/>
    </row>
    <row r="1255" spans="4:16" x14ac:dyDescent="0.25">
      <c r="D1255" s="11"/>
      <c r="E1255" s="11"/>
      <c r="F1255" s="12"/>
      <c r="G1255" s="11"/>
      <c r="H1255" s="13"/>
      <c r="I1255" s="14"/>
      <c r="K1255" s="11"/>
      <c r="L1255" s="11"/>
      <c r="M1255" s="15"/>
      <c r="N1255" s="16"/>
      <c r="O1255" s="17"/>
      <c r="P1255" s="18"/>
    </row>
    <row r="1256" spans="4:16" x14ac:dyDescent="0.25">
      <c r="D1256" s="11"/>
      <c r="E1256" s="11"/>
      <c r="F1256" s="12"/>
      <c r="G1256" s="11"/>
      <c r="H1256" s="13"/>
      <c r="I1256" s="14"/>
      <c r="K1256" s="11"/>
      <c r="L1256" s="11"/>
      <c r="M1256" s="15"/>
      <c r="N1256" s="16"/>
      <c r="O1256" s="17"/>
      <c r="P1256" s="18"/>
    </row>
    <row r="1257" spans="4:16" x14ac:dyDescent="0.25">
      <c r="D1257" s="11"/>
      <c r="E1257" s="11"/>
      <c r="F1257" s="12"/>
      <c r="G1257" s="11"/>
      <c r="H1257" s="13"/>
      <c r="I1257" s="14"/>
      <c r="K1257" s="11"/>
      <c r="L1257" s="11"/>
      <c r="M1257" s="15"/>
      <c r="N1257" s="16"/>
      <c r="O1257" s="17"/>
      <c r="P1257" s="18"/>
    </row>
    <row r="1258" spans="4:16" x14ac:dyDescent="0.25">
      <c r="D1258" s="11"/>
      <c r="E1258" s="11"/>
      <c r="F1258" s="12"/>
      <c r="G1258" s="11"/>
      <c r="H1258" s="13"/>
      <c r="I1258" s="14"/>
      <c r="K1258" s="11"/>
      <c r="L1258" s="11"/>
      <c r="M1258" s="15"/>
      <c r="N1258" s="16"/>
      <c r="O1258" s="17"/>
      <c r="P1258" s="18"/>
    </row>
    <row r="1259" spans="4:16" x14ac:dyDescent="0.25">
      <c r="D1259" s="11"/>
      <c r="E1259" s="11"/>
      <c r="F1259" s="12"/>
      <c r="G1259" s="11"/>
      <c r="H1259" s="13"/>
      <c r="I1259" s="14"/>
      <c r="K1259" s="11"/>
      <c r="L1259" s="11"/>
      <c r="M1259" s="15"/>
      <c r="N1259" s="16"/>
      <c r="O1259" s="17"/>
      <c r="P1259" s="18"/>
    </row>
    <row r="1260" spans="4:16" x14ac:dyDescent="0.25">
      <c r="D1260" s="11"/>
      <c r="E1260" s="11"/>
      <c r="F1260" s="12"/>
      <c r="G1260" s="11"/>
      <c r="H1260" s="13"/>
      <c r="I1260" s="14"/>
      <c r="K1260" s="11"/>
      <c r="L1260" s="11"/>
      <c r="M1260" s="15"/>
      <c r="N1260" s="16"/>
      <c r="O1260" s="17"/>
      <c r="P1260" s="18"/>
    </row>
    <row r="1261" spans="4:16" x14ac:dyDescent="0.25">
      <c r="D1261" s="11"/>
      <c r="E1261" s="11"/>
      <c r="F1261" s="12"/>
      <c r="G1261" s="11"/>
      <c r="H1261" s="13"/>
      <c r="I1261" s="14"/>
      <c r="K1261" s="11"/>
      <c r="L1261" s="11"/>
      <c r="M1261" s="15"/>
      <c r="N1261" s="16"/>
      <c r="O1261" s="17"/>
      <c r="P1261" s="18"/>
    </row>
    <row r="1262" spans="4:16" x14ac:dyDescent="0.25">
      <c r="D1262" s="11"/>
      <c r="E1262" s="11"/>
      <c r="F1262" s="12"/>
      <c r="G1262" s="11"/>
      <c r="H1262" s="13"/>
      <c r="I1262" s="14"/>
      <c r="K1262" s="11"/>
      <c r="L1262" s="11"/>
      <c r="M1262" s="15"/>
      <c r="N1262" s="16"/>
      <c r="O1262" s="17"/>
      <c r="P1262" s="18"/>
    </row>
    <row r="1263" spans="4:16" x14ac:dyDescent="0.25">
      <c r="D1263" s="11"/>
      <c r="E1263" s="11"/>
      <c r="F1263" s="12"/>
      <c r="G1263" s="11"/>
      <c r="H1263" s="13"/>
      <c r="I1263" s="14"/>
      <c r="K1263" s="11"/>
      <c r="L1263" s="11"/>
      <c r="M1263" s="15"/>
      <c r="N1263" s="16"/>
      <c r="O1263" s="17"/>
      <c r="P1263" s="18"/>
    </row>
    <row r="1264" spans="4:16" x14ac:dyDescent="0.25">
      <c r="D1264" s="11"/>
      <c r="E1264" s="11"/>
      <c r="F1264" s="12"/>
      <c r="G1264" s="11"/>
      <c r="H1264" s="13"/>
      <c r="I1264" s="14"/>
      <c r="K1264" s="11"/>
      <c r="L1264" s="11"/>
      <c r="M1264" s="15"/>
      <c r="N1264" s="16"/>
      <c r="O1264" s="17"/>
      <c r="P1264" s="18"/>
    </row>
    <row r="1265" spans="4:16" x14ac:dyDescent="0.25">
      <c r="D1265" s="11"/>
      <c r="E1265" s="11"/>
      <c r="F1265" s="12"/>
      <c r="G1265" s="11"/>
      <c r="H1265" s="13"/>
      <c r="I1265" s="14"/>
      <c r="K1265" s="11"/>
      <c r="L1265" s="11"/>
      <c r="M1265" s="15"/>
      <c r="N1265" s="16"/>
      <c r="O1265" s="17"/>
      <c r="P1265" s="18"/>
    </row>
    <row r="1266" spans="4:16" x14ac:dyDescent="0.25">
      <c r="D1266" s="11"/>
      <c r="E1266" s="11"/>
      <c r="F1266" s="12"/>
      <c r="G1266" s="11"/>
      <c r="H1266" s="13"/>
      <c r="I1266" s="14"/>
      <c r="K1266" s="11"/>
      <c r="L1266" s="11"/>
      <c r="M1266" s="15"/>
      <c r="N1266" s="16"/>
      <c r="O1266" s="17"/>
      <c r="P1266" s="18"/>
    </row>
    <row r="1267" spans="4:16" x14ac:dyDescent="0.25">
      <c r="D1267" s="11"/>
      <c r="E1267" s="11"/>
      <c r="F1267" s="12"/>
      <c r="G1267" s="11"/>
      <c r="H1267" s="13"/>
      <c r="I1267" s="14"/>
      <c r="K1267" s="11"/>
      <c r="L1267" s="11"/>
      <c r="M1267" s="15"/>
      <c r="N1267" s="16"/>
      <c r="O1267" s="17"/>
      <c r="P1267" s="18"/>
    </row>
    <row r="1268" spans="4:16" x14ac:dyDescent="0.25">
      <c r="D1268" s="11"/>
      <c r="E1268" s="11"/>
      <c r="F1268" s="12"/>
      <c r="G1268" s="11"/>
      <c r="H1268" s="13"/>
      <c r="I1268" s="14"/>
      <c r="K1268" s="11"/>
      <c r="L1268" s="11"/>
      <c r="M1268" s="15"/>
      <c r="N1268" s="16"/>
      <c r="O1268" s="17"/>
      <c r="P1268" s="18"/>
    </row>
    <row r="1269" spans="4:16" x14ac:dyDescent="0.25">
      <c r="D1269" s="11"/>
      <c r="E1269" s="11"/>
      <c r="F1269" s="12"/>
      <c r="G1269" s="11"/>
      <c r="H1269" s="13"/>
      <c r="I1269" s="14"/>
      <c r="K1269" s="11"/>
      <c r="L1269" s="11"/>
      <c r="M1269" s="15"/>
      <c r="N1269" s="16"/>
      <c r="O1269" s="17"/>
      <c r="P1269" s="18"/>
    </row>
    <row r="1270" spans="4:16" x14ac:dyDescent="0.25">
      <c r="D1270" s="11"/>
      <c r="E1270" s="11"/>
      <c r="F1270" s="12"/>
      <c r="G1270" s="11"/>
      <c r="H1270" s="13"/>
      <c r="I1270" s="14"/>
      <c r="K1270" s="11"/>
      <c r="L1270" s="11"/>
      <c r="M1270" s="15"/>
      <c r="N1270" s="16"/>
      <c r="O1270" s="17"/>
      <c r="P1270" s="18"/>
    </row>
    <row r="1271" spans="4:16" x14ac:dyDescent="0.25">
      <c r="D1271" s="11"/>
      <c r="E1271" s="11"/>
      <c r="F1271" s="12"/>
      <c r="G1271" s="11"/>
      <c r="H1271" s="13"/>
      <c r="I1271" s="14"/>
      <c r="K1271" s="11"/>
      <c r="L1271" s="11"/>
      <c r="M1271" s="15"/>
      <c r="N1271" s="16"/>
      <c r="O1271" s="17"/>
      <c r="P1271" s="18"/>
    </row>
    <row r="1272" spans="4:16" x14ac:dyDescent="0.25">
      <c r="D1272" s="11"/>
      <c r="E1272" s="11"/>
      <c r="F1272" s="12"/>
      <c r="G1272" s="11"/>
      <c r="H1272" s="13"/>
      <c r="I1272" s="14"/>
      <c r="K1272" s="11"/>
      <c r="L1272" s="11"/>
      <c r="M1272" s="15"/>
      <c r="N1272" s="16"/>
      <c r="O1272" s="17"/>
      <c r="P1272" s="18"/>
    </row>
    <row r="1273" spans="4:16" x14ac:dyDescent="0.25">
      <c r="D1273" s="11"/>
      <c r="E1273" s="11"/>
      <c r="F1273" s="12"/>
      <c r="G1273" s="11"/>
      <c r="H1273" s="13"/>
      <c r="I1273" s="14"/>
      <c r="K1273" s="11"/>
      <c r="L1273" s="11"/>
      <c r="M1273" s="15"/>
      <c r="N1273" s="16"/>
      <c r="O1273" s="17"/>
      <c r="P1273" s="18"/>
    </row>
    <row r="1274" spans="4:16" x14ac:dyDescent="0.25">
      <c r="D1274" s="11"/>
      <c r="E1274" s="11"/>
      <c r="F1274" s="12"/>
      <c r="G1274" s="11"/>
      <c r="H1274" s="13"/>
      <c r="I1274" s="14"/>
      <c r="K1274" s="11"/>
      <c r="L1274" s="11"/>
      <c r="M1274" s="15"/>
      <c r="N1274" s="16"/>
      <c r="O1274" s="17"/>
      <c r="P1274" s="18"/>
    </row>
    <row r="1275" spans="4:16" x14ac:dyDescent="0.25">
      <c r="D1275" s="11"/>
      <c r="E1275" s="11"/>
      <c r="F1275" s="12"/>
      <c r="G1275" s="11"/>
      <c r="H1275" s="13"/>
      <c r="I1275" s="14"/>
      <c r="K1275" s="11"/>
      <c r="L1275" s="11"/>
      <c r="M1275" s="15"/>
      <c r="N1275" s="16"/>
      <c r="O1275" s="17"/>
      <c r="P1275" s="18"/>
    </row>
    <row r="1276" spans="4:16" x14ac:dyDescent="0.25">
      <c r="D1276" s="11"/>
      <c r="E1276" s="11"/>
      <c r="F1276" s="12"/>
      <c r="G1276" s="11"/>
      <c r="H1276" s="13"/>
      <c r="I1276" s="14"/>
      <c r="K1276" s="11"/>
      <c r="L1276" s="11"/>
      <c r="M1276" s="15"/>
      <c r="N1276" s="16"/>
      <c r="O1276" s="17"/>
      <c r="P1276" s="18"/>
    </row>
    <row r="1277" spans="4:16" x14ac:dyDescent="0.25">
      <c r="D1277" s="11"/>
      <c r="E1277" s="11"/>
      <c r="F1277" s="12"/>
      <c r="G1277" s="11"/>
      <c r="H1277" s="13"/>
      <c r="I1277" s="14"/>
      <c r="K1277" s="11"/>
      <c r="L1277" s="11"/>
      <c r="M1277" s="15"/>
      <c r="N1277" s="16"/>
      <c r="O1277" s="17"/>
      <c r="P1277" s="18"/>
    </row>
    <row r="1278" spans="4:16" x14ac:dyDescent="0.25">
      <c r="D1278" s="11"/>
      <c r="E1278" s="11"/>
      <c r="F1278" s="12"/>
      <c r="G1278" s="11"/>
      <c r="H1278" s="13"/>
      <c r="I1278" s="14"/>
      <c r="K1278" s="11"/>
      <c r="L1278" s="11"/>
      <c r="M1278" s="15"/>
      <c r="N1278" s="16"/>
      <c r="O1278" s="17"/>
      <c r="P1278" s="18"/>
    </row>
    <row r="1279" spans="4:16" x14ac:dyDescent="0.25">
      <c r="D1279" s="11"/>
      <c r="E1279" s="11"/>
      <c r="F1279" s="12"/>
      <c r="G1279" s="11"/>
      <c r="H1279" s="13"/>
      <c r="I1279" s="14"/>
      <c r="K1279" s="11"/>
      <c r="L1279" s="11"/>
      <c r="M1279" s="15"/>
      <c r="N1279" s="16"/>
      <c r="O1279" s="17"/>
      <c r="P1279" s="18"/>
    </row>
    <row r="1280" spans="4:16" x14ac:dyDescent="0.25">
      <c r="D1280" s="11"/>
      <c r="E1280" s="11"/>
      <c r="F1280" s="12"/>
      <c r="G1280" s="11"/>
      <c r="H1280" s="13"/>
      <c r="I1280" s="14"/>
      <c r="K1280" s="11"/>
      <c r="L1280" s="11"/>
      <c r="M1280" s="15"/>
      <c r="N1280" s="16"/>
      <c r="O1280" s="17"/>
      <c r="P1280" s="18"/>
    </row>
    <row r="1281" spans="4:16" x14ac:dyDescent="0.25">
      <c r="D1281" s="11"/>
      <c r="E1281" s="11"/>
      <c r="F1281" s="12"/>
      <c r="G1281" s="11"/>
      <c r="H1281" s="13"/>
      <c r="I1281" s="14"/>
      <c r="K1281" s="11"/>
      <c r="L1281" s="11"/>
      <c r="M1281" s="15"/>
      <c r="N1281" s="16"/>
      <c r="O1281" s="17"/>
      <c r="P1281" s="18"/>
    </row>
    <row r="1282" spans="4:16" x14ac:dyDescent="0.25">
      <c r="D1282" s="11"/>
      <c r="E1282" s="11"/>
      <c r="F1282" s="12"/>
      <c r="G1282" s="11"/>
      <c r="H1282" s="13"/>
      <c r="I1282" s="14"/>
      <c r="K1282" s="11"/>
      <c r="L1282" s="11"/>
      <c r="M1282" s="15"/>
      <c r="N1282" s="16"/>
      <c r="O1282" s="17"/>
      <c r="P1282" s="18"/>
    </row>
    <row r="1283" spans="4:16" x14ac:dyDescent="0.25">
      <c r="D1283" s="11"/>
      <c r="E1283" s="11"/>
      <c r="F1283" s="12"/>
      <c r="G1283" s="11"/>
      <c r="H1283" s="13"/>
      <c r="I1283" s="14"/>
      <c r="K1283" s="11"/>
      <c r="L1283" s="11"/>
      <c r="M1283" s="15"/>
      <c r="N1283" s="16"/>
      <c r="O1283" s="17"/>
      <c r="P1283" s="18"/>
    </row>
    <row r="1284" spans="4:16" x14ac:dyDescent="0.25">
      <c r="D1284" s="11"/>
      <c r="E1284" s="11"/>
      <c r="F1284" s="12"/>
      <c r="G1284" s="11"/>
      <c r="H1284" s="13"/>
      <c r="I1284" s="14"/>
      <c r="K1284" s="11"/>
      <c r="L1284" s="11"/>
      <c r="M1284" s="15"/>
      <c r="N1284" s="16"/>
      <c r="O1284" s="17"/>
      <c r="P1284" s="18"/>
    </row>
    <row r="1285" spans="4:16" x14ac:dyDescent="0.25">
      <c r="D1285" s="11"/>
      <c r="E1285" s="11"/>
      <c r="F1285" s="12"/>
      <c r="G1285" s="11"/>
      <c r="H1285" s="13"/>
      <c r="I1285" s="14"/>
      <c r="K1285" s="11"/>
      <c r="L1285" s="11"/>
      <c r="M1285" s="15"/>
      <c r="N1285" s="16"/>
      <c r="O1285" s="17"/>
      <c r="P1285" s="18"/>
    </row>
    <row r="1286" spans="4:16" x14ac:dyDescent="0.25">
      <c r="D1286" s="11"/>
      <c r="E1286" s="11"/>
      <c r="F1286" s="12"/>
      <c r="G1286" s="11"/>
      <c r="H1286" s="13"/>
      <c r="I1286" s="14"/>
      <c r="K1286" s="11"/>
      <c r="L1286" s="11"/>
      <c r="M1286" s="15"/>
      <c r="N1286" s="16"/>
      <c r="O1286" s="17"/>
      <c r="P1286" s="18"/>
    </row>
    <row r="1287" spans="4:16" x14ac:dyDescent="0.25">
      <c r="D1287" s="11"/>
      <c r="E1287" s="11"/>
      <c r="F1287" s="12"/>
      <c r="G1287" s="11"/>
      <c r="H1287" s="13"/>
      <c r="I1287" s="14"/>
      <c r="K1287" s="11"/>
      <c r="L1287" s="11"/>
      <c r="M1287" s="15"/>
      <c r="N1287" s="16"/>
      <c r="O1287" s="17"/>
      <c r="P1287" s="18"/>
    </row>
    <row r="1288" spans="4:16" x14ac:dyDescent="0.25">
      <c r="D1288" s="11"/>
      <c r="E1288" s="11"/>
      <c r="F1288" s="12"/>
      <c r="G1288" s="11"/>
      <c r="H1288" s="13"/>
      <c r="I1288" s="14"/>
      <c r="K1288" s="11"/>
      <c r="L1288" s="11"/>
      <c r="M1288" s="15"/>
      <c r="N1288" s="16"/>
      <c r="O1288" s="17"/>
      <c r="P1288" s="18"/>
    </row>
    <row r="1289" spans="4:16" x14ac:dyDescent="0.25">
      <c r="D1289" s="11"/>
      <c r="E1289" s="11"/>
      <c r="F1289" s="12"/>
      <c r="G1289" s="11"/>
      <c r="H1289" s="13"/>
      <c r="I1289" s="14"/>
      <c r="K1289" s="11"/>
      <c r="L1289" s="11"/>
      <c r="M1289" s="15"/>
      <c r="N1289" s="16"/>
      <c r="O1289" s="17"/>
      <c r="P1289" s="18"/>
    </row>
    <row r="1290" spans="4:16" x14ac:dyDescent="0.25">
      <c r="D1290" s="11"/>
      <c r="E1290" s="11"/>
      <c r="F1290" s="12"/>
      <c r="G1290" s="11"/>
      <c r="H1290" s="13"/>
      <c r="I1290" s="14"/>
      <c r="K1290" s="11"/>
      <c r="L1290" s="11"/>
      <c r="M1290" s="15"/>
      <c r="N1290" s="16"/>
      <c r="O1290" s="17"/>
      <c r="P1290" s="18"/>
    </row>
    <row r="1291" spans="4:16" x14ac:dyDescent="0.25">
      <c r="D1291" s="11"/>
      <c r="E1291" s="11"/>
      <c r="F1291" s="12"/>
      <c r="G1291" s="11"/>
      <c r="H1291" s="13"/>
      <c r="I1291" s="14"/>
      <c r="K1291" s="11"/>
      <c r="L1291" s="11"/>
      <c r="M1291" s="15"/>
      <c r="N1291" s="16"/>
      <c r="O1291" s="17"/>
      <c r="P1291" s="18"/>
    </row>
    <row r="1292" spans="4:16" x14ac:dyDescent="0.25">
      <c r="D1292" s="11"/>
      <c r="E1292" s="11"/>
      <c r="F1292" s="12"/>
      <c r="G1292" s="11"/>
      <c r="H1292" s="13"/>
      <c r="I1292" s="14"/>
      <c r="K1292" s="11"/>
      <c r="L1292" s="11"/>
      <c r="M1292" s="15"/>
      <c r="N1292" s="16"/>
      <c r="O1292" s="17"/>
      <c r="P1292" s="18"/>
    </row>
    <row r="1293" spans="4:16" x14ac:dyDescent="0.25">
      <c r="D1293" s="11"/>
      <c r="E1293" s="11"/>
      <c r="F1293" s="12"/>
      <c r="G1293" s="11"/>
      <c r="H1293" s="13"/>
      <c r="I1293" s="14"/>
      <c r="K1293" s="11"/>
      <c r="L1293" s="11"/>
      <c r="M1293" s="15"/>
      <c r="N1293" s="16"/>
      <c r="O1293" s="17"/>
      <c r="P1293" s="18"/>
    </row>
    <row r="1294" spans="4:16" x14ac:dyDescent="0.25">
      <c r="D1294" s="11"/>
      <c r="E1294" s="11"/>
      <c r="F1294" s="12"/>
      <c r="G1294" s="11"/>
      <c r="H1294" s="13"/>
      <c r="I1294" s="14"/>
      <c r="K1294" s="11"/>
      <c r="L1294" s="11"/>
      <c r="M1294" s="15"/>
      <c r="N1294" s="16"/>
      <c r="O1294" s="17"/>
      <c r="P1294" s="18"/>
    </row>
    <row r="1295" spans="4:16" x14ac:dyDescent="0.25">
      <c r="D1295" s="11"/>
      <c r="E1295" s="11"/>
      <c r="F1295" s="12"/>
      <c r="G1295" s="11"/>
      <c r="H1295" s="13"/>
      <c r="I1295" s="14"/>
      <c r="K1295" s="11"/>
      <c r="L1295" s="11"/>
      <c r="M1295" s="15"/>
      <c r="N1295" s="16"/>
      <c r="O1295" s="17"/>
      <c r="P1295" s="18"/>
    </row>
    <row r="1296" spans="4:16" x14ac:dyDescent="0.25">
      <c r="D1296" s="11"/>
      <c r="E1296" s="11"/>
      <c r="F1296" s="12"/>
      <c r="G1296" s="11"/>
      <c r="H1296" s="13"/>
      <c r="I1296" s="14"/>
      <c r="K1296" s="11"/>
      <c r="L1296" s="11"/>
      <c r="M1296" s="15"/>
      <c r="N1296" s="16"/>
      <c r="O1296" s="17"/>
      <c r="P1296" s="18"/>
    </row>
    <row r="1297" spans="4:16" x14ac:dyDescent="0.25">
      <c r="D1297" s="11"/>
      <c r="E1297" s="11"/>
      <c r="F1297" s="12"/>
      <c r="G1297" s="11"/>
      <c r="H1297" s="13"/>
      <c r="I1297" s="14"/>
      <c r="K1297" s="11"/>
      <c r="L1297" s="11"/>
      <c r="M1297" s="15"/>
      <c r="N1297" s="16"/>
      <c r="O1297" s="17"/>
      <c r="P1297" s="18"/>
    </row>
    <row r="1298" spans="4:16" x14ac:dyDescent="0.25">
      <c r="D1298" s="11"/>
      <c r="E1298" s="11"/>
      <c r="F1298" s="12"/>
      <c r="G1298" s="11"/>
      <c r="H1298" s="13"/>
      <c r="I1298" s="14"/>
      <c r="K1298" s="11"/>
      <c r="L1298" s="11"/>
      <c r="M1298" s="15"/>
      <c r="N1298" s="16"/>
      <c r="O1298" s="17"/>
      <c r="P1298" s="18"/>
    </row>
    <row r="1299" spans="4:16" x14ac:dyDescent="0.25">
      <c r="D1299" s="11"/>
      <c r="E1299" s="11"/>
      <c r="F1299" s="12"/>
      <c r="G1299" s="11"/>
      <c r="H1299" s="13"/>
      <c r="I1299" s="14"/>
      <c r="K1299" s="11"/>
      <c r="L1299" s="11"/>
      <c r="M1299" s="15"/>
      <c r="N1299" s="16"/>
      <c r="O1299" s="17"/>
      <c r="P1299" s="18"/>
    </row>
    <row r="1300" spans="4:16" x14ac:dyDescent="0.25">
      <c r="D1300" s="11"/>
      <c r="E1300" s="11"/>
      <c r="F1300" s="12"/>
      <c r="G1300" s="11"/>
      <c r="H1300" s="13"/>
      <c r="I1300" s="14"/>
      <c r="K1300" s="11"/>
      <c r="L1300" s="11"/>
      <c r="M1300" s="15"/>
      <c r="N1300" s="16"/>
      <c r="O1300" s="17"/>
      <c r="P1300" s="18"/>
    </row>
    <row r="1301" spans="4:16" x14ac:dyDescent="0.25">
      <c r="D1301" s="11"/>
      <c r="E1301" s="11"/>
      <c r="F1301" s="12"/>
      <c r="G1301" s="11"/>
      <c r="H1301" s="13"/>
      <c r="I1301" s="14"/>
      <c r="K1301" s="11"/>
      <c r="L1301" s="11"/>
      <c r="M1301" s="15"/>
      <c r="N1301" s="16"/>
      <c r="O1301" s="17"/>
      <c r="P1301" s="18"/>
    </row>
    <row r="1302" spans="4:16" x14ac:dyDescent="0.25">
      <c r="D1302" s="11"/>
      <c r="E1302" s="11"/>
      <c r="F1302" s="12"/>
      <c r="G1302" s="11"/>
      <c r="H1302" s="13"/>
      <c r="I1302" s="14"/>
      <c r="K1302" s="11"/>
      <c r="L1302" s="11"/>
      <c r="M1302" s="15"/>
      <c r="N1302" s="16"/>
      <c r="O1302" s="17"/>
      <c r="P1302" s="18"/>
    </row>
    <row r="1303" spans="4:16" x14ac:dyDescent="0.25">
      <c r="D1303" s="11"/>
      <c r="E1303" s="11"/>
      <c r="F1303" s="12"/>
      <c r="G1303" s="11"/>
      <c r="H1303" s="13"/>
      <c r="I1303" s="14"/>
      <c r="K1303" s="11"/>
      <c r="L1303" s="11"/>
      <c r="M1303" s="15"/>
      <c r="N1303" s="16"/>
      <c r="O1303" s="17"/>
      <c r="P1303" s="18"/>
    </row>
    <row r="1304" spans="4:16" x14ac:dyDescent="0.25">
      <c r="D1304" s="11"/>
      <c r="E1304" s="11"/>
      <c r="F1304" s="12"/>
      <c r="G1304" s="11"/>
      <c r="H1304" s="13"/>
      <c r="I1304" s="14"/>
      <c r="K1304" s="11"/>
      <c r="L1304" s="11"/>
      <c r="M1304" s="15"/>
      <c r="N1304" s="16"/>
      <c r="O1304" s="17"/>
      <c r="P1304" s="18"/>
    </row>
    <row r="1305" spans="4:16" x14ac:dyDescent="0.25">
      <c r="D1305" s="11"/>
      <c r="E1305" s="11"/>
      <c r="F1305" s="12"/>
      <c r="G1305" s="11"/>
      <c r="H1305" s="13"/>
      <c r="I1305" s="14"/>
      <c r="K1305" s="11"/>
      <c r="L1305" s="11"/>
      <c r="M1305" s="15"/>
      <c r="N1305" s="16"/>
      <c r="O1305" s="17"/>
      <c r="P1305" s="18"/>
    </row>
    <row r="1306" spans="4:16" x14ac:dyDescent="0.25">
      <c r="D1306" s="11"/>
      <c r="E1306" s="11"/>
      <c r="F1306" s="12"/>
      <c r="G1306" s="11"/>
      <c r="H1306" s="13"/>
      <c r="I1306" s="14"/>
      <c r="K1306" s="11"/>
      <c r="L1306" s="11"/>
      <c r="M1306" s="15"/>
      <c r="N1306" s="16"/>
      <c r="O1306" s="17"/>
      <c r="P1306" s="18"/>
    </row>
    <row r="1307" spans="4:16" x14ac:dyDescent="0.25">
      <c r="D1307" s="11"/>
      <c r="E1307" s="11"/>
      <c r="F1307" s="12"/>
      <c r="G1307" s="11"/>
      <c r="H1307" s="13"/>
      <c r="I1307" s="14"/>
      <c r="K1307" s="11"/>
      <c r="L1307" s="11"/>
      <c r="M1307" s="15"/>
      <c r="N1307" s="16"/>
      <c r="O1307" s="17"/>
      <c r="P1307" s="18"/>
    </row>
    <row r="1308" spans="4:16" x14ac:dyDescent="0.25">
      <c r="D1308" s="11"/>
      <c r="E1308" s="11"/>
      <c r="F1308" s="12"/>
      <c r="G1308" s="11"/>
      <c r="H1308" s="13"/>
      <c r="I1308" s="14"/>
      <c r="K1308" s="11"/>
      <c r="L1308" s="11"/>
      <c r="M1308" s="15"/>
      <c r="N1308" s="16"/>
      <c r="O1308" s="17"/>
      <c r="P1308" s="18"/>
    </row>
    <row r="1309" spans="4:16" x14ac:dyDescent="0.25">
      <c r="D1309" s="11"/>
      <c r="E1309" s="11"/>
      <c r="F1309" s="12"/>
      <c r="G1309" s="11"/>
      <c r="H1309" s="13"/>
      <c r="I1309" s="14"/>
      <c r="K1309" s="11"/>
      <c r="L1309" s="11"/>
      <c r="M1309" s="15"/>
      <c r="N1309" s="16"/>
      <c r="O1309" s="17"/>
      <c r="P1309" s="18"/>
    </row>
    <row r="1310" spans="4:16" x14ac:dyDescent="0.25">
      <c r="D1310" s="11"/>
      <c r="E1310" s="11"/>
      <c r="F1310" s="12"/>
      <c r="G1310" s="11"/>
      <c r="H1310" s="13"/>
      <c r="I1310" s="14"/>
      <c r="K1310" s="11"/>
      <c r="L1310" s="11"/>
      <c r="M1310" s="15"/>
      <c r="N1310" s="16"/>
      <c r="O1310" s="17"/>
      <c r="P1310" s="18"/>
    </row>
    <row r="1311" spans="4:16" x14ac:dyDescent="0.25">
      <c r="D1311" s="11"/>
      <c r="E1311" s="11"/>
      <c r="F1311" s="12"/>
      <c r="G1311" s="11"/>
      <c r="H1311" s="13"/>
      <c r="I1311" s="14"/>
      <c r="K1311" s="11"/>
      <c r="L1311" s="11"/>
      <c r="M1311" s="15"/>
      <c r="N1311" s="16"/>
      <c r="O1311" s="17"/>
      <c r="P1311" s="18"/>
    </row>
    <row r="1312" spans="4:16" x14ac:dyDescent="0.25">
      <c r="D1312" s="11"/>
      <c r="E1312" s="11"/>
      <c r="F1312" s="12"/>
      <c r="G1312" s="11"/>
      <c r="H1312" s="13"/>
      <c r="I1312" s="14"/>
      <c r="K1312" s="11"/>
      <c r="L1312" s="11"/>
      <c r="M1312" s="15"/>
      <c r="N1312" s="16"/>
      <c r="O1312" s="17"/>
      <c r="P1312" s="18"/>
    </row>
    <row r="1313" spans="4:16" x14ac:dyDescent="0.25">
      <c r="D1313" s="11"/>
      <c r="E1313" s="11"/>
      <c r="F1313" s="12"/>
      <c r="G1313" s="11"/>
      <c r="H1313" s="13"/>
      <c r="I1313" s="14"/>
      <c r="K1313" s="11"/>
      <c r="L1313" s="11"/>
      <c r="M1313" s="15"/>
      <c r="N1313" s="16"/>
      <c r="O1313" s="17"/>
      <c r="P1313" s="18"/>
    </row>
    <row r="1314" spans="4:16" x14ac:dyDescent="0.25">
      <c r="D1314" s="11"/>
      <c r="E1314" s="11"/>
      <c r="F1314" s="12"/>
      <c r="G1314" s="11"/>
      <c r="H1314" s="13"/>
      <c r="I1314" s="14"/>
      <c r="K1314" s="11"/>
      <c r="L1314" s="11"/>
      <c r="M1314" s="15"/>
      <c r="N1314" s="16"/>
      <c r="O1314" s="17"/>
      <c r="P1314" s="18"/>
    </row>
    <row r="1315" spans="4:16" x14ac:dyDescent="0.25">
      <c r="D1315" s="11"/>
      <c r="E1315" s="11"/>
      <c r="F1315" s="12"/>
      <c r="G1315" s="11"/>
      <c r="H1315" s="13"/>
      <c r="I1315" s="14"/>
      <c r="K1315" s="11"/>
      <c r="L1315" s="11"/>
      <c r="M1315" s="15"/>
      <c r="N1315" s="16"/>
      <c r="O1315" s="17"/>
      <c r="P1315" s="18"/>
    </row>
    <row r="1316" spans="4:16" x14ac:dyDescent="0.25">
      <c r="D1316" s="11"/>
      <c r="E1316" s="11"/>
      <c r="F1316" s="12"/>
      <c r="G1316" s="11"/>
      <c r="H1316" s="13"/>
      <c r="I1316" s="14"/>
      <c r="K1316" s="11"/>
      <c r="L1316" s="11"/>
      <c r="M1316" s="15"/>
      <c r="N1316" s="16"/>
      <c r="O1316" s="17"/>
      <c r="P1316" s="18"/>
    </row>
    <row r="1317" spans="4:16" x14ac:dyDescent="0.25">
      <c r="D1317" s="11"/>
      <c r="E1317" s="11"/>
      <c r="F1317" s="12"/>
      <c r="G1317" s="11"/>
      <c r="H1317" s="13"/>
      <c r="I1317" s="14"/>
      <c r="K1317" s="11"/>
      <c r="L1317" s="11"/>
      <c r="M1317" s="15"/>
      <c r="N1317" s="16"/>
      <c r="O1317" s="17"/>
      <c r="P1317" s="18"/>
    </row>
    <row r="1318" spans="4:16" x14ac:dyDescent="0.25">
      <c r="D1318" s="11"/>
      <c r="E1318" s="11"/>
      <c r="F1318" s="12"/>
      <c r="G1318" s="11"/>
      <c r="H1318" s="13"/>
      <c r="I1318" s="14"/>
      <c r="K1318" s="11"/>
      <c r="L1318" s="11"/>
      <c r="M1318" s="15"/>
      <c r="N1318" s="16"/>
      <c r="O1318" s="17"/>
      <c r="P1318" s="18"/>
    </row>
    <row r="1319" spans="4:16" x14ac:dyDescent="0.25">
      <c r="D1319" s="11"/>
      <c r="E1319" s="11"/>
      <c r="F1319" s="12"/>
      <c r="G1319" s="11"/>
      <c r="H1319" s="13"/>
      <c r="I1319" s="14"/>
      <c r="K1319" s="11"/>
      <c r="L1319" s="11"/>
      <c r="M1319" s="15"/>
      <c r="N1319" s="16"/>
      <c r="O1319" s="17"/>
      <c r="P1319" s="18"/>
    </row>
    <row r="1320" spans="4:16" x14ac:dyDescent="0.25">
      <c r="D1320" s="11"/>
      <c r="E1320" s="11"/>
      <c r="F1320" s="12"/>
      <c r="G1320" s="11"/>
      <c r="H1320" s="13"/>
      <c r="I1320" s="14"/>
      <c r="K1320" s="11"/>
      <c r="L1320" s="11"/>
      <c r="M1320" s="15"/>
      <c r="N1320" s="16"/>
      <c r="O1320" s="17"/>
      <c r="P1320" s="18"/>
    </row>
    <row r="1321" spans="4:16" x14ac:dyDescent="0.25">
      <c r="D1321" s="11"/>
      <c r="E1321" s="11"/>
      <c r="F1321" s="12"/>
      <c r="G1321" s="11"/>
      <c r="H1321" s="13"/>
      <c r="I1321" s="14"/>
      <c r="K1321" s="11"/>
      <c r="L1321" s="11"/>
      <c r="M1321" s="15"/>
      <c r="N1321" s="16"/>
      <c r="O1321" s="17"/>
      <c r="P1321" s="18"/>
    </row>
    <row r="1322" spans="4:16" x14ac:dyDescent="0.25">
      <c r="D1322" s="11"/>
      <c r="E1322" s="11"/>
      <c r="F1322" s="12"/>
      <c r="G1322" s="11"/>
      <c r="H1322" s="13"/>
      <c r="I1322" s="14"/>
      <c r="K1322" s="11"/>
      <c r="L1322" s="11"/>
      <c r="M1322" s="15"/>
      <c r="N1322" s="16"/>
      <c r="O1322" s="17"/>
      <c r="P1322" s="18"/>
    </row>
    <row r="1323" spans="4:16" x14ac:dyDescent="0.25">
      <c r="D1323" s="11"/>
      <c r="E1323" s="11"/>
      <c r="F1323" s="12"/>
      <c r="G1323" s="11"/>
      <c r="H1323" s="13"/>
      <c r="I1323" s="14"/>
      <c r="K1323" s="11"/>
      <c r="L1323" s="11"/>
      <c r="M1323" s="15"/>
      <c r="N1323" s="16"/>
      <c r="O1323" s="17"/>
      <c r="P1323" s="18"/>
    </row>
    <row r="1324" spans="4:16" x14ac:dyDescent="0.25">
      <c r="D1324" s="11"/>
      <c r="E1324" s="11"/>
      <c r="F1324" s="12"/>
      <c r="G1324" s="11"/>
      <c r="H1324" s="13"/>
      <c r="I1324" s="14"/>
      <c r="K1324" s="11"/>
      <c r="L1324" s="11"/>
      <c r="M1324" s="15"/>
      <c r="N1324" s="16"/>
      <c r="O1324" s="17"/>
      <c r="P1324" s="18"/>
    </row>
    <row r="1325" spans="4:16" x14ac:dyDescent="0.25">
      <c r="D1325" s="11"/>
      <c r="E1325" s="11"/>
      <c r="F1325" s="12"/>
      <c r="G1325" s="11"/>
      <c r="H1325" s="13"/>
      <c r="I1325" s="14"/>
      <c r="K1325" s="11"/>
      <c r="L1325" s="11"/>
      <c r="M1325" s="15"/>
      <c r="N1325" s="16"/>
      <c r="O1325" s="17"/>
      <c r="P1325" s="18"/>
    </row>
    <row r="1326" spans="4:16" x14ac:dyDescent="0.25">
      <c r="D1326" s="11"/>
      <c r="E1326" s="11"/>
      <c r="F1326" s="12"/>
      <c r="G1326" s="11"/>
      <c r="H1326" s="13"/>
      <c r="I1326" s="14"/>
      <c r="K1326" s="11"/>
      <c r="L1326" s="11"/>
      <c r="M1326" s="15"/>
      <c r="N1326" s="16"/>
      <c r="O1326" s="17"/>
      <c r="P1326" s="18"/>
    </row>
    <row r="1327" spans="4:16" x14ac:dyDescent="0.25">
      <c r="D1327" s="11"/>
      <c r="E1327" s="11"/>
      <c r="F1327" s="12"/>
      <c r="G1327" s="11"/>
      <c r="H1327" s="13"/>
      <c r="I1327" s="14"/>
      <c r="K1327" s="11"/>
      <c r="L1327" s="11"/>
      <c r="M1327" s="15"/>
      <c r="N1327" s="16"/>
      <c r="O1327" s="17"/>
      <c r="P1327" s="18"/>
    </row>
    <row r="1328" spans="4:16" x14ac:dyDescent="0.25">
      <c r="D1328" s="11"/>
      <c r="E1328" s="11"/>
      <c r="F1328" s="12"/>
      <c r="G1328" s="11"/>
      <c r="H1328" s="13"/>
      <c r="I1328" s="14"/>
      <c r="K1328" s="11"/>
      <c r="L1328" s="11"/>
      <c r="M1328" s="15"/>
      <c r="N1328" s="16"/>
      <c r="O1328" s="17"/>
      <c r="P1328" s="18"/>
    </row>
    <row r="1329" spans="4:16" x14ac:dyDescent="0.25">
      <c r="D1329" s="11"/>
      <c r="E1329" s="11"/>
      <c r="F1329" s="12"/>
      <c r="G1329" s="11"/>
      <c r="H1329" s="13"/>
      <c r="I1329" s="14"/>
      <c r="K1329" s="11"/>
      <c r="L1329" s="11"/>
      <c r="M1329" s="15"/>
      <c r="N1329" s="16"/>
      <c r="O1329" s="17"/>
      <c r="P1329" s="18"/>
    </row>
    <row r="1330" spans="4:16" x14ac:dyDescent="0.25">
      <c r="D1330" s="11"/>
      <c r="E1330" s="11"/>
      <c r="F1330" s="12"/>
      <c r="G1330" s="11"/>
      <c r="H1330" s="13"/>
      <c r="I1330" s="14"/>
      <c r="K1330" s="11"/>
      <c r="L1330" s="11"/>
      <c r="M1330" s="15"/>
      <c r="N1330" s="16"/>
      <c r="O1330" s="17"/>
      <c r="P1330" s="18"/>
    </row>
    <row r="1331" spans="4:16" x14ac:dyDescent="0.25">
      <c r="D1331" s="11"/>
      <c r="E1331" s="11"/>
      <c r="F1331" s="12"/>
      <c r="G1331" s="11"/>
      <c r="H1331" s="13"/>
      <c r="I1331" s="14"/>
      <c r="K1331" s="11"/>
      <c r="L1331" s="11"/>
      <c r="M1331" s="15"/>
      <c r="N1331" s="16"/>
      <c r="O1331" s="17"/>
      <c r="P1331" s="18"/>
    </row>
    <row r="1332" spans="4:16" x14ac:dyDescent="0.25">
      <c r="D1332" s="11"/>
      <c r="E1332" s="11"/>
      <c r="F1332" s="12"/>
      <c r="G1332" s="11"/>
      <c r="H1332" s="13"/>
      <c r="I1332" s="14"/>
      <c r="K1332" s="11"/>
      <c r="L1332" s="11"/>
      <c r="M1332" s="15"/>
      <c r="N1332" s="16"/>
      <c r="O1332" s="17"/>
      <c r="P1332" s="18"/>
    </row>
    <row r="1333" spans="4:16" x14ac:dyDescent="0.25">
      <c r="D1333" s="11"/>
      <c r="E1333" s="11"/>
      <c r="F1333" s="12"/>
      <c r="G1333" s="11"/>
      <c r="H1333" s="13"/>
      <c r="I1333" s="14"/>
      <c r="K1333" s="11"/>
      <c r="L1333" s="11"/>
      <c r="M1333" s="15"/>
      <c r="N1333" s="16"/>
      <c r="O1333" s="17"/>
      <c r="P1333" s="18"/>
    </row>
    <row r="1334" spans="4:16" x14ac:dyDescent="0.25">
      <c r="D1334" s="11"/>
      <c r="E1334" s="11"/>
      <c r="F1334" s="12"/>
      <c r="G1334" s="11"/>
      <c r="H1334" s="13"/>
      <c r="I1334" s="14"/>
      <c r="K1334" s="11"/>
      <c r="L1334" s="11"/>
      <c r="M1334" s="15"/>
      <c r="N1334" s="16"/>
      <c r="O1334" s="17"/>
      <c r="P1334" s="18"/>
    </row>
    <row r="1335" spans="4:16" x14ac:dyDescent="0.25">
      <c r="D1335" s="11"/>
      <c r="E1335" s="11"/>
      <c r="F1335" s="12"/>
      <c r="G1335" s="11"/>
      <c r="H1335" s="13"/>
      <c r="I1335" s="14"/>
      <c r="K1335" s="11"/>
      <c r="L1335" s="11"/>
      <c r="M1335" s="15"/>
      <c r="N1335" s="16"/>
      <c r="O1335" s="17"/>
      <c r="P1335" s="18"/>
    </row>
    <row r="1336" spans="4:16" x14ac:dyDescent="0.25">
      <c r="D1336" s="11"/>
      <c r="E1336" s="11"/>
      <c r="F1336" s="12"/>
      <c r="G1336" s="11"/>
      <c r="H1336" s="13"/>
      <c r="I1336" s="14"/>
      <c r="K1336" s="11"/>
      <c r="L1336" s="11"/>
      <c r="M1336" s="15"/>
      <c r="N1336" s="16"/>
      <c r="O1336" s="17"/>
      <c r="P1336" s="18"/>
    </row>
    <row r="1337" spans="4:16" x14ac:dyDescent="0.25">
      <c r="D1337" s="11"/>
      <c r="E1337" s="11"/>
      <c r="F1337" s="12"/>
      <c r="G1337" s="11"/>
      <c r="H1337" s="13"/>
      <c r="I1337" s="14"/>
      <c r="K1337" s="11"/>
      <c r="L1337" s="11"/>
      <c r="M1337" s="15"/>
      <c r="N1337" s="16"/>
      <c r="O1337" s="17"/>
      <c r="P1337" s="18"/>
    </row>
    <row r="1338" spans="4:16" x14ac:dyDescent="0.25">
      <c r="D1338" s="11"/>
      <c r="E1338" s="11"/>
      <c r="F1338" s="12"/>
      <c r="G1338" s="11"/>
      <c r="H1338" s="13"/>
      <c r="I1338" s="14"/>
      <c r="K1338" s="11"/>
      <c r="L1338" s="11"/>
      <c r="M1338" s="15"/>
      <c r="N1338" s="16"/>
      <c r="O1338" s="17"/>
      <c r="P1338" s="18"/>
    </row>
    <row r="1339" spans="4:16" x14ac:dyDescent="0.25">
      <c r="D1339" s="11"/>
      <c r="E1339" s="11"/>
      <c r="F1339" s="12"/>
      <c r="G1339" s="11"/>
      <c r="H1339" s="13"/>
      <c r="I1339" s="14"/>
      <c r="K1339" s="11"/>
      <c r="L1339" s="11"/>
      <c r="M1339" s="15"/>
      <c r="N1339" s="16"/>
      <c r="O1339" s="17"/>
      <c r="P1339" s="18"/>
    </row>
    <row r="1340" spans="4:16" x14ac:dyDescent="0.25">
      <c r="D1340" s="11"/>
      <c r="E1340" s="11"/>
      <c r="F1340" s="12"/>
      <c r="G1340" s="11"/>
      <c r="H1340" s="13"/>
      <c r="I1340" s="14"/>
      <c r="K1340" s="11"/>
      <c r="L1340" s="11"/>
      <c r="M1340" s="15"/>
      <c r="N1340" s="16"/>
      <c r="O1340" s="17"/>
      <c r="P1340" s="18"/>
    </row>
    <row r="1341" spans="4:16" x14ac:dyDescent="0.25">
      <c r="D1341" s="11"/>
      <c r="E1341" s="11"/>
      <c r="F1341" s="12"/>
      <c r="G1341" s="11"/>
      <c r="H1341" s="13"/>
      <c r="I1341" s="14"/>
      <c r="K1341" s="11"/>
      <c r="L1341" s="11"/>
      <c r="M1341" s="15"/>
      <c r="N1341" s="16"/>
      <c r="O1341" s="17"/>
      <c r="P1341" s="18"/>
    </row>
    <row r="1342" spans="4:16" x14ac:dyDescent="0.25">
      <c r="D1342" s="11"/>
      <c r="E1342" s="11"/>
      <c r="F1342" s="12"/>
      <c r="G1342" s="11"/>
      <c r="H1342" s="13"/>
      <c r="I1342" s="14"/>
      <c r="K1342" s="11"/>
      <c r="L1342" s="11"/>
      <c r="M1342" s="15"/>
      <c r="N1342" s="16"/>
      <c r="O1342" s="17"/>
      <c r="P1342" s="18"/>
    </row>
    <row r="1343" spans="4:16" x14ac:dyDescent="0.25">
      <c r="D1343" s="11"/>
      <c r="E1343" s="11"/>
      <c r="F1343" s="12"/>
      <c r="G1343" s="11"/>
      <c r="H1343" s="13"/>
      <c r="I1343" s="14"/>
      <c r="K1343" s="11"/>
      <c r="L1343" s="11"/>
      <c r="M1343" s="15"/>
      <c r="N1343" s="16"/>
      <c r="O1343" s="17"/>
      <c r="P1343" s="18"/>
    </row>
    <row r="1344" spans="4:16" x14ac:dyDescent="0.25">
      <c r="D1344" s="11"/>
      <c r="E1344" s="11"/>
      <c r="F1344" s="12"/>
      <c r="G1344" s="11"/>
      <c r="H1344" s="13"/>
      <c r="I1344" s="14"/>
      <c r="K1344" s="11"/>
      <c r="L1344" s="11"/>
      <c r="M1344" s="15"/>
      <c r="N1344" s="16"/>
      <c r="O1344" s="17"/>
      <c r="P1344" s="18"/>
    </row>
    <row r="1345" spans="4:16" x14ac:dyDescent="0.25">
      <c r="D1345" s="11"/>
      <c r="E1345" s="11"/>
      <c r="F1345" s="12"/>
      <c r="G1345" s="11"/>
      <c r="H1345" s="13"/>
      <c r="I1345" s="14"/>
      <c r="K1345" s="11"/>
      <c r="L1345" s="11"/>
      <c r="M1345" s="15"/>
      <c r="N1345" s="16"/>
      <c r="O1345" s="17"/>
      <c r="P1345" s="18"/>
    </row>
    <row r="1346" spans="4:16" x14ac:dyDescent="0.25">
      <c r="D1346" s="11"/>
      <c r="E1346" s="11"/>
      <c r="F1346" s="12"/>
      <c r="G1346" s="11"/>
      <c r="H1346" s="13"/>
      <c r="I1346" s="14"/>
      <c r="K1346" s="11"/>
      <c r="L1346" s="11"/>
      <c r="M1346" s="15"/>
      <c r="N1346" s="16"/>
      <c r="O1346" s="17"/>
      <c r="P1346" s="18"/>
    </row>
    <row r="1347" spans="4:16" x14ac:dyDescent="0.25">
      <c r="D1347" s="11"/>
      <c r="E1347" s="11"/>
      <c r="F1347" s="12"/>
      <c r="G1347" s="11"/>
      <c r="H1347" s="13"/>
      <c r="I1347" s="14"/>
      <c r="K1347" s="11"/>
      <c r="L1347" s="11"/>
      <c r="M1347" s="15"/>
      <c r="N1347" s="16"/>
      <c r="O1347" s="17"/>
      <c r="P1347" s="18"/>
    </row>
    <row r="1348" spans="4:16" x14ac:dyDescent="0.25">
      <c r="D1348" s="11"/>
      <c r="E1348" s="11"/>
      <c r="F1348" s="12"/>
      <c r="G1348" s="11"/>
      <c r="H1348" s="13"/>
      <c r="I1348" s="14"/>
      <c r="K1348" s="11"/>
      <c r="L1348" s="11"/>
      <c r="M1348" s="15"/>
      <c r="N1348" s="16"/>
      <c r="O1348" s="17"/>
      <c r="P1348" s="18"/>
    </row>
    <row r="1349" spans="4:16" x14ac:dyDescent="0.25">
      <c r="D1349" s="11"/>
      <c r="E1349" s="11"/>
      <c r="F1349" s="12"/>
      <c r="G1349" s="11"/>
      <c r="H1349" s="13"/>
      <c r="I1349" s="14"/>
      <c r="K1349" s="11"/>
      <c r="L1349" s="11"/>
      <c r="M1349" s="15"/>
      <c r="N1349" s="16"/>
      <c r="O1349" s="17"/>
      <c r="P1349" s="18"/>
    </row>
    <row r="1350" spans="4:16" x14ac:dyDescent="0.25">
      <c r="D1350" s="11"/>
      <c r="E1350" s="11"/>
      <c r="F1350" s="12"/>
      <c r="G1350" s="11"/>
      <c r="H1350" s="13"/>
      <c r="I1350" s="14"/>
      <c r="K1350" s="11"/>
      <c r="L1350" s="11"/>
      <c r="M1350" s="15"/>
      <c r="N1350" s="16"/>
      <c r="O1350" s="17"/>
      <c r="P1350" s="18"/>
    </row>
    <row r="1351" spans="4:16" x14ac:dyDescent="0.25">
      <c r="D1351" s="11"/>
      <c r="E1351" s="11"/>
      <c r="F1351" s="12"/>
      <c r="G1351" s="11"/>
      <c r="H1351" s="13"/>
      <c r="I1351" s="14"/>
      <c r="K1351" s="11"/>
      <c r="L1351" s="11"/>
      <c r="M1351" s="15"/>
      <c r="N1351" s="16"/>
      <c r="O1351" s="17"/>
      <c r="P1351" s="18"/>
    </row>
    <row r="1352" spans="4:16" x14ac:dyDescent="0.25">
      <c r="D1352" s="11"/>
      <c r="E1352" s="11"/>
      <c r="F1352" s="12"/>
      <c r="G1352" s="11"/>
      <c r="H1352" s="13"/>
      <c r="I1352" s="14"/>
      <c r="K1352" s="11"/>
      <c r="L1352" s="11"/>
      <c r="M1352" s="15"/>
      <c r="N1352" s="16"/>
      <c r="O1352" s="17"/>
      <c r="P1352" s="18"/>
    </row>
    <row r="1353" spans="4:16" x14ac:dyDescent="0.25">
      <c r="D1353" s="11"/>
      <c r="E1353" s="11"/>
      <c r="F1353" s="12"/>
      <c r="G1353" s="11"/>
      <c r="H1353" s="13"/>
      <c r="I1353" s="14"/>
      <c r="K1353" s="11"/>
      <c r="L1353" s="11"/>
      <c r="M1353" s="15"/>
      <c r="N1353" s="16"/>
      <c r="O1353" s="17"/>
      <c r="P1353" s="18"/>
    </row>
    <row r="1354" spans="4:16" x14ac:dyDescent="0.25">
      <c r="D1354" s="11"/>
      <c r="E1354" s="11"/>
      <c r="F1354" s="12"/>
      <c r="G1354" s="11"/>
      <c r="H1354" s="13"/>
      <c r="I1354" s="14"/>
      <c r="K1354" s="11"/>
      <c r="L1354" s="11"/>
      <c r="M1354" s="15"/>
      <c r="N1354" s="16"/>
      <c r="O1354" s="17"/>
      <c r="P1354" s="18"/>
    </row>
    <row r="1355" spans="4:16" x14ac:dyDescent="0.25">
      <c r="D1355" s="11"/>
      <c r="E1355" s="11"/>
      <c r="F1355" s="12"/>
      <c r="G1355" s="11"/>
      <c r="H1355" s="13"/>
      <c r="I1355" s="14"/>
      <c r="K1355" s="11"/>
      <c r="L1355" s="11"/>
      <c r="M1355" s="15"/>
      <c r="N1355" s="16"/>
      <c r="O1355" s="17"/>
      <c r="P1355" s="18"/>
    </row>
    <row r="1356" spans="4:16" x14ac:dyDescent="0.25">
      <c r="D1356" s="11"/>
      <c r="E1356" s="11"/>
      <c r="F1356" s="12"/>
      <c r="G1356" s="11"/>
      <c r="H1356" s="13"/>
      <c r="I1356" s="14"/>
      <c r="K1356" s="11"/>
      <c r="L1356" s="11"/>
      <c r="M1356" s="15"/>
      <c r="N1356" s="16"/>
      <c r="O1356" s="17"/>
      <c r="P1356" s="18"/>
    </row>
    <row r="1357" spans="4:16" x14ac:dyDescent="0.25">
      <c r="D1357" s="11"/>
      <c r="E1357" s="11"/>
      <c r="F1357" s="12"/>
      <c r="G1357" s="11"/>
      <c r="H1357" s="13"/>
      <c r="I1357" s="14"/>
      <c r="K1357" s="11"/>
      <c r="L1357" s="11"/>
      <c r="M1357" s="15"/>
      <c r="N1357" s="16"/>
      <c r="O1357" s="17"/>
      <c r="P1357" s="18"/>
    </row>
    <row r="1358" spans="4:16" x14ac:dyDescent="0.25">
      <c r="D1358" s="11"/>
      <c r="E1358" s="11"/>
      <c r="F1358" s="12"/>
      <c r="G1358" s="11"/>
      <c r="H1358" s="13"/>
      <c r="I1358" s="14"/>
      <c r="K1358" s="11"/>
      <c r="L1358" s="11"/>
      <c r="M1358" s="15"/>
      <c r="N1358" s="16"/>
      <c r="O1358" s="17"/>
      <c r="P1358" s="18"/>
    </row>
    <row r="1359" spans="4:16" x14ac:dyDescent="0.25">
      <c r="D1359" s="11"/>
      <c r="E1359" s="11"/>
      <c r="F1359" s="12"/>
      <c r="G1359" s="11"/>
      <c r="H1359" s="13"/>
      <c r="I1359" s="14"/>
      <c r="K1359" s="11"/>
      <c r="L1359" s="11"/>
      <c r="M1359" s="15"/>
      <c r="N1359" s="16"/>
      <c r="O1359" s="17"/>
      <c r="P1359" s="18"/>
    </row>
    <row r="1360" spans="4:16" x14ac:dyDescent="0.25">
      <c r="D1360" s="11"/>
      <c r="E1360" s="11"/>
      <c r="F1360" s="12"/>
      <c r="G1360" s="11"/>
      <c r="H1360" s="13"/>
      <c r="I1360" s="14"/>
      <c r="K1360" s="11"/>
      <c r="L1360" s="11"/>
      <c r="M1360" s="15"/>
      <c r="N1360" s="16"/>
      <c r="O1360" s="17"/>
      <c r="P1360" s="18"/>
    </row>
    <row r="1361" spans="4:16" x14ac:dyDescent="0.25">
      <c r="D1361" s="11"/>
      <c r="E1361" s="11"/>
      <c r="F1361" s="12"/>
      <c r="G1361" s="11"/>
      <c r="H1361" s="13"/>
      <c r="I1361" s="14"/>
      <c r="K1361" s="11"/>
      <c r="L1361" s="11"/>
      <c r="M1361" s="15"/>
      <c r="N1361" s="16"/>
      <c r="O1361" s="17"/>
      <c r="P1361" s="18"/>
    </row>
    <row r="1362" spans="4:16" x14ac:dyDescent="0.25">
      <c r="D1362" s="11"/>
      <c r="E1362" s="11"/>
      <c r="F1362" s="12"/>
      <c r="G1362" s="11"/>
      <c r="H1362" s="13"/>
      <c r="I1362" s="14"/>
      <c r="K1362" s="11"/>
      <c r="L1362" s="11"/>
      <c r="M1362" s="15"/>
      <c r="N1362" s="16"/>
      <c r="O1362" s="17"/>
      <c r="P1362" s="18"/>
    </row>
    <row r="1363" spans="4:16" x14ac:dyDescent="0.25">
      <c r="D1363" s="11"/>
      <c r="E1363" s="11"/>
      <c r="F1363" s="12"/>
      <c r="G1363" s="11"/>
      <c r="H1363" s="13"/>
      <c r="I1363" s="14"/>
      <c r="K1363" s="11"/>
      <c r="L1363" s="11"/>
      <c r="M1363" s="15"/>
      <c r="N1363" s="16"/>
      <c r="O1363" s="17"/>
      <c r="P1363" s="18"/>
    </row>
    <row r="1364" spans="4:16" x14ac:dyDescent="0.25">
      <c r="D1364" s="11"/>
      <c r="E1364" s="11"/>
      <c r="F1364" s="12"/>
      <c r="G1364" s="11"/>
      <c r="H1364" s="13"/>
      <c r="I1364" s="14"/>
      <c r="K1364" s="11"/>
      <c r="L1364" s="11"/>
      <c r="M1364" s="15"/>
      <c r="N1364" s="16"/>
      <c r="O1364" s="17"/>
      <c r="P1364" s="18"/>
    </row>
    <row r="1365" spans="4:16" x14ac:dyDescent="0.25">
      <c r="D1365" s="11"/>
      <c r="E1365" s="11"/>
      <c r="F1365" s="12"/>
      <c r="G1365" s="11"/>
      <c r="H1365" s="13"/>
      <c r="I1365" s="14"/>
      <c r="K1365" s="11"/>
      <c r="L1365" s="11"/>
      <c r="M1365" s="15"/>
      <c r="N1365" s="16"/>
      <c r="O1365" s="17"/>
      <c r="P1365" s="18"/>
    </row>
    <row r="1366" spans="4:16" x14ac:dyDescent="0.25">
      <c r="D1366" s="11"/>
      <c r="E1366" s="11"/>
      <c r="F1366" s="12"/>
      <c r="G1366" s="11"/>
      <c r="H1366" s="13"/>
      <c r="I1366" s="14"/>
      <c r="K1366" s="11"/>
      <c r="L1366" s="11"/>
      <c r="M1366" s="15"/>
      <c r="N1366" s="16"/>
      <c r="O1366" s="17"/>
      <c r="P1366" s="18"/>
    </row>
    <row r="1367" spans="4:16" x14ac:dyDescent="0.25">
      <c r="D1367" s="11"/>
      <c r="E1367" s="11"/>
      <c r="F1367" s="12"/>
      <c r="G1367" s="11"/>
      <c r="H1367" s="13"/>
      <c r="I1367" s="14"/>
      <c r="K1367" s="11"/>
      <c r="L1367" s="11"/>
      <c r="M1367" s="15"/>
      <c r="N1367" s="16"/>
      <c r="O1367" s="17"/>
      <c r="P1367" s="18"/>
    </row>
    <row r="1368" spans="4:16" x14ac:dyDescent="0.25">
      <c r="D1368" s="11"/>
      <c r="E1368" s="11"/>
      <c r="F1368" s="12"/>
      <c r="G1368" s="11"/>
      <c r="H1368" s="13"/>
      <c r="I1368" s="14"/>
      <c r="K1368" s="11"/>
      <c r="L1368" s="11"/>
      <c r="M1368" s="15"/>
      <c r="N1368" s="16"/>
      <c r="O1368" s="17"/>
      <c r="P1368" s="18"/>
    </row>
    <row r="1369" spans="4:16" x14ac:dyDescent="0.25">
      <c r="D1369" s="11"/>
      <c r="E1369" s="11"/>
      <c r="F1369" s="12"/>
      <c r="G1369" s="11"/>
      <c r="H1369" s="13"/>
      <c r="I1369" s="14"/>
      <c r="K1369" s="11"/>
      <c r="L1369" s="11"/>
      <c r="M1369" s="15"/>
      <c r="N1369" s="16"/>
      <c r="O1369" s="17"/>
      <c r="P1369" s="18"/>
    </row>
    <row r="1370" spans="4:16" x14ac:dyDescent="0.25">
      <c r="D1370" s="11"/>
      <c r="E1370" s="11"/>
      <c r="F1370" s="12"/>
      <c r="G1370" s="11"/>
      <c r="H1370" s="13"/>
      <c r="I1370" s="14"/>
      <c r="K1370" s="11"/>
      <c r="L1370" s="11"/>
      <c r="M1370" s="15"/>
      <c r="N1370" s="16"/>
      <c r="O1370" s="17"/>
      <c r="P1370" s="18"/>
    </row>
    <row r="1371" spans="4:16" x14ac:dyDescent="0.25">
      <c r="D1371" s="11"/>
      <c r="E1371" s="11"/>
      <c r="F1371" s="12"/>
      <c r="G1371" s="11"/>
      <c r="H1371" s="13"/>
      <c r="I1371" s="14"/>
      <c r="K1371" s="11"/>
      <c r="L1371" s="11"/>
      <c r="M1371" s="15"/>
      <c r="N1371" s="16"/>
      <c r="O1371" s="17"/>
      <c r="P1371" s="18"/>
    </row>
    <row r="1372" spans="4:16" x14ac:dyDescent="0.25">
      <c r="D1372" s="11"/>
      <c r="E1372" s="11"/>
      <c r="F1372" s="12"/>
      <c r="G1372" s="11"/>
      <c r="H1372" s="13"/>
      <c r="I1372" s="14"/>
      <c r="K1372" s="11"/>
      <c r="L1372" s="11"/>
      <c r="M1372" s="15"/>
      <c r="N1372" s="16"/>
      <c r="O1372" s="17"/>
      <c r="P1372" s="18"/>
    </row>
    <row r="1373" spans="4:16" x14ac:dyDescent="0.25">
      <c r="D1373" s="11"/>
      <c r="E1373" s="11"/>
      <c r="F1373" s="12"/>
      <c r="G1373" s="11"/>
      <c r="H1373" s="13"/>
      <c r="I1373" s="14"/>
      <c r="K1373" s="11"/>
      <c r="L1373" s="11"/>
      <c r="M1373" s="15"/>
      <c r="N1373" s="16"/>
      <c r="O1373" s="17"/>
      <c r="P1373" s="18"/>
    </row>
    <row r="1374" spans="4:16" x14ac:dyDescent="0.25">
      <c r="D1374" s="11"/>
      <c r="E1374" s="11"/>
      <c r="F1374" s="12"/>
      <c r="G1374" s="11"/>
      <c r="H1374" s="13"/>
      <c r="I1374" s="14"/>
      <c r="K1374" s="11"/>
      <c r="L1374" s="11"/>
      <c r="M1374" s="15"/>
      <c r="N1374" s="16"/>
      <c r="O1374" s="17"/>
      <c r="P1374" s="18"/>
    </row>
    <row r="1375" spans="4:16" x14ac:dyDescent="0.25">
      <c r="D1375" s="11"/>
      <c r="E1375" s="11"/>
      <c r="F1375" s="12"/>
      <c r="G1375" s="11"/>
      <c r="H1375" s="13"/>
      <c r="I1375" s="14"/>
      <c r="K1375" s="11"/>
      <c r="L1375" s="11"/>
      <c r="M1375" s="15"/>
      <c r="N1375" s="16"/>
      <c r="O1375" s="17"/>
      <c r="P1375" s="18"/>
    </row>
    <row r="1376" spans="4:16" x14ac:dyDescent="0.25">
      <c r="D1376" s="11"/>
      <c r="E1376" s="11"/>
      <c r="F1376" s="12"/>
      <c r="G1376" s="11"/>
      <c r="H1376" s="13"/>
      <c r="I1376" s="14"/>
      <c r="K1376" s="11"/>
      <c r="L1376" s="11"/>
      <c r="M1376" s="15"/>
      <c r="N1376" s="16"/>
      <c r="O1376" s="17"/>
      <c r="P1376" s="18"/>
    </row>
    <row r="1377" spans="4:16" x14ac:dyDescent="0.25">
      <c r="D1377" s="11"/>
      <c r="E1377" s="11"/>
      <c r="F1377" s="12"/>
      <c r="G1377" s="11"/>
      <c r="H1377" s="13"/>
      <c r="I1377" s="14"/>
      <c r="K1377" s="11"/>
      <c r="L1377" s="11"/>
      <c r="M1377" s="15"/>
      <c r="N1377" s="16"/>
      <c r="O1377" s="17"/>
      <c r="P1377" s="18"/>
    </row>
    <row r="1378" spans="4:16" x14ac:dyDescent="0.25">
      <c r="D1378" s="11"/>
      <c r="E1378" s="11"/>
      <c r="F1378" s="12"/>
      <c r="G1378" s="11"/>
      <c r="H1378" s="13"/>
      <c r="I1378" s="14"/>
      <c r="K1378" s="11"/>
      <c r="L1378" s="11"/>
      <c r="M1378" s="15"/>
      <c r="N1378" s="16"/>
      <c r="O1378" s="17"/>
      <c r="P1378" s="18"/>
    </row>
    <row r="1379" spans="4:16" x14ac:dyDescent="0.25">
      <c r="D1379" s="11"/>
      <c r="E1379" s="11"/>
      <c r="F1379" s="12"/>
      <c r="G1379" s="11"/>
      <c r="H1379" s="13"/>
      <c r="I1379" s="14"/>
      <c r="K1379" s="11"/>
      <c r="L1379" s="11"/>
      <c r="M1379" s="15"/>
      <c r="N1379" s="16"/>
      <c r="O1379" s="17"/>
      <c r="P1379" s="18"/>
    </row>
    <row r="1380" spans="4:16" x14ac:dyDescent="0.25">
      <c r="D1380" s="11"/>
      <c r="E1380" s="11"/>
      <c r="F1380" s="12"/>
      <c r="G1380" s="11"/>
      <c r="H1380" s="13"/>
      <c r="I1380" s="14"/>
      <c r="K1380" s="11"/>
      <c r="L1380" s="11"/>
      <c r="M1380" s="15"/>
      <c r="N1380" s="16"/>
      <c r="O1380" s="17"/>
      <c r="P1380" s="18"/>
    </row>
    <row r="1381" spans="4:16" x14ac:dyDescent="0.25">
      <c r="D1381" s="11"/>
      <c r="E1381" s="11"/>
      <c r="F1381" s="12"/>
      <c r="G1381" s="11"/>
      <c r="H1381" s="13"/>
      <c r="I1381" s="14"/>
      <c r="K1381" s="11"/>
      <c r="L1381" s="11"/>
      <c r="M1381" s="15"/>
      <c r="N1381" s="16"/>
      <c r="O1381" s="17"/>
      <c r="P1381" s="18"/>
    </row>
    <row r="1382" spans="4:16" x14ac:dyDescent="0.25">
      <c r="D1382" s="11"/>
      <c r="E1382" s="11"/>
      <c r="F1382" s="12"/>
      <c r="G1382" s="11"/>
      <c r="H1382" s="13"/>
      <c r="I1382" s="14"/>
      <c r="K1382" s="11"/>
      <c r="L1382" s="11"/>
      <c r="M1382" s="15"/>
      <c r="N1382" s="16"/>
      <c r="O1382" s="17"/>
      <c r="P1382" s="18"/>
    </row>
    <row r="1383" spans="4:16" x14ac:dyDescent="0.25">
      <c r="D1383" s="11"/>
      <c r="E1383" s="11"/>
      <c r="F1383" s="12"/>
      <c r="G1383" s="11"/>
      <c r="H1383" s="13"/>
      <c r="I1383" s="14"/>
      <c r="K1383" s="11"/>
      <c r="L1383" s="11"/>
      <c r="M1383" s="15"/>
      <c r="N1383" s="16"/>
      <c r="O1383" s="17"/>
      <c r="P1383" s="18"/>
    </row>
    <row r="1384" spans="4:16" x14ac:dyDescent="0.25">
      <c r="D1384" s="11"/>
      <c r="E1384" s="11"/>
      <c r="F1384" s="12"/>
      <c r="G1384" s="11"/>
      <c r="H1384" s="13"/>
      <c r="I1384" s="14"/>
      <c r="K1384" s="11"/>
      <c r="L1384" s="11"/>
      <c r="M1384" s="15"/>
      <c r="N1384" s="16"/>
      <c r="O1384" s="17"/>
      <c r="P1384" s="18"/>
    </row>
    <row r="1385" spans="4:16" x14ac:dyDescent="0.25">
      <c r="D1385" s="11"/>
      <c r="E1385" s="11"/>
      <c r="F1385" s="12"/>
      <c r="G1385" s="11"/>
      <c r="H1385" s="13"/>
      <c r="I1385" s="14"/>
      <c r="K1385" s="11"/>
      <c r="L1385" s="11"/>
      <c r="M1385" s="15"/>
      <c r="N1385" s="16"/>
      <c r="O1385" s="17"/>
      <c r="P1385" s="18"/>
    </row>
    <row r="1386" spans="4:16" x14ac:dyDescent="0.25">
      <c r="D1386" s="11"/>
      <c r="E1386" s="11"/>
      <c r="F1386" s="12"/>
      <c r="G1386" s="11"/>
      <c r="H1386" s="13"/>
      <c r="I1386" s="14"/>
      <c r="K1386" s="11"/>
      <c r="L1386" s="11"/>
      <c r="M1386" s="15"/>
      <c r="N1386" s="16"/>
      <c r="O1386" s="17"/>
      <c r="P1386" s="18"/>
    </row>
    <row r="1387" spans="4:16" x14ac:dyDescent="0.25">
      <c r="D1387" s="11"/>
      <c r="E1387" s="11"/>
      <c r="F1387" s="12"/>
      <c r="G1387" s="11"/>
      <c r="H1387" s="13"/>
      <c r="I1387" s="14"/>
      <c r="K1387" s="11"/>
      <c r="L1387" s="11"/>
      <c r="M1387" s="15"/>
      <c r="N1387" s="16"/>
      <c r="O1387" s="17"/>
      <c r="P1387" s="18"/>
    </row>
    <row r="1388" spans="4:16" x14ac:dyDescent="0.25">
      <c r="D1388" s="11"/>
      <c r="E1388" s="11"/>
      <c r="F1388" s="12"/>
      <c r="G1388" s="11"/>
      <c r="H1388" s="13"/>
      <c r="I1388" s="14"/>
      <c r="K1388" s="11"/>
      <c r="L1388" s="11"/>
      <c r="M1388" s="15"/>
      <c r="N1388" s="16"/>
      <c r="O1388" s="17"/>
      <c r="P1388" s="18"/>
    </row>
    <row r="1389" spans="4:16" x14ac:dyDescent="0.25">
      <c r="D1389" s="11"/>
      <c r="E1389" s="11"/>
      <c r="F1389" s="12"/>
      <c r="G1389" s="11"/>
      <c r="H1389" s="13"/>
      <c r="I1389" s="14"/>
      <c r="K1389" s="11"/>
      <c r="L1389" s="11"/>
      <c r="M1389" s="15"/>
      <c r="N1389" s="16"/>
      <c r="O1389" s="17"/>
      <c r="P1389" s="18"/>
    </row>
    <row r="1390" spans="4:16" x14ac:dyDescent="0.25">
      <c r="D1390" s="11"/>
      <c r="E1390" s="11"/>
      <c r="F1390" s="12"/>
      <c r="G1390" s="11"/>
      <c r="H1390" s="13"/>
      <c r="I1390" s="14"/>
      <c r="K1390" s="11"/>
      <c r="L1390" s="11"/>
      <c r="M1390" s="15"/>
      <c r="N1390" s="16"/>
      <c r="O1390" s="17"/>
      <c r="P1390" s="18"/>
    </row>
    <row r="1391" spans="4:16" x14ac:dyDescent="0.25">
      <c r="D1391" s="11"/>
      <c r="E1391" s="11"/>
      <c r="F1391" s="12"/>
      <c r="G1391" s="11"/>
      <c r="H1391" s="13"/>
      <c r="I1391" s="14"/>
      <c r="K1391" s="11"/>
      <c r="L1391" s="11"/>
      <c r="M1391" s="15"/>
      <c r="N1391" s="16"/>
      <c r="O1391" s="17"/>
      <c r="P1391" s="18"/>
    </row>
    <row r="1392" spans="4:16" x14ac:dyDescent="0.25">
      <c r="D1392" s="11"/>
      <c r="E1392" s="11"/>
      <c r="F1392" s="12"/>
      <c r="G1392" s="11"/>
      <c r="H1392" s="13"/>
      <c r="I1392" s="14"/>
      <c r="K1392" s="11"/>
      <c r="L1392" s="11"/>
      <c r="M1392" s="15"/>
      <c r="N1392" s="16"/>
      <c r="O1392" s="17"/>
      <c r="P1392" s="18"/>
    </row>
    <row r="1393" spans="4:16" x14ac:dyDescent="0.25">
      <c r="D1393" s="11"/>
      <c r="E1393" s="11"/>
      <c r="F1393" s="12"/>
      <c r="G1393" s="11"/>
      <c r="H1393" s="13"/>
      <c r="I1393" s="14"/>
      <c r="K1393" s="11"/>
      <c r="L1393" s="11"/>
      <c r="M1393" s="15"/>
      <c r="N1393" s="16"/>
      <c r="O1393" s="17"/>
      <c r="P1393" s="18"/>
    </row>
    <row r="1394" spans="4:16" x14ac:dyDescent="0.25">
      <c r="D1394" s="11"/>
      <c r="E1394" s="11"/>
      <c r="F1394" s="12"/>
      <c r="G1394" s="11"/>
      <c r="H1394" s="13"/>
      <c r="I1394" s="14"/>
      <c r="K1394" s="11"/>
      <c r="L1394" s="11"/>
      <c r="M1394" s="15"/>
      <c r="N1394" s="16"/>
      <c r="O1394" s="17"/>
      <c r="P1394" s="18"/>
    </row>
    <row r="1395" spans="4:16" x14ac:dyDescent="0.25">
      <c r="D1395" s="11"/>
      <c r="E1395" s="11"/>
      <c r="F1395" s="12"/>
      <c r="G1395" s="11"/>
      <c r="H1395" s="13"/>
      <c r="I1395" s="14"/>
      <c r="K1395" s="11"/>
      <c r="L1395" s="11"/>
      <c r="M1395" s="15"/>
      <c r="N1395" s="16"/>
      <c r="O1395" s="17"/>
      <c r="P1395" s="18"/>
    </row>
    <row r="1396" spans="4:16" x14ac:dyDescent="0.25">
      <c r="D1396" s="11"/>
      <c r="E1396" s="11"/>
      <c r="F1396" s="12"/>
      <c r="G1396" s="11"/>
      <c r="H1396" s="13"/>
      <c r="I1396" s="14"/>
      <c r="K1396" s="11"/>
      <c r="L1396" s="11"/>
      <c r="M1396" s="15"/>
      <c r="N1396" s="16"/>
      <c r="O1396" s="17"/>
      <c r="P1396" s="18"/>
    </row>
    <row r="1397" spans="4:16" x14ac:dyDescent="0.25">
      <c r="D1397" s="11"/>
      <c r="E1397" s="11"/>
      <c r="F1397" s="12"/>
      <c r="G1397" s="11"/>
      <c r="H1397" s="13"/>
      <c r="I1397" s="14"/>
      <c r="K1397" s="11"/>
      <c r="L1397" s="11"/>
      <c r="M1397" s="15"/>
      <c r="N1397" s="16"/>
      <c r="O1397" s="17"/>
      <c r="P1397" s="18"/>
    </row>
    <row r="1398" spans="4:16" x14ac:dyDescent="0.25">
      <c r="D1398" s="11"/>
      <c r="E1398" s="11"/>
      <c r="F1398" s="12"/>
      <c r="G1398" s="11"/>
      <c r="H1398" s="13"/>
      <c r="I1398" s="14"/>
      <c r="K1398" s="11"/>
      <c r="L1398" s="11"/>
      <c r="M1398" s="15"/>
      <c r="N1398" s="16"/>
      <c r="O1398" s="17"/>
      <c r="P1398" s="18"/>
    </row>
    <row r="1399" spans="4:16" x14ac:dyDescent="0.25">
      <c r="D1399" s="11"/>
      <c r="E1399" s="11"/>
      <c r="F1399" s="12"/>
      <c r="G1399" s="11"/>
      <c r="H1399" s="13"/>
      <c r="I1399" s="14"/>
      <c r="K1399" s="11"/>
      <c r="L1399" s="11"/>
      <c r="M1399" s="15"/>
      <c r="N1399" s="16"/>
      <c r="O1399" s="17"/>
      <c r="P1399" s="18"/>
    </row>
    <row r="1400" spans="4:16" x14ac:dyDescent="0.25">
      <c r="D1400" s="11"/>
      <c r="E1400" s="11"/>
      <c r="F1400" s="12"/>
      <c r="G1400" s="11"/>
      <c r="H1400" s="13"/>
      <c r="I1400" s="14"/>
      <c r="K1400" s="11"/>
      <c r="L1400" s="11"/>
      <c r="M1400" s="15"/>
      <c r="N1400" s="16"/>
      <c r="O1400" s="17"/>
      <c r="P1400" s="18"/>
    </row>
    <row r="1401" spans="4:16" x14ac:dyDescent="0.25">
      <c r="D1401" s="11"/>
      <c r="E1401" s="11"/>
      <c r="F1401" s="12"/>
      <c r="G1401" s="11"/>
      <c r="H1401" s="13"/>
      <c r="I1401" s="14"/>
      <c r="K1401" s="11"/>
      <c r="L1401" s="11"/>
      <c r="M1401" s="15"/>
      <c r="N1401" s="16"/>
      <c r="O1401" s="17"/>
      <c r="P1401" s="18"/>
    </row>
    <row r="1402" spans="4:16" x14ac:dyDescent="0.25">
      <c r="D1402" s="11"/>
      <c r="E1402" s="11"/>
      <c r="F1402" s="12"/>
      <c r="G1402" s="11"/>
      <c r="H1402" s="13"/>
      <c r="I1402" s="14"/>
      <c r="K1402" s="11"/>
      <c r="L1402" s="11"/>
      <c r="M1402" s="15"/>
      <c r="N1402" s="16"/>
      <c r="O1402" s="17"/>
      <c r="P1402" s="18"/>
    </row>
    <row r="1403" spans="4:16" x14ac:dyDescent="0.25">
      <c r="D1403" s="11"/>
      <c r="E1403" s="11"/>
      <c r="F1403" s="12"/>
      <c r="G1403" s="11"/>
      <c r="H1403" s="13"/>
      <c r="I1403" s="14"/>
      <c r="K1403" s="11"/>
      <c r="L1403" s="11"/>
      <c r="M1403" s="15"/>
      <c r="N1403" s="16"/>
      <c r="O1403" s="17"/>
      <c r="P1403" s="18"/>
    </row>
    <row r="1404" spans="4:16" x14ac:dyDescent="0.25">
      <c r="D1404" s="11"/>
      <c r="E1404" s="11"/>
      <c r="F1404" s="12"/>
      <c r="G1404" s="11"/>
      <c r="H1404" s="13"/>
      <c r="I1404" s="14"/>
      <c r="K1404" s="11"/>
      <c r="L1404" s="11"/>
      <c r="M1404" s="15"/>
      <c r="N1404" s="16"/>
      <c r="O1404" s="17"/>
      <c r="P1404" s="18"/>
    </row>
    <row r="1405" spans="4:16" x14ac:dyDescent="0.25">
      <c r="D1405" s="11"/>
      <c r="E1405" s="11"/>
      <c r="F1405" s="12"/>
      <c r="G1405" s="11"/>
      <c r="H1405" s="13"/>
      <c r="I1405" s="14"/>
      <c r="K1405" s="11"/>
      <c r="L1405" s="11"/>
      <c r="M1405" s="15"/>
      <c r="N1405" s="16"/>
      <c r="O1405" s="17"/>
      <c r="P1405" s="18"/>
    </row>
    <row r="1406" spans="4:16" x14ac:dyDescent="0.25">
      <c r="D1406" s="11"/>
      <c r="E1406" s="11"/>
      <c r="F1406" s="12"/>
      <c r="G1406" s="11"/>
      <c r="H1406" s="13"/>
      <c r="I1406" s="14"/>
      <c r="K1406" s="11"/>
      <c r="L1406" s="11"/>
      <c r="M1406" s="15"/>
      <c r="N1406" s="16"/>
      <c r="O1406" s="17"/>
      <c r="P1406" s="18"/>
    </row>
    <row r="1407" spans="4:16" x14ac:dyDescent="0.25">
      <c r="D1407" s="11"/>
      <c r="E1407" s="11"/>
      <c r="F1407" s="12"/>
      <c r="G1407" s="11"/>
      <c r="H1407" s="13"/>
      <c r="I1407" s="14"/>
      <c r="K1407" s="11"/>
      <c r="L1407" s="11"/>
      <c r="M1407" s="15"/>
      <c r="N1407" s="16"/>
      <c r="O1407" s="17"/>
      <c r="P1407" s="18"/>
    </row>
    <row r="1408" spans="4:16" x14ac:dyDescent="0.25">
      <c r="D1408" s="11"/>
      <c r="E1408" s="11"/>
      <c r="F1408" s="12"/>
      <c r="G1408" s="11"/>
      <c r="H1408" s="13"/>
      <c r="I1408" s="14"/>
      <c r="K1408" s="11"/>
      <c r="L1408" s="11"/>
      <c r="M1408" s="15"/>
      <c r="N1408" s="16"/>
      <c r="O1408" s="17"/>
      <c r="P1408" s="18"/>
    </row>
    <row r="1409" spans="4:16" x14ac:dyDescent="0.25">
      <c r="D1409" s="11"/>
      <c r="E1409" s="11"/>
      <c r="F1409" s="12"/>
      <c r="G1409" s="11"/>
      <c r="H1409" s="13"/>
      <c r="I1409" s="14"/>
      <c r="K1409" s="11"/>
      <c r="L1409" s="11"/>
      <c r="M1409" s="15"/>
      <c r="N1409" s="16"/>
      <c r="O1409" s="17"/>
      <c r="P1409" s="18"/>
    </row>
    <row r="1410" spans="4:16" x14ac:dyDescent="0.25">
      <c r="D1410" s="11"/>
      <c r="E1410" s="11"/>
      <c r="F1410" s="12"/>
      <c r="G1410" s="11"/>
      <c r="H1410" s="13"/>
      <c r="I1410" s="14"/>
      <c r="K1410" s="11"/>
      <c r="L1410" s="11"/>
      <c r="M1410" s="15"/>
      <c r="N1410" s="16"/>
      <c r="O1410" s="17"/>
      <c r="P1410" s="18"/>
    </row>
    <row r="1411" spans="4:16" x14ac:dyDescent="0.25">
      <c r="D1411" s="11"/>
      <c r="E1411" s="11"/>
      <c r="F1411" s="12"/>
      <c r="G1411" s="11"/>
      <c r="H1411" s="13"/>
      <c r="I1411" s="14"/>
      <c r="K1411" s="11"/>
      <c r="L1411" s="11"/>
      <c r="M1411" s="15"/>
      <c r="N1411" s="16"/>
      <c r="O1411" s="17"/>
      <c r="P1411" s="18"/>
    </row>
    <row r="1412" spans="4:16" x14ac:dyDescent="0.25">
      <c r="D1412" s="11"/>
      <c r="E1412" s="11"/>
      <c r="F1412" s="12"/>
      <c r="G1412" s="11"/>
      <c r="H1412" s="13"/>
      <c r="I1412" s="14"/>
      <c r="K1412" s="11"/>
      <c r="L1412" s="11"/>
      <c r="M1412" s="15"/>
      <c r="N1412" s="16"/>
      <c r="O1412" s="17"/>
      <c r="P1412" s="18"/>
    </row>
    <row r="1413" spans="4:16" x14ac:dyDescent="0.25">
      <c r="D1413" s="11"/>
      <c r="E1413" s="11"/>
      <c r="F1413" s="12"/>
      <c r="G1413" s="11"/>
      <c r="H1413" s="13"/>
      <c r="I1413" s="14"/>
      <c r="K1413" s="11"/>
      <c r="L1413" s="11"/>
      <c r="M1413" s="15"/>
      <c r="N1413" s="16"/>
      <c r="O1413" s="17"/>
      <c r="P1413" s="18"/>
    </row>
    <row r="1414" spans="4:16" x14ac:dyDescent="0.25">
      <c r="D1414" s="11"/>
      <c r="E1414" s="11"/>
      <c r="F1414" s="12"/>
      <c r="G1414" s="11"/>
      <c r="H1414" s="13"/>
      <c r="I1414" s="14"/>
      <c r="K1414" s="11"/>
      <c r="L1414" s="11"/>
      <c r="M1414" s="15"/>
      <c r="N1414" s="16"/>
      <c r="O1414" s="17"/>
      <c r="P1414" s="18"/>
    </row>
    <row r="1415" spans="4:16" x14ac:dyDescent="0.25">
      <c r="D1415" s="11"/>
      <c r="E1415" s="11"/>
      <c r="F1415" s="12"/>
      <c r="G1415" s="11"/>
      <c r="H1415" s="13"/>
      <c r="I1415" s="14"/>
      <c r="K1415" s="11"/>
      <c r="L1415" s="11"/>
      <c r="M1415" s="15"/>
      <c r="N1415" s="16"/>
      <c r="O1415" s="17"/>
      <c r="P1415" s="18"/>
    </row>
    <row r="1416" spans="4:16" x14ac:dyDescent="0.25">
      <c r="D1416" s="11"/>
      <c r="E1416" s="11"/>
      <c r="F1416" s="12"/>
      <c r="G1416" s="11"/>
      <c r="H1416" s="13"/>
      <c r="I1416" s="14"/>
      <c r="K1416" s="11"/>
      <c r="L1416" s="11"/>
      <c r="M1416" s="15"/>
      <c r="N1416" s="16"/>
      <c r="O1416" s="17"/>
      <c r="P1416" s="18"/>
    </row>
    <row r="1417" spans="4:16" x14ac:dyDescent="0.25">
      <c r="D1417" s="11"/>
      <c r="E1417" s="11"/>
      <c r="F1417" s="12"/>
      <c r="G1417" s="11"/>
      <c r="H1417" s="13"/>
      <c r="I1417" s="14"/>
      <c r="K1417" s="11"/>
      <c r="L1417" s="11"/>
      <c r="M1417" s="15"/>
      <c r="N1417" s="16"/>
      <c r="O1417" s="17"/>
      <c r="P1417" s="18"/>
    </row>
    <row r="1418" spans="4:16" x14ac:dyDescent="0.25">
      <c r="D1418" s="11"/>
      <c r="E1418" s="11"/>
      <c r="F1418" s="12"/>
      <c r="G1418" s="11"/>
      <c r="H1418" s="13"/>
      <c r="I1418" s="14"/>
      <c r="K1418" s="11"/>
      <c r="L1418" s="11"/>
      <c r="M1418" s="15"/>
      <c r="N1418" s="16"/>
      <c r="O1418" s="17"/>
      <c r="P1418" s="18"/>
    </row>
    <row r="1419" spans="4:16" x14ac:dyDescent="0.25">
      <c r="D1419" s="11"/>
      <c r="E1419" s="11"/>
      <c r="F1419" s="12"/>
      <c r="G1419" s="11"/>
      <c r="H1419" s="13"/>
      <c r="I1419" s="14"/>
      <c r="K1419" s="11"/>
      <c r="L1419" s="11"/>
      <c r="M1419" s="15"/>
      <c r="N1419" s="16"/>
      <c r="O1419" s="17"/>
      <c r="P1419" s="18"/>
    </row>
    <row r="1420" spans="4:16" x14ac:dyDescent="0.25">
      <c r="D1420" s="11"/>
      <c r="E1420" s="11"/>
      <c r="F1420" s="12"/>
      <c r="G1420" s="11"/>
      <c r="H1420" s="13"/>
      <c r="I1420" s="14"/>
      <c r="K1420" s="11"/>
      <c r="L1420" s="11"/>
      <c r="M1420" s="15"/>
      <c r="N1420" s="16"/>
      <c r="O1420" s="17"/>
      <c r="P1420" s="18"/>
    </row>
    <row r="1421" spans="4:16" x14ac:dyDescent="0.25">
      <c r="D1421" s="11"/>
      <c r="E1421" s="11"/>
      <c r="F1421" s="12"/>
      <c r="G1421" s="11"/>
      <c r="H1421" s="13"/>
      <c r="I1421" s="14"/>
      <c r="K1421" s="11"/>
      <c r="L1421" s="11"/>
      <c r="M1421" s="15"/>
      <c r="N1421" s="16"/>
      <c r="O1421" s="17"/>
      <c r="P1421" s="18"/>
    </row>
    <row r="1422" spans="4:16" x14ac:dyDescent="0.25">
      <c r="D1422" s="11"/>
      <c r="E1422" s="11"/>
      <c r="F1422" s="12"/>
      <c r="G1422" s="11"/>
      <c r="H1422" s="13"/>
      <c r="I1422" s="14"/>
      <c r="K1422" s="11"/>
      <c r="L1422" s="11"/>
      <c r="M1422" s="15"/>
      <c r="N1422" s="16"/>
      <c r="O1422" s="17"/>
      <c r="P1422" s="18"/>
    </row>
    <row r="1423" spans="4:16" x14ac:dyDescent="0.25">
      <c r="D1423" s="11"/>
      <c r="E1423" s="11"/>
      <c r="F1423" s="12"/>
      <c r="G1423" s="11"/>
      <c r="H1423" s="13"/>
      <c r="I1423" s="14"/>
      <c r="K1423" s="11"/>
      <c r="L1423" s="11"/>
      <c r="M1423" s="15"/>
      <c r="N1423" s="16"/>
      <c r="O1423" s="17"/>
      <c r="P1423" s="18"/>
    </row>
    <row r="1424" spans="4:16" x14ac:dyDescent="0.25">
      <c r="D1424" s="11"/>
      <c r="E1424" s="11"/>
      <c r="F1424" s="12"/>
      <c r="G1424" s="11"/>
      <c r="H1424" s="13"/>
      <c r="I1424" s="14"/>
      <c r="K1424" s="11"/>
      <c r="L1424" s="11"/>
      <c r="M1424" s="15"/>
      <c r="N1424" s="16"/>
      <c r="O1424" s="17"/>
      <c r="P1424" s="18"/>
    </row>
    <row r="1425" spans="4:16" x14ac:dyDescent="0.25">
      <c r="D1425" s="11"/>
      <c r="E1425" s="11"/>
      <c r="F1425" s="12"/>
      <c r="G1425" s="11"/>
      <c r="H1425" s="13"/>
      <c r="I1425" s="14"/>
      <c r="K1425" s="11"/>
      <c r="L1425" s="11"/>
      <c r="M1425" s="15"/>
      <c r="N1425" s="16"/>
      <c r="O1425" s="17"/>
      <c r="P1425" s="18"/>
    </row>
    <row r="1426" spans="4:16" x14ac:dyDescent="0.25">
      <c r="D1426" s="11"/>
      <c r="E1426" s="11"/>
      <c r="F1426" s="12"/>
      <c r="G1426" s="11"/>
      <c r="H1426" s="13"/>
      <c r="I1426" s="14"/>
      <c r="K1426" s="11"/>
      <c r="L1426" s="11"/>
      <c r="M1426" s="15"/>
      <c r="N1426" s="16"/>
      <c r="O1426" s="17"/>
      <c r="P1426" s="18"/>
    </row>
    <row r="1427" spans="4:16" x14ac:dyDescent="0.25">
      <c r="D1427" s="11"/>
      <c r="E1427" s="11"/>
      <c r="F1427" s="12"/>
      <c r="G1427" s="11"/>
      <c r="H1427" s="13"/>
      <c r="I1427" s="14"/>
      <c r="K1427" s="11"/>
      <c r="L1427" s="11"/>
      <c r="M1427" s="15"/>
      <c r="N1427" s="16"/>
      <c r="O1427" s="17"/>
      <c r="P1427" s="18"/>
    </row>
    <row r="1428" spans="4:16" x14ac:dyDescent="0.25">
      <c r="D1428" s="11"/>
      <c r="E1428" s="11"/>
      <c r="F1428" s="12"/>
      <c r="G1428" s="11"/>
      <c r="H1428" s="13"/>
      <c r="I1428" s="14"/>
      <c r="K1428" s="11"/>
      <c r="L1428" s="11"/>
      <c r="M1428" s="15"/>
      <c r="N1428" s="16"/>
      <c r="O1428" s="17"/>
      <c r="P1428" s="18"/>
    </row>
    <row r="1429" spans="4:16" x14ac:dyDescent="0.25">
      <c r="D1429" s="11"/>
      <c r="E1429" s="11"/>
      <c r="F1429" s="12"/>
      <c r="G1429" s="11"/>
      <c r="H1429" s="13"/>
      <c r="I1429" s="14"/>
      <c r="K1429" s="11"/>
      <c r="L1429" s="11"/>
      <c r="M1429" s="15"/>
      <c r="N1429" s="16"/>
      <c r="O1429" s="17"/>
      <c r="P1429" s="18"/>
    </row>
    <row r="1430" spans="4:16" x14ac:dyDescent="0.25">
      <c r="D1430" s="11"/>
      <c r="E1430" s="11"/>
      <c r="F1430" s="12"/>
      <c r="G1430" s="11"/>
      <c r="H1430" s="13"/>
      <c r="I1430" s="14"/>
      <c r="K1430" s="11"/>
      <c r="L1430" s="11"/>
      <c r="M1430" s="15"/>
      <c r="N1430" s="16"/>
      <c r="O1430" s="17"/>
      <c r="P1430" s="18"/>
    </row>
    <row r="1431" spans="4:16" x14ac:dyDescent="0.25">
      <c r="D1431" s="11"/>
      <c r="E1431" s="11"/>
      <c r="F1431" s="12"/>
      <c r="G1431" s="11"/>
      <c r="H1431" s="13"/>
      <c r="I1431" s="14"/>
      <c r="K1431" s="11"/>
      <c r="L1431" s="11"/>
      <c r="M1431" s="15"/>
      <c r="N1431" s="16"/>
      <c r="O1431" s="17"/>
      <c r="P1431" s="18"/>
    </row>
    <row r="1432" spans="4:16" x14ac:dyDescent="0.25">
      <c r="D1432" s="11"/>
      <c r="E1432" s="11"/>
      <c r="F1432" s="12"/>
      <c r="G1432" s="11"/>
      <c r="H1432" s="13"/>
      <c r="I1432" s="14"/>
      <c r="K1432" s="11"/>
      <c r="L1432" s="11"/>
      <c r="M1432" s="15"/>
      <c r="N1432" s="16"/>
      <c r="O1432" s="17"/>
      <c r="P1432" s="18"/>
    </row>
    <row r="1433" spans="4:16" x14ac:dyDescent="0.25">
      <c r="D1433" s="11"/>
      <c r="E1433" s="11"/>
      <c r="F1433" s="12"/>
      <c r="G1433" s="11"/>
      <c r="H1433" s="13"/>
      <c r="I1433" s="14"/>
      <c r="K1433" s="11"/>
      <c r="L1433" s="11"/>
      <c r="M1433" s="15"/>
      <c r="N1433" s="16"/>
      <c r="O1433" s="17"/>
      <c r="P1433" s="18"/>
    </row>
    <row r="1434" spans="4:16" x14ac:dyDescent="0.25">
      <c r="D1434" s="11"/>
      <c r="E1434" s="11"/>
      <c r="F1434" s="12"/>
      <c r="G1434" s="11"/>
      <c r="H1434" s="13"/>
      <c r="I1434" s="14"/>
      <c r="K1434" s="11"/>
      <c r="L1434" s="11"/>
      <c r="M1434" s="15"/>
      <c r="N1434" s="16"/>
      <c r="O1434" s="17"/>
      <c r="P1434" s="18"/>
    </row>
    <row r="1435" spans="4:16" x14ac:dyDescent="0.25">
      <c r="D1435" s="11"/>
      <c r="E1435" s="11"/>
      <c r="F1435" s="12"/>
      <c r="G1435" s="11"/>
      <c r="H1435" s="13"/>
      <c r="I1435" s="14"/>
      <c r="K1435" s="11"/>
      <c r="L1435" s="11"/>
      <c r="M1435" s="15"/>
      <c r="N1435" s="16"/>
      <c r="O1435" s="17"/>
      <c r="P1435" s="18"/>
    </row>
    <row r="1436" spans="4:16" x14ac:dyDescent="0.25">
      <c r="D1436" s="11"/>
      <c r="E1436" s="11"/>
      <c r="F1436" s="12"/>
      <c r="G1436" s="11"/>
      <c r="H1436" s="13"/>
      <c r="I1436" s="14"/>
      <c r="K1436" s="11"/>
      <c r="L1436" s="11"/>
      <c r="M1436" s="15"/>
      <c r="N1436" s="16"/>
      <c r="O1436" s="17"/>
      <c r="P1436" s="18"/>
    </row>
    <row r="1437" spans="4:16" x14ac:dyDescent="0.25">
      <c r="D1437" s="11"/>
      <c r="E1437" s="11"/>
      <c r="F1437" s="12"/>
      <c r="G1437" s="11"/>
      <c r="H1437" s="13"/>
      <c r="I1437" s="14"/>
      <c r="K1437" s="11"/>
      <c r="L1437" s="11"/>
      <c r="M1437" s="15"/>
      <c r="N1437" s="16"/>
      <c r="O1437" s="17"/>
      <c r="P1437" s="18"/>
    </row>
    <row r="1438" spans="4:16" x14ac:dyDescent="0.25">
      <c r="D1438" s="11"/>
      <c r="E1438" s="11"/>
      <c r="F1438" s="12"/>
      <c r="G1438" s="11"/>
      <c r="H1438" s="13"/>
      <c r="I1438" s="14"/>
      <c r="K1438" s="11"/>
      <c r="L1438" s="11"/>
      <c r="M1438" s="15"/>
      <c r="N1438" s="16"/>
      <c r="O1438" s="17"/>
      <c r="P1438" s="18"/>
    </row>
    <row r="1439" spans="4:16" x14ac:dyDescent="0.25">
      <c r="D1439" s="11"/>
      <c r="E1439" s="11"/>
      <c r="F1439" s="12"/>
      <c r="G1439" s="11"/>
      <c r="H1439" s="13"/>
      <c r="I1439" s="14"/>
      <c r="K1439" s="11"/>
      <c r="L1439" s="11"/>
      <c r="M1439" s="15"/>
      <c r="N1439" s="16"/>
      <c r="O1439" s="17"/>
      <c r="P1439" s="18"/>
    </row>
    <row r="1440" spans="4:16" x14ac:dyDescent="0.25">
      <c r="D1440" s="11"/>
      <c r="E1440" s="11"/>
      <c r="F1440" s="12"/>
      <c r="G1440" s="11"/>
      <c r="H1440" s="13"/>
      <c r="I1440" s="14"/>
      <c r="K1440" s="11"/>
      <c r="L1440" s="11"/>
      <c r="M1440" s="15"/>
      <c r="N1440" s="16"/>
      <c r="O1440" s="17"/>
      <c r="P1440" s="18"/>
    </row>
    <row r="1441" spans="4:16" x14ac:dyDescent="0.25">
      <c r="D1441" s="11"/>
      <c r="E1441" s="11"/>
      <c r="F1441" s="12"/>
      <c r="G1441" s="11"/>
      <c r="H1441" s="13"/>
      <c r="I1441" s="14"/>
      <c r="K1441" s="11"/>
      <c r="L1441" s="11"/>
      <c r="M1441" s="15"/>
      <c r="N1441" s="16"/>
      <c r="O1441" s="17"/>
      <c r="P1441" s="18"/>
    </row>
    <row r="1442" spans="4:16" x14ac:dyDescent="0.25">
      <c r="D1442" s="11"/>
      <c r="E1442" s="11"/>
      <c r="F1442" s="12"/>
      <c r="G1442" s="11"/>
      <c r="H1442" s="13"/>
      <c r="I1442" s="14"/>
      <c r="K1442" s="11"/>
      <c r="L1442" s="11"/>
      <c r="M1442" s="15"/>
      <c r="N1442" s="16"/>
      <c r="O1442" s="17"/>
      <c r="P1442" s="18"/>
    </row>
    <row r="1443" spans="4:16" x14ac:dyDescent="0.25">
      <c r="D1443" s="11"/>
      <c r="E1443" s="11"/>
      <c r="F1443" s="12"/>
      <c r="G1443" s="11"/>
      <c r="H1443" s="13"/>
      <c r="I1443" s="14"/>
      <c r="K1443" s="11"/>
      <c r="L1443" s="11"/>
      <c r="M1443" s="15"/>
      <c r="N1443" s="16"/>
      <c r="O1443" s="17"/>
      <c r="P1443" s="18"/>
    </row>
    <row r="1444" spans="4:16" x14ac:dyDescent="0.25">
      <c r="D1444" s="11"/>
      <c r="E1444" s="11"/>
      <c r="F1444" s="12"/>
      <c r="G1444" s="11"/>
      <c r="H1444" s="13"/>
      <c r="I1444" s="14"/>
      <c r="K1444" s="11"/>
      <c r="L1444" s="11"/>
      <c r="M1444" s="15"/>
      <c r="N1444" s="16"/>
      <c r="O1444" s="17"/>
      <c r="P1444" s="18"/>
    </row>
    <row r="1445" spans="4:16" x14ac:dyDescent="0.25">
      <c r="D1445" s="11"/>
      <c r="E1445" s="11"/>
      <c r="F1445" s="12"/>
      <c r="G1445" s="11"/>
      <c r="H1445" s="13"/>
      <c r="I1445" s="14"/>
      <c r="K1445" s="11"/>
      <c r="L1445" s="11"/>
      <c r="M1445" s="15"/>
      <c r="N1445" s="16"/>
      <c r="O1445" s="17"/>
      <c r="P1445" s="18"/>
    </row>
    <row r="1446" spans="4:16" x14ac:dyDescent="0.25">
      <c r="D1446" s="11"/>
      <c r="E1446" s="11"/>
      <c r="F1446" s="12"/>
      <c r="G1446" s="11"/>
      <c r="H1446" s="13"/>
      <c r="I1446" s="14"/>
      <c r="K1446" s="11"/>
      <c r="L1446" s="11"/>
      <c r="M1446" s="15"/>
      <c r="N1446" s="16"/>
      <c r="O1446" s="17"/>
      <c r="P1446" s="18"/>
    </row>
    <row r="1447" spans="4:16" x14ac:dyDescent="0.25">
      <c r="D1447" s="11"/>
      <c r="E1447" s="11"/>
      <c r="F1447" s="12"/>
      <c r="G1447" s="11"/>
      <c r="H1447" s="13"/>
      <c r="I1447" s="14"/>
      <c r="K1447" s="11"/>
      <c r="L1447" s="11"/>
      <c r="M1447" s="15"/>
      <c r="N1447" s="16"/>
      <c r="O1447" s="17"/>
      <c r="P1447" s="18"/>
    </row>
    <row r="1448" spans="4:16" x14ac:dyDescent="0.25">
      <c r="D1448" s="11"/>
      <c r="E1448" s="11"/>
      <c r="F1448" s="12"/>
      <c r="G1448" s="11"/>
      <c r="H1448" s="13"/>
      <c r="I1448" s="14"/>
      <c r="K1448" s="11"/>
      <c r="L1448" s="11"/>
      <c r="M1448" s="15"/>
      <c r="N1448" s="16"/>
      <c r="O1448" s="17"/>
      <c r="P1448" s="18"/>
    </row>
    <row r="1449" spans="4:16" x14ac:dyDescent="0.25">
      <c r="D1449" s="11"/>
      <c r="E1449" s="11"/>
      <c r="F1449" s="12"/>
      <c r="G1449" s="11"/>
      <c r="H1449" s="13"/>
      <c r="I1449" s="14"/>
      <c r="K1449" s="11"/>
      <c r="L1449" s="11"/>
      <c r="M1449" s="15"/>
      <c r="N1449" s="16"/>
      <c r="O1449" s="17"/>
      <c r="P1449" s="18"/>
    </row>
    <row r="1450" spans="4:16" x14ac:dyDescent="0.25">
      <c r="D1450" s="11"/>
      <c r="E1450" s="11"/>
      <c r="F1450" s="12"/>
      <c r="G1450" s="11"/>
      <c r="H1450" s="13"/>
      <c r="I1450" s="14"/>
      <c r="K1450" s="11"/>
      <c r="L1450" s="11"/>
      <c r="M1450" s="15"/>
      <c r="N1450" s="16"/>
      <c r="O1450" s="17"/>
      <c r="P1450" s="18"/>
    </row>
    <row r="1451" spans="4:16" x14ac:dyDescent="0.25">
      <c r="D1451" s="11"/>
      <c r="E1451" s="11"/>
      <c r="F1451" s="12"/>
      <c r="G1451" s="11"/>
      <c r="H1451" s="13"/>
      <c r="I1451" s="14"/>
      <c r="K1451" s="11"/>
      <c r="L1451" s="11"/>
      <c r="M1451" s="15"/>
      <c r="N1451" s="16"/>
      <c r="O1451" s="17"/>
      <c r="P1451" s="18"/>
    </row>
    <row r="1452" spans="4:16" x14ac:dyDescent="0.25">
      <c r="D1452" s="11"/>
      <c r="E1452" s="11"/>
      <c r="F1452" s="12"/>
      <c r="G1452" s="11"/>
      <c r="H1452" s="13"/>
      <c r="I1452" s="14"/>
      <c r="K1452" s="11"/>
      <c r="L1452" s="11"/>
      <c r="M1452" s="15"/>
      <c r="N1452" s="16"/>
      <c r="O1452" s="17"/>
      <c r="P1452" s="18"/>
    </row>
    <row r="1453" spans="4:16" x14ac:dyDescent="0.25">
      <c r="D1453" s="11"/>
      <c r="E1453" s="11"/>
      <c r="F1453" s="12"/>
      <c r="G1453" s="11"/>
      <c r="H1453" s="13"/>
      <c r="I1453" s="14"/>
      <c r="K1453" s="11"/>
      <c r="L1453" s="11"/>
      <c r="M1453" s="15"/>
      <c r="N1453" s="16"/>
      <c r="O1453" s="17"/>
      <c r="P1453" s="18"/>
    </row>
    <row r="1454" spans="4:16" x14ac:dyDescent="0.25">
      <c r="D1454" s="11"/>
      <c r="E1454" s="11"/>
      <c r="F1454" s="12"/>
      <c r="G1454" s="11"/>
      <c r="H1454" s="13"/>
      <c r="I1454" s="14"/>
      <c r="K1454" s="11"/>
      <c r="L1454" s="11"/>
      <c r="M1454" s="15"/>
      <c r="N1454" s="16"/>
      <c r="O1454" s="17"/>
      <c r="P1454" s="18"/>
    </row>
    <row r="1455" spans="4:16" x14ac:dyDescent="0.25">
      <c r="D1455" s="11"/>
      <c r="E1455" s="11"/>
      <c r="F1455" s="12"/>
      <c r="G1455" s="11"/>
      <c r="H1455" s="13"/>
      <c r="I1455" s="14"/>
      <c r="K1455" s="11"/>
      <c r="L1455" s="11"/>
      <c r="M1455" s="15"/>
      <c r="N1455" s="16"/>
      <c r="O1455" s="17"/>
      <c r="P1455" s="18"/>
    </row>
    <row r="1456" spans="4:16" x14ac:dyDescent="0.25">
      <c r="D1456" s="11"/>
      <c r="E1456" s="11"/>
      <c r="F1456" s="12"/>
      <c r="G1456" s="11"/>
      <c r="H1456" s="13"/>
      <c r="I1456" s="14"/>
      <c r="K1456" s="11"/>
      <c r="L1456" s="11"/>
      <c r="M1456" s="15"/>
      <c r="N1456" s="16"/>
      <c r="O1456" s="17"/>
      <c r="P1456" s="18"/>
    </row>
    <row r="1457" spans="4:16" x14ac:dyDescent="0.25">
      <c r="D1457" s="11"/>
      <c r="E1457" s="11"/>
      <c r="F1457" s="12"/>
      <c r="G1457" s="11"/>
      <c r="H1457" s="13"/>
      <c r="I1457" s="14"/>
      <c r="K1457" s="11"/>
      <c r="L1457" s="11"/>
      <c r="M1457" s="15"/>
      <c r="N1457" s="16"/>
      <c r="O1457" s="17"/>
      <c r="P1457" s="18"/>
    </row>
    <row r="1458" spans="4:16" x14ac:dyDescent="0.25">
      <c r="D1458" s="11"/>
      <c r="E1458" s="11"/>
      <c r="F1458" s="12"/>
      <c r="G1458" s="11"/>
      <c r="H1458" s="13"/>
      <c r="I1458" s="14"/>
      <c r="K1458" s="11"/>
      <c r="L1458" s="11"/>
      <c r="M1458" s="15"/>
      <c r="N1458" s="16"/>
      <c r="O1458" s="17"/>
      <c r="P1458" s="18"/>
    </row>
    <row r="1459" spans="4:16" x14ac:dyDescent="0.25">
      <c r="D1459" s="11"/>
      <c r="E1459" s="11"/>
      <c r="F1459" s="12"/>
      <c r="G1459" s="11"/>
      <c r="H1459" s="13"/>
      <c r="I1459" s="14"/>
      <c r="K1459" s="11"/>
      <c r="L1459" s="11"/>
      <c r="M1459" s="15"/>
      <c r="N1459" s="16"/>
      <c r="O1459" s="17"/>
      <c r="P1459" s="18"/>
    </row>
    <row r="1460" spans="4:16" x14ac:dyDescent="0.25">
      <c r="D1460" s="11"/>
      <c r="E1460" s="11"/>
      <c r="F1460" s="12"/>
      <c r="G1460" s="11"/>
      <c r="H1460" s="13"/>
      <c r="I1460" s="14"/>
      <c r="K1460" s="11"/>
      <c r="L1460" s="11"/>
      <c r="M1460" s="15"/>
      <c r="N1460" s="16"/>
      <c r="O1460" s="17"/>
      <c r="P1460" s="18"/>
    </row>
    <row r="1461" spans="4:16" x14ac:dyDescent="0.25">
      <c r="D1461" s="11"/>
      <c r="E1461" s="11"/>
      <c r="F1461" s="12"/>
      <c r="G1461" s="11"/>
      <c r="H1461" s="13"/>
      <c r="I1461" s="14"/>
      <c r="K1461" s="11"/>
      <c r="L1461" s="11"/>
      <c r="M1461" s="15"/>
      <c r="N1461" s="16"/>
      <c r="O1461" s="17"/>
      <c r="P1461" s="18"/>
    </row>
    <row r="1462" spans="4:16" x14ac:dyDescent="0.25">
      <c r="D1462" s="11"/>
      <c r="E1462" s="11"/>
      <c r="F1462" s="12"/>
      <c r="G1462" s="11"/>
      <c r="H1462" s="13"/>
      <c r="I1462" s="14"/>
      <c r="K1462" s="11"/>
      <c r="L1462" s="11"/>
      <c r="M1462" s="15"/>
      <c r="N1462" s="16"/>
      <c r="O1462" s="17"/>
      <c r="P1462" s="18"/>
    </row>
    <row r="1463" spans="4:16" x14ac:dyDescent="0.25">
      <c r="D1463" s="11"/>
      <c r="E1463" s="11"/>
      <c r="F1463" s="12"/>
      <c r="G1463" s="11"/>
      <c r="H1463" s="13"/>
      <c r="I1463" s="14"/>
      <c r="K1463" s="11"/>
      <c r="L1463" s="11"/>
      <c r="M1463" s="15"/>
      <c r="N1463" s="16"/>
      <c r="O1463" s="17"/>
      <c r="P1463" s="18"/>
    </row>
    <row r="1464" spans="4:16" x14ac:dyDescent="0.25">
      <c r="D1464" s="11"/>
      <c r="E1464" s="11"/>
      <c r="F1464" s="12"/>
      <c r="G1464" s="11"/>
      <c r="H1464" s="13"/>
      <c r="I1464" s="14"/>
      <c r="K1464" s="11"/>
      <c r="L1464" s="11"/>
      <c r="M1464" s="15"/>
      <c r="N1464" s="16"/>
      <c r="O1464" s="17"/>
      <c r="P1464" s="18"/>
    </row>
    <row r="1465" spans="4:16" x14ac:dyDescent="0.25">
      <c r="D1465" s="11"/>
      <c r="E1465" s="11"/>
      <c r="F1465" s="12"/>
      <c r="G1465" s="11"/>
      <c r="H1465" s="13"/>
      <c r="I1465" s="14"/>
      <c r="K1465" s="11"/>
      <c r="L1465" s="11"/>
      <c r="M1465" s="15"/>
      <c r="N1465" s="16"/>
      <c r="O1465" s="17"/>
      <c r="P1465" s="18"/>
    </row>
    <row r="1466" spans="4:16" x14ac:dyDescent="0.25">
      <c r="D1466" s="11"/>
      <c r="E1466" s="11"/>
      <c r="F1466" s="12"/>
      <c r="G1466" s="11"/>
      <c r="H1466" s="13"/>
      <c r="I1466" s="14"/>
      <c r="K1466" s="11"/>
      <c r="L1466" s="11"/>
      <c r="M1466" s="15"/>
      <c r="N1466" s="16"/>
      <c r="O1466" s="17"/>
      <c r="P1466" s="18"/>
    </row>
    <row r="1467" spans="4:16" x14ac:dyDescent="0.25">
      <c r="D1467" s="11"/>
      <c r="E1467" s="11"/>
      <c r="F1467" s="12"/>
      <c r="G1467" s="11"/>
      <c r="H1467" s="13"/>
      <c r="I1467" s="14"/>
      <c r="K1467" s="11"/>
      <c r="L1467" s="11"/>
      <c r="M1467" s="15"/>
      <c r="N1467" s="16"/>
      <c r="O1467" s="17"/>
      <c r="P1467" s="18"/>
    </row>
    <row r="1468" spans="4:16" x14ac:dyDescent="0.25">
      <c r="D1468" s="11"/>
      <c r="E1468" s="11"/>
      <c r="F1468" s="12"/>
      <c r="G1468" s="11"/>
      <c r="H1468" s="13"/>
      <c r="I1468" s="14"/>
      <c r="K1468" s="11"/>
      <c r="L1468" s="11"/>
      <c r="M1468" s="15"/>
      <c r="N1468" s="16"/>
      <c r="O1468" s="17"/>
      <c r="P1468" s="18"/>
    </row>
    <row r="1469" spans="4:16" x14ac:dyDescent="0.25">
      <c r="D1469" s="11"/>
      <c r="E1469" s="11"/>
      <c r="F1469" s="12"/>
      <c r="G1469" s="11"/>
      <c r="H1469" s="13"/>
      <c r="I1469" s="14"/>
      <c r="K1469" s="11"/>
      <c r="L1469" s="11"/>
      <c r="M1469" s="15"/>
      <c r="N1469" s="16"/>
      <c r="O1469" s="17"/>
      <c r="P1469" s="18"/>
    </row>
    <row r="1470" spans="4:16" x14ac:dyDescent="0.25">
      <c r="D1470" s="11"/>
      <c r="E1470" s="11"/>
      <c r="F1470" s="12"/>
      <c r="G1470" s="11"/>
      <c r="H1470" s="13"/>
      <c r="I1470" s="14"/>
      <c r="K1470" s="11"/>
      <c r="L1470" s="11"/>
      <c r="M1470" s="15"/>
      <c r="N1470" s="16"/>
      <c r="O1470" s="17"/>
      <c r="P1470" s="18"/>
    </row>
    <row r="1471" spans="4:16" x14ac:dyDescent="0.25">
      <c r="D1471" s="11"/>
      <c r="E1471" s="11"/>
      <c r="F1471" s="12"/>
      <c r="G1471" s="11"/>
      <c r="H1471" s="13"/>
      <c r="I1471" s="14"/>
      <c r="K1471" s="11"/>
      <c r="L1471" s="11"/>
      <c r="M1471" s="15"/>
      <c r="N1471" s="16"/>
      <c r="O1471" s="17"/>
      <c r="P1471" s="18"/>
    </row>
    <row r="1472" spans="4:16" x14ac:dyDescent="0.25">
      <c r="D1472" s="11"/>
      <c r="E1472" s="11"/>
      <c r="F1472" s="12"/>
      <c r="G1472" s="11"/>
      <c r="H1472" s="13"/>
      <c r="I1472" s="14"/>
      <c r="K1472" s="11"/>
      <c r="L1472" s="11"/>
      <c r="M1472" s="15"/>
      <c r="N1472" s="16"/>
      <c r="O1472" s="17"/>
      <c r="P1472" s="18"/>
    </row>
    <row r="1473" spans="4:16" x14ac:dyDescent="0.25">
      <c r="D1473" s="11"/>
      <c r="E1473" s="11"/>
      <c r="F1473" s="12"/>
      <c r="G1473" s="11"/>
      <c r="H1473" s="13"/>
      <c r="I1473" s="14"/>
      <c r="K1473" s="11"/>
      <c r="L1473" s="11"/>
      <c r="M1473" s="15"/>
      <c r="N1473" s="16"/>
      <c r="O1473" s="17"/>
      <c r="P1473" s="18"/>
    </row>
    <row r="1474" spans="4:16" x14ac:dyDescent="0.25">
      <c r="D1474" s="11"/>
      <c r="E1474" s="11"/>
      <c r="F1474" s="12"/>
      <c r="G1474" s="11"/>
      <c r="H1474" s="13"/>
      <c r="I1474" s="14"/>
      <c r="K1474" s="11"/>
      <c r="L1474" s="11"/>
      <c r="M1474" s="15"/>
      <c r="N1474" s="16"/>
      <c r="O1474" s="17"/>
      <c r="P1474" s="18"/>
    </row>
    <row r="1475" spans="4:16" x14ac:dyDescent="0.25">
      <c r="D1475" s="11"/>
      <c r="E1475" s="11"/>
      <c r="F1475" s="12"/>
      <c r="G1475" s="11"/>
      <c r="H1475" s="13"/>
      <c r="I1475" s="14"/>
      <c r="K1475" s="11"/>
      <c r="L1475" s="11"/>
      <c r="M1475" s="15"/>
      <c r="N1475" s="16"/>
      <c r="O1475" s="17"/>
      <c r="P1475" s="18"/>
    </row>
    <row r="1476" spans="4:16" x14ac:dyDescent="0.25">
      <c r="D1476" s="11"/>
      <c r="E1476" s="11"/>
      <c r="F1476" s="12"/>
      <c r="G1476" s="11"/>
      <c r="H1476" s="13"/>
      <c r="I1476" s="14"/>
      <c r="K1476" s="11"/>
      <c r="L1476" s="11"/>
      <c r="M1476" s="15"/>
      <c r="N1476" s="16"/>
      <c r="O1476" s="17"/>
      <c r="P1476" s="18"/>
    </row>
    <row r="1477" spans="4:16" x14ac:dyDescent="0.25">
      <c r="D1477" s="11"/>
      <c r="E1477" s="11"/>
      <c r="F1477" s="12"/>
      <c r="G1477" s="11"/>
      <c r="H1477" s="13"/>
      <c r="I1477" s="14"/>
      <c r="K1477" s="11"/>
      <c r="L1477" s="11"/>
      <c r="M1477" s="15"/>
      <c r="N1477" s="16"/>
      <c r="O1477" s="17"/>
      <c r="P1477" s="18"/>
    </row>
    <row r="1478" spans="4:16" x14ac:dyDescent="0.25">
      <c r="D1478" s="11"/>
      <c r="E1478" s="11"/>
      <c r="F1478" s="12"/>
      <c r="G1478" s="11"/>
      <c r="H1478" s="13"/>
      <c r="I1478" s="14"/>
      <c r="K1478" s="11"/>
      <c r="L1478" s="11"/>
      <c r="M1478" s="15"/>
      <c r="N1478" s="16"/>
      <c r="O1478" s="17"/>
      <c r="P1478" s="18"/>
    </row>
    <row r="1479" spans="4:16" x14ac:dyDescent="0.25">
      <c r="D1479" s="11"/>
      <c r="E1479" s="11"/>
      <c r="F1479" s="12"/>
      <c r="G1479" s="11"/>
      <c r="H1479" s="13"/>
      <c r="I1479" s="14"/>
      <c r="K1479" s="11"/>
      <c r="L1479" s="11"/>
      <c r="M1479" s="15"/>
      <c r="N1479" s="16"/>
      <c r="O1479" s="17"/>
      <c r="P1479" s="18"/>
    </row>
    <row r="1480" spans="4:16" x14ac:dyDescent="0.25">
      <c r="D1480" s="11"/>
      <c r="E1480" s="11"/>
      <c r="F1480" s="12"/>
      <c r="G1480" s="11"/>
      <c r="H1480" s="13"/>
      <c r="I1480" s="14"/>
      <c r="K1480" s="11"/>
      <c r="L1480" s="11"/>
      <c r="M1480" s="15"/>
      <c r="N1480" s="16"/>
      <c r="O1480" s="17"/>
      <c r="P1480" s="18"/>
    </row>
    <row r="1481" spans="4:16" x14ac:dyDescent="0.25">
      <c r="D1481" s="11"/>
      <c r="E1481" s="11"/>
      <c r="F1481" s="12"/>
      <c r="G1481" s="11"/>
      <c r="H1481" s="13"/>
      <c r="I1481" s="14"/>
      <c r="K1481" s="11"/>
      <c r="L1481" s="11"/>
      <c r="M1481" s="15"/>
      <c r="N1481" s="16"/>
      <c r="O1481" s="17"/>
      <c r="P1481" s="18"/>
    </row>
    <row r="1482" spans="4:16" x14ac:dyDescent="0.25">
      <c r="D1482" s="11"/>
      <c r="E1482" s="11"/>
      <c r="F1482" s="12"/>
      <c r="G1482" s="11"/>
      <c r="H1482" s="13"/>
      <c r="I1482" s="14"/>
      <c r="K1482" s="11"/>
      <c r="L1482" s="11"/>
      <c r="M1482" s="15"/>
      <c r="N1482" s="16"/>
      <c r="O1482" s="17"/>
      <c r="P1482" s="18"/>
    </row>
    <row r="1483" spans="4:16" x14ac:dyDescent="0.25">
      <c r="D1483" s="11"/>
      <c r="E1483" s="11"/>
      <c r="F1483" s="12"/>
      <c r="G1483" s="11"/>
      <c r="H1483" s="13"/>
      <c r="I1483" s="14"/>
      <c r="K1483" s="11"/>
      <c r="L1483" s="11"/>
      <c r="M1483" s="15"/>
      <c r="N1483" s="16"/>
      <c r="O1483" s="17"/>
      <c r="P1483" s="18"/>
    </row>
    <row r="1484" spans="4:16" x14ac:dyDescent="0.25">
      <c r="D1484" s="11"/>
      <c r="E1484" s="11"/>
      <c r="F1484" s="12"/>
      <c r="G1484" s="11"/>
      <c r="H1484" s="13"/>
      <c r="I1484" s="14"/>
      <c r="K1484" s="11"/>
      <c r="L1484" s="11"/>
      <c r="M1484" s="15"/>
      <c r="N1484" s="16"/>
      <c r="O1484" s="17"/>
      <c r="P1484" s="18"/>
    </row>
    <row r="1485" spans="4:16" x14ac:dyDescent="0.25">
      <c r="D1485" s="11"/>
      <c r="E1485" s="11"/>
      <c r="F1485" s="12"/>
      <c r="G1485" s="11"/>
      <c r="H1485" s="13"/>
      <c r="I1485" s="14"/>
      <c r="K1485" s="11"/>
      <c r="L1485" s="11"/>
      <c r="M1485" s="15"/>
      <c r="N1485" s="16"/>
      <c r="O1485" s="17"/>
      <c r="P1485" s="18"/>
    </row>
    <row r="1486" spans="4:16" x14ac:dyDescent="0.25">
      <c r="D1486" s="11"/>
      <c r="E1486" s="11"/>
      <c r="F1486" s="12"/>
      <c r="G1486" s="11"/>
      <c r="H1486" s="13"/>
      <c r="I1486" s="14"/>
      <c r="K1486" s="11"/>
      <c r="L1486" s="11"/>
      <c r="M1486" s="15"/>
      <c r="N1486" s="16"/>
      <c r="O1486" s="17"/>
      <c r="P1486" s="18"/>
    </row>
    <row r="1487" spans="4:16" x14ac:dyDescent="0.25">
      <c r="D1487" s="11"/>
      <c r="E1487" s="11"/>
      <c r="F1487" s="12"/>
      <c r="G1487" s="11"/>
      <c r="H1487" s="13"/>
      <c r="I1487" s="14"/>
      <c r="K1487" s="11"/>
      <c r="L1487" s="11"/>
      <c r="M1487" s="15"/>
      <c r="N1487" s="16"/>
      <c r="O1487" s="17"/>
      <c r="P1487" s="18"/>
    </row>
    <row r="1488" spans="4:16" x14ac:dyDescent="0.25">
      <c r="D1488" s="11"/>
      <c r="E1488" s="11"/>
      <c r="F1488" s="12"/>
      <c r="G1488" s="11"/>
      <c r="H1488" s="13"/>
      <c r="I1488" s="14"/>
      <c r="K1488" s="11"/>
      <c r="L1488" s="11"/>
      <c r="M1488" s="15"/>
      <c r="N1488" s="16"/>
      <c r="O1488" s="17"/>
      <c r="P1488" s="18"/>
    </row>
    <row r="1489" spans="4:16" x14ac:dyDescent="0.25">
      <c r="D1489" s="11"/>
      <c r="E1489" s="11"/>
      <c r="F1489" s="12"/>
      <c r="G1489" s="11"/>
      <c r="H1489" s="13"/>
      <c r="I1489" s="14"/>
      <c r="K1489" s="11"/>
      <c r="L1489" s="11"/>
      <c r="M1489" s="15"/>
      <c r="N1489" s="16"/>
      <c r="O1489" s="17"/>
      <c r="P1489" s="18"/>
    </row>
    <row r="1490" spans="4:16" x14ac:dyDescent="0.25">
      <c r="D1490" s="11"/>
      <c r="E1490" s="11"/>
      <c r="F1490" s="12"/>
      <c r="G1490" s="11"/>
      <c r="H1490" s="13"/>
      <c r="I1490" s="14"/>
      <c r="K1490" s="11"/>
      <c r="L1490" s="11"/>
      <c r="M1490" s="15"/>
      <c r="N1490" s="16"/>
      <c r="O1490" s="17"/>
      <c r="P1490" s="18"/>
    </row>
    <row r="1491" spans="4:16" x14ac:dyDescent="0.25">
      <c r="D1491" s="11"/>
      <c r="E1491" s="11"/>
      <c r="F1491" s="12"/>
      <c r="G1491" s="11"/>
      <c r="H1491" s="13"/>
      <c r="I1491" s="14"/>
      <c r="K1491" s="11"/>
      <c r="L1491" s="11"/>
      <c r="M1491" s="15"/>
      <c r="N1491" s="16"/>
      <c r="O1491" s="17"/>
      <c r="P1491" s="18"/>
    </row>
    <row r="1492" spans="4:16" x14ac:dyDescent="0.25">
      <c r="D1492" s="11"/>
      <c r="E1492" s="11"/>
      <c r="F1492" s="12"/>
      <c r="G1492" s="11"/>
      <c r="H1492" s="13"/>
      <c r="I1492" s="14"/>
      <c r="K1492" s="11"/>
      <c r="L1492" s="11"/>
      <c r="M1492" s="15"/>
      <c r="N1492" s="16"/>
      <c r="O1492" s="17"/>
      <c r="P1492" s="18"/>
    </row>
    <row r="1493" spans="4:16" x14ac:dyDescent="0.25">
      <c r="D1493" s="11"/>
      <c r="E1493" s="11"/>
      <c r="F1493" s="12"/>
      <c r="G1493" s="11"/>
      <c r="H1493" s="13"/>
      <c r="I1493" s="14"/>
      <c r="K1493" s="11"/>
      <c r="L1493" s="11"/>
      <c r="M1493" s="15"/>
      <c r="N1493" s="16"/>
      <c r="O1493" s="17"/>
      <c r="P1493" s="18"/>
    </row>
    <row r="1494" spans="4:16" x14ac:dyDescent="0.25">
      <c r="D1494" s="11"/>
      <c r="E1494" s="11"/>
      <c r="F1494" s="12"/>
      <c r="G1494" s="11"/>
      <c r="H1494" s="13"/>
      <c r="I1494" s="14"/>
      <c r="K1494" s="11"/>
      <c r="L1494" s="11"/>
      <c r="M1494" s="15"/>
      <c r="N1494" s="16"/>
      <c r="O1494" s="17"/>
      <c r="P1494" s="18"/>
    </row>
    <row r="1495" spans="4:16" x14ac:dyDescent="0.25">
      <c r="D1495" s="11"/>
      <c r="E1495" s="11"/>
      <c r="F1495" s="12"/>
      <c r="G1495" s="11"/>
      <c r="H1495" s="13"/>
      <c r="I1495" s="14"/>
      <c r="K1495" s="11"/>
      <c r="L1495" s="11"/>
      <c r="M1495" s="15"/>
      <c r="N1495" s="16"/>
      <c r="O1495" s="17"/>
      <c r="P1495" s="18"/>
    </row>
    <row r="1496" spans="4:16" x14ac:dyDescent="0.25">
      <c r="D1496" s="11"/>
      <c r="E1496" s="11"/>
      <c r="F1496" s="12"/>
      <c r="G1496" s="11"/>
      <c r="H1496" s="13"/>
      <c r="I1496" s="14"/>
      <c r="K1496" s="11"/>
      <c r="L1496" s="11"/>
      <c r="M1496" s="15"/>
      <c r="N1496" s="16"/>
      <c r="O1496" s="17"/>
      <c r="P1496" s="18"/>
    </row>
    <row r="1497" spans="4:16" x14ac:dyDescent="0.25">
      <c r="D1497" s="11"/>
      <c r="E1497" s="11"/>
      <c r="F1497" s="12"/>
      <c r="G1497" s="11"/>
      <c r="H1497" s="13"/>
      <c r="I1497" s="14"/>
      <c r="K1497" s="11"/>
      <c r="L1497" s="11"/>
      <c r="M1497" s="15"/>
      <c r="N1497" s="16"/>
      <c r="O1497" s="17"/>
      <c r="P1497" s="18"/>
    </row>
    <row r="1498" spans="4:16" x14ac:dyDescent="0.25">
      <c r="D1498" s="11"/>
      <c r="E1498" s="11"/>
      <c r="F1498" s="12"/>
      <c r="G1498" s="11"/>
      <c r="H1498" s="13"/>
      <c r="I1498" s="14"/>
      <c r="K1498" s="11"/>
      <c r="L1498" s="11"/>
      <c r="M1498" s="15"/>
      <c r="N1498" s="16"/>
      <c r="O1498" s="17"/>
      <c r="P1498" s="18"/>
    </row>
    <row r="1499" spans="4:16" x14ac:dyDescent="0.25">
      <c r="D1499" s="11"/>
      <c r="E1499" s="11"/>
      <c r="F1499" s="12"/>
      <c r="G1499" s="11"/>
      <c r="H1499" s="13"/>
      <c r="I1499" s="14"/>
      <c r="K1499" s="11"/>
      <c r="L1499" s="11"/>
      <c r="M1499" s="15"/>
      <c r="N1499" s="16"/>
      <c r="O1499" s="17"/>
      <c r="P1499" s="18"/>
    </row>
    <row r="1500" spans="4:16" x14ac:dyDescent="0.25">
      <c r="D1500" s="11"/>
      <c r="E1500" s="11"/>
      <c r="F1500" s="12"/>
      <c r="G1500" s="11"/>
      <c r="H1500" s="13"/>
      <c r="I1500" s="14"/>
      <c r="K1500" s="11"/>
      <c r="L1500" s="11"/>
      <c r="M1500" s="15"/>
      <c r="N1500" s="16"/>
      <c r="O1500" s="17"/>
      <c r="P1500" s="18"/>
    </row>
    <row r="1501" spans="4:16" x14ac:dyDescent="0.25">
      <c r="D1501" s="11"/>
      <c r="E1501" s="11"/>
      <c r="F1501" s="12"/>
      <c r="G1501" s="11"/>
      <c r="H1501" s="13"/>
      <c r="I1501" s="14"/>
      <c r="K1501" s="11"/>
      <c r="L1501" s="11"/>
      <c r="M1501" s="15"/>
      <c r="N1501" s="16"/>
      <c r="O1501" s="17"/>
      <c r="P1501" s="18"/>
    </row>
    <row r="1502" spans="4:16" x14ac:dyDescent="0.25">
      <c r="D1502" s="11"/>
      <c r="E1502" s="11"/>
      <c r="F1502" s="12"/>
      <c r="G1502" s="11"/>
      <c r="H1502" s="13"/>
      <c r="I1502" s="14"/>
      <c r="K1502" s="11"/>
      <c r="L1502" s="11"/>
      <c r="M1502" s="15"/>
      <c r="N1502" s="16"/>
      <c r="O1502" s="17"/>
      <c r="P1502" s="18"/>
    </row>
    <row r="1503" spans="4:16" x14ac:dyDescent="0.25">
      <c r="D1503" s="11"/>
      <c r="E1503" s="11"/>
      <c r="F1503" s="12"/>
      <c r="G1503" s="11"/>
      <c r="H1503" s="13"/>
      <c r="I1503" s="14"/>
      <c r="K1503" s="11"/>
      <c r="L1503" s="11"/>
      <c r="M1503" s="15"/>
      <c r="N1503" s="16"/>
      <c r="O1503" s="17"/>
      <c r="P1503" s="18"/>
    </row>
    <row r="1504" spans="4:16" x14ac:dyDescent="0.25">
      <c r="D1504" s="11"/>
      <c r="E1504" s="11"/>
      <c r="F1504" s="12"/>
      <c r="G1504" s="11"/>
      <c r="H1504" s="13"/>
      <c r="I1504" s="14"/>
      <c r="K1504" s="11"/>
      <c r="L1504" s="11"/>
      <c r="M1504" s="15"/>
      <c r="N1504" s="16"/>
      <c r="O1504" s="17"/>
      <c r="P1504" s="18"/>
    </row>
    <row r="1505" spans="4:16" x14ac:dyDescent="0.25">
      <c r="D1505" s="11"/>
      <c r="E1505" s="11"/>
      <c r="F1505" s="12"/>
      <c r="G1505" s="11"/>
      <c r="H1505" s="13"/>
      <c r="I1505" s="14"/>
      <c r="K1505" s="11"/>
      <c r="L1505" s="11"/>
      <c r="M1505" s="15"/>
      <c r="N1505" s="16"/>
      <c r="O1505" s="17"/>
      <c r="P1505" s="18"/>
    </row>
    <row r="1506" spans="4:16" x14ac:dyDescent="0.25">
      <c r="D1506" s="11"/>
      <c r="E1506" s="11"/>
      <c r="F1506" s="12"/>
      <c r="G1506" s="11"/>
      <c r="H1506" s="13"/>
      <c r="I1506" s="14"/>
      <c r="K1506" s="11"/>
      <c r="L1506" s="11"/>
      <c r="M1506" s="15"/>
      <c r="N1506" s="16"/>
      <c r="O1506" s="17"/>
      <c r="P1506" s="18"/>
    </row>
    <row r="1507" spans="4:16" x14ac:dyDescent="0.25">
      <c r="D1507" s="11"/>
      <c r="E1507" s="11"/>
      <c r="F1507" s="12"/>
      <c r="G1507" s="11"/>
      <c r="H1507" s="13"/>
      <c r="I1507" s="14"/>
      <c r="K1507" s="11"/>
      <c r="L1507" s="11"/>
      <c r="M1507" s="15"/>
      <c r="N1507" s="16"/>
      <c r="O1507" s="17"/>
      <c r="P1507" s="18"/>
    </row>
    <row r="1508" spans="4:16" x14ac:dyDescent="0.25">
      <c r="D1508" s="11"/>
      <c r="E1508" s="11"/>
      <c r="F1508" s="12"/>
      <c r="G1508" s="11"/>
      <c r="H1508" s="13"/>
      <c r="I1508" s="14"/>
      <c r="K1508" s="11"/>
      <c r="L1508" s="11"/>
      <c r="M1508" s="15"/>
      <c r="N1508" s="16"/>
      <c r="O1508" s="17"/>
      <c r="P1508" s="18"/>
    </row>
    <row r="1509" spans="4:16" x14ac:dyDescent="0.25">
      <c r="D1509" s="11"/>
      <c r="E1509" s="11"/>
      <c r="F1509" s="12"/>
      <c r="G1509" s="11"/>
      <c r="H1509" s="13"/>
      <c r="I1509" s="14"/>
      <c r="K1509" s="11"/>
      <c r="L1509" s="11"/>
      <c r="M1509" s="15"/>
      <c r="N1509" s="16"/>
      <c r="O1509" s="17"/>
      <c r="P1509" s="18"/>
    </row>
    <row r="1510" spans="4:16" x14ac:dyDescent="0.25">
      <c r="D1510" s="11"/>
      <c r="E1510" s="11"/>
      <c r="F1510" s="12"/>
      <c r="G1510" s="11"/>
      <c r="H1510" s="13"/>
      <c r="I1510" s="14"/>
      <c r="K1510" s="11"/>
      <c r="L1510" s="11"/>
      <c r="M1510" s="15"/>
      <c r="N1510" s="16"/>
      <c r="O1510" s="17"/>
      <c r="P1510" s="18"/>
    </row>
    <row r="1511" spans="4:16" x14ac:dyDescent="0.25">
      <c r="D1511" s="11"/>
      <c r="E1511" s="11"/>
      <c r="F1511" s="12"/>
      <c r="G1511" s="11"/>
      <c r="H1511" s="13"/>
      <c r="I1511" s="14"/>
      <c r="K1511" s="11"/>
      <c r="L1511" s="11"/>
      <c r="M1511" s="15"/>
      <c r="N1511" s="16"/>
      <c r="O1511" s="17"/>
      <c r="P1511" s="18"/>
    </row>
    <row r="1512" spans="4:16" x14ac:dyDescent="0.25">
      <c r="D1512" s="11"/>
      <c r="E1512" s="11"/>
      <c r="F1512" s="12"/>
      <c r="G1512" s="11"/>
      <c r="H1512" s="13"/>
      <c r="I1512" s="14"/>
      <c r="K1512" s="11"/>
      <c r="L1512" s="11"/>
      <c r="M1512" s="15"/>
      <c r="N1512" s="16"/>
      <c r="O1512" s="17"/>
      <c r="P1512" s="18"/>
    </row>
    <row r="1513" spans="4:16" x14ac:dyDescent="0.25">
      <c r="D1513" s="11"/>
      <c r="E1513" s="11"/>
      <c r="F1513" s="12"/>
      <c r="G1513" s="11"/>
      <c r="H1513" s="13"/>
      <c r="I1513" s="14"/>
      <c r="K1513" s="11"/>
      <c r="L1513" s="11"/>
      <c r="M1513" s="15"/>
      <c r="N1513" s="16"/>
      <c r="O1513" s="17"/>
      <c r="P1513" s="18"/>
    </row>
    <row r="1514" spans="4:16" x14ac:dyDescent="0.25">
      <c r="D1514" s="11"/>
      <c r="E1514" s="11"/>
      <c r="F1514" s="12"/>
      <c r="G1514" s="11"/>
      <c r="H1514" s="13"/>
      <c r="I1514" s="14"/>
      <c r="K1514" s="11"/>
      <c r="L1514" s="11"/>
      <c r="M1514" s="15"/>
      <c r="N1514" s="16"/>
      <c r="O1514" s="17"/>
      <c r="P1514" s="18"/>
    </row>
    <row r="1515" spans="4:16" x14ac:dyDescent="0.25">
      <c r="D1515" s="11"/>
      <c r="E1515" s="11"/>
      <c r="F1515" s="12"/>
      <c r="G1515" s="11"/>
      <c r="H1515" s="13"/>
      <c r="I1515" s="14"/>
      <c r="K1515" s="11"/>
      <c r="L1515" s="11"/>
      <c r="M1515" s="15"/>
      <c r="N1515" s="16"/>
      <c r="O1515" s="17"/>
      <c r="P1515" s="18"/>
    </row>
    <row r="1516" spans="4:16" x14ac:dyDescent="0.25">
      <c r="D1516" s="11"/>
      <c r="E1516" s="11"/>
      <c r="F1516" s="12"/>
      <c r="G1516" s="11"/>
      <c r="H1516" s="13"/>
      <c r="I1516" s="14"/>
      <c r="K1516" s="11"/>
      <c r="L1516" s="11"/>
      <c r="M1516" s="15"/>
      <c r="N1516" s="16"/>
      <c r="O1516" s="17"/>
      <c r="P1516" s="18"/>
    </row>
    <row r="1517" spans="4:16" x14ac:dyDescent="0.25">
      <c r="D1517" s="11"/>
      <c r="E1517" s="11"/>
      <c r="F1517" s="12"/>
      <c r="G1517" s="11"/>
      <c r="H1517" s="13"/>
      <c r="I1517" s="14"/>
      <c r="K1517" s="11"/>
      <c r="L1517" s="11"/>
      <c r="M1517" s="15"/>
      <c r="N1517" s="16"/>
      <c r="O1517" s="17"/>
      <c r="P1517" s="18"/>
    </row>
    <row r="1518" spans="4:16" x14ac:dyDescent="0.25">
      <c r="D1518" s="11"/>
      <c r="E1518" s="11"/>
      <c r="F1518" s="12"/>
      <c r="G1518" s="11"/>
      <c r="H1518" s="13"/>
      <c r="I1518" s="14"/>
      <c r="K1518" s="11"/>
      <c r="L1518" s="11"/>
      <c r="M1518" s="15"/>
      <c r="N1518" s="16"/>
      <c r="O1518" s="17"/>
      <c r="P1518" s="18"/>
    </row>
    <row r="1519" spans="4:16" x14ac:dyDescent="0.25">
      <c r="D1519" s="11"/>
      <c r="E1519" s="11"/>
      <c r="F1519" s="12"/>
      <c r="G1519" s="11"/>
      <c r="H1519" s="13"/>
      <c r="I1519" s="14"/>
      <c r="K1519" s="11"/>
      <c r="L1519" s="11"/>
      <c r="M1519" s="15"/>
      <c r="N1519" s="16"/>
      <c r="O1519" s="17"/>
      <c r="P1519" s="18"/>
    </row>
    <row r="1520" spans="4:16" x14ac:dyDescent="0.25">
      <c r="D1520" s="11"/>
      <c r="E1520" s="11"/>
      <c r="F1520" s="12"/>
      <c r="G1520" s="11"/>
      <c r="H1520" s="13"/>
      <c r="I1520" s="14"/>
      <c r="K1520" s="11"/>
      <c r="L1520" s="11"/>
      <c r="M1520" s="15"/>
      <c r="N1520" s="16"/>
      <c r="O1520" s="17"/>
      <c r="P1520" s="18"/>
    </row>
    <row r="1521" spans="4:16" x14ac:dyDescent="0.25">
      <c r="D1521" s="11"/>
      <c r="E1521" s="11"/>
      <c r="F1521" s="12"/>
      <c r="G1521" s="11"/>
      <c r="H1521" s="13"/>
      <c r="I1521" s="14"/>
      <c r="K1521" s="11"/>
      <c r="L1521" s="11"/>
      <c r="M1521" s="15"/>
      <c r="N1521" s="16"/>
      <c r="O1521" s="17"/>
      <c r="P1521" s="18"/>
    </row>
    <row r="1522" spans="4:16" x14ac:dyDescent="0.25">
      <c r="D1522" s="11"/>
      <c r="E1522" s="11"/>
      <c r="F1522" s="12"/>
      <c r="G1522" s="11"/>
      <c r="H1522" s="13"/>
      <c r="I1522" s="14"/>
      <c r="K1522" s="11"/>
      <c r="L1522" s="11"/>
      <c r="M1522" s="15"/>
      <c r="N1522" s="16"/>
      <c r="O1522" s="17"/>
      <c r="P1522" s="18"/>
    </row>
    <row r="1523" spans="4:16" x14ac:dyDescent="0.25">
      <c r="D1523" s="11"/>
      <c r="E1523" s="11"/>
      <c r="F1523" s="12"/>
      <c r="G1523" s="11"/>
      <c r="H1523" s="13"/>
      <c r="I1523" s="14"/>
      <c r="K1523" s="11"/>
      <c r="L1523" s="11"/>
      <c r="M1523" s="15"/>
      <c r="N1523" s="16"/>
      <c r="O1523" s="17"/>
      <c r="P1523" s="18"/>
    </row>
    <row r="1524" spans="4:16" x14ac:dyDescent="0.25">
      <c r="D1524" s="11"/>
      <c r="E1524" s="11"/>
      <c r="F1524" s="12"/>
      <c r="G1524" s="11"/>
      <c r="H1524" s="13"/>
      <c r="I1524" s="14"/>
      <c r="K1524" s="11"/>
      <c r="L1524" s="11"/>
      <c r="M1524" s="15"/>
      <c r="N1524" s="16"/>
      <c r="O1524" s="17"/>
      <c r="P1524" s="18"/>
    </row>
    <row r="1525" spans="4:16" x14ac:dyDescent="0.25">
      <c r="D1525" s="11"/>
      <c r="E1525" s="11"/>
      <c r="F1525" s="12"/>
      <c r="G1525" s="11"/>
      <c r="H1525" s="13"/>
      <c r="I1525" s="14"/>
      <c r="K1525" s="11"/>
      <c r="L1525" s="11"/>
      <c r="M1525" s="15"/>
      <c r="N1525" s="16"/>
      <c r="O1525" s="17"/>
      <c r="P1525" s="18"/>
    </row>
    <row r="1526" spans="4:16" x14ac:dyDescent="0.25">
      <c r="D1526" s="11"/>
      <c r="E1526" s="11"/>
      <c r="F1526" s="12"/>
      <c r="G1526" s="11"/>
      <c r="H1526" s="13"/>
      <c r="I1526" s="14"/>
      <c r="K1526" s="11"/>
      <c r="L1526" s="11"/>
      <c r="M1526" s="15"/>
      <c r="N1526" s="16"/>
      <c r="O1526" s="17"/>
      <c r="P1526" s="18"/>
    </row>
    <row r="1527" spans="4:16" x14ac:dyDescent="0.25">
      <c r="D1527" s="11"/>
      <c r="E1527" s="11"/>
      <c r="F1527" s="12"/>
      <c r="G1527" s="11"/>
      <c r="H1527" s="13"/>
      <c r="I1527" s="14"/>
      <c r="K1527" s="11"/>
      <c r="L1527" s="11"/>
      <c r="M1527" s="15"/>
      <c r="N1527" s="16"/>
      <c r="O1527" s="17"/>
      <c r="P1527" s="18"/>
    </row>
    <row r="1528" spans="4:16" x14ac:dyDescent="0.25">
      <c r="D1528" s="11"/>
      <c r="E1528" s="11"/>
      <c r="F1528" s="12"/>
      <c r="G1528" s="11"/>
      <c r="H1528" s="13"/>
      <c r="I1528" s="14"/>
      <c r="K1528" s="11"/>
      <c r="L1528" s="11"/>
      <c r="M1528" s="15"/>
      <c r="N1528" s="16"/>
      <c r="O1528" s="17"/>
      <c r="P1528" s="18"/>
    </row>
    <row r="1529" spans="4:16" x14ac:dyDescent="0.25">
      <c r="D1529" s="11"/>
      <c r="E1529" s="11"/>
      <c r="F1529" s="12"/>
      <c r="G1529" s="11"/>
      <c r="H1529" s="13"/>
      <c r="I1529" s="14"/>
      <c r="K1529" s="11"/>
      <c r="L1529" s="11"/>
      <c r="M1529" s="15"/>
      <c r="N1529" s="16"/>
      <c r="O1529" s="17"/>
      <c r="P1529" s="18"/>
    </row>
    <row r="1530" spans="4:16" x14ac:dyDescent="0.25">
      <c r="D1530" s="11"/>
      <c r="E1530" s="11"/>
      <c r="F1530" s="12"/>
      <c r="G1530" s="11"/>
      <c r="H1530" s="13"/>
      <c r="I1530" s="14"/>
      <c r="K1530" s="11"/>
      <c r="L1530" s="11"/>
      <c r="M1530" s="15"/>
      <c r="N1530" s="16"/>
      <c r="O1530" s="17"/>
      <c r="P1530" s="18"/>
    </row>
    <row r="1531" spans="4:16" x14ac:dyDescent="0.25">
      <c r="D1531" s="11"/>
      <c r="E1531" s="11"/>
      <c r="F1531" s="12"/>
      <c r="G1531" s="11"/>
      <c r="H1531" s="13"/>
      <c r="I1531" s="14"/>
      <c r="K1531" s="11"/>
      <c r="L1531" s="11"/>
      <c r="M1531" s="15"/>
      <c r="N1531" s="16"/>
      <c r="O1531" s="17"/>
      <c r="P1531" s="18"/>
    </row>
    <row r="1532" spans="4:16" x14ac:dyDescent="0.25">
      <c r="D1532" s="11"/>
      <c r="E1532" s="11"/>
      <c r="F1532" s="12"/>
      <c r="G1532" s="11"/>
      <c r="H1532" s="13"/>
      <c r="I1532" s="14"/>
      <c r="K1532" s="11"/>
      <c r="L1532" s="11"/>
      <c r="M1532" s="15"/>
      <c r="N1532" s="16"/>
      <c r="O1532" s="17"/>
      <c r="P1532" s="18"/>
    </row>
    <row r="1533" spans="4:16" x14ac:dyDescent="0.25">
      <c r="D1533" s="11"/>
      <c r="E1533" s="11"/>
      <c r="F1533" s="12"/>
      <c r="G1533" s="11"/>
      <c r="H1533" s="13"/>
      <c r="I1533" s="14"/>
      <c r="K1533" s="11"/>
      <c r="L1533" s="11"/>
      <c r="M1533" s="15"/>
      <c r="N1533" s="16"/>
      <c r="O1533" s="17"/>
      <c r="P1533" s="18"/>
    </row>
    <row r="1534" spans="4:16" x14ac:dyDescent="0.25">
      <c r="D1534" s="11"/>
      <c r="E1534" s="11"/>
      <c r="F1534" s="12"/>
      <c r="G1534" s="11"/>
      <c r="H1534" s="13"/>
      <c r="I1534" s="14"/>
      <c r="K1534" s="11"/>
      <c r="L1534" s="11"/>
      <c r="M1534" s="15"/>
      <c r="N1534" s="16"/>
      <c r="O1534" s="17"/>
      <c r="P1534" s="18"/>
    </row>
    <row r="1535" spans="4:16" x14ac:dyDescent="0.25">
      <c r="D1535" s="11"/>
      <c r="E1535" s="11"/>
      <c r="F1535" s="12"/>
      <c r="G1535" s="11"/>
      <c r="H1535" s="13"/>
      <c r="I1535" s="14"/>
      <c r="K1535" s="11"/>
      <c r="L1535" s="11"/>
      <c r="M1535" s="15"/>
      <c r="N1535" s="16"/>
      <c r="O1535" s="17"/>
      <c r="P1535" s="18"/>
    </row>
    <row r="1536" spans="4:16" x14ac:dyDescent="0.25">
      <c r="D1536" s="11"/>
      <c r="E1536" s="11"/>
      <c r="F1536" s="12"/>
      <c r="G1536" s="11"/>
      <c r="H1536" s="13"/>
      <c r="I1536" s="14"/>
      <c r="K1536" s="11"/>
      <c r="L1536" s="11"/>
      <c r="M1536" s="15"/>
      <c r="N1536" s="16"/>
      <c r="O1536" s="17"/>
      <c r="P1536" s="18"/>
    </row>
    <row r="1537" spans="4:16" x14ac:dyDescent="0.25">
      <c r="D1537" s="11"/>
      <c r="E1537" s="11"/>
      <c r="F1537" s="12"/>
      <c r="G1537" s="11"/>
      <c r="H1537" s="13"/>
      <c r="I1537" s="14"/>
      <c r="K1537" s="11"/>
      <c r="L1537" s="11"/>
      <c r="M1537" s="15"/>
      <c r="N1537" s="16"/>
      <c r="O1537" s="17"/>
      <c r="P1537" s="18"/>
    </row>
    <row r="1538" spans="4:16" x14ac:dyDescent="0.25">
      <c r="D1538" s="11"/>
      <c r="E1538" s="11"/>
      <c r="F1538" s="12"/>
      <c r="G1538" s="11"/>
      <c r="H1538" s="13"/>
      <c r="I1538" s="14"/>
      <c r="K1538" s="11"/>
      <c r="L1538" s="11"/>
      <c r="M1538" s="15"/>
      <c r="N1538" s="16"/>
      <c r="O1538" s="17"/>
      <c r="P1538" s="18"/>
    </row>
    <row r="1539" spans="4:16" x14ac:dyDescent="0.25">
      <c r="D1539" s="11"/>
      <c r="E1539" s="11"/>
      <c r="F1539" s="12"/>
      <c r="G1539" s="11"/>
      <c r="H1539" s="13"/>
      <c r="I1539" s="14"/>
      <c r="K1539" s="11"/>
      <c r="L1539" s="11"/>
      <c r="M1539" s="15"/>
      <c r="N1539" s="16"/>
      <c r="O1539" s="17"/>
      <c r="P1539" s="18"/>
    </row>
    <row r="1540" spans="4:16" x14ac:dyDescent="0.25">
      <c r="D1540" s="11"/>
      <c r="E1540" s="11"/>
      <c r="F1540" s="12"/>
      <c r="G1540" s="11"/>
      <c r="H1540" s="13"/>
      <c r="I1540" s="14"/>
      <c r="K1540" s="11"/>
      <c r="L1540" s="11"/>
      <c r="M1540" s="15"/>
      <c r="N1540" s="16"/>
      <c r="O1540" s="17"/>
      <c r="P1540" s="18"/>
    </row>
    <row r="1541" spans="4:16" x14ac:dyDescent="0.25">
      <c r="D1541" s="11"/>
      <c r="E1541" s="11"/>
      <c r="F1541" s="12"/>
      <c r="G1541" s="11"/>
      <c r="H1541" s="13"/>
      <c r="I1541" s="14"/>
      <c r="K1541" s="11"/>
      <c r="L1541" s="11"/>
      <c r="M1541" s="15"/>
      <c r="N1541" s="16"/>
      <c r="O1541" s="17"/>
      <c r="P1541" s="18"/>
    </row>
    <row r="1542" spans="4:16" x14ac:dyDescent="0.25">
      <c r="D1542" s="11"/>
      <c r="E1542" s="11"/>
      <c r="F1542" s="12"/>
      <c r="G1542" s="11"/>
      <c r="H1542" s="13"/>
      <c r="I1542" s="14"/>
      <c r="K1542" s="11"/>
      <c r="L1542" s="11"/>
      <c r="M1542" s="15"/>
      <c r="N1542" s="16"/>
      <c r="O1542" s="17"/>
      <c r="P1542" s="18"/>
    </row>
    <row r="1543" spans="4:16" x14ac:dyDescent="0.25">
      <c r="D1543" s="11"/>
      <c r="E1543" s="11"/>
      <c r="F1543" s="12"/>
      <c r="G1543" s="11"/>
      <c r="H1543" s="13"/>
      <c r="I1543" s="14"/>
      <c r="K1543" s="11"/>
      <c r="L1543" s="11"/>
      <c r="M1543" s="15"/>
      <c r="N1543" s="16"/>
      <c r="O1543" s="17"/>
      <c r="P1543" s="18"/>
    </row>
    <row r="1544" spans="4:16" x14ac:dyDescent="0.25">
      <c r="D1544" s="11"/>
      <c r="E1544" s="11"/>
      <c r="F1544" s="12"/>
      <c r="G1544" s="11"/>
      <c r="H1544" s="13"/>
      <c r="I1544" s="14"/>
      <c r="K1544" s="11"/>
      <c r="L1544" s="11"/>
      <c r="M1544" s="15"/>
      <c r="N1544" s="16"/>
      <c r="O1544" s="17"/>
      <c r="P1544" s="18"/>
    </row>
    <row r="1545" spans="4:16" x14ac:dyDescent="0.25">
      <c r="D1545" s="11"/>
      <c r="E1545" s="11"/>
      <c r="F1545" s="12"/>
      <c r="G1545" s="11"/>
      <c r="H1545" s="13"/>
      <c r="I1545" s="14"/>
      <c r="K1545" s="11"/>
      <c r="L1545" s="11"/>
      <c r="M1545" s="15"/>
      <c r="N1545" s="16"/>
      <c r="O1545" s="17"/>
      <c r="P1545" s="18"/>
    </row>
    <row r="1546" spans="4:16" x14ac:dyDescent="0.25">
      <c r="D1546" s="11"/>
      <c r="E1546" s="11"/>
      <c r="F1546" s="12"/>
      <c r="G1546" s="11"/>
      <c r="H1546" s="13"/>
      <c r="I1546" s="14"/>
      <c r="K1546" s="11"/>
      <c r="L1546" s="11"/>
      <c r="M1546" s="15"/>
      <c r="N1546" s="16"/>
      <c r="O1546" s="17"/>
      <c r="P1546" s="18"/>
    </row>
    <row r="1547" spans="4:16" x14ac:dyDescent="0.25">
      <c r="D1547" s="11"/>
      <c r="E1547" s="11"/>
      <c r="F1547" s="12"/>
      <c r="G1547" s="11"/>
      <c r="H1547" s="13"/>
      <c r="I1547" s="14"/>
      <c r="K1547" s="11"/>
      <c r="L1547" s="11"/>
      <c r="M1547" s="15"/>
      <c r="N1547" s="16"/>
      <c r="O1547" s="17"/>
      <c r="P1547" s="18"/>
    </row>
    <row r="1548" spans="4:16" x14ac:dyDescent="0.25">
      <c r="D1548" s="11"/>
      <c r="E1548" s="11"/>
      <c r="F1548" s="12"/>
      <c r="G1548" s="11"/>
      <c r="H1548" s="13"/>
      <c r="I1548" s="14"/>
      <c r="K1548" s="11"/>
      <c r="L1548" s="11"/>
      <c r="M1548" s="15"/>
      <c r="N1548" s="16"/>
      <c r="O1548" s="17"/>
      <c r="P1548" s="18"/>
    </row>
    <row r="1549" spans="4:16" x14ac:dyDescent="0.25">
      <c r="D1549" s="11"/>
      <c r="E1549" s="11"/>
      <c r="F1549" s="12"/>
      <c r="G1549" s="11"/>
      <c r="H1549" s="13"/>
      <c r="I1549" s="14"/>
      <c r="K1549" s="11"/>
      <c r="L1549" s="11"/>
      <c r="M1549" s="15"/>
      <c r="N1549" s="16"/>
      <c r="O1549" s="17"/>
      <c r="P1549" s="18"/>
    </row>
    <row r="1550" spans="4:16" x14ac:dyDescent="0.25">
      <c r="D1550" s="11"/>
      <c r="E1550" s="11"/>
      <c r="F1550" s="12"/>
      <c r="G1550" s="11"/>
      <c r="H1550" s="13"/>
      <c r="I1550" s="14"/>
      <c r="K1550" s="11"/>
      <c r="L1550" s="11"/>
      <c r="M1550" s="15"/>
      <c r="N1550" s="16"/>
      <c r="O1550" s="17"/>
      <c r="P1550" s="18"/>
    </row>
    <row r="1551" spans="4:16" x14ac:dyDescent="0.25">
      <c r="D1551" s="11"/>
      <c r="E1551" s="11"/>
      <c r="F1551" s="12"/>
      <c r="G1551" s="11"/>
      <c r="H1551" s="13"/>
      <c r="I1551" s="14"/>
      <c r="K1551" s="11"/>
      <c r="L1551" s="11"/>
      <c r="M1551" s="15"/>
      <c r="N1551" s="16"/>
      <c r="O1551" s="17"/>
      <c r="P1551" s="18"/>
    </row>
    <row r="1552" spans="4:16" x14ac:dyDescent="0.25">
      <c r="D1552" s="11"/>
      <c r="E1552" s="11"/>
      <c r="F1552" s="12"/>
      <c r="G1552" s="11"/>
      <c r="H1552" s="13"/>
      <c r="I1552" s="14"/>
      <c r="K1552" s="11"/>
      <c r="L1552" s="11"/>
      <c r="M1552" s="15"/>
      <c r="N1552" s="16"/>
      <c r="O1552" s="17"/>
      <c r="P1552" s="18"/>
    </row>
    <row r="1553" spans="4:16" x14ac:dyDescent="0.25">
      <c r="D1553" s="11"/>
      <c r="E1553" s="11"/>
      <c r="F1553" s="12"/>
      <c r="G1553" s="11"/>
      <c r="H1553" s="13"/>
      <c r="I1553" s="14"/>
      <c r="K1553" s="11"/>
      <c r="L1553" s="11"/>
      <c r="M1553" s="15"/>
      <c r="N1553" s="16"/>
      <c r="O1553" s="17"/>
      <c r="P1553" s="18"/>
    </row>
    <row r="1554" spans="4:16" x14ac:dyDescent="0.25">
      <c r="D1554" s="11"/>
      <c r="E1554" s="11"/>
      <c r="F1554" s="12"/>
      <c r="G1554" s="11"/>
      <c r="H1554" s="13"/>
      <c r="I1554" s="14"/>
      <c r="K1554" s="11"/>
      <c r="L1554" s="11"/>
      <c r="M1554" s="15"/>
      <c r="N1554" s="16"/>
      <c r="O1554" s="17"/>
      <c r="P1554" s="18"/>
    </row>
    <row r="1555" spans="4:16" x14ac:dyDescent="0.25">
      <c r="D1555" s="11"/>
      <c r="E1555" s="11"/>
      <c r="F1555" s="12"/>
      <c r="G1555" s="11"/>
      <c r="H1555" s="13"/>
      <c r="I1555" s="14"/>
      <c r="K1555" s="11"/>
      <c r="L1555" s="11"/>
      <c r="M1555" s="15"/>
      <c r="N1555" s="16"/>
      <c r="O1555" s="17"/>
      <c r="P1555" s="18"/>
    </row>
    <row r="1556" spans="4:16" x14ac:dyDescent="0.25">
      <c r="D1556" s="11"/>
      <c r="E1556" s="11"/>
      <c r="F1556" s="12"/>
      <c r="G1556" s="11"/>
      <c r="H1556" s="13"/>
      <c r="I1556" s="14"/>
      <c r="K1556" s="11"/>
      <c r="L1556" s="11"/>
      <c r="M1556" s="15"/>
      <c r="N1556" s="16"/>
      <c r="O1556" s="17"/>
      <c r="P1556" s="18"/>
    </row>
    <row r="1557" spans="4:16" x14ac:dyDescent="0.25">
      <c r="D1557" s="11"/>
      <c r="E1557" s="11"/>
      <c r="F1557" s="12"/>
      <c r="G1557" s="11"/>
      <c r="H1557" s="13"/>
      <c r="I1557" s="14"/>
      <c r="K1557" s="11"/>
      <c r="L1557" s="11"/>
      <c r="M1557" s="15"/>
      <c r="N1557" s="16"/>
      <c r="O1557" s="17"/>
      <c r="P1557" s="18"/>
    </row>
    <row r="1558" spans="4:16" x14ac:dyDescent="0.25">
      <c r="D1558" s="11"/>
      <c r="E1558" s="11"/>
      <c r="F1558" s="12"/>
      <c r="G1558" s="11"/>
      <c r="H1558" s="13"/>
      <c r="I1558" s="14"/>
      <c r="K1558" s="11"/>
      <c r="L1558" s="11"/>
      <c r="M1558" s="15"/>
      <c r="N1558" s="16"/>
      <c r="O1558" s="17"/>
      <c r="P1558" s="18"/>
    </row>
    <row r="1559" spans="4:16" x14ac:dyDescent="0.25">
      <c r="D1559" s="11"/>
      <c r="E1559" s="11"/>
      <c r="F1559" s="12"/>
      <c r="G1559" s="11"/>
      <c r="H1559" s="13"/>
      <c r="I1559" s="14"/>
      <c r="K1559" s="11"/>
      <c r="L1559" s="11"/>
      <c r="M1559" s="15"/>
      <c r="N1559" s="16"/>
      <c r="O1559" s="17"/>
      <c r="P1559" s="18"/>
    </row>
    <row r="1560" spans="4:16" x14ac:dyDescent="0.25">
      <c r="D1560" s="11"/>
      <c r="E1560" s="11"/>
      <c r="F1560" s="12"/>
      <c r="G1560" s="11"/>
      <c r="H1560" s="13"/>
      <c r="I1560" s="14"/>
      <c r="K1560" s="11"/>
      <c r="L1560" s="11"/>
      <c r="M1560" s="15"/>
      <c r="N1560" s="16"/>
      <c r="O1560" s="17"/>
      <c r="P1560" s="18"/>
    </row>
    <row r="1561" spans="4:16" x14ac:dyDescent="0.25">
      <c r="D1561" s="11"/>
      <c r="E1561" s="11"/>
      <c r="F1561" s="12"/>
      <c r="G1561" s="11"/>
      <c r="H1561" s="13"/>
      <c r="I1561" s="14"/>
      <c r="K1561" s="11"/>
      <c r="L1561" s="11"/>
      <c r="M1561" s="15"/>
      <c r="N1561" s="16"/>
      <c r="O1561" s="17"/>
      <c r="P1561" s="18"/>
    </row>
    <row r="1562" spans="4:16" x14ac:dyDescent="0.25">
      <c r="D1562" s="11"/>
      <c r="E1562" s="11"/>
      <c r="F1562" s="12"/>
      <c r="G1562" s="11"/>
      <c r="H1562" s="13"/>
      <c r="I1562" s="14"/>
      <c r="K1562" s="11"/>
      <c r="L1562" s="11"/>
      <c r="M1562" s="15"/>
      <c r="N1562" s="16"/>
      <c r="O1562" s="17"/>
      <c r="P1562" s="18"/>
    </row>
    <row r="1563" spans="4:16" x14ac:dyDescent="0.25">
      <c r="D1563" s="11"/>
      <c r="E1563" s="11"/>
      <c r="F1563" s="12"/>
      <c r="G1563" s="11"/>
      <c r="H1563" s="13"/>
      <c r="I1563" s="14"/>
      <c r="K1563" s="11"/>
      <c r="L1563" s="11"/>
      <c r="M1563" s="15"/>
      <c r="N1563" s="16"/>
      <c r="O1563" s="17"/>
      <c r="P1563" s="18"/>
    </row>
    <row r="1564" spans="4:16" x14ac:dyDescent="0.25">
      <c r="D1564" s="11"/>
      <c r="E1564" s="11"/>
      <c r="F1564" s="12"/>
      <c r="G1564" s="11"/>
      <c r="H1564" s="13"/>
      <c r="I1564" s="14"/>
      <c r="K1564" s="11"/>
      <c r="L1564" s="11"/>
      <c r="M1564" s="15"/>
      <c r="N1564" s="16"/>
      <c r="O1564" s="17"/>
      <c r="P1564" s="18"/>
    </row>
    <row r="1565" spans="4:16" x14ac:dyDescent="0.25">
      <c r="D1565" s="11"/>
      <c r="E1565" s="11"/>
      <c r="F1565" s="12"/>
      <c r="G1565" s="11"/>
      <c r="H1565" s="13"/>
      <c r="I1565" s="14"/>
      <c r="K1565" s="11"/>
      <c r="L1565" s="11"/>
      <c r="M1565" s="15"/>
      <c r="N1565" s="16"/>
      <c r="O1565" s="17"/>
      <c r="P1565" s="18"/>
    </row>
    <row r="1566" spans="4:16" x14ac:dyDescent="0.25">
      <c r="D1566" s="11"/>
      <c r="E1566" s="11"/>
      <c r="F1566" s="12"/>
      <c r="G1566" s="11"/>
      <c r="H1566" s="13"/>
      <c r="I1566" s="14"/>
      <c r="K1566" s="11"/>
      <c r="L1566" s="11"/>
      <c r="M1566" s="15"/>
      <c r="N1566" s="16"/>
      <c r="O1566" s="17"/>
      <c r="P1566" s="18"/>
    </row>
    <row r="1567" spans="4:16" x14ac:dyDescent="0.25">
      <c r="D1567" s="11"/>
      <c r="E1567" s="11"/>
      <c r="F1567" s="12"/>
      <c r="G1567" s="11"/>
      <c r="H1567" s="13"/>
      <c r="I1567" s="14"/>
      <c r="K1567" s="11"/>
      <c r="L1567" s="11"/>
      <c r="M1567" s="15"/>
      <c r="N1567" s="16"/>
      <c r="O1567" s="17"/>
      <c r="P1567" s="18"/>
    </row>
    <row r="1568" spans="4:16" x14ac:dyDescent="0.25">
      <c r="D1568" s="11"/>
      <c r="E1568" s="11"/>
      <c r="F1568" s="12"/>
      <c r="G1568" s="11"/>
      <c r="H1568" s="13"/>
      <c r="I1568" s="14"/>
      <c r="K1568" s="11"/>
      <c r="L1568" s="11"/>
      <c r="M1568" s="15"/>
      <c r="N1568" s="16"/>
      <c r="O1568" s="17"/>
      <c r="P1568" s="18"/>
    </row>
    <row r="1569" spans="4:16" x14ac:dyDescent="0.25">
      <c r="D1569" s="11"/>
      <c r="E1569" s="11"/>
      <c r="F1569" s="12"/>
      <c r="G1569" s="11"/>
      <c r="H1569" s="13"/>
      <c r="I1569" s="14"/>
      <c r="K1569" s="11"/>
      <c r="L1569" s="11"/>
      <c r="M1569" s="15"/>
      <c r="N1569" s="16"/>
      <c r="O1569" s="17"/>
      <c r="P1569" s="18"/>
    </row>
    <row r="1570" spans="4:16" x14ac:dyDescent="0.25">
      <c r="D1570" s="11"/>
      <c r="E1570" s="11"/>
      <c r="F1570" s="12"/>
      <c r="G1570" s="11"/>
      <c r="H1570" s="13"/>
      <c r="I1570" s="14"/>
      <c r="K1570" s="11"/>
      <c r="L1570" s="11"/>
      <c r="M1570" s="15"/>
      <c r="N1570" s="16"/>
      <c r="O1570" s="17"/>
      <c r="P1570" s="18"/>
    </row>
    <row r="1571" spans="4:16" x14ac:dyDescent="0.25">
      <c r="D1571" s="11"/>
      <c r="E1571" s="11"/>
      <c r="F1571" s="12"/>
      <c r="G1571" s="11"/>
      <c r="H1571" s="13"/>
      <c r="I1571" s="14"/>
      <c r="K1571" s="11"/>
      <c r="L1571" s="11"/>
      <c r="M1571" s="15"/>
      <c r="N1571" s="16"/>
      <c r="O1571" s="17"/>
      <c r="P1571" s="18"/>
    </row>
    <row r="1572" spans="4:16" x14ac:dyDescent="0.25">
      <c r="D1572" s="11"/>
      <c r="E1572" s="11"/>
      <c r="F1572" s="12"/>
      <c r="G1572" s="11"/>
      <c r="H1572" s="13"/>
      <c r="I1572" s="14"/>
      <c r="K1572" s="11"/>
      <c r="L1572" s="11"/>
      <c r="M1572" s="15"/>
      <c r="N1572" s="16"/>
      <c r="O1572" s="17"/>
      <c r="P1572" s="18"/>
    </row>
    <row r="1573" spans="4:16" x14ac:dyDescent="0.25">
      <c r="D1573" s="11"/>
      <c r="E1573" s="11"/>
      <c r="F1573" s="12"/>
      <c r="G1573" s="11"/>
      <c r="H1573" s="13"/>
      <c r="I1573" s="14"/>
      <c r="K1573" s="11"/>
      <c r="L1573" s="11"/>
      <c r="M1573" s="15"/>
      <c r="N1573" s="16"/>
      <c r="O1573" s="17"/>
      <c r="P1573" s="18"/>
    </row>
    <row r="1574" spans="4:16" x14ac:dyDescent="0.25">
      <c r="D1574" s="11"/>
      <c r="E1574" s="11"/>
      <c r="F1574" s="12"/>
      <c r="G1574" s="11"/>
      <c r="H1574" s="13"/>
      <c r="I1574" s="14"/>
      <c r="K1574" s="11"/>
      <c r="L1574" s="11"/>
      <c r="M1574" s="15"/>
      <c r="N1574" s="16"/>
      <c r="O1574" s="17"/>
      <c r="P1574" s="18"/>
    </row>
    <row r="1575" spans="4:16" x14ac:dyDescent="0.25">
      <c r="D1575" s="11"/>
      <c r="E1575" s="11"/>
      <c r="F1575" s="12"/>
      <c r="G1575" s="11"/>
      <c r="H1575" s="13"/>
      <c r="I1575" s="14"/>
      <c r="K1575" s="11"/>
      <c r="L1575" s="11"/>
      <c r="M1575" s="15"/>
      <c r="N1575" s="16"/>
      <c r="O1575" s="17"/>
      <c r="P1575" s="18"/>
    </row>
    <row r="1576" spans="4:16" x14ac:dyDescent="0.25">
      <c r="D1576" s="11"/>
      <c r="E1576" s="11"/>
      <c r="F1576" s="12"/>
      <c r="G1576" s="11"/>
      <c r="H1576" s="13"/>
      <c r="I1576" s="14"/>
      <c r="K1576" s="11"/>
      <c r="L1576" s="11"/>
      <c r="M1576" s="15"/>
      <c r="N1576" s="16"/>
      <c r="O1576" s="17"/>
      <c r="P1576" s="18"/>
    </row>
    <row r="1577" spans="4:16" x14ac:dyDescent="0.25">
      <c r="D1577" s="11"/>
      <c r="E1577" s="11"/>
      <c r="F1577" s="12"/>
      <c r="G1577" s="11"/>
      <c r="H1577" s="13"/>
      <c r="I1577" s="14"/>
      <c r="K1577" s="11"/>
      <c r="L1577" s="11"/>
      <c r="M1577" s="15"/>
      <c r="N1577" s="16"/>
      <c r="O1577" s="17"/>
      <c r="P1577" s="18"/>
    </row>
    <row r="1578" spans="4:16" x14ac:dyDescent="0.25">
      <c r="D1578" s="11"/>
      <c r="E1578" s="11"/>
      <c r="F1578" s="12"/>
      <c r="G1578" s="11"/>
      <c r="H1578" s="13"/>
      <c r="I1578" s="14"/>
      <c r="K1578" s="11"/>
      <c r="L1578" s="11"/>
      <c r="M1578" s="15"/>
      <c r="N1578" s="16"/>
      <c r="O1578" s="17"/>
      <c r="P1578" s="18"/>
    </row>
    <row r="1579" spans="4:16" x14ac:dyDescent="0.25">
      <c r="D1579" s="11"/>
      <c r="E1579" s="11"/>
      <c r="F1579" s="12"/>
      <c r="G1579" s="11"/>
      <c r="H1579" s="13"/>
      <c r="I1579" s="14"/>
      <c r="K1579" s="11"/>
      <c r="L1579" s="11"/>
      <c r="M1579" s="15"/>
      <c r="N1579" s="16"/>
      <c r="O1579" s="17"/>
      <c r="P1579" s="18"/>
    </row>
    <row r="1580" spans="4:16" x14ac:dyDescent="0.25">
      <c r="D1580" s="11"/>
      <c r="E1580" s="11"/>
      <c r="F1580" s="12"/>
      <c r="G1580" s="11"/>
      <c r="H1580" s="13"/>
      <c r="I1580" s="14"/>
      <c r="K1580" s="11"/>
      <c r="L1580" s="11"/>
      <c r="M1580" s="15"/>
      <c r="N1580" s="16"/>
      <c r="O1580" s="17"/>
      <c r="P1580" s="18"/>
    </row>
    <row r="1581" spans="4:16" x14ac:dyDescent="0.25">
      <c r="D1581" s="11"/>
      <c r="E1581" s="11"/>
      <c r="F1581" s="12"/>
      <c r="G1581" s="11"/>
      <c r="H1581" s="13"/>
      <c r="I1581" s="14"/>
      <c r="K1581" s="11"/>
      <c r="L1581" s="11"/>
      <c r="M1581" s="15"/>
      <c r="N1581" s="16"/>
      <c r="O1581" s="17"/>
      <c r="P1581" s="18"/>
    </row>
    <row r="1582" spans="4:16" x14ac:dyDescent="0.25">
      <c r="D1582" s="11"/>
      <c r="E1582" s="11"/>
      <c r="F1582" s="12"/>
      <c r="G1582" s="11"/>
      <c r="H1582" s="13"/>
      <c r="I1582" s="14"/>
      <c r="K1582" s="11"/>
      <c r="L1582" s="11"/>
      <c r="M1582" s="15"/>
      <c r="N1582" s="16"/>
      <c r="O1582" s="17"/>
      <c r="P1582" s="18"/>
    </row>
    <row r="1583" spans="4:16" x14ac:dyDescent="0.25">
      <c r="D1583" s="11"/>
      <c r="E1583" s="11"/>
      <c r="F1583" s="12"/>
      <c r="G1583" s="11"/>
      <c r="H1583" s="13"/>
      <c r="I1583" s="14"/>
      <c r="K1583" s="11"/>
      <c r="L1583" s="11"/>
      <c r="M1583" s="15"/>
      <c r="N1583" s="16"/>
      <c r="O1583" s="17"/>
      <c r="P1583" s="18"/>
    </row>
    <row r="1584" spans="4:16" x14ac:dyDescent="0.25">
      <c r="D1584" s="11"/>
      <c r="E1584" s="11"/>
      <c r="F1584" s="12"/>
      <c r="G1584" s="11"/>
      <c r="H1584" s="13"/>
      <c r="I1584" s="14"/>
      <c r="K1584" s="11"/>
      <c r="L1584" s="11"/>
      <c r="M1584" s="15"/>
      <c r="N1584" s="16"/>
      <c r="O1584" s="17"/>
      <c r="P1584" s="18"/>
    </row>
    <row r="1585" spans="4:16" x14ac:dyDescent="0.25">
      <c r="D1585" s="11"/>
      <c r="E1585" s="11"/>
      <c r="F1585" s="12"/>
      <c r="G1585" s="11"/>
      <c r="H1585" s="13"/>
      <c r="I1585" s="14"/>
      <c r="K1585" s="11"/>
      <c r="L1585" s="11"/>
      <c r="M1585" s="15"/>
      <c r="N1585" s="16"/>
      <c r="O1585" s="17"/>
      <c r="P1585" s="18"/>
    </row>
    <row r="1586" spans="4:16" x14ac:dyDescent="0.25">
      <c r="D1586" s="11"/>
      <c r="E1586" s="11"/>
      <c r="F1586" s="12"/>
      <c r="G1586" s="11"/>
      <c r="H1586" s="13"/>
      <c r="I1586" s="14"/>
      <c r="K1586" s="11"/>
      <c r="L1586" s="11"/>
      <c r="M1586" s="15"/>
      <c r="N1586" s="16"/>
      <c r="O1586" s="17"/>
      <c r="P1586" s="18"/>
    </row>
    <row r="1587" spans="4:16" x14ac:dyDescent="0.25">
      <c r="D1587" s="11"/>
      <c r="E1587" s="11"/>
      <c r="F1587" s="12"/>
      <c r="G1587" s="11"/>
      <c r="H1587" s="13"/>
      <c r="I1587" s="14"/>
      <c r="K1587" s="11"/>
      <c r="L1587" s="11"/>
      <c r="M1587" s="15"/>
      <c r="N1587" s="16"/>
      <c r="O1587" s="17"/>
      <c r="P1587" s="18"/>
    </row>
    <row r="1588" spans="4:16" x14ac:dyDescent="0.25">
      <c r="D1588" s="11"/>
      <c r="E1588" s="11"/>
      <c r="F1588" s="12"/>
      <c r="G1588" s="11"/>
      <c r="H1588" s="13"/>
      <c r="I1588" s="14"/>
      <c r="K1588" s="11"/>
      <c r="L1588" s="11"/>
      <c r="M1588" s="15"/>
      <c r="N1588" s="16"/>
      <c r="O1588" s="17"/>
      <c r="P1588" s="18"/>
    </row>
    <row r="1589" spans="4:16" x14ac:dyDescent="0.25">
      <c r="D1589" s="11"/>
      <c r="E1589" s="11"/>
      <c r="F1589" s="12"/>
      <c r="G1589" s="11"/>
      <c r="H1589" s="13"/>
      <c r="I1589" s="14"/>
      <c r="K1589" s="11"/>
      <c r="L1589" s="11"/>
      <c r="M1589" s="15"/>
      <c r="N1589" s="16"/>
      <c r="O1589" s="17"/>
      <c r="P1589" s="18"/>
    </row>
    <row r="1590" spans="4:16" x14ac:dyDescent="0.25">
      <c r="D1590" s="11"/>
      <c r="E1590" s="11"/>
      <c r="F1590" s="12"/>
      <c r="G1590" s="11"/>
      <c r="H1590" s="13"/>
      <c r="I1590" s="14"/>
      <c r="K1590" s="11"/>
      <c r="L1590" s="11"/>
      <c r="M1590" s="15"/>
      <c r="N1590" s="16"/>
      <c r="O1590" s="17"/>
      <c r="P1590" s="18"/>
    </row>
    <row r="1591" spans="4:16" x14ac:dyDescent="0.25">
      <c r="D1591" s="11"/>
      <c r="E1591" s="11"/>
      <c r="F1591" s="12"/>
      <c r="G1591" s="11"/>
      <c r="H1591" s="13"/>
      <c r="I1591" s="14"/>
      <c r="K1591" s="11"/>
      <c r="L1591" s="11"/>
      <c r="M1591" s="15"/>
      <c r="N1591" s="16"/>
      <c r="O1591" s="17"/>
      <c r="P1591" s="18"/>
    </row>
    <row r="1592" spans="4:16" x14ac:dyDescent="0.25">
      <c r="D1592" s="11"/>
      <c r="E1592" s="11"/>
      <c r="F1592" s="12"/>
      <c r="G1592" s="11"/>
      <c r="H1592" s="13"/>
      <c r="I1592" s="14"/>
      <c r="K1592" s="11"/>
      <c r="L1592" s="11"/>
      <c r="M1592" s="15"/>
      <c r="N1592" s="16"/>
      <c r="O1592" s="17"/>
      <c r="P1592" s="18"/>
    </row>
    <row r="1593" spans="4:16" x14ac:dyDescent="0.25">
      <c r="D1593" s="11"/>
      <c r="E1593" s="11"/>
      <c r="F1593" s="12"/>
      <c r="G1593" s="11"/>
      <c r="H1593" s="13"/>
      <c r="I1593" s="14"/>
      <c r="K1593" s="11"/>
      <c r="L1593" s="11"/>
      <c r="M1593" s="15"/>
      <c r="N1593" s="16"/>
      <c r="O1593" s="17"/>
      <c r="P1593" s="18"/>
    </row>
    <row r="1594" spans="4:16" x14ac:dyDescent="0.25">
      <c r="D1594" s="11"/>
      <c r="E1594" s="11"/>
      <c r="F1594" s="12"/>
      <c r="G1594" s="11"/>
      <c r="H1594" s="13"/>
      <c r="I1594" s="14"/>
      <c r="K1594" s="11"/>
      <c r="L1594" s="11"/>
      <c r="M1594" s="15"/>
      <c r="N1594" s="16"/>
      <c r="O1594" s="17"/>
      <c r="P1594" s="18"/>
    </row>
    <row r="1595" spans="4:16" x14ac:dyDescent="0.25">
      <c r="D1595" s="11"/>
      <c r="E1595" s="11"/>
      <c r="F1595" s="12"/>
      <c r="G1595" s="11"/>
      <c r="H1595" s="13"/>
      <c r="I1595" s="14"/>
      <c r="K1595" s="11"/>
      <c r="L1595" s="11"/>
      <c r="M1595" s="15"/>
      <c r="N1595" s="16"/>
      <c r="O1595" s="17"/>
      <c r="P1595" s="18"/>
    </row>
    <row r="1596" spans="4:16" x14ac:dyDescent="0.25">
      <c r="D1596" s="11"/>
      <c r="E1596" s="11"/>
      <c r="F1596" s="12"/>
      <c r="G1596" s="11"/>
      <c r="H1596" s="13"/>
      <c r="I1596" s="14"/>
      <c r="K1596" s="11"/>
      <c r="L1596" s="11"/>
      <c r="M1596" s="15"/>
      <c r="N1596" s="16"/>
      <c r="O1596" s="17"/>
      <c r="P1596" s="18"/>
    </row>
    <row r="1597" spans="4:16" x14ac:dyDescent="0.25">
      <c r="D1597" s="11"/>
      <c r="E1597" s="11"/>
      <c r="F1597" s="12"/>
      <c r="G1597" s="11"/>
      <c r="H1597" s="13"/>
      <c r="I1597" s="14"/>
      <c r="K1597" s="11"/>
      <c r="L1597" s="11"/>
      <c r="M1597" s="15"/>
      <c r="N1597" s="16"/>
      <c r="O1597" s="17"/>
      <c r="P1597" s="18"/>
    </row>
    <row r="1598" spans="4:16" x14ac:dyDescent="0.25">
      <c r="D1598" s="11"/>
      <c r="E1598" s="11"/>
      <c r="F1598" s="12"/>
      <c r="G1598" s="11"/>
      <c r="H1598" s="13"/>
      <c r="I1598" s="14"/>
      <c r="K1598" s="11"/>
      <c r="L1598" s="11"/>
      <c r="M1598" s="15"/>
      <c r="N1598" s="16"/>
      <c r="O1598" s="17"/>
      <c r="P1598" s="18"/>
    </row>
    <row r="1599" spans="4:16" x14ac:dyDescent="0.25">
      <c r="D1599" s="11"/>
      <c r="E1599" s="11"/>
      <c r="F1599" s="12"/>
      <c r="G1599" s="11"/>
      <c r="H1599" s="13"/>
      <c r="I1599" s="14"/>
      <c r="K1599" s="11"/>
      <c r="L1599" s="11"/>
      <c r="M1599" s="15"/>
      <c r="N1599" s="16"/>
      <c r="O1599" s="17"/>
      <c r="P1599" s="18"/>
    </row>
    <row r="1600" spans="4:16" x14ac:dyDescent="0.25">
      <c r="D1600" s="11"/>
      <c r="E1600" s="11"/>
      <c r="F1600" s="12"/>
      <c r="G1600" s="11"/>
      <c r="H1600" s="13"/>
      <c r="I1600" s="14"/>
      <c r="K1600" s="11"/>
      <c r="L1600" s="11"/>
      <c r="M1600" s="15"/>
      <c r="N1600" s="16"/>
      <c r="O1600" s="17"/>
      <c r="P1600" s="18"/>
    </row>
    <row r="1601" spans="4:16" x14ac:dyDescent="0.25">
      <c r="D1601" s="11"/>
      <c r="E1601" s="11"/>
      <c r="F1601" s="12"/>
      <c r="G1601" s="11"/>
      <c r="H1601" s="13"/>
      <c r="I1601" s="14"/>
      <c r="K1601" s="11"/>
      <c r="L1601" s="11"/>
      <c r="M1601" s="15"/>
      <c r="N1601" s="16"/>
      <c r="O1601" s="17"/>
      <c r="P1601" s="18"/>
    </row>
    <row r="1602" spans="4:16" x14ac:dyDescent="0.25">
      <c r="D1602" s="11"/>
      <c r="E1602" s="11"/>
      <c r="F1602" s="12"/>
      <c r="G1602" s="11"/>
      <c r="H1602" s="13"/>
      <c r="I1602" s="14"/>
      <c r="K1602" s="11"/>
      <c r="L1602" s="11"/>
      <c r="M1602" s="15"/>
      <c r="N1602" s="16"/>
      <c r="O1602" s="17"/>
      <c r="P1602" s="18"/>
    </row>
    <row r="1603" spans="4:16" x14ac:dyDescent="0.25">
      <c r="D1603" s="11"/>
      <c r="E1603" s="11"/>
      <c r="F1603" s="12"/>
      <c r="G1603" s="11"/>
      <c r="H1603" s="13"/>
      <c r="I1603" s="14"/>
      <c r="K1603" s="11"/>
      <c r="L1603" s="11"/>
      <c r="M1603" s="15"/>
      <c r="N1603" s="16"/>
      <c r="O1603" s="17"/>
      <c r="P1603" s="18"/>
    </row>
    <row r="1604" spans="4:16" x14ac:dyDescent="0.25">
      <c r="D1604" s="11"/>
      <c r="E1604" s="11"/>
      <c r="F1604" s="12"/>
      <c r="G1604" s="11"/>
      <c r="H1604" s="13"/>
      <c r="I1604" s="14"/>
      <c r="K1604" s="11"/>
      <c r="L1604" s="11"/>
      <c r="M1604" s="15"/>
      <c r="N1604" s="16"/>
      <c r="O1604" s="17"/>
      <c r="P1604" s="18"/>
    </row>
    <row r="1605" spans="4:16" x14ac:dyDescent="0.25">
      <c r="D1605" s="11"/>
      <c r="E1605" s="11"/>
      <c r="F1605" s="12"/>
      <c r="G1605" s="11"/>
      <c r="H1605" s="13"/>
      <c r="I1605" s="14"/>
      <c r="K1605" s="11"/>
      <c r="L1605" s="11"/>
      <c r="M1605" s="15"/>
      <c r="N1605" s="16"/>
      <c r="O1605" s="17"/>
      <c r="P1605" s="18"/>
    </row>
    <row r="1606" spans="4:16" x14ac:dyDescent="0.25">
      <c r="D1606" s="11"/>
      <c r="E1606" s="11"/>
      <c r="F1606" s="12"/>
      <c r="G1606" s="11"/>
      <c r="H1606" s="13"/>
      <c r="I1606" s="14"/>
      <c r="K1606" s="11"/>
      <c r="L1606" s="11"/>
      <c r="M1606" s="15"/>
      <c r="N1606" s="16"/>
      <c r="O1606" s="17"/>
      <c r="P1606" s="18"/>
    </row>
    <row r="1607" spans="4:16" x14ac:dyDescent="0.25">
      <c r="D1607" s="11"/>
      <c r="E1607" s="11"/>
      <c r="F1607" s="12"/>
      <c r="G1607" s="11"/>
      <c r="H1607" s="13"/>
      <c r="I1607" s="14"/>
      <c r="K1607" s="11"/>
      <c r="L1607" s="11"/>
      <c r="M1607" s="15"/>
      <c r="N1607" s="16"/>
      <c r="O1607" s="17"/>
      <c r="P1607" s="18"/>
    </row>
    <row r="1608" spans="4:16" x14ac:dyDescent="0.25">
      <c r="D1608" s="11"/>
      <c r="E1608" s="11"/>
      <c r="F1608" s="12"/>
      <c r="G1608" s="11"/>
      <c r="H1608" s="13"/>
      <c r="I1608" s="14"/>
      <c r="K1608" s="11"/>
      <c r="L1608" s="11"/>
      <c r="M1608" s="15"/>
      <c r="N1608" s="16"/>
      <c r="O1608" s="17"/>
      <c r="P1608" s="18"/>
    </row>
    <row r="1609" spans="4:16" x14ac:dyDescent="0.25">
      <c r="D1609" s="11"/>
      <c r="E1609" s="11"/>
      <c r="F1609" s="12"/>
      <c r="G1609" s="11"/>
      <c r="H1609" s="13"/>
      <c r="I1609" s="14"/>
      <c r="K1609" s="11"/>
      <c r="L1609" s="11"/>
      <c r="M1609" s="15"/>
      <c r="N1609" s="16"/>
      <c r="O1609" s="17"/>
      <c r="P1609" s="18"/>
    </row>
    <row r="1610" spans="4:16" x14ac:dyDescent="0.25">
      <c r="D1610" s="11"/>
      <c r="E1610" s="11"/>
      <c r="F1610" s="12"/>
      <c r="G1610" s="11"/>
      <c r="H1610" s="13"/>
      <c r="I1610" s="14"/>
      <c r="K1610" s="11"/>
      <c r="L1610" s="11"/>
      <c r="M1610" s="15"/>
      <c r="N1610" s="16"/>
      <c r="O1610" s="17"/>
      <c r="P1610" s="18"/>
    </row>
    <row r="1611" spans="4:16" x14ac:dyDescent="0.25">
      <c r="D1611" s="11"/>
      <c r="E1611" s="11"/>
      <c r="F1611" s="12"/>
      <c r="G1611" s="11"/>
      <c r="H1611" s="13"/>
      <c r="I1611" s="14"/>
      <c r="K1611" s="11"/>
      <c r="L1611" s="11"/>
      <c r="M1611" s="15"/>
      <c r="N1611" s="16"/>
      <c r="O1611" s="17"/>
      <c r="P1611" s="18"/>
    </row>
    <row r="1612" spans="4:16" x14ac:dyDescent="0.25">
      <c r="D1612" s="11"/>
      <c r="E1612" s="11"/>
      <c r="F1612" s="12"/>
      <c r="G1612" s="11"/>
      <c r="H1612" s="13"/>
      <c r="I1612" s="14"/>
      <c r="K1612" s="11"/>
      <c r="L1612" s="11"/>
      <c r="M1612" s="15"/>
      <c r="N1612" s="16"/>
      <c r="O1612" s="17"/>
      <c r="P1612" s="18"/>
    </row>
    <row r="1613" spans="4:16" x14ac:dyDescent="0.25">
      <c r="D1613" s="11"/>
      <c r="E1613" s="11"/>
      <c r="F1613" s="12"/>
      <c r="G1613" s="11"/>
      <c r="H1613" s="13"/>
      <c r="I1613" s="14"/>
      <c r="K1613" s="11"/>
      <c r="L1613" s="11"/>
      <c r="M1613" s="15"/>
      <c r="N1613" s="16"/>
      <c r="O1613" s="17"/>
      <c r="P1613" s="18"/>
    </row>
    <row r="1614" spans="4:16" x14ac:dyDescent="0.25">
      <c r="D1614" s="11"/>
      <c r="E1614" s="11"/>
      <c r="F1614" s="12"/>
      <c r="G1614" s="11"/>
      <c r="H1614" s="13"/>
      <c r="I1614" s="14"/>
      <c r="K1614" s="11"/>
      <c r="L1614" s="11"/>
      <c r="M1614" s="15"/>
      <c r="N1614" s="16"/>
      <c r="O1614" s="17"/>
      <c r="P1614" s="18"/>
    </row>
    <row r="1615" spans="4:16" x14ac:dyDescent="0.25">
      <c r="D1615" s="11"/>
      <c r="E1615" s="11"/>
      <c r="F1615" s="12"/>
      <c r="G1615" s="11"/>
      <c r="H1615" s="13"/>
      <c r="I1615" s="14"/>
      <c r="K1615" s="11"/>
      <c r="L1615" s="11"/>
      <c r="M1615" s="15"/>
      <c r="N1615" s="16"/>
      <c r="O1615" s="17"/>
      <c r="P1615" s="18"/>
    </row>
    <row r="1616" spans="4:16" x14ac:dyDescent="0.25">
      <c r="D1616" s="11"/>
      <c r="E1616" s="11"/>
      <c r="F1616" s="12"/>
      <c r="G1616" s="11"/>
      <c r="H1616" s="13"/>
      <c r="I1616" s="14"/>
      <c r="K1616" s="11"/>
      <c r="L1616" s="11"/>
      <c r="M1616" s="15"/>
      <c r="N1616" s="16"/>
      <c r="O1616" s="17"/>
      <c r="P1616" s="18"/>
    </row>
    <row r="1617" spans="4:16" x14ac:dyDescent="0.25">
      <c r="D1617" s="11"/>
      <c r="E1617" s="11"/>
      <c r="F1617" s="12"/>
      <c r="G1617" s="11"/>
      <c r="H1617" s="13"/>
      <c r="I1617" s="14"/>
      <c r="K1617" s="11"/>
      <c r="L1617" s="11"/>
      <c r="M1617" s="15"/>
      <c r="N1617" s="16"/>
      <c r="O1617" s="17"/>
      <c r="P1617" s="18"/>
    </row>
    <row r="1618" spans="4:16" x14ac:dyDescent="0.25">
      <c r="D1618" s="11"/>
      <c r="E1618" s="11"/>
      <c r="F1618" s="12"/>
      <c r="G1618" s="11"/>
      <c r="H1618" s="13"/>
      <c r="I1618" s="14"/>
      <c r="K1618" s="11"/>
      <c r="L1618" s="11"/>
      <c r="M1618" s="15"/>
      <c r="N1618" s="16"/>
      <c r="O1618" s="17"/>
      <c r="P1618" s="18"/>
    </row>
    <row r="1619" spans="4:16" x14ac:dyDescent="0.25">
      <c r="D1619" s="11"/>
      <c r="E1619" s="11"/>
      <c r="F1619" s="12"/>
      <c r="G1619" s="11"/>
      <c r="H1619" s="13"/>
      <c r="I1619" s="14"/>
      <c r="K1619" s="11"/>
      <c r="L1619" s="11"/>
      <c r="M1619" s="15"/>
      <c r="N1619" s="16"/>
      <c r="O1619" s="17"/>
      <c r="P1619" s="18"/>
    </row>
    <row r="1620" spans="4:16" x14ac:dyDescent="0.25">
      <c r="D1620" s="11"/>
      <c r="E1620" s="11"/>
      <c r="F1620" s="12"/>
      <c r="G1620" s="11"/>
      <c r="H1620" s="13"/>
      <c r="I1620" s="14"/>
      <c r="K1620" s="11"/>
      <c r="L1620" s="11"/>
      <c r="M1620" s="15"/>
      <c r="N1620" s="16"/>
      <c r="O1620" s="17"/>
      <c r="P1620" s="18"/>
    </row>
    <row r="1621" spans="4:16" x14ac:dyDescent="0.25">
      <c r="D1621" s="11"/>
      <c r="E1621" s="11"/>
      <c r="F1621" s="12"/>
      <c r="G1621" s="11"/>
      <c r="H1621" s="13"/>
      <c r="I1621" s="14"/>
      <c r="K1621" s="11"/>
      <c r="L1621" s="11"/>
      <c r="M1621" s="15"/>
      <c r="N1621" s="16"/>
      <c r="O1621" s="17"/>
      <c r="P1621" s="18"/>
    </row>
    <row r="1622" spans="4:16" x14ac:dyDescent="0.25">
      <c r="D1622" s="11"/>
      <c r="E1622" s="11"/>
      <c r="F1622" s="12"/>
      <c r="G1622" s="11"/>
      <c r="H1622" s="13"/>
      <c r="I1622" s="14"/>
      <c r="K1622" s="11"/>
      <c r="L1622" s="11"/>
      <c r="M1622" s="15"/>
      <c r="N1622" s="16"/>
      <c r="O1622" s="17"/>
      <c r="P1622" s="18"/>
    </row>
    <row r="1623" spans="4:16" x14ac:dyDescent="0.25">
      <c r="D1623" s="11"/>
      <c r="E1623" s="11"/>
      <c r="F1623" s="12"/>
      <c r="G1623" s="11"/>
      <c r="H1623" s="13"/>
      <c r="I1623" s="14"/>
      <c r="K1623" s="11"/>
      <c r="L1623" s="11"/>
      <c r="M1623" s="15"/>
      <c r="N1623" s="16"/>
      <c r="O1623" s="17"/>
      <c r="P1623" s="18"/>
    </row>
    <row r="1624" spans="4:16" x14ac:dyDescent="0.25">
      <c r="D1624" s="11"/>
      <c r="E1624" s="11"/>
      <c r="F1624" s="12"/>
      <c r="G1624" s="11"/>
      <c r="H1624" s="13"/>
      <c r="I1624" s="14"/>
      <c r="K1624" s="11"/>
      <c r="L1624" s="11"/>
      <c r="M1624" s="15"/>
      <c r="N1624" s="16"/>
      <c r="O1624" s="17"/>
      <c r="P1624" s="18"/>
    </row>
    <row r="1625" spans="4:16" x14ac:dyDescent="0.25">
      <c r="D1625" s="11"/>
      <c r="E1625" s="11"/>
      <c r="F1625" s="12"/>
      <c r="G1625" s="11"/>
      <c r="H1625" s="13"/>
      <c r="I1625" s="14"/>
      <c r="K1625" s="11"/>
      <c r="L1625" s="11"/>
      <c r="M1625" s="15"/>
      <c r="N1625" s="16"/>
      <c r="O1625" s="17"/>
      <c r="P1625" s="18"/>
    </row>
    <row r="1626" spans="4:16" x14ac:dyDescent="0.25">
      <c r="D1626" s="11"/>
      <c r="E1626" s="11"/>
      <c r="F1626" s="12"/>
      <c r="G1626" s="11"/>
      <c r="H1626" s="13"/>
      <c r="I1626" s="14"/>
      <c r="K1626" s="11"/>
      <c r="L1626" s="11"/>
      <c r="M1626" s="15"/>
      <c r="N1626" s="16"/>
      <c r="O1626" s="17"/>
      <c r="P1626" s="18"/>
    </row>
    <row r="1627" spans="4:16" x14ac:dyDescent="0.25">
      <c r="D1627" s="11"/>
      <c r="E1627" s="11"/>
      <c r="F1627" s="12"/>
      <c r="G1627" s="11"/>
      <c r="H1627" s="13"/>
      <c r="I1627" s="14"/>
      <c r="K1627" s="11"/>
      <c r="L1627" s="11"/>
      <c r="M1627" s="15"/>
      <c r="N1627" s="16"/>
      <c r="O1627" s="17"/>
      <c r="P1627" s="18"/>
    </row>
    <row r="1628" spans="4:16" x14ac:dyDescent="0.25">
      <c r="D1628" s="11"/>
      <c r="E1628" s="11"/>
      <c r="F1628" s="12"/>
      <c r="G1628" s="11"/>
      <c r="H1628" s="13"/>
      <c r="I1628" s="14"/>
      <c r="K1628" s="11"/>
      <c r="L1628" s="11"/>
      <c r="M1628" s="15"/>
      <c r="N1628" s="16"/>
      <c r="O1628" s="17"/>
      <c r="P1628" s="18"/>
    </row>
    <row r="1629" spans="4:16" x14ac:dyDescent="0.25">
      <c r="D1629" s="11"/>
      <c r="E1629" s="11"/>
      <c r="F1629" s="12"/>
      <c r="G1629" s="11"/>
      <c r="H1629" s="13"/>
      <c r="I1629" s="14"/>
      <c r="K1629" s="11"/>
      <c r="L1629" s="11"/>
      <c r="M1629" s="15"/>
      <c r="N1629" s="16"/>
      <c r="O1629" s="17"/>
      <c r="P1629" s="18"/>
    </row>
    <row r="1630" spans="4:16" x14ac:dyDescent="0.25">
      <c r="D1630" s="11"/>
      <c r="E1630" s="11"/>
      <c r="F1630" s="12"/>
      <c r="G1630" s="11"/>
      <c r="H1630" s="13"/>
      <c r="I1630" s="14"/>
      <c r="K1630" s="11"/>
      <c r="L1630" s="11"/>
      <c r="M1630" s="15"/>
      <c r="N1630" s="16"/>
      <c r="O1630" s="17"/>
      <c r="P1630" s="18"/>
    </row>
    <row r="1631" spans="4:16" x14ac:dyDescent="0.25">
      <c r="D1631" s="11"/>
      <c r="E1631" s="11"/>
      <c r="F1631" s="12"/>
      <c r="G1631" s="11"/>
      <c r="H1631" s="13"/>
      <c r="I1631" s="14"/>
      <c r="K1631" s="11"/>
      <c r="L1631" s="11"/>
      <c r="M1631" s="15"/>
      <c r="N1631" s="16"/>
      <c r="O1631" s="17"/>
      <c r="P1631" s="18"/>
    </row>
    <row r="1632" spans="4:16" x14ac:dyDescent="0.25">
      <c r="D1632" s="11"/>
      <c r="E1632" s="11"/>
      <c r="F1632" s="12"/>
      <c r="G1632" s="11"/>
      <c r="H1632" s="13"/>
      <c r="I1632" s="14"/>
      <c r="K1632" s="11"/>
      <c r="L1632" s="11"/>
      <c r="M1632" s="15"/>
      <c r="N1632" s="16"/>
      <c r="O1632" s="17"/>
      <c r="P1632" s="18"/>
    </row>
    <row r="1633" spans="4:16" x14ac:dyDescent="0.25">
      <c r="D1633" s="11"/>
      <c r="E1633" s="11"/>
      <c r="F1633" s="12"/>
      <c r="G1633" s="11"/>
      <c r="H1633" s="13"/>
      <c r="I1633" s="14"/>
      <c r="K1633" s="11"/>
      <c r="L1633" s="11"/>
      <c r="M1633" s="15"/>
      <c r="N1633" s="16"/>
      <c r="O1633" s="17"/>
      <c r="P1633" s="18"/>
    </row>
    <row r="1634" spans="4:16" x14ac:dyDescent="0.25">
      <c r="D1634" s="11"/>
      <c r="E1634" s="11"/>
      <c r="F1634" s="12"/>
      <c r="G1634" s="11"/>
      <c r="H1634" s="13"/>
      <c r="I1634" s="14"/>
      <c r="K1634" s="11"/>
      <c r="L1634" s="11"/>
      <c r="M1634" s="15"/>
      <c r="N1634" s="16"/>
      <c r="O1634" s="17"/>
      <c r="P1634" s="18"/>
    </row>
    <row r="1635" spans="4:16" x14ac:dyDescent="0.25">
      <c r="D1635" s="11"/>
      <c r="E1635" s="11"/>
      <c r="F1635" s="12"/>
      <c r="G1635" s="11"/>
      <c r="H1635" s="13"/>
      <c r="I1635" s="14"/>
      <c r="K1635" s="11"/>
      <c r="L1635" s="11"/>
      <c r="M1635" s="15"/>
      <c r="N1635" s="16"/>
      <c r="O1635" s="17"/>
      <c r="P1635" s="18"/>
    </row>
    <row r="1636" spans="4:16" x14ac:dyDescent="0.25">
      <c r="D1636" s="11"/>
      <c r="E1636" s="11"/>
      <c r="F1636" s="12"/>
      <c r="G1636" s="11"/>
      <c r="H1636" s="13"/>
      <c r="I1636" s="14"/>
      <c r="K1636" s="11"/>
      <c r="L1636" s="11"/>
      <c r="M1636" s="15"/>
      <c r="N1636" s="16"/>
      <c r="O1636" s="17"/>
      <c r="P1636" s="18"/>
    </row>
    <row r="1637" spans="4:16" x14ac:dyDescent="0.25">
      <c r="D1637" s="11"/>
      <c r="E1637" s="11"/>
      <c r="F1637" s="12"/>
      <c r="G1637" s="11"/>
      <c r="H1637" s="13"/>
      <c r="I1637" s="14"/>
      <c r="K1637" s="11"/>
      <c r="L1637" s="11"/>
      <c r="M1637" s="15"/>
      <c r="N1637" s="16"/>
      <c r="O1637" s="17"/>
      <c r="P1637" s="18"/>
    </row>
    <row r="1638" spans="4:16" x14ac:dyDescent="0.25">
      <c r="D1638" s="11"/>
      <c r="E1638" s="11"/>
      <c r="F1638" s="12"/>
      <c r="G1638" s="11"/>
      <c r="H1638" s="13"/>
      <c r="I1638" s="14"/>
      <c r="K1638" s="11"/>
      <c r="L1638" s="11"/>
      <c r="M1638" s="15"/>
      <c r="N1638" s="16"/>
      <c r="O1638" s="17"/>
      <c r="P1638" s="18"/>
    </row>
    <row r="1639" spans="4:16" x14ac:dyDescent="0.25">
      <c r="D1639" s="11"/>
      <c r="E1639" s="11"/>
      <c r="F1639" s="12"/>
      <c r="G1639" s="11"/>
      <c r="H1639" s="13"/>
      <c r="I1639" s="14"/>
      <c r="K1639" s="11"/>
      <c r="L1639" s="11"/>
      <c r="M1639" s="15"/>
      <c r="N1639" s="16"/>
      <c r="O1639" s="17"/>
      <c r="P1639" s="18"/>
    </row>
    <row r="1640" spans="4:16" x14ac:dyDescent="0.25">
      <c r="D1640" s="11"/>
      <c r="E1640" s="11"/>
      <c r="F1640" s="12"/>
      <c r="G1640" s="11"/>
      <c r="H1640" s="13"/>
      <c r="I1640" s="14"/>
      <c r="K1640" s="11"/>
      <c r="L1640" s="11"/>
      <c r="M1640" s="15"/>
      <c r="N1640" s="16"/>
      <c r="O1640" s="17"/>
      <c r="P1640" s="18"/>
    </row>
    <row r="1641" spans="4:16" x14ac:dyDescent="0.25">
      <c r="D1641" s="11"/>
      <c r="E1641" s="11"/>
      <c r="F1641" s="12"/>
      <c r="G1641" s="11"/>
      <c r="H1641" s="13"/>
      <c r="I1641" s="14"/>
      <c r="K1641" s="11"/>
      <c r="L1641" s="11"/>
      <c r="M1641" s="15"/>
      <c r="N1641" s="16"/>
      <c r="O1641" s="17"/>
      <c r="P1641" s="18"/>
    </row>
    <row r="1642" spans="4:16" x14ac:dyDescent="0.25">
      <c r="D1642" s="11"/>
      <c r="E1642" s="11"/>
      <c r="F1642" s="12"/>
      <c r="G1642" s="11"/>
      <c r="H1642" s="13"/>
      <c r="I1642" s="14"/>
      <c r="K1642" s="11"/>
      <c r="L1642" s="11"/>
      <c r="M1642" s="15"/>
      <c r="N1642" s="16"/>
      <c r="O1642" s="17"/>
      <c r="P1642" s="18"/>
    </row>
    <row r="1643" spans="4:16" x14ac:dyDescent="0.25">
      <c r="D1643" s="11"/>
      <c r="E1643" s="11"/>
      <c r="F1643" s="12"/>
      <c r="G1643" s="11"/>
      <c r="H1643" s="13"/>
      <c r="I1643" s="14"/>
      <c r="K1643" s="11"/>
      <c r="L1643" s="11"/>
      <c r="M1643" s="15"/>
      <c r="N1643" s="16"/>
      <c r="O1643" s="17"/>
      <c r="P1643" s="18"/>
    </row>
    <row r="1644" spans="4:16" x14ac:dyDescent="0.25">
      <c r="D1644" s="11"/>
      <c r="E1644" s="11"/>
      <c r="F1644" s="12"/>
      <c r="G1644" s="11"/>
      <c r="H1644" s="13"/>
      <c r="I1644" s="14"/>
      <c r="K1644" s="11"/>
      <c r="L1644" s="11"/>
      <c r="M1644" s="15"/>
      <c r="N1644" s="16"/>
      <c r="O1644" s="17"/>
      <c r="P1644" s="18"/>
    </row>
    <row r="1645" spans="4:16" x14ac:dyDescent="0.25">
      <c r="D1645" s="11"/>
      <c r="E1645" s="11"/>
      <c r="F1645" s="12"/>
      <c r="G1645" s="11"/>
      <c r="H1645" s="13"/>
      <c r="I1645" s="14"/>
      <c r="K1645" s="11"/>
      <c r="L1645" s="11"/>
      <c r="M1645" s="15"/>
      <c r="N1645" s="16"/>
      <c r="O1645" s="17"/>
      <c r="P1645" s="18"/>
    </row>
    <row r="1646" spans="4:16" x14ac:dyDescent="0.25">
      <c r="D1646" s="11"/>
      <c r="E1646" s="11"/>
      <c r="F1646" s="12"/>
      <c r="G1646" s="11"/>
      <c r="H1646" s="13"/>
      <c r="I1646" s="14"/>
      <c r="K1646" s="11"/>
      <c r="L1646" s="11"/>
      <c r="M1646" s="15"/>
      <c r="N1646" s="16"/>
      <c r="O1646" s="17"/>
      <c r="P1646" s="18"/>
    </row>
    <row r="1647" spans="4:16" x14ac:dyDescent="0.25">
      <c r="D1647" s="11"/>
      <c r="E1647" s="11"/>
      <c r="F1647" s="12"/>
      <c r="G1647" s="11"/>
      <c r="H1647" s="13"/>
      <c r="I1647" s="14"/>
      <c r="K1647" s="11"/>
      <c r="L1647" s="11"/>
      <c r="M1647" s="15"/>
      <c r="N1647" s="16"/>
      <c r="O1647" s="17"/>
      <c r="P1647" s="18"/>
    </row>
    <row r="1648" spans="4:16" x14ac:dyDescent="0.25">
      <c r="D1648" s="11"/>
      <c r="E1648" s="11"/>
      <c r="F1648" s="12"/>
      <c r="G1648" s="11"/>
      <c r="H1648" s="13"/>
      <c r="I1648" s="14"/>
      <c r="K1648" s="11"/>
      <c r="L1648" s="11"/>
      <c r="M1648" s="15"/>
      <c r="N1648" s="16"/>
      <c r="O1648" s="17"/>
      <c r="P1648" s="18"/>
    </row>
    <row r="1649" spans="4:16" x14ac:dyDescent="0.25">
      <c r="D1649" s="11"/>
      <c r="E1649" s="11"/>
      <c r="F1649" s="12"/>
      <c r="G1649" s="11"/>
      <c r="H1649" s="13"/>
      <c r="I1649" s="14"/>
      <c r="K1649" s="11"/>
      <c r="L1649" s="11"/>
      <c r="M1649" s="15"/>
      <c r="N1649" s="16"/>
      <c r="O1649" s="17"/>
      <c r="P1649" s="18"/>
    </row>
    <row r="1650" spans="4:16" x14ac:dyDescent="0.25">
      <c r="D1650" s="11"/>
      <c r="E1650" s="11"/>
      <c r="F1650" s="12"/>
      <c r="G1650" s="11"/>
      <c r="H1650" s="13"/>
      <c r="I1650" s="14"/>
      <c r="K1650" s="11"/>
      <c r="L1650" s="11"/>
      <c r="M1650" s="15"/>
      <c r="N1650" s="16"/>
      <c r="O1650" s="17"/>
      <c r="P1650" s="18"/>
    </row>
    <row r="1651" spans="4:16" x14ac:dyDescent="0.25">
      <c r="D1651" s="11"/>
      <c r="E1651" s="11"/>
      <c r="F1651" s="12"/>
      <c r="G1651" s="11"/>
      <c r="H1651" s="13"/>
      <c r="I1651" s="14"/>
      <c r="K1651" s="11"/>
      <c r="L1651" s="11"/>
      <c r="M1651" s="15"/>
      <c r="N1651" s="16"/>
      <c r="O1651" s="17"/>
      <c r="P1651" s="18"/>
    </row>
    <row r="1652" spans="4:16" x14ac:dyDescent="0.25">
      <c r="D1652" s="11"/>
      <c r="E1652" s="11"/>
      <c r="F1652" s="12"/>
      <c r="G1652" s="11"/>
      <c r="H1652" s="13"/>
      <c r="I1652" s="14"/>
      <c r="K1652" s="11"/>
      <c r="L1652" s="11"/>
      <c r="M1652" s="15"/>
      <c r="N1652" s="16"/>
      <c r="O1652" s="17"/>
      <c r="P1652" s="18"/>
    </row>
    <row r="1653" spans="4:16" x14ac:dyDescent="0.25">
      <c r="D1653" s="11"/>
      <c r="E1653" s="11"/>
      <c r="F1653" s="12"/>
      <c r="G1653" s="11"/>
      <c r="H1653" s="13"/>
      <c r="I1653" s="14"/>
      <c r="K1653" s="11"/>
      <c r="L1653" s="11"/>
      <c r="M1653" s="15"/>
      <c r="N1653" s="16"/>
      <c r="O1653" s="17"/>
      <c r="P1653" s="18"/>
    </row>
    <row r="1654" spans="4:16" x14ac:dyDescent="0.25">
      <c r="D1654" s="11"/>
      <c r="E1654" s="11"/>
      <c r="F1654" s="12"/>
      <c r="G1654" s="11"/>
      <c r="H1654" s="13"/>
      <c r="I1654" s="14"/>
      <c r="K1654" s="11"/>
      <c r="L1654" s="11"/>
      <c r="M1654" s="15"/>
      <c r="N1654" s="16"/>
      <c r="O1654" s="17"/>
      <c r="P1654" s="18"/>
    </row>
    <row r="1655" spans="4:16" x14ac:dyDescent="0.25">
      <c r="D1655" s="11"/>
      <c r="E1655" s="11"/>
      <c r="F1655" s="12"/>
      <c r="G1655" s="11"/>
      <c r="H1655" s="13"/>
      <c r="I1655" s="14"/>
      <c r="K1655" s="11"/>
      <c r="L1655" s="11"/>
      <c r="M1655" s="15"/>
      <c r="N1655" s="16"/>
      <c r="O1655" s="17"/>
      <c r="P1655" s="18"/>
    </row>
    <row r="1656" spans="4:16" x14ac:dyDescent="0.25">
      <c r="D1656" s="11"/>
      <c r="E1656" s="11"/>
      <c r="F1656" s="12"/>
      <c r="G1656" s="11"/>
      <c r="H1656" s="13"/>
      <c r="I1656" s="14"/>
      <c r="K1656" s="11"/>
      <c r="L1656" s="11"/>
      <c r="M1656" s="15"/>
      <c r="N1656" s="16"/>
      <c r="O1656" s="17"/>
      <c r="P1656" s="18"/>
    </row>
    <row r="1657" spans="4:16" x14ac:dyDescent="0.25">
      <c r="D1657" s="11"/>
      <c r="E1657" s="11"/>
      <c r="F1657" s="12"/>
      <c r="G1657" s="11"/>
      <c r="H1657" s="13"/>
      <c r="I1657" s="14"/>
      <c r="K1657" s="11"/>
      <c r="L1657" s="11"/>
      <c r="M1657" s="15"/>
      <c r="N1657" s="16"/>
      <c r="O1657" s="17"/>
      <c r="P1657" s="18"/>
    </row>
    <row r="1658" spans="4:16" x14ac:dyDescent="0.25">
      <c r="D1658" s="11"/>
      <c r="E1658" s="11"/>
      <c r="F1658" s="12"/>
      <c r="G1658" s="11"/>
      <c r="H1658" s="13"/>
      <c r="I1658" s="14"/>
      <c r="K1658" s="11"/>
      <c r="L1658" s="11"/>
      <c r="M1658" s="15"/>
      <c r="N1658" s="16"/>
      <c r="O1658" s="17"/>
      <c r="P1658" s="18"/>
    </row>
    <row r="1659" spans="4:16" x14ac:dyDescent="0.25">
      <c r="D1659" s="11"/>
      <c r="E1659" s="11"/>
      <c r="F1659" s="12"/>
      <c r="G1659" s="11"/>
      <c r="H1659" s="13"/>
      <c r="I1659" s="14"/>
      <c r="K1659" s="11"/>
      <c r="L1659" s="11"/>
      <c r="M1659" s="15"/>
      <c r="N1659" s="16"/>
      <c r="O1659" s="17"/>
      <c r="P1659" s="18"/>
    </row>
    <row r="1660" spans="4:16" x14ac:dyDescent="0.25">
      <c r="D1660" s="11"/>
      <c r="E1660" s="11"/>
      <c r="F1660" s="12"/>
      <c r="G1660" s="11"/>
      <c r="H1660" s="13"/>
      <c r="I1660" s="14"/>
      <c r="K1660" s="11"/>
      <c r="L1660" s="11"/>
      <c r="M1660" s="15"/>
      <c r="N1660" s="16"/>
      <c r="O1660" s="17"/>
      <c r="P1660" s="18"/>
    </row>
    <row r="1661" spans="4:16" x14ac:dyDescent="0.25">
      <c r="D1661" s="11"/>
      <c r="E1661" s="11"/>
      <c r="F1661" s="12"/>
      <c r="G1661" s="11"/>
      <c r="H1661" s="13"/>
      <c r="I1661" s="14"/>
      <c r="K1661" s="11"/>
      <c r="L1661" s="11"/>
      <c r="M1661" s="15"/>
      <c r="N1661" s="16"/>
      <c r="O1661" s="17"/>
      <c r="P1661" s="18"/>
    </row>
    <row r="1662" spans="4:16" x14ac:dyDescent="0.25">
      <c r="D1662" s="11"/>
      <c r="E1662" s="11"/>
      <c r="F1662" s="12"/>
      <c r="G1662" s="11"/>
      <c r="H1662" s="13"/>
      <c r="I1662" s="14"/>
      <c r="K1662" s="11"/>
      <c r="L1662" s="11"/>
      <c r="M1662" s="15"/>
      <c r="N1662" s="16"/>
      <c r="O1662" s="17"/>
      <c r="P1662" s="18"/>
    </row>
    <row r="1663" spans="4:16" x14ac:dyDescent="0.25">
      <c r="D1663" s="11"/>
      <c r="E1663" s="11"/>
      <c r="F1663" s="12"/>
      <c r="G1663" s="11"/>
      <c r="H1663" s="13"/>
      <c r="I1663" s="14"/>
      <c r="K1663" s="11"/>
      <c r="L1663" s="11"/>
      <c r="M1663" s="15"/>
      <c r="N1663" s="16"/>
      <c r="O1663" s="17"/>
      <c r="P1663" s="18"/>
    </row>
    <row r="1664" spans="4:16" x14ac:dyDescent="0.25">
      <c r="D1664" s="11"/>
      <c r="E1664" s="11"/>
      <c r="F1664" s="12"/>
      <c r="G1664" s="11"/>
      <c r="H1664" s="13"/>
      <c r="I1664" s="14"/>
      <c r="K1664" s="11"/>
      <c r="L1664" s="11"/>
      <c r="M1664" s="15"/>
      <c r="N1664" s="16"/>
      <c r="O1664" s="17"/>
      <c r="P1664" s="18"/>
    </row>
    <row r="1665" spans="4:16" x14ac:dyDescent="0.25">
      <c r="D1665" s="11"/>
      <c r="E1665" s="11"/>
      <c r="F1665" s="12"/>
      <c r="G1665" s="11"/>
      <c r="H1665" s="13"/>
      <c r="I1665" s="14"/>
      <c r="K1665" s="11"/>
      <c r="L1665" s="11"/>
      <c r="M1665" s="15"/>
      <c r="N1665" s="16"/>
      <c r="O1665" s="17"/>
      <c r="P1665" s="18"/>
    </row>
    <row r="1666" spans="4:16" x14ac:dyDescent="0.25">
      <c r="D1666" s="11"/>
      <c r="E1666" s="11"/>
      <c r="F1666" s="12"/>
      <c r="G1666" s="11"/>
      <c r="H1666" s="13"/>
      <c r="I1666" s="14"/>
      <c r="K1666" s="11"/>
      <c r="L1666" s="11"/>
      <c r="M1666" s="15"/>
      <c r="N1666" s="16"/>
      <c r="O1666" s="17"/>
      <c r="P1666" s="18"/>
    </row>
    <row r="1667" spans="4:16" x14ac:dyDescent="0.25">
      <c r="D1667" s="11"/>
      <c r="E1667" s="11"/>
      <c r="F1667" s="12"/>
      <c r="G1667" s="11"/>
      <c r="H1667" s="13"/>
      <c r="I1667" s="14"/>
      <c r="K1667" s="11"/>
      <c r="L1667" s="11"/>
      <c r="M1667" s="15"/>
      <c r="N1667" s="16"/>
      <c r="O1667" s="17"/>
      <c r="P1667" s="18"/>
    </row>
    <row r="1668" spans="4:16" x14ac:dyDescent="0.25">
      <c r="D1668" s="11"/>
      <c r="E1668" s="11"/>
      <c r="F1668" s="12"/>
      <c r="G1668" s="11"/>
      <c r="H1668" s="13"/>
      <c r="I1668" s="14"/>
      <c r="K1668" s="11"/>
      <c r="L1668" s="11"/>
      <c r="M1668" s="15"/>
      <c r="N1668" s="16"/>
      <c r="O1668" s="17"/>
      <c r="P1668" s="18"/>
    </row>
    <row r="1669" spans="4:16" x14ac:dyDescent="0.25">
      <c r="D1669" s="11"/>
      <c r="E1669" s="11"/>
      <c r="F1669" s="12"/>
      <c r="G1669" s="11"/>
      <c r="H1669" s="13"/>
      <c r="I1669" s="14"/>
      <c r="K1669" s="11"/>
      <c r="L1669" s="11"/>
      <c r="M1669" s="15"/>
      <c r="N1669" s="16"/>
      <c r="O1669" s="17"/>
      <c r="P1669" s="18"/>
    </row>
    <row r="1670" spans="4:16" x14ac:dyDescent="0.25">
      <c r="D1670" s="11"/>
      <c r="E1670" s="11"/>
      <c r="F1670" s="12"/>
      <c r="G1670" s="11"/>
      <c r="H1670" s="13"/>
      <c r="I1670" s="14"/>
      <c r="K1670" s="11"/>
      <c r="L1670" s="11"/>
      <c r="M1670" s="15"/>
      <c r="N1670" s="16"/>
      <c r="O1670" s="17"/>
      <c r="P1670" s="18"/>
    </row>
    <row r="1671" spans="4:16" x14ac:dyDescent="0.25">
      <c r="D1671" s="11"/>
      <c r="E1671" s="11"/>
      <c r="F1671" s="12"/>
      <c r="G1671" s="11"/>
      <c r="H1671" s="13"/>
      <c r="I1671" s="14"/>
      <c r="K1671" s="11"/>
      <c r="L1671" s="11"/>
      <c r="M1671" s="15"/>
      <c r="N1671" s="16"/>
      <c r="O1671" s="17"/>
      <c r="P1671" s="18"/>
    </row>
    <row r="1672" spans="4:16" x14ac:dyDescent="0.25">
      <c r="D1672" s="11"/>
      <c r="E1672" s="11"/>
      <c r="F1672" s="12"/>
      <c r="G1672" s="11"/>
      <c r="H1672" s="13"/>
      <c r="I1672" s="14"/>
      <c r="K1672" s="11"/>
      <c r="L1672" s="11"/>
      <c r="M1672" s="15"/>
      <c r="N1672" s="16"/>
      <c r="O1672" s="17"/>
      <c r="P1672" s="18"/>
    </row>
    <row r="1673" spans="4:16" x14ac:dyDescent="0.25">
      <c r="D1673" s="11"/>
      <c r="E1673" s="11"/>
      <c r="F1673" s="12"/>
      <c r="G1673" s="11"/>
      <c r="H1673" s="13"/>
      <c r="I1673" s="14"/>
      <c r="K1673" s="11"/>
      <c r="L1673" s="11"/>
      <c r="M1673" s="15"/>
      <c r="N1673" s="16"/>
      <c r="O1673" s="17"/>
      <c r="P1673" s="18"/>
    </row>
    <row r="1674" spans="4:16" x14ac:dyDescent="0.25">
      <c r="D1674" s="11"/>
      <c r="E1674" s="11"/>
      <c r="F1674" s="12"/>
      <c r="G1674" s="11"/>
      <c r="H1674" s="13"/>
      <c r="I1674" s="14"/>
      <c r="K1674" s="11"/>
      <c r="L1674" s="11"/>
      <c r="M1674" s="15"/>
      <c r="N1674" s="16"/>
      <c r="O1674" s="17"/>
      <c r="P1674" s="18"/>
    </row>
    <row r="1675" spans="4:16" x14ac:dyDescent="0.25">
      <c r="D1675" s="11"/>
      <c r="E1675" s="11"/>
      <c r="F1675" s="12"/>
      <c r="G1675" s="11"/>
      <c r="H1675" s="13"/>
      <c r="I1675" s="14"/>
      <c r="K1675" s="11"/>
      <c r="L1675" s="11"/>
      <c r="M1675" s="15"/>
      <c r="N1675" s="16"/>
      <c r="O1675" s="17"/>
      <c r="P1675" s="18"/>
    </row>
    <row r="1676" spans="4:16" x14ac:dyDescent="0.25">
      <c r="D1676" s="11"/>
      <c r="E1676" s="11"/>
      <c r="F1676" s="12"/>
      <c r="G1676" s="11"/>
      <c r="H1676" s="13"/>
      <c r="I1676" s="14"/>
      <c r="K1676" s="11"/>
      <c r="L1676" s="11"/>
      <c r="M1676" s="15"/>
      <c r="N1676" s="16"/>
      <c r="O1676" s="17"/>
      <c r="P1676" s="18"/>
    </row>
    <row r="1677" spans="4:16" x14ac:dyDescent="0.25">
      <c r="D1677" s="11"/>
      <c r="E1677" s="11"/>
      <c r="F1677" s="12"/>
      <c r="G1677" s="11"/>
      <c r="H1677" s="13"/>
      <c r="I1677" s="14"/>
      <c r="K1677" s="11"/>
      <c r="L1677" s="11"/>
      <c r="M1677" s="15"/>
      <c r="N1677" s="16"/>
      <c r="O1677" s="17"/>
      <c r="P1677" s="18"/>
    </row>
    <row r="1678" spans="4:16" x14ac:dyDescent="0.25">
      <c r="D1678" s="11"/>
      <c r="E1678" s="11"/>
      <c r="F1678" s="12"/>
      <c r="G1678" s="11"/>
      <c r="H1678" s="13"/>
      <c r="I1678" s="14"/>
      <c r="K1678" s="11"/>
      <c r="L1678" s="11"/>
      <c r="M1678" s="15"/>
      <c r="N1678" s="16"/>
      <c r="O1678" s="17"/>
      <c r="P1678" s="18"/>
    </row>
    <row r="1679" spans="4:16" x14ac:dyDescent="0.25">
      <c r="D1679" s="11"/>
      <c r="E1679" s="11"/>
      <c r="F1679" s="12"/>
      <c r="G1679" s="11"/>
      <c r="H1679" s="13"/>
      <c r="I1679" s="14"/>
      <c r="K1679" s="11"/>
      <c r="L1679" s="11"/>
      <c r="M1679" s="15"/>
      <c r="N1679" s="16"/>
      <c r="O1679" s="17"/>
      <c r="P1679" s="18"/>
    </row>
    <row r="1680" spans="4:16" x14ac:dyDescent="0.25">
      <c r="D1680" s="11"/>
      <c r="E1680" s="11"/>
      <c r="F1680" s="12"/>
      <c r="G1680" s="11"/>
      <c r="H1680" s="13"/>
      <c r="I1680" s="14"/>
      <c r="K1680" s="11"/>
      <c r="L1680" s="11"/>
      <c r="M1680" s="15"/>
      <c r="N1680" s="16"/>
      <c r="O1680" s="17"/>
      <c r="P1680" s="18"/>
    </row>
    <row r="1681" spans="4:16" x14ac:dyDescent="0.25">
      <c r="D1681" s="11"/>
      <c r="E1681" s="11"/>
      <c r="F1681" s="12"/>
      <c r="G1681" s="11"/>
      <c r="H1681" s="13"/>
      <c r="I1681" s="14"/>
      <c r="K1681" s="11"/>
      <c r="L1681" s="11"/>
      <c r="M1681" s="15"/>
      <c r="N1681" s="16"/>
      <c r="O1681" s="17"/>
      <c r="P1681" s="18"/>
    </row>
    <row r="1682" spans="4:16" x14ac:dyDescent="0.25">
      <c r="D1682" s="11"/>
      <c r="E1682" s="11"/>
      <c r="F1682" s="12"/>
      <c r="G1682" s="11"/>
      <c r="H1682" s="13"/>
      <c r="I1682" s="14"/>
      <c r="K1682" s="11"/>
      <c r="L1682" s="11"/>
      <c r="M1682" s="15"/>
      <c r="N1682" s="16"/>
      <c r="O1682" s="17"/>
      <c r="P1682" s="18"/>
    </row>
    <row r="1683" spans="4:16" x14ac:dyDescent="0.25">
      <c r="D1683" s="11"/>
      <c r="E1683" s="11"/>
      <c r="F1683" s="12"/>
      <c r="G1683" s="11"/>
      <c r="H1683" s="13"/>
      <c r="I1683" s="14"/>
      <c r="K1683" s="11"/>
      <c r="L1683" s="11"/>
      <c r="M1683" s="15"/>
      <c r="N1683" s="16"/>
      <c r="O1683" s="17"/>
      <c r="P1683" s="18"/>
    </row>
    <row r="1684" spans="4:16" x14ac:dyDescent="0.25">
      <c r="D1684" s="11"/>
      <c r="E1684" s="11"/>
      <c r="F1684" s="12"/>
      <c r="G1684" s="11"/>
      <c r="H1684" s="13"/>
      <c r="I1684" s="14"/>
      <c r="K1684" s="11"/>
      <c r="L1684" s="11"/>
      <c r="M1684" s="15"/>
      <c r="N1684" s="16"/>
      <c r="O1684" s="17"/>
      <c r="P1684" s="18"/>
    </row>
    <row r="1685" spans="4:16" x14ac:dyDescent="0.25">
      <c r="D1685" s="11"/>
      <c r="E1685" s="11"/>
      <c r="F1685" s="12"/>
      <c r="G1685" s="11"/>
      <c r="H1685" s="13"/>
      <c r="I1685" s="14"/>
      <c r="K1685" s="11"/>
      <c r="L1685" s="11"/>
      <c r="M1685" s="15"/>
      <c r="N1685" s="16"/>
      <c r="O1685" s="17"/>
      <c r="P1685" s="18"/>
    </row>
    <row r="1686" spans="4:16" x14ac:dyDescent="0.25">
      <c r="D1686" s="11"/>
      <c r="E1686" s="11"/>
      <c r="F1686" s="12"/>
      <c r="G1686" s="11"/>
      <c r="H1686" s="13"/>
      <c r="I1686" s="14"/>
      <c r="K1686" s="11"/>
      <c r="L1686" s="11"/>
      <c r="M1686" s="15"/>
      <c r="N1686" s="16"/>
      <c r="O1686" s="17"/>
      <c r="P1686" s="18"/>
    </row>
    <row r="1687" spans="4:16" x14ac:dyDescent="0.25">
      <c r="D1687" s="11"/>
      <c r="E1687" s="11"/>
      <c r="F1687" s="12"/>
      <c r="G1687" s="11"/>
      <c r="H1687" s="13"/>
      <c r="I1687" s="14"/>
      <c r="K1687" s="11"/>
      <c r="L1687" s="11"/>
      <c r="M1687" s="15"/>
      <c r="N1687" s="16"/>
      <c r="O1687" s="17"/>
      <c r="P1687" s="18"/>
    </row>
    <row r="1688" spans="4:16" x14ac:dyDescent="0.25">
      <c r="D1688" s="11"/>
      <c r="E1688" s="11"/>
      <c r="F1688" s="12"/>
      <c r="G1688" s="11"/>
      <c r="H1688" s="13"/>
      <c r="I1688" s="14"/>
      <c r="K1688" s="11"/>
      <c r="L1688" s="11"/>
      <c r="M1688" s="15"/>
      <c r="N1688" s="16"/>
      <c r="O1688" s="17"/>
      <c r="P1688" s="18"/>
    </row>
    <row r="1689" spans="4:16" x14ac:dyDescent="0.25">
      <c r="D1689" s="11"/>
      <c r="E1689" s="11"/>
      <c r="F1689" s="12"/>
      <c r="G1689" s="11"/>
      <c r="H1689" s="13"/>
      <c r="I1689" s="14"/>
      <c r="K1689" s="11"/>
      <c r="L1689" s="11"/>
      <c r="M1689" s="15"/>
      <c r="N1689" s="16"/>
      <c r="O1689" s="17"/>
      <c r="P1689" s="18"/>
    </row>
    <row r="1690" spans="4:16" x14ac:dyDescent="0.25">
      <c r="D1690" s="11"/>
      <c r="E1690" s="11"/>
      <c r="F1690" s="12"/>
      <c r="G1690" s="11"/>
      <c r="H1690" s="13"/>
      <c r="I1690" s="14"/>
      <c r="K1690" s="11"/>
      <c r="L1690" s="11"/>
      <c r="M1690" s="15"/>
      <c r="N1690" s="16"/>
      <c r="O1690" s="17"/>
      <c r="P1690" s="18"/>
    </row>
    <row r="1691" spans="4:16" x14ac:dyDescent="0.25">
      <c r="D1691" s="11"/>
      <c r="E1691" s="11"/>
      <c r="F1691" s="12"/>
      <c r="G1691" s="11"/>
      <c r="H1691" s="13"/>
      <c r="I1691" s="14"/>
      <c r="K1691" s="11"/>
      <c r="L1691" s="11"/>
      <c r="M1691" s="15"/>
      <c r="N1691" s="16"/>
      <c r="O1691" s="17"/>
      <c r="P1691" s="18"/>
    </row>
    <row r="1692" spans="4:16" x14ac:dyDescent="0.25">
      <c r="D1692" s="11"/>
      <c r="E1692" s="11"/>
      <c r="F1692" s="12"/>
      <c r="G1692" s="11"/>
      <c r="H1692" s="13"/>
      <c r="I1692" s="14"/>
      <c r="K1692" s="11"/>
      <c r="L1692" s="11"/>
      <c r="M1692" s="15"/>
      <c r="N1692" s="16"/>
      <c r="O1692" s="17"/>
      <c r="P1692" s="18"/>
    </row>
    <row r="1693" spans="4:16" x14ac:dyDescent="0.25">
      <c r="D1693" s="11"/>
      <c r="E1693" s="11"/>
      <c r="F1693" s="12"/>
      <c r="G1693" s="11"/>
      <c r="H1693" s="13"/>
      <c r="I1693" s="14"/>
      <c r="K1693" s="11"/>
      <c r="L1693" s="11"/>
      <c r="M1693" s="15"/>
      <c r="N1693" s="16"/>
      <c r="O1693" s="17"/>
      <c r="P1693" s="18"/>
    </row>
    <row r="1694" spans="4:16" x14ac:dyDescent="0.25">
      <c r="D1694" s="11"/>
      <c r="E1694" s="11"/>
      <c r="F1694" s="12"/>
      <c r="G1694" s="11"/>
      <c r="H1694" s="13"/>
      <c r="I1694" s="14"/>
      <c r="K1694" s="11"/>
      <c r="L1694" s="11"/>
      <c r="M1694" s="15"/>
      <c r="N1694" s="16"/>
      <c r="O1694" s="17"/>
      <c r="P1694" s="18"/>
    </row>
    <row r="1695" spans="4:16" x14ac:dyDescent="0.25">
      <c r="D1695" s="11"/>
      <c r="E1695" s="11"/>
      <c r="F1695" s="12"/>
      <c r="G1695" s="11"/>
      <c r="H1695" s="13"/>
      <c r="I1695" s="14"/>
      <c r="K1695" s="11"/>
      <c r="L1695" s="11"/>
      <c r="M1695" s="15"/>
      <c r="N1695" s="16"/>
      <c r="O1695" s="17"/>
      <c r="P1695" s="18"/>
    </row>
    <row r="1696" spans="4:16" x14ac:dyDescent="0.25">
      <c r="D1696" s="11"/>
      <c r="E1696" s="11"/>
      <c r="F1696" s="12"/>
      <c r="G1696" s="11"/>
      <c r="H1696" s="13"/>
      <c r="I1696" s="14"/>
      <c r="K1696" s="11"/>
      <c r="L1696" s="11"/>
      <c r="M1696" s="15"/>
      <c r="N1696" s="16"/>
      <c r="O1696" s="17"/>
      <c r="P1696" s="18"/>
    </row>
    <row r="1697" spans="4:16" x14ac:dyDescent="0.25">
      <c r="D1697" s="11"/>
      <c r="E1697" s="11"/>
      <c r="F1697" s="12"/>
      <c r="G1697" s="11"/>
      <c r="H1697" s="13"/>
      <c r="I1697" s="14"/>
      <c r="K1697" s="11"/>
      <c r="L1697" s="11"/>
      <c r="M1697" s="15"/>
      <c r="N1697" s="16"/>
      <c r="O1697" s="17"/>
      <c r="P1697" s="18"/>
    </row>
    <row r="1698" spans="4:16" x14ac:dyDescent="0.25">
      <c r="D1698" s="11"/>
      <c r="E1698" s="11"/>
      <c r="F1698" s="12"/>
      <c r="G1698" s="11"/>
      <c r="H1698" s="13"/>
      <c r="I1698" s="14"/>
      <c r="K1698" s="11"/>
      <c r="L1698" s="11"/>
      <c r="M1698" s="15"/>
      <c r="N1698" s="16"/>
      <c r="O1698" s="17"/>
      <c r="P1698" s="18"/>
    </row>
    <row r="1699" spans="4:16" x14ac:dyDescent="0.25">
      <c r="D1699" s="11"/>
      <c r="E1699" s="11"/>
      <c r="F1699" s="12"/>
      <c r="G1699" s="11"/>
      <c r="H1699" s="13"/>
      <c r="I1699" s="14"/>
      <c r="K1699" s="11"/>
      <c r="L1699" s="11"/>
      <c r="M1699" s="15"/>
      <c r="N1699" s="16"/>
      <c r="O1699" s="17"/>
      <c r="P1699" s="18"/>
    </row>
    <row r="1700" spans="4:16" x14ac:dyDescent="0.25">
      <c r="D1700" s="11"/>
      <c r="E1700" s="11"/>
      <c r="F1700" s="12"/>
      <c r="G1700" s="11"/>
      <c r="H1700" s="13"/>
      <c r="I1700" s="14"/>
      <c r="K1700" s="11"/>
      <c r="L1700" s="11"/>
      <c r="M1700" s="15"/>
      <c r="N1700" s="16"/>
      <c r="O1700" s="17"/>
      <c r="P1700" s="18"/>
    </row>
    <row r="1701" spans="4:16" x14ac:dyDescent="0.25">
      <c r="D1701" s="11"/>
      <c r="E1701" s="11"/>
      <c r="F1701" s="12"/>
      <c r="G1701" s="11"/>
      <c r="H1701" s="13"/>
      <c r="I1701" s="14"/>
      <c r="K1701" s="11"/>
      <c r="L1701" s="11"/>
      <c r="M1701" s="15"/>
      <c r="N1701" s="16"/>
      <c r="O1701" s="17"/>
      <c r="P1701" s="18"/>
    </row>
    <row r="1702" spans="4:16" x14ac:dyDescent="0.25">
      <c r="D1702" s="11"/>
      <c r="E1702" s="11"/>
      <c r="F1702" s="12"/>
      <c r="G1702" s="11"/>
      <c r="H1702" s="13"/>
      <c r="I1702" s="14"/>
      <c r="K1702" s="11"/>
      <c r="L1702" s="11"/>
      <c r="M1702" s="15"/>
      <c r="N1702" s="16"/>
      <c r="O1702" s="17"/>
      <c r="P1702" s="18"/>
    </row>
    <row r="1703" spans="4:16" x14ac:dyDescent="0.25">
      <c r="D1703" s="11"/>
      <c r="E1703" s="11"/>
      <c r="F1703" s="12"/>
      <c r="G1703" s="11"/>
      <c r="H1703" s="13"/>
      <c r="I1703" s="14"/>
      <c r="K1703" s="11"/>
      <c r="L1703" s="11"/>
      <c r="M1703" s="15"/>
      <c r="N1703" s="16"/>
      <c r="O1703" s="17"/>
      <c r="P1703" s="18"/>
    </row>
    <row r="1704" spans="4:16" x14ac:dyDescent="0.25">
      <c r="D1704" s="11"/>
      <c r="E1704" s="11"/>
      <c r="F1704" s="12"/>
      <c r="G1704" s="11"/>
      <c r="H1704" s="13"/>
      <c r="I1704" s="14"/>
      <c r="K1704" s="11"/>
      <c r="L1704" s="11"/>
      <c r="M1704" s="15"/>
      <c r="N1704" s="16"/>
      <c r="O1704" s="17"/>
      <c r="P1704" s="18"/>
    </row>
    <row r="1705" spans="4:16" x14ac:dyDescent="0.25">
      <c r="D1705" s="11"/>
      <c r="E1705" s="11"/>
      <c r="F1705" s="12"/>
      <c r="G1705" s="11"/>
      <c r="H1705" s="13"/>
      <c r="I1705" s="14"/>
      <c r="K1705" s="11"/>
      <c r="L1705" s="11"/>
      <c r="M1705" s="15"/>
      <c r="N1705" s="16"/>
      <c r="O1705" s="17"/>
      <c r="P1705" s="18"/>
    </row>
    <row r="1706" spans="4:16" x14ac:dyDescent="0.25">
      <c r="D1706" s="11"/>
      <c r="E1706" s="11"/>
      <c r="F1706" s="12"/>
      <c r="G1706" s="11"/>
      <c r="H1706" s="13"/>
      <c r="I1706" s="14"/>
      <c r="K1706" s="11"/>
      <c r="L1706" s="11"/>
      <c r="M1706" s="15"/>
      <c r="N1706" s="16"/>
      <c r="O1706" s="17"/>
      <c r="P1706" s="18"/>
    </row>
    <row r="1707" spans="4:16" x14ac:dyDescent="0.25">
      <c r="D1707" s="11"/>
      <c r="E1707" s="11"/>
      <c r="F1707" s="12"/>
      <c r="G1707" s="11"/>
      <c r="H1707" s="13"/>
      <c r="I1707" s="14"/>
      <c r="K1707" s="11"/>
      <c r="L1707" s="11"/>
      <c r="M1707" s="15"/>
      <c r="N1707" s="16"/>
      <c r="O1707" s="17"/>
      <c r="P1707" s="18"/>
    </row>
    <row r="1708" spans="4:16" x14ac:dyDescent="0.25">
      <c r="D1708" s="11"/>
      <c r="E1708" s="11"/>
      <c r="F1708" s="12"/>
      <c r="G1708" s="11"/>
      <c r="H1708" s="13"/>
      <c r="I1708" s="14"/>
      <c r="K1708" s="11"/>
      <c r="L1708" s="11"/>
      <c r="M1708" s="15"/>
      <c r="N1708" s="16"/>
      <c r="O1708" s="17"/>
      <c r="P1708" s="18"/>
    </row>
    <row r="1709" spans="4:16" x14ac:dyDescent="0.25">
      <c r="D1709" s="11"/>
      <c r="E1709" s="11"/>
      <c r="F1709" s="12"/>
      <c r="G1709" s="11"/>
      <c r="H1709" s="13"/>
      <c r="I1709" s="14"/>
      <c r="K1709" s="11"/>
      <c r="L1709" s="11"/>
      <c r="M1709" s="15"/>
      <c r="N1709" s="16"/>
      <c r="O1709" s="17"/>
      <c r="P1709" s="18"/>
    </row>
    <row r="1710" spans="4:16" x14ac:dyDescent="0.25">
      <c r="D1710" s="11"/>
      <c r="E1710" s="11"/>
      <c r="F1710" s="12"/>
      <c r="G1710" s="11"/>
      <c r="H1710" s="13"/>
      <c r="I1710" s="14"/>
      <c r="K1710" s="11"/>
      <c r="L1710" s="11"/>
      <c r="M1710" s="15"/>
      <c r="N1710" s="16"/>
      <c r="O1710" s="17"/>
      <c r="P1710" s="18"/>
    </row>
    <row r="1711" spans="4:16" x14ac:dyDescent="0.25">
      <c r="D1711" s="11"/>
      <c r="E1711" s="11"/>
      <c r="F1711" s="12"/>
      <c r="G1711" s="11"/>
      <c r="H1711" s="13"/>
      <c r="I1711" s="14"/>
      <c r="K1711" s="11"/>
      <c r="L1711" s="11"/>
      <c r="M1711" s="15"/>
      <c r="N1711" s="16"/>
      <c r="O1711" s="17"/>
      <c r="P1711" s="18"/>
    </row>
    <row r="1712" spans="4:16" x14ac:dyDescent="0.25">
      <c r="D1712" s="11"/>
      <c r="E1712" s="11"/>
      <c r="F1712" s="12"/>
      <c r="G1712" s="11"/>
      <c r="H1712" s="13"/>
      <c r="I1712" s="14"/>
      <c r="K1712" s="11"/>
      <c r="L1712" s="11"/>
      <c r="M1712" s="15"/>
      <c r="N1712" s="16"/>
      <c r="O1712" s="17"/>
      <c r="P1712" s="18"/>
    </row>
    <row r="1713" spans="4:16" x14ac:dyDescent="0.25">
      <c r="D1713" s="11"/>
      <c r="E1713" s="11"/>
      <c r="F1713" s="12"/>
      <c r="G1713" s="11"/>
      <c r="H1713" s="13"/>
      <c r="I1713" s="14"/>
      <c r="K1713" s="11"/>
      <c r="L1713" s="11"/>
      <c r="M1713" s="15"/>
      <c r="N1713" s="16"/>
      <c r="O1713" s="17"/>
      <c r="P1713" s="18"/>
    </row>
    <row r="1714" spans="4:16" x14ac:dyDescent="0.25">
      <c r="D1714" s="11"/>
      <c r="E1714" s="11"/>
      <c r="F1714" s="12"/>
      <c r="G1714" s="11"/>
      <c r="H1714" s="13"/>
      <c r="I1714" s="14"/>
      <c r="K1714" s="11"/>
      <c r="L1714" s="11"/>
      <c r="M1714" s="15"/>
      <c r="N1714" s="16"/>
      <c r="O1714" s="17"/>
      <c r="P1714" s="18"/>
    </row>
    <row r="1715" spans="4:16" x14ac:dyDescent="0.25">
      <c r="D1715" s="11"/>
      <c r="E1715" s="11"/>
      <c r="F1715" s="12"/>
      <c r="G1715" s="11"/>
      <c r="H1715" s="13"/>
      <c r="I1715" s="14"/>
      <c r="K1715" s="11"/>
      <c r="L1715" s="11"/>
      <c r="M1715" s="15"/>
      <c r="N1715" s="16"/>
      <c r="O1715" s="17"/>
      <c r="P1715" s="18"/>
    </row>
    <row r="1716" spans="4:16" x14ac:dyDescent="0.25">
      <c r="D1716" s="11"/>
      <c r="E1716" s="11"/>
      <c r="F1716" s="12"/>
      <c r="G1716" s="11"/>
      <c r="H1716" s="13"/>
      <c r="I1716" s="14"/>
      <c r="K1716" s="11"/>
      <c r="L1716" s="11"/>
      <c r="M1716" s="15"/>
      <c r="N1716" s="16"/>
      <c r="O1716" s="17"/>
      <c r="P1716" s="18"/>
    </row>
    <row r="1717" spans="4:16" x14ac:dyDescent="0.25">
      <c r="D1717" s="11"/>
      <c r="E1717" s="11"/>
      <c r="F1717" s="12"/>
      <c r="G1717" s="11"/>
      <c r="H1717" s="13"/>
      <c r="I1717" s="14"/>
      <c r="K1717" s="11"/>
      <c r="L1717" s="11"/>
      <c r="M1717" s="15"/>
      <c r="N1717" s="16"/>
      <c r="O1717" s="17"/>
      <c r="P1717" s="18"/>
    </row>
    <row r="1718" spans="4:16" x14ac:dyDescent="0.25">
      <c r="D1718" s="11"/>
      <c r="E1718" s="11"/>
      <c r="F1718" s="12"/>
      <c r="G1718" s="11"/>
      <c r="H1718" s="13"/>
      <c r="I1718" s="14"/>
      <c r="K1718" s="11"/>
      <c r="L1718" s="11"/>
      <c r="M1718" s="15"/>
      <c r="N1718" s="16"/>
      <c r="O1718" s="17"/>
      <c r="P1718" s="18"/>
    </row>
    <row r="1719" spans="4:16" x14ac:dyDescent="0.25">
      <c r="D1719" s="11"/>
      <c r="E1719" s="11"/>
      <c r="F1719" s="12"/>
      <c r="G1719" s="11"/>
      <c r="H1719" s="13"/>
      <c r="I1719" s="14"/>
      <c r="K1719" s="11"/>
      <c r="L1719" s="11"/>
      <c r="M1719" s="15"/>
      <c r="N1719" s="16"/>
      <c r="O1719" s="17"/>
      <c r="P1719" s="18"/>
    </row>
    <row r="1720" spans="4:16" x14ac:dyDescent="0.25">
      <c r="D1720" s="11"/>
      <c r="E1720" s="11"/>
      <c r="F1720" s="12"/>
      <c r="G1720" s="11"/>
      <c r="H1720" s="13"/>
      <c r="I1720" s="14"/>
      <c r="K1720" s="11"/>
      <c r="L1720" s="11"/>
      <c r="M1720" s="15"/>
      <c r="N1720" s="16"/>
      <c r="O1720" s="17"/>
      <c r="P1720" s="18"/>
    </row>
    <row r="1721" spans="4:16" x14ac:dyDescent="0.25">
      <c r="D1721" s="11"/>
      <c r="E1721" s="11"/>
      <c r="F1721" s="12"/>
      <c r="G1721" s="11"/>
      <c r="H1721" s="13"/>
      <c r="I1721" s="14"/>
      <c r="K1721" s="11"/>
      <c r="L1721" s="11"/>
      <c r="M1721" s="15"/>
      <c r="N1721" s="16"/>
      <c r="O1721" s="17"/>
      <c r="P1721" s="18"/>
    </row>
    <row r="1722" spans="4:16" x14ac:dyDescent="0.25">
      <c r="D1722" s="11"/>
      <c r="E1722" s="11"/>
      <c r="F1722" s="12"/>
      <c r="G1722" s="11"/>
      <c r="H1722" s="13"/>
      <c r="I1722" s="14"/>
      <c r="K1722" s="11"/>
      <c r="L1722" s="11"/>
      <c r="M1722" s="15"/>
      <c r="N1722" s="16"/>
      <c r="O1722" s="17"/>
      <c r="P1722" s="18"/>
    </row>
    <row r="1723" spans="4:16" x14ac:dyDescent="0.25">
      <c r="D1723" s="11"/>
      <c r="E1723" s="11"/>
      <c r="F1723" s="12"/>
      <c r="G1723" s="11"/>
      <c r="H1723" s="13"/>
      <c r="I1723" s="14"/>
      <c r="K1723" s="11"/>
      <c r="L1723" s="11"/>
      <c r="M1723" s="15"/>
      <c r="N1723" s="16"/>
      <c r="O1723" s="17"/>
      <c r="P1723" s="18"/>
    </row>
    <row r="1724" spans="4:16" x14ac:dyDescent="0.25">
      <c r="D1724" s="11"/>
      <c r="E1724" s="11"/>
      <c r="F1724" s="12"/>
      <c r="G1724" s="11"/>
      <c r="H1724" s="13"/>
      <c r="I1724" s="14"/>
      <c r="K1724" s="11"/>
      <c r="L1724" s="11"/>
      <c r="M1724" s="15"/>
      <c r="N1724" s="16"/>
      <c r="O1724" s="17"/>
      <c r="P1724" s="18"/>
    </row>
    <row r="1725" spans="4:16" x14ac:dyDescent="0.25">
      <c r="D1725" s="11"/>
      <c r="E1725" s="11"/>
      <c r="F1725" s="12"/>
      <c r="G1725" s="11"/>
      <c r="H1725" s="13"/>
      <c r="I1725" s="14"/>
      <c r="K1725" s="11"/>
      <c r="L1725" s="11"/>
      <c r="M1725" s="15"/>
      <c r="N1725" s="16"/>
      <c r="O1725" s="17"/>
      <c r="P1725" s="18"/>
    </row>
    <row r="1726" spans="4:16" x14ac:dyDescent="0.25">
      <c r="D1726" s="11"/>
      <c r="E1726" s="11"/>
      <c r="F1726" s="12"/>
      <c r="G1726" s="11"/>
      <c r="H1726" s="13"/>
      <c r="I1726" s="14"/>
      <c r="K1726" s="11"/>
      <c r="L1726" s="11"/>
      <c r="M1726" s="15"/>
      <c r="N1726" s="16"/>
      <c r="O1726" s="17"/>
      <c r="P1726" s="18"/>
    </row>
    <row r="1727" spans="4:16" x14ac:dyDescent="0.25">
      <c r="D1727" s="11"/>
      <c r="E1727" s="11"/>
      <c r="F1727" s="12"/>
      <c r="G1727" s="11"/>
      <c r="H1727" s="13"/>
      <c r="I1727" s="14"/>
      <c r="K1727" s="11"/>
      <c r="L1727" s="11"/>
      <c r="M1727" s="15"/>
      <c r="N1727" s="16"/>
      <c r="O1727" s="17"/>
      <c r="P1727" s="18"/>
    </row>
    <row r="1728" spans="4:16" x14ac:dyDescent="0.25">
      <c r="D1728" s="11"/>
      <c r="E1728" s="11"/>
      <c r="F1728" s="12"/>
      <c r="G1728" s="11"/>
      <c r="H1728" s="13"/>
      <c r="I1728" s="14"/>
      <c r="K1728" s="11"/>
      <c r="L1728" s="11"/>
      <c r="M1728" s="15"/>
      <c r="N1728" s="16"/>
      <c r="O1728" s="17"/>
      <c r="P1728" s="18"/>
    </row>
    <row r="1729" spans="4:16" x14ac:dyDescent="0.25">
      <c r="D1729" s="11"/>
      <c r="E1729" s="11"/>
      <c r="F1729" s="12"/>
      <c r="G1729" s="11"/>
      <c r="H1729" s="13"/>
      <c r="I1729" s="14"/>
      <c r="K1729" s="11"/>
      <c r="L1729" s="11"/>
      <c r="M1729" s="15"/>
      <c r="N1729" s="16"/>
      <c r="O1729" s="17"/>
      <c r="P1729" s="18"/>
    </row>
    <row r="1730" spans="4:16" x14ac:dyDescent="0.25">
      <c r="D1730" s="11"/>
      <c r="E1730" s="11"/>
      <c r="F1730" s="12"/>
      <c r="G1730" s="11"/>
      <c r="H1730" s="13"/>
      <c r="I1730" s="14"/>
      <c r="K1730" s="11"/>
      <c r="L1730" s="11"/>
      <c r="M1730" s="15"/>
      <c r="N1730" s="16"/>
      <c r="O1730" s="17"/>
      <c r="P1730" s="18"/>
    </row>
    <row r="1731" spans="4:16" x14ac:dyDescent="0.25">
      <c r="D1731" s="11"/>
      <c r="E1731" s="11"/>
      <c r="F1731" s="12"/>
      <c r="G1731" s="11"/>
      <c r="H1731" s="13"/>
      <c r="I1731" s="14"/>
      <c r="K1731" s="11"/>
      <c r="L1731" s="11"/>
      <c r="M1731" s="15"/>
      <c r="N1731" s="16"/>
      <c r="O1731" s="17"/>
      <c r="P1731" s="18"/>
    </row>
    <row r="1732" spans="4:16" x14ac:dyDescent="0.25">
      <c r="D1732" s="11"/>
      <c r="E1732" s="11"/>
      <c r="F1732" s="12"/>
      <c r="G1732" s="11"/>
      <c r="H1732" s="13"/>
      <c r="I1732" s="14"/>
      <c r="K1732" s="11"/>
      <c r="L1732" s="11"/>
      <c r="M1732" s="15"/>
      <c r="N1732" s="16"/>
      <c r="O1732" s="17"/>
      <c r="P1732" s="18"/>
    </row>
    <row r="1733" spans="4:16" x14ac:dyDescent="0.25">
      <c r="D1733" s="11"/>
      <c r="E1733" s="11"/>
      <c r="F1733" s="12"/>
      <c r="G1733" s="11"/>
      <c r="H1733" s="13"/>
      <c r="I1733" s="14"/>
      <c r="K1733" s="11"/>
      <c r="L1733" s="11"/>
      <c r="M1733" s="15"/>
      <c r="N1733" s="16"/>
      <c r="O1733" s="17"/>
      <c r="P1733" s="18"/>
    </row>
    <row r="1734" spans="4:16" x14ac:dyDescent="0.25">
      <c r="D1734" s="11"/>
      <c r="E1734" s="11"/>
      <c r="F1734" s="12"/>
      <c r="G1734" s="11"/>
      <c r="H1734" s="13"/>
      <c r="I1734" s="14"/>
      <c r="K1734" s="11"/>
      <c r="L1734" s="11"/>
      <c r="M1734" s="15"/>
      <c r="N1734" s="16"/>
      <c r="O1734" s="17"/>
      <c r="P1734" s="18"/>
    </row>
    <row r="1735" spans="4:16" x14ac:dyDescent="0.25">
      <c r="D1735" s="11"/>
      <c r="E1735" s="11"/>
      <c r="F1735" s="12"/>
      <c r="G1735" s="11"/>
      <c r="H1735" s="13"/>
      <c r="I1735" s="14"/>
      <c r="K1735" s="11"/>
      <c r="L1735" s="11"/>
      <c r="M1735" s="15"/>
      <c r="N1735" s="16"/>
      <c r="O1735" s="17"/>
      <c r="P1735" s="18"/>
    </row>
    <row r="1736" spans="4:16" x14ac:dyDescent="0.25">
      <c r="D1736" s="11"/>
      <c r="E1736" s="11"/>
      <c r="F1736" s="12"/>
      <c r="G1736" s="11"/>
      <c r="H1736" s="13"/>
      <c r="I1736" s="14"/>
      <c r="K1736" s="11"/>
      <c r="L1736" s="11"/>
      <c r="M1736" s="15"/>
      <c r="N1736" s="16"/>
      <c r="O1736" s="17"/>
      <c r="P1736" s="18"/>
    </row>
    <row r="1737" spans="4:16" x14ac:dyDescent="0.25">
      <c r="D1737" s="11"/>
      <c r="E1737" s="11"/>
      <c r="F1737" s="12"/>
      <c r="G1737" s="11"/>
      <c r="H1737" s="13"/>
      <c r="I1737" s="14"/>
      <c r="K1737" s="11"/>
      <c r="L1737" s="11"/>
      <c r="M1737" s="15"/>
      <c r="N1737" s="16"/>
      <c r="O1737" s="17"/>
      <c r="P1737" s="18"/>
    </row>
    <row r="1738" spans="4:16" x14ac:dyDescent="0.25">
      <c r="D1738" s="11"/>
      <c r="E1738" s="11"/>
      <c r="F1738" s="12"/>
      <c r="G1738" s="11"/>
      <c r="H1738" s="13"/>
      <c r="I1738" s="14"/>
      <c r="K1738" s="11"/>
      <c r="L1738" s="11"/>
      <c r="M1738" s="15"/>
      <c r="N1738" s="16"/>
      <c r="O1738" s="17"/>
      <c r="P1738" s="18"/>
    </row>
    <row r="1739" spans="4:16" x14ac:dyDescent="0.25">
      <c r="D1739" s="11"/>
      <c r="E1739" s="11"/>
      <c r="F1739" s="12"/>
      <c r="G1739" s="11"/>
      <c r="H1739" s="13"/>
      <c r="I1739" s="14"/>
      <c r="K1739" s="11"/>
      <c r="L1739" s="11"/>
      <c r="M1739" s="15"/>
      <c r="N1739" s="16"/>
      <c r="O1739" s="17"/>
      <c r="P1739" s="18"/>
    </row>
    <row r="1740" spans="4:16" x14ac:dyDescent="0.25">
      <c r="D1740" s="11"/>
      <c r="E1740" s="11"/>
      <c r="F1740" s="12"/>
      <c r="G1740" s="11"/>
      <c r="H1740" s="13"/>
      <c r="I1740" s="14"/>
      <c r="K1740" s="11"/>
      <c r="L1740" s="11"/>
      <c r="M1740" s="15"/>
      <c r="N1740" s="16"/>
      <c r="O1740" s="17"/>
      <c r="P1740" s="18"/>
    </row>
    <row r="1741" spans="4:16" x14ac:dyDescent="0.25">
      <c r="D1741" s="11"/>
      <c r="E1741" s="11"/>
      <c r="F1741" s="12"/>
      <c r="G1741" s="11"/>
      <c r="H1741" s="13"/>
      <c r="I1741" s="14"/>
      <c r="K1741" s="11"/>
      <c r="L1741" s="11"/>
      <c r="M1741" s="15"/>
      <c r="N1741" s="16"/>
      <c r="O1741" s="17"/>
      <c r="P1741" s="18"/>
    </row>
    <row r="1742" spans="4:16" x14ac:dyDescent="0.25">
      <c r="D1742" s="11"/>
      <c r="E1742" s="11"/>
      <c r="F1742" s="12"/>
      <c r="G1742" s="11"/>
      <c r="H1742" s="13"/>
      <c r="I1742" s="14"/>
      <c r="K1742" s="11"/>
      <c r="L1742" s="11"/>
      <c r="M1742" s="15"/>
      <c r="N1742" s="16"/>
      <c r="O1742" s="17"/>
      <c r="P1742" s="18"/>
    </row>
    <row r="1743" spans="4:16" x14ac:dyDescent="0.25">
      <c r="D1743" s="11"/>
      <c r="E1743" s="11"/>
      <c r="F1743" s="12"/>
      <c r="G1743" s="11"/>
      <c r="H1743" s="13"/>
      <c r="I1743" s="14"/>
      <c r="K1743" s="11"/>
      <c r="L1743" s="11"/>
      <c r="M1743" s="15"/>
      <c r="N1743" s="16"/>
      <c r="O1743" s="17"/>
      <c r="P1743" s="18"/>
    </row>
    <row r="1744" spans="4:16" x14ac:dyDescent="0.25">
      <c r="D1744" s="11"/>
      <c r="E1744" s="11"/>
      <c r="F1744" s="12"/>
      <c r="G1744" s="11"/>
      <c r="H1744" s="13"/>
      <c r="I1744" s="14"/>
      <c r="K1744" s="11"/>
      <c r="L1744" s="11"/>
      <c r="M1744" s="15"/>
      <c r="N1744" s="16"/>
      <c r="O1744" s="17"/>
      <c r="P1744" s="18"/>
    </row>
    <row r="1745" spans="4:16" x14ac:dyDescent="0.25">
      <c r="D1745" s="11"/>
      <c r="E1745" s="11"/>
      <c r="F1745" s="12"/>
      <c r="G1745" s="11"/>
      <c r="H1745" s="13"/>
      <c r="I1745" s="14"/>
      <c r="K1745" s="11"/>
      <c r="L1745" s="11"/>
      <c r="M1745" s="15"/>
      <c r="N1745" s="16"/>
      <c r="O1745" s="17"/>
      <c r="P1745" s="18"/>
    </row>
    <row r="1746" spans="4:16" x14ac:dyDescent="0.25">
      <c r="D1746" s="11"/>
      <c r="E1746" s="11"/>
      <c r="F1746" s="12"/>
      <c r="G1746" s="11"/>
      <c r="H1746" s="13"/>
      <c r="I1746" s="14"/>
      <c r="K1746" s="11"/>
      <c r="L1746" s="11"/>
      <c r="M1746" s="15"/>
      <c r="N1746" s="16"/>
      <c r="O1746" s="17"/>
      <c r="P1746" s="18"/>
    </row>
    <row r="1747" spans="4:16" x14ac:dyDescent="0.25">
      <c r="D1747" s="11"/>
      <c r="E1747" s="11"/>
      <c r="F1747" s="12"/>
      <c r="G1747" s="11"/>
      <c r="H1747" s="13"/>
      <c r="I1747" s="14"/>
      <c r="K1747" s="11"/>
      <c r="L1747" s="11"/>
      <c r="M1747" s="15"/>
      <c r="N1747" s="16"/>
      <c r="O1747" s="17"/>
      <c r="P1747" s="18"/>
    </row>
    <row r="1748" spans="4:16" x14ac:dyDescent="0.25">
      <c r="D1748" s="11"/>
      <c r="E1748" s="11"/>
      <c r="F1748" s="12"/>
      <c r="G1748" s="11"/>
      <c r="H1748" s="13"/>
      <c r="I1748" s="14"/>
      <c r="K1748" s="11"/>
      <c r="L1748" s="11"/>
      <c r="M1748" s="15"/>
      <c r="N1748" s="16"/>
      <c r="O1748" s="17"/>
      <c r="P1748" s="18"/>
    </row>
    <row r="1749" spans="4:16" x14ac:dyDescent="0.25">
      <c r="D1749" s="11"/>
      <c r="E1749" s="11"/>
      <c r="F1749" s="12"/>
      <c r="G1749" s="11"/>
      <c r="H1749" s="13"/>
      <c r="I1749" s="14"/>
      <c r="K1749" s="11"/>
      <c r="L1749" s="11"/>
      <c r="M1749" s="15"/>
      <c r="N1749" s="16"/>
      <c r="O1749" s="17"/>
      <c r="P1749" s="18"/>
    </row>
    <row r="1750" spans="4:16" x14ac:dyDescent="0.25">
      <c r="D1750" s="11"/>
      <c r="E1750" s="11"/>
      <c r="F1750" s="12"/>
      <c r="G1750" s="11"/>
      <c r="H1750" s="13"/>
      <c r="I1750" s="14"/>
      <c r="K1750" s="11"/>
      <c r="L1750" s="11"/>
      <c r="M1750" s="15"/>
      <c r="N1750" s="16"/>
      <c r="O1750" s="17"/>
      <c r="P1750" s="18"/>
    </row>
    <row r="1751" spans="4:16" x14ac:dyDescent="0.25">
      <c r="D1751" s="11"/>
      <c r="E1751" s="11"/>
      <c r="F1751" s="12"/>
      <c r="G1751" s="11"/>
      <c r="H1751" s="13"/>
      <c r="I1751" s="14"/>
      <c r="K1751" s="11"/>
      <c r="L1751" s="11"/>
      <c r="M1751" s="15"/>
      <c r="N1751" s="16"/>
      <c r="O1751" s="17"/>
      <c r="P1751" s="18"/>
    </row>
    <row r="1752" spans="4:16" x14ac:dyDescent="0.25">
      <c r="D1752" s="11"/>
      <c r="E1752" s="11"/>
      <c r="F1752" s="12"/>
      <c r="G1752" s="11"/>
      <c r="H1752" s="13"/>
      <c r="I1752" s="14"/>
      <c r="K1752" s="11"/>
      <c r="L1752" s="11"/>
      <c r="M1752" s="15"/>
      <c r="N1752" s="16"/>
      <c r="O1752" s="17"/>
      <c r="P1752" s="18"/>
    </row>
    <row r="1753" spans="4:16" x14ac:dyDescent="0.25">
      <c r="D1753" s="11"/>
      <c r="E1753" s="11"/>
      <c r="F1753" s="12"/>
      <c r="G1753" s="11"/>
      <c r="H1753" s="13"/>
      <c r="I1753" s="14"/>
      <c r="K1753" s="11"/>
      <c r="L1753" s="11"/>
      <c r="M1753" s="15"/>
      <c r="N1753" s="16"/>
      <c r="O1753" s="17"/>
      <c r="P1753" s="18"/>
    </row>
    <row r="1754" spans="4:16" x14ac:dyDescent="0.25">
      <c r="D1754" s="11"/>
      <c r="E1754" s="11"/>
      <c r="F1754" s="12"/>
      <c r="G1754" s="11"/>
      <c r="H1754" s="13"/>
      <c r="I1754" s="14"/>
      <c r="K1754" s="11"/>
      <c r="L1754" s="11"/>
      <c r="M1754" s="15"/>
      <c r="N1754" s="16"/>
      <c r="O1754" s="17"/>
      <c r="P1754" s="18"/>
    </row>
    <row r="1755" spans="4:16" x14ac:dyDescent="0.25">
      <c r="D1755" s="11"/>
      <c r="E1755" s="11"/>
      <c r="F1755" s="12"/>
      <c r="G1755" s="11"/>
      <c r="H1755" s="13"/>
      <c r="I1755" s="14"/>
      <c r="K1755" s="11"/>
      <c r="L1755" s="11"/>
      <c r="M1755" s="15"/>
      <c r="N1755" s="16"/>
      <c r="O1755" s="17"/>
      <c r="P1755" s="18"/>
    </row>
    <row r="1756" spans="4:16" x14ac:dyDescent="0.25">
      <c r="D1756" s="11"/>
      <c r="E1756" s="11"/>
      <c r="F1756" s="12"/>
      <c r="G1756" s="11"/>
      <c r="H1756" s="13"/>
      <c r="I1756" s="14"/>
      <c r="K1756" s="11"/>
      <c r="L1756" s="11"/>
      <c r="M1756" s="15"/>
      <c r="N1756" s="16"/>
      <c r="O1756" s="17"/>
      <c r="P1756" s="18"/>
    </row>
    <row r="1757" spans="4:16" x14ac:dyDescent="0.25">
      <c r="D1757" s="11"/>
      <c r="E1757" s="11"/>
      <c r="F1757" s="12"/>
      <c r="G1757" s="11"/>
      <c r="H1757" s="13"/>
      <c r="I1757" s="14"/>
      <c r="K1757" s="11"/>
      <c r="L1757" s="11"/>
      <c r="M1757" s="15"/>
      <c r="N1757" s="16"/>
      <c r="O1757" s="17"/>
      <c r="P1757" s="18"/>
    </row>
    <row r="1758" spans="4:16" x14ac:dyDescent="0.25">
      <c r="D1758" s="11"/>
      <c r="E1758" s="11"/>
      <c r="F1758" s="12"/>
      <c r="G1758" s="11"/>
      <c r="H1758" s="13"/>
      <c r="I1758" s="14"/>
      <c r="K1758" s="11"/>
      <c r="L1758" s="11"/>
      <c r="M1758" s="15"/>
      <c r="N1758" s="16"/>
      <c r="O1758" s="17"/>
      <c r="P1758" s="18"/>
    </row>
    <row r="1759" spans="4:16" x14ac:dyDescent="0.25">
      <c r="D1759" s="11"/>
      <c r="E1759" s="11"/>
      <c r="F1759" s="12"/>
      <c r="G1759" s="11"/>
      <c r="H1759" s="13"/>
      <c r="I1759" s="14"/>
      <c r="K1759" s="11"/>
      <c r="L1759" s="11"/>
      <c r="M1759" s="15"/>
      <c r="N1759" s="16"/>
      <c r="O1759" s="17"/>
      <c r="P1759" s="18"/>
    </row>
    <row r="1760" spans="4:16" x14ac:dyDescent="0.25">
      <c r="D1760" s="11"/>
      <c r="E1760" s="11"/>
      <c r="F1760" s="12"/>
      <c r="G1760" s="11"/>
      <c r="H1760" s="13"/>
      <c r="I1760" s="14"/>
      <c r="K1760" s="11"/>
      <c r="L1760" s="11"/>
      <c r="M1760" s="15"/>
      <c r="N1760" s="16"/>
      <c r="O1760" s="17"/>
      <c r="P1760" s="18"/>
    </row>
    <row r="1761" spans="4:16" x14ac:dyDescent="0.25">
      <c r="D1761" s="11"/>
      <c r="E1761" s="11"/>
      <c r="F1761" s="12"/>
      <c r="G1761" s="11"/>
      <c r="H1761" s="13"/>
      <c r="I1761" s="14"/>
      <c r="K1761" s="11"/>
      <c r="L1761" s="11"/>
      <c r="M1761" s="15"/>
      <c r="N1761" s="16"/>
      <c r="O1761" s="17"/>
      <c r="P1761" s="18"/>
    </row>
    <row r="1762" spans="4:16" x14ac:dyDescent="0.25">
      <c r="D1762" s="11"/>
      <c r="E1762" s="11"/>
      <c r="F1762" s="12"/>
      <c r="G1762" s="11"/>
      <c r="H1762" s="13"/>
      <c r="I1762" s="14"/>
      <c r="K1762" s="11"/>
      <c r="L1762" s="11"/>
      <c r="M1762" s="15"/>
      <c r="N1762" s="16"/>
      <c r="O1762" s="17"/>
      <c r="P1762" s="18"/>
    </row>
    <row r="1763" spans="4:16" x14ac:dyDescent="0.25">
      <c r="D1763" s="11"/>
      <c r="E1763" s="11"/>
      <c r="F1763" s="12"/>
      <c r="G1763" s="11"/>
      <c r="H1763" s="13"/>
      <c r="I1763" s="14"/>
      <c r="K1763" s="11"/>
      <c r="L1763" s="11"/>
      <c r="M1763" s="15"/>
      <c r="N1763" s="16"/>
      <c r="O1763" s="17"/>
      <c r="P1763" s="18"/>
    </row>
    <row r="1764" spans="4:16" x14ac:dyDescent="0.25">
      <c r="D1764" s="11"/>
      <c r="E1764" s="11"/>
      <c r="F1764" s="12"/>
      <c r="G1764" s="11"/>
      <c r="H1764" s="13"/>
      <c r="I1764" s="14"/>
      <c r="K1764" s="11"/>
      <c r="L1764" s="11"/>
      <c r="M1764" s="15"/>
      <c r="N1764" s="16"/>
      <c r="O1764" s="17"/>
      <c r="P1764" s="18"/>
    </row>
    <row r="1765" spans="4:16" x14ac:dyDescent="0.25">
      <c r="D1765" s="11"/>
      <c r="E1765" s="11"/>
      <c r="F1765" s="12"/>
      <c r="G1765" s="11"/>
      <c r="H1765" s="13"/>
      <c r="I1765" s="14"/>
      <c r="K1765" s="11"/>
      <c r="L1765" s="11"/>
      <c r="M1765" s="15"/>
      <c r="N1765" s="16"/>
      <c r="O1765" s="17"/>
      <c r="P1765" s="18"/>
    </row>
    <row r="1766" spans="4:16" x14ac:dyDescent="0.25">
      <c r="D1766" s="11"/>
      <c r="E1766" s="11"/>
      <c r="F1766" s="12"/>
      <c r="G1766" s="11"/>
      <c r="H1766" s="13"/>
      <c r="I1766" s="14"/>
      <c r="K1766" s="11"/>
      <c r="L1766" s="11"/>
      <c r="M1766" s="15"/>
      <c r="N1766" s="16"/>
      <c r="O1766" s="17"/>
      <c r="P1766" s="18"/>
    </row>
    <row r="1767" spans="4:16" x14ac:dyDescent="0.25">
      <c r="D1767" s="11"/>
      <c r="E1767" s="11"/>
      <c r="F1767" s="12"/>
      <c r="G1767" s="11"/>
      <c r="H1767" s="13"/>
      <c r="I1767" s="14"/>
      <c r="K1767" s="11"/>
      <c r="L1767" s="11"/>
      <c r="M1767" s="15"/>
      <c r="N1767" s="16"/>
      <c r="O1767" s="17"/>
      <c r="P1767" s="18"/>
    </row>
    <row r="1768" spans="4:16" x14ac:dyDescent="0.25">
      <c r="D1768" s="11"/>
      <c r="E1768" s="11"/>
      <c r="F1768" s="12"/>
      <c r="G1768" s="11"/>
      <c r="H1768" s="13"/>
      <c r="I1768" s="14"/>
      <c r="K1768" s="11"/>
      <c r="L1768" s="11"/>
      <c r="M1768" s="15"/>
      <c r="N1768" s="16"/>
      <c r="O1768" s="17"/>
      <c r="P1768" s="18"/>
    </row>
    <row r="1769" spans="4:16" x14ac:dyDescent="0.25">
      <c r="D1769" s="11"/>
      <c r="E1769" s="11"/>
      <c r="F1769" s="12"/>
      <c r="G1769" s="11"/>
      <c r="H1769" s="13"/>
      <c r="I1769" s="14"/>
      <c r="K1769" s="11"/>
      <c r="L1769" s="11"/>
      <c r="M1769" s="15"/>
      <c r="N1769" s="16"/>
      <c r="O1769" s="17"/>
      <c r="P1769" s="18"/>
    </row>
    <row r="1770" spans="4:16" x14ac:dyDescent="0.25">
      <c r="D1770" s="11"/>
      <c r="E1770" s="11"/>
      <c r="F1770" s="12"/>
      <c r="G1770" s="11"/>
      <c r="H1770" s="13"/>
      <c r="I1770" s="14"/>
      <c r="K1770" s="11"/>
      <c r="L1770" s="11"/>
      <c r="M1770" s="15"/>
      <c r="N1770" s="16"/>
      <c r="O1770" s="17"/>
      <c r="P1770" s="18"/>
    </row>
    <row r="1771" spans="4:16" x14ac:dyDescent="0.25">
      <c r="D1771" s="11"/>
      <c r="E1771" s="11"/>
      <c r="F1771" s="12"/>
      <c r="G1771" s="11"/>
      <c r="H1771" s="13"/>
      <c r="I1771" s="14"/>
      <c r="K1771" s="11"/>
      <c r="L1771" s="11"/>
      <c r="M1771" s="15"/>
      <c r="N1771" s="16"/>
      <c r="O1771" s="17"/>
      <c r="P1771" s="18"/>
    </row>
    <row r="1772" spans="4:16" x14ac:dyDescent="0.25">
      <c r="D1772" s="11"/>
      <c r="E1772" s="11"/>
      <c r="F1772" s="12"/>
      <c r="G1772" s="11"/>
      <c r="H1772" s="13"/>
      <c r="I1772" s="14"/>
      <c r="K1772" s="11"/>
      <c r="L1772" s="11"/>
      <c r="M1772" s="15"/>
      <c r="N1772" s="16"/>
      <c r="O1772" s="17"/>
      <c r="P1772" s="18"/>
    </row>
    <row r="1773" spans="4:16" x14ac:dyDescent="0.25">
      <c r="D1773" s="11"/>
      <c r="E1773" s="11"/>
      <c r="F1773" s="12"/>
      <c r="G1773" s="11"/>
      <c r="H1773" s="13"/>
      <c r="I1773" s="14"/>
      <c r="K1773" s="11"/>
      <c r="L1773" s="11"/>
      <c r="M1773" s="15"/>
      <c r="N1773" s="16"/>
      <c r="O1773" s="17"/>
      <c r="P1773" s="18"/>
    </row>
    <row r="1774" spans="4:16" x14ac:dyDescent="0.25">
      <c r="D1774" s="11"/>
      <c r="E1774" s="11"/>
      <c r="F1774" s="12"/>
      <c r="G1774" s="11"/>
      <c r="H1774" s="13"/>
      <c r="I1774" s="14"/>
      <c r="K1774" s="11"/>
      <c r="L1774" s="11"/>
      <c r="M1774" s="15"/>
      <c r="N1774" s="16"/>
      <c r="O1774" s="17"/>
      <c r="P1774" s="18"/>
    </row>
    <row r="1775" spans="4:16" x14ac:dyDescent="0.25">
      <c r="D1775" s="11"/>
      <c r="E1775" s="11"/>
      <c r="F1775" s="12"/>
      <c r="G1775" s="11"/>
      <c r="H1775" s="13"/>
      <c r="I1775" s="14"/>
      <c r="K1775" s="11"/>
      <c r="L1775" s="11"/>
      <c r="M1775" s="15"/>
      <c r="N1775" s="16"/>
      <c r="O1775" s="17"/>
      <c r="P1775" s="18"/>
    </row>
    <row r="1776" spans="4:16" x14ac:dyDescent="0.25">
      <c r="D1776" s="11"/>
      <c r="E1776" s="11"/>
      <c r="F1776" s="12"/>
      <c r="G1776" s="11"/>
      <c r="H1776" s="13"/>
      <c r="I1776" s="14"/>
      <c r="K1776" s="11"/>
      <c r="L1776" s="11"/>
      <c r="M1776" s="15"/>
      <c r="N1776" s="16"/>
      <c r="O1776" s="17"/>
      <c r="P1776" s="18"/>
    </row>
    <row r="1777" spans="4:16" x14ac:dyDescent="0.25">
      <c r="D1777" s="11"/>
      <c r="E1777" s="11"/>
      <c r="F1777" s="12"/>
      <c r="G1777" s="11"/>
      <c r="H1777" s="13"/>
      <c r="I1777" s="14"/>
      <c r="K1777" s="11"/>
      <c r="L1777" s="11"/>
      <c r="M1777" s="15"/>
      <c r="N1777" s="16"/>
      <c r="O1777" s="17"/>
      <c r="P1777" s="18"/>
    </row>
    <row r="1778" spans="4:16" x14ac:dyDescent="0.25">
      <c r="D1778" s="11"/>
      <c r="E1778" s="11"/>
      <c r="F1778" s="12"/>
      <c r="G1778" s="11"/>
      <c r="H1778" s="13"/>
      <c r="I1778" s="14"/>
      <c r="K1778" s="11"/>
      <c r="L1778" s="11"/>
      <c r="M1778" s="15"/>
      <c r="N1778" s="16"/>
      <c r="O1778" s="17"/>
      <c r="P1778" s="18"/>
    </row>
    <row r="1779" spans="4:16" x14ac:dyDescent="0.25">
      <c r="D1779" s="11"/>
      <c r="E1779" s="11"/>
      <c r="F1779" s="12"/>
      <c r="G1779" s="11"/>
      <c r="H1779" s="13"/>
      <c r="I1779" s="14"/>
      <c r="K1779" s="11"/>
      <c r="L1779" s="11"/>
      <c r="M1779" s="15"/>
      <c r="N1779" s="16"/>
      <c r="O1779" s="17"/>
      <c r="P1779" s="18"/>
    </row>
    <row r="1780" spans="4:16" x14ac:dyDescent="0.25">
      <c r="D1780" s="11"/>
      <c r="E1780" s="11"/>
      <c r="F1780" s="12"/>
      <c r="G1780" s="11"/>
      <c r="H1780" s="13"/>
      <c r="I1780" s="14"/>
      <c r="K1780" s="11"/>
      <c r="L1780" s="11"/>
      <c r="M1780" s="15"/>
      <c r="N1780" s="16"/>
      <c r="O1780" s="17"/>
      <c r="P1780" s="18"/>
    </row>
    <row r="1781" spans="4:16" x14ac:dyDescent="0.25">
      <c r="D1781" s="11"/>
      <c r="E1781" s="11"/>
      <c r="F1781" s="12"/>
      <c r="G1781" s="11"/>
      <c r="H1781" s="13"/>
      <c r="I1781" s="14"/>
      <c r="K1781" s="11"/>
      <c r="L1781" s="11"/>
      <c r="M1781" s="15"/>
      <c r="N1781" s="16"/>
      <c r="O1781" s="17"/>
      <c r="P1781" s="18"/>
    </row>
    <row r="1782" spans="4:16" x14ac:dyDescent="0.25">
      <c r="D1782" s="11"/>
      <c r="E1782" s="11"/>
      <c r="F1782" s="12"/>
      <c r="G1782" s="11"/>
      <c r="H1782" s="13"/>
      <c r="I1782" s="14"/>
      <c r="K1782" s="11"/>
      <c r="L1782" s="11"/>
      <c r="M1782" s="15"/>
      <c r="N1782" s="16"/>
      <c r="O1782" s="17"/>
      <c r="P1782" s="18"/>
    </row>
    <row r="1783" spans="4:16" x14ac:dyDescent="0.25">
      <c r="D1783" s="11"/>
      <c r="E1783" s="11"/>
      <c r="F1783" s="12"/>
      <c r="G1783" s="11"/>
      <c r="H1783" s="13"/>
      <c r="I1783" s="14"/>
      <c r="K1783" s="11"/>
      <c r="L1783" s="11"/>
      <c r="M1783" s="15"/>
      <c r="N1783" s="16"/>
      <c r="O1783" s="17"/>
      <c r="P1783" s="18"/>
    </row>
    <row r="1784" spans="4:16" x14ac:dyDescent="0.25">
      <c r="D1784" s="11"/>
      <c r="E1784" s="11"/>
      <c r="F1784" s="12"/>
      <c r="G1784" s="11"/>
      <c r="H1784" s="13"/>
      <c r="I1784" s="14"/>
      <c r="K1784" s="11"/>
      <c r="L1784" s="11"/>
      <c r="M1784" s="15"/>
      <c r="N1784" s="16"/>
      <c r="O1784" s="17"/>
      <c r="P1784" s="18"/>
    </row>
    <row r="1785" spans="4:16" x14ac:dyDescent="0.25">
      <c r="D1785" s="11"/>
      <c r="E1785" s="11"/>
      <c r="F1785" s="12"/>
      <c r="G1785" s="11"/>
      <c r="H1785" s="13"/>
      <c r="I1785" s="14"/>
      <c r="K1785" s="11"/>
      <c r="L1785" s="11"/>
      <c r="M1785" s="15"/>
      <c r="N1785" s="16"/>
      <c r="O1785" s="17"/>
      <c r="P1785" s="18"/>
    </row>
    <row r="1786" spans="4:16" x14ac:dyDescent="0.25">
      <c r="D1786" s="11"/>
      <c r="E1786" s="11"/>
      <c r="F1786" s="12"/>
      <c r="G1786" s="11"/>
      <c r="H1786" s="13"/>
      <c r="I1786" s="14"/>
      <c r="K1786" s="11"/>
      <c r="L1786" s="11"/>
      <c r="M1786" s="15"/>
      <c r="N1786" s="16"/>
      <c r="O1786" s="17"/>
      <c r="P1786" s="18"/>
    </row>
    <row r="1787" spans="4:16" x14ac:dyDescent="0.25">
      <c r="D1787" s="11"/>
      <c r="E1787" s="11"/>
      <c r="F1787" s="12"/>
      <c r="G1787" s="11"/>
      <c r="H1787" s="13"/>
      <c r="I1787" s="14"/>
      <c r="K1787" s="11"/>
      <c r="L1787" s="11"/>
      <c r="M1787" s="15"/>
      <c r="N1787" s="16"/>
      <c r="O1787" s="17"/>
      <c r="P1787" s="18"/>
    </row>
    <row r="1788" spans="4:16" x14ac:dyDescent="0.25">
      <c r="D1788" s="11"/>
      <c r="E1788" s="11"/>
      <c r="F1788" s="12"/>
      <c r="G1788" s="11"/>
      <c r="H1788" s="13"/>
      <c r="I1788" s="14"/>
      <c r="K1788" s="11"/>
      <c r="L1788" s="11"/>
      <c r="M1788" s="15"/>
      <c r="N1788" s="16"/>
      <c r="O1788" s="17"/>
      <c r="P1788" s="18"/>
    </row>
    <row r="1789" spans="4:16" x14ac:dyDescent="0.25">
      <c r="D1789" s="11"/>
      <c r="E1789" s="11"/>
      <c r="F1789" s="12"/>
      <c r="G1789" s="11"/>
      <c r="H1789" s="13"/>
      <c r="I1789" s="14"/>
      <c r="K1789" s="11"/>
      <c r="L1789" s="11"/>
      <c r="M1789" s="15"/>
      <c r="N1789" s="16"/>
      <c r="O1789" s="17"/>
      <c r="P1789" s="18"/>
    </row>
    <row r="1790" spans="4:16" x14ac:dyDescent="0.25">
      <c r="D1790" s="11"/>
      <c r="E1790" s="11"/>
      <c r="F1790" s="12"/>
      <c r="G1790" s="11"/>
      <c r="H1790" s="13"/>
      <c r="I1790" s="14"/>
      <c r="K1790" s="11"/>
      <c r="L1790" s="11"/>
      <c r="M1790" s="15"/>
      <c r="N1790" s="16"/>
      <c r="O1790" s="17"/>
      <c r="P1790" s="18"/>
    </row>
    <row r="1791" spans="4:16" x14ac:dyDescent="0.25">
      <c r="D1791" s="11"/>
      <c r="E1791" s="11"/>
      <c r="F1791" s="12"/>
      <c r="G1791" s="11"/>
      <c r="H1791" s="13"/>
      <c r="I1791" s="14"/>
      <c r="K1791" s="11"/>
      <c r="L1791" s="11"/>
      <c r="M1791" s="15"/>
      <c r="N1791" s="16"/>
      <c r="O1791" s="17"/>
      <c r="P1791" s="18"/>
    </row>
    <row r="1792" spans="4:16" x14ac:dyDescent="0.25">
      <c r="D1792" s="11"/>
      <c r="E1792" s="11"/>
      <c r="F1792" s="12"/>
      <c r="G1792" s="11"/>
      <c r="H1792" s="13"/>
      <c r="I1792" s="14"/>
      <c r="K1792" s="11"/>
      <c r="L1792" s="11"/>
      <c r="M1792" s="15"/>
      <c r="N1792" s="16"/>
      <c r="O1792" s="17"/>
      <c r="P1792" s="18"/>
    </row>
    <row r="1793" spans="4:16" x14ac:dyDescent="0.25">
      <c r="D1793" s="11"/>
      <c r="E1793" s="11"/>
      <c r="F1793" s="12"/>
      <c r="G1793" s="11"/>
      <c r="H1793" s="13"/>
      <c r="I1793" s="14"/>
      <c r="K1793" s="11"/>
      <c r="L1793" s="11"/>
      <c r="M1793" s="15"/>
      <c r="N1793" s="16"/>
      <c r="O1793" s="17"/>
      <c r="P1793" s="18"/>
    </row>
    <row r="1794" spans="4:16" x14ac:dyDescent="0.25">
      <c r="D1794" s="11"/>
      <c r="E1794" s="11"/>
      <c r="F1794" s="12"/>
      <c r="G1794" s="11"/>
      <c r="H1794" s="13"/>
      <c r="I1794" s="14"/>
      <c r="K1794" s="11"/>
      <c r="L1794" s="11"/>
      <c r="M1794" s="15"/>
      <c r="N1794" s="16"/>
      <c r="O1794" s="17"/>
      <c r="P1794" s="18"/>
    </row>
    <row r="1795" spans="4:16" x14ac:dyDescent="0.25">
      <c r="D1795" s="11"/>
      <c r="E1795" s="11"/>
      <c r="F1795" s="12"/>
      <c r="G1795" s="11"/>
      <c r="H1795" s="13"/>
      <c r="I1795" s="14"/>
      <c r="K1795" s="11"/>
      <c r="L1795" s="11"/>
      <c r="M1795" s="15"/>
      <c r="N1795" s="16"/>
      <c r="O1795" s="17"/>
      <c r="P1795" s="18"/>
    </row>
    <row r="1796" spans="4:16" x14ac:dyDescent="0.25">
      <c r="D1796" s="11"/>
      <c r="E1796" s="11"/>
      <c r="F1796" s="12"/>
      <c r="G1796" s="11"/>
      <c r="H1796" s="13"/>
      <c r="I1796" s="14"/>
      <c r="K1796" s="11"/>
      <c r="L1796" s="11"/>
      <c r="M1796" s="15"/>
      <c r="N1796" s="16"/>
      <c r="O1796" s="17"/>
      <c r="P1796" s="18"/>
    </row>
    <row r="1797" spans="4:16" x14ac:dyDescent="0.25">
      <c r="D1797" s="11"/>
      <c r="E1797" s="11"/>
      <c r="F1797" s="12"/>
      <c r="G1797" s="11"/>
      <c r="H1797" s="13"/>
      <c r="I1797" s="14"/>
      <c r="K1797" s="11"/>
      <c r="L1797" s="11"/>
      <c r="M1797" s="15"/>
      <c r="N1797" s="16"/>
      <c r="O1797" s="17"/>
      <c r="P1797" s="18"/>
    </row>
    <row r="1798" spans="4:16" x14ac:dyDescent="0.25">
      <c r="D1798" s="11"/>
      <c r="E1798" s="11"/>
      <c r="F1798" s="12"/>
      <c r="G1798" s="11"/>
      <c r="H1798" s="13"/>
      <c r="I1798" s="14"/>
      <c r="K1798" s="11"/>
      <c r="L1798" s="11"/>
      <c r="M1798" s="15"/>
      <c r="N1798" s="16"/>
      <c r="O1798" s="17"/>
      <c r="P1798" s="18"/>
    </row>
    <row r="1799" spans="4:16" x14ac:dyDescent="0.25">
      <c r="D1799" s="11"/>
      <c r="E1799" s="11"/>
      <c r="F1799" s="12"/>
      <c r="G1799" s="11"/>
      <c r="H1799" s="13"/>
      <c r="I1799" s="14"/>
      <c r="K1799" s="11"/>
      <c r="L1799" s="11"/>
      <c r="M1799" s="15"/>
      <c r="N1799" s="16"/>
      <c r="O1799" s="17"/>
      <c r="P1799" s="18"/>
    </row>
    <row r="1800" spans="4:16" x14ac:dyDescent="0.25">
      <c r="D1800" s="11"/>
      <c r="E1800" s="11"/>
      <c r="F1800" s="12"/>
      <c r="G1800" s="11"/>
      <c r="H1800" s="13"/>
      <c r="I1800" s="14"/>
      <c r="K1800" s="11"/>
      <c r="L1800" s="11"/>
      <c r="M1800" s="15"/>
      <c r="N1800" s="16"/>
      <c r="O1800" s="17"/>
      <c r="P1800" s="18"/>
    </row>
    <row r="1801" spans="4:16" x14ac:dyDescent="0.25">
      <c r="D1801" s="11"/>
      <c r="E1801" s="11"/>
      <c r="F1801" s="12"/>
      <c r="G1801" s="11"/>
      <c r="H1801" s="13"/>
      <c r="I1801" s="14"/>
      <c r="K1801" s="11"/>
      <c r="L1801" s="11"/>
      <c r="M1801" s="15"/>
      <c r="N1801" s="16"/>
      <c r="O1801" s="17"/>
      <c r="P1801" s="18"/>
    </row>
    <row r="1802" spans="4:16" x14ac:dyDescent="0.25">
      <c r="D1802" s="11"/>
      <c r="E1802" s="11"/>
      <c r="F1802" s="12"/>
      <c r="G1802" s="11"/>
      <c r="H1802" s="13"/>
      <c r="I1802" s="14"/>
      <c r="K1802" s="11"/>
      <c r="L1802" s="11"/>
      <c r="M1802" s="15"/>
      <c r="N1802" s="16"/>
      <c r="O1802" s="17"/>
      <c r="P1802" s="18"/>
    </row>
    <row r="1803" spans="4:16" x14ac:dyDescent="0.25">
      <c r="D1803" s="11"/>
      <c r="E1803" s="11"/>
      <c r="F1803" s="12"/>
      <c r="G1803" s="11"/>
      <c r="H1803" s="13"/>
      <c r="I1803" s="14"/>
      <c r="K1803" s="11"/>
      <c r="L1803" s="11"/>
      <c r="M1803" s="15"/>
      <c r="N1803" s="16"/>
      <c r="O1803" s="17"/>
      <c r="P1803" s="18"/>
    </row>
    <row r="1804" spans="4:16" x14ac:dyDescent="0.25">
      <c r="D1804" s="11"/>
      <c r="E1804" s="11"/>
      <c r="F1804" s="12"/>
      <c r="G1804" s="11"/>
      <c r="H1804" s="13"/>
      <c r="I1804" s="14"/>
      <c r="K1804" s="11"/>
      <c r="L1804" s="11"/>
      <c r="M1804" s="15"/>
      <c r="N1804" s="16"/>
      <c r="O1804" s="17"/>
      <c r="P1804" s="18"/>
    </row>
    <row r="1805" spans="4:16" x14ac:dyDescent="0.25">
      <c r="D1805" s="11"/>
      <c r="E1805" s="11"/>
      <c r="F1805" s="12"/>
      <c r="G1805" s="11"/>
      <c r="H1805" s="13"/>
      <c r="I1805" s="14"/>
      <c r="K1805" s="11"/>
      <c r="L1805" s="11"/>
      <c r="M1805" s="15"/>
      <c r="N1805" s="16"/>
      <c r="O1805" s="17"/>
      <c r="P1805" s="18"/>
    </row>
    <row r="1806" spans="4:16" x14ac:dyDescent="0.25">
      <c r="D1806" s="11"/>
      <c r="E1806" s="11"/>
      <c r="F1806" s="12"/>
      <c r="G1806" s="11"/>
      <c r="H1806" s="13"/>
      <c r="I1806" s="14"/>
      <c r="K1806" s="11"/>
      <c r="L1806" s="11"/>
      <c r="M1806" s="15"/>
      <c r="N1806" s="16"/>
      <c r="O1806" s="17"/>
      <c r="P1806" s="18"/>
    </row>
    <row r="1807" spans="4:16" x14ac:dyDescent="0.25">
      <c r="D1807" s="11"/>
      <c r="E1807" s="11"/>
      <c r="F1807" s="12"/>
      <c r="G1807" s="11"/>
      <c r="H1807" s="13"/>
      <c r="I1807" s="14"/>
      <c r="K1807" s="11"/>
      <c r="L1807" s="11"/>
      <c r="M1807" s="15"/>
      <c r="N1807" s="16"/>
      <c r="O1807" s="17"/>
      <c r="P1807" s="18"/>
    </row>
    <row r="1808" spans="4:16" x14ac:dyDescent="0.25">
      <c r="D1808" s="11"/>
      <c r="E1808" s="11"/>
      <c r="F1808" s="12"/>
      <c r="G1808" s="11"/>
      <c r="H1808" s="13"/>
      <c r="I1808" s="14"/>
      <c r="K1808" s="11"/>
      <c r="L1808" s="11"/>
      <c r="M1808" s="15"/>
      <c r="N1808" s="16"/>
      <c r="O1808" s="17"/>
      <c r="P1808" s="18"/>
    </row>
    <row r="1809" spans="4:16" x14ac:dyDescent="0.25">
      <c r="D1809" s="11"/>
      <c r="E1809" s="11"/>
      <c r="F1809" s="12"/>
      <c r="G1809" s="11"/>
      <c r="H1809" s="13"/>
      <c r="I1809" s="14"/>
      <c r="K1809" s="11"/>
      <c r="L1809" s="11"/>
      <c r="M1809" s="15"/>
      <c r="N1809" s="16"/>
      <c r="O1809" s="17"/>
      <c r="P1809" s="18"/>
    </row>
    <row r="1810" spans="4:16" x14ac:dyDescent="0.25">
      <c r="D1810" s="11"/>
      <c r="E1810" s="11"/>
      <c r="F1810" s="12"/>
      <c r="G1810" s="11"/>
      <c r="H1810" s="13"/>
      <c r="I1810" s="14"/>
      <c r="K1810" s="11"/>
      <c r="L1810" s="11"/>
      <c r="M1810" s="15"/>
      <c r="N1810" s="16"/>
      <c r="O1810" s="17"/>
      <c r="P1810" s="18"/>
    </row>
    <row r="1811" spans="4:16" x14ac:dyDescent="0.25">
      <c r="D1811" s="11"/>
      <c r="E1811" s="11"/>
      <c r="F1811" s="12"/>
      <c r="G1811" s="11"/>
      <c r="H1811" s="13"/>
      <c r="I1811" s="14"/>
      <c r="K1811" s="11"/>
      <c r="L1811" s="11"/>
      <c r="M1811" s="15"/>
      <c r="N1811" s="16"/>
      <c r="O1811" s="17"/>
      <c r="P1811" s="18"/>
    </row>
    <row r="1812" spans="4:16" x14ac:dyDescent="0.25">
      <c r="D1812" s="11"/>
      <c r="E1812" s="11"/>
      <c r="F1812" s="12"/>
      <c r="G1812" s="11"/>
      <c r="H1812" s="13"/>
      <c r="I1812" s="14"/>
      <c r="K1812" s="11"/>
      <c r="L1812" s="11"/>
      <c r="M1812" s="15"/>
      <c r="N1812" s="16"/>
      <c r="O1812" s="17"/>
      <c r="P1812" s="18"/>
    </row>
    <row r="1813" spans="4:16" x14ac:dyDescent="0.25">
      <c r="D1813" s="11"/>
      <c r="E1813" s="11"/>
      <c r="F1813" s="12"/>
      <c r="G1813" s="11"/>
      <c r="H1813" s="13"/>
      <c r="I1813" s="14"/>
      <c r="K1813" s="11"/>
      <c r="L1813" s="11"/>
      <c r="M1813" s="15"/>
      <c r="N1813" s="16"/>
      <c r="O1813" s="17"/>
      <c r="P1813" s="18"/>
    </row>
    <row r="1814" spans="4:16" x14ac:dyDescent="0.25">
      <c r="D1814" s="11"/>
      <c r="E1814" s="11"/>
      <c r="F1814" s="12"/>
      <c r="G1814" s="11"/>
      <c r="H1814" s="13"/>
      <c r="I1814" s="14"/>
      <c r="K1814" s="11"/>
      <c r="L1814" s="11"/>
      <c r="M1814" s="15"/>
      <c r="N1814" s="16"/>
      <c r="O1814" s="17"/>
      <c r="P1814" s="18"/>
    </row>
    <row r="1815" spans="4:16" x14ac:dyDescent="0.25">
      <c r="D1815" s="11"/>
      <c r="E1815" s="11"/>
      <c r="F1815" s="12"/>
      <c r="G1815" s="11"/>
      <c r="H1815" s="13"/>
      <c r="I1815" s="14"/>
      <c r="K1815" s="11"/>
      <c r="L1815" s="11"/>
      <c r="M1815" s="15"/>
      <c r="N1815" s="16"/>
      <c r="O1815" s="17"/>
      <c r="P1815" s="18"/>
    </row>
    <row r="1816" spans="4:16" x14ac:dyDescent="0.25">
      <c r="D1816" s="11"/>
      <c r="E1816" s="11"/>
      <c r="F1816" s="12"/>
      <c r="G1816" s="11"/>
      <c r="H1816" s="13"/>
      <c r="I1816" s="14"/>
      <c r="K1816" s="11"/>
      <c r="L1816" s="11"/>
      <c r="M1816" s="15"/>
      <c r="N1816" s="16"/>
      <c r="O1816" s="17"/>
      <c r="P1816" s="18"/>
    </row>
    <row r="1817" spans="4:16" x14ac:dyDescent="0.25">
      <c r="D1817" s="11"/>
      <c r="E1817" s="11"/>
      <c r="F1817" s="12"/>
      <c r="G1817" s="11"/>
      <c r="H1817" s="13"/>
      <c r="I1817" s="14"/>
      <c r="K1817" s="11"/>
      <c r="L1817" s="11"/>
      <c r="M1817" s="15"/>
      <c r="N1817" s="16"/>
      <c r="O1817" s="17"/>
      <c r="P1817" s="18"/>
    </row>
    <row r="1818" spans="4:16" x14ac:dyDescent="0.25">
      <c r="D1818" s="11"/>
      <c r="E1818" s="11"/>
      <c r="F1818" s="12"/>
      <c r="G1818" s="11"/>
      <c r="H1818" s="13"/>
      <c r="I1818" s="14"/>
      <c r="K1818" s="11"/>
      <c r="L1818" s="11"/>
      <c r="M1818" s="15"/>
      <c r="N1818" s="16"/>
      <c r="O1818" s="17"/>
      <c r="P1818" s="18"/>
    </row>
    <row r="1819" spans="4:16" x14ac:dyDescent="0.25">
      <c r="D1819" s="11"/>
      <c r="E1819" s="11"/>
      <c r="F1819" s="12"/>
      <c r="G1819" s="11"/>
      <c r="H1819" s="13"/>
      <c r="I1819" s="14"/>
      <c r="K1819" s="11"/>
      <c r="L1819" s="11"/>
      <c r="M1819" s="15"/>
      <c r="N1819" s="16"/>
      <c r="O1819" s="17"/>
      <c r="P1819" s="18"/>
    </row>
    <row r="1820" spans="4:16" x14ac:dyDescent="0.25">
      <c r="D1820" s="11"/>
      <c r="E1820" s="11"/>
      <c r="F1820" s="12"/>
      <c r="G1820" s="11"/>
      <c r="H1820" s="13"/>
      <c r="I1820" s="14"/>
      <c r="K1820" s="11"/>
      <c r="L1820" s="11"/>
      <c r="M1820" s="15"/>
      <c r="N1820" s="16"/>
      <c r="O1820" s="17"/>
      <c r="P1820" s="18"/>
    </row>
    <row r="1821" spans="4:16" x14ac:dyDescent="0.25">
      <c r="D1821" s="11"/>
      <c r="E1821" s="11"/>
      <c r="F1821" s="12"/>
      <c r="G1821" s="11"/>
      <c r="H1821" s="13"/>
      <c r="I1821" s="14"/>
      <c r="K1821" s="11"/>
      <c r="L1821" s="11"/>
      <c r="M1821" s="15"/>
      <c r="N1821" s="16"/>
      <c r="O1821" s="17"/>
      <c r="P1821" s="18"/>
    </row>
    <row r="1822" spans="4:16" x14ac:dyDescent="0.25">
      <c r="D1822" s="11"/>
      <c r="E1822" s="11"/>
      <c r="F1822" s="12"/>
      <c r="G1822" s="11"/>
      <c r="H1822" s="13"/>
      <c r="I1822" s="14"/>
      <c r="K1822" s="11"/>
      <c r="L1822" s="11"/>
      <c r="M1822" s="15"/>
      <c r="N1822" s="16"/>
      <c r="O1822" s="17"/>
      <c r="P1822" s="18"/>
    </row>
    <row r="1823" spans="4:16" x14ac:dyDescent="0.25">
      <c r="D1823" s="11"/>
      <c r="E1823" s="11"/>
      <c r="F1823" s="12"/>
      <c r="G1823" s="11"/>
      <c r="H1823" s="13"/>
      <c r="I1823" s="14"/>
      <c r="K1823" s="11"/>
      <c r="L1823" s="11"/>
      <c r="M1823" s="15"/>
      <c r="N1823" s="16"/>
      <c r="O1823" s="17"/>
      <c r="P1823" s="18"/>
    </row>
    <row r="1824" spans="4:16" x14ac:dyDescent="0.25">
      <c r="D1824" s="11"/>
      <c r="E1824" s="11"/>
      <c r="F1824" s="12"/>
      <c r="G1824" s="11"/>
      <c r="H1824" s="13"/>
      <c r="I1824" s="14"/>
      <c r="K1824" s="11"/>
      <c r="L1824" s="11"/>
      <c r="M1824" s="15"/>
      <c r="N1824" s="16"/>
      <c r="O1824" s="17"/>
      <c r="P1824" s="18"/>
    </row>
    <row r="1825" spans="4:16" x14ac:dyDescent="0.25">
      <c r="D1825" s="11"/>
      <c r="E1825" s="11"/>
      <c r="F1825" s="12"/>
      <c r="G1825" s="11"/>
      <c r="H1825" s="13"/>
      <c r="I1825" s="14"/>
      <c r="K1825" s="11"/>
      <c r="L1825" s="11"/>
      <c r="M1825" s="15"/>
      <c r="N1825" s="16"/>
      <c r="O1825" s="17"/>
      <c r="P1825" s="18"/>
    </row>
    <row r="1826" spans="4:16" x14ac:dyDescent="0.25">
      <c r="D1826" s="11"/>
      <c r="E1826" s="11"/>
      <c r="F1826" s="12"/>
      <c r="G1826" s="11"/>
      <c r="H1826" s="13"/>
      <c r="I1826" s="14"/>
      <c r="K1826" s="11"/>
      <c r="L1826" s="11"/>
      <c r="M1826" s="15"/>
      <c r="N1826" s="16"/>
      <c r="O1826" s="17"/>
      <c r="P1826" s="18"/>
    </row>
    <row r="1827" spans="4:16" x14ac:dyDescent="0.25">
      <c r="D1827" s="11"/>
      <c r="E1827" s="11"/>
      <c r="F1827" s="12"/>
      <c r="G1827" s="11"/>
      <c r="H1827" s="13"/>
      <c r="I1827" s="14"/>
      <c r="K1827" s="11"/>
      <c r="L1827" s="11"/>
      <c r="M1827" s="15"/>
      <c r="N1827" s="16"/>
      <c r="O1827" s="17"/>
      <c r="P1827" s="18"/>
    </row>
    <row r="1828" spans="4:16" x14ac:dyDescent="0.25">
      <c r="D1828" s="11"/>
      <c r="E1828" s="11"/>
      <c r="F1828" s="12"/>
      <c r="G1828" s="11"/>
      <c r="H1828" s="13"/>
      <c r="I1828" s="14"/>
      <c r="K1828" s="11"/>
      <c r="L1828" s="11"/>
      <c r="M1828" s="15"/>
      <c r="N1828" s="16"/>
      <c r="O1828" s="17"/>
      <c r="P1828" s="18"/>
    </row>
    <row r="1829" spans="4:16" x14ac:dyDescent="0.25">
      <c r="D1829" s="11"/>
      <c r="E1829" s="11"/>
      <c r="F1829" s="12"/>
      <c r="G1829" s="11"/>
      <c r="H1829" s="13"/>
      <c r="I1829" s="14"/>
      <c r="K1829" s="11"/>
      <c r="L1829" s="11"/>
      <c r="M1829" s="15"/>
      <c r="N1829" s="16"/>
      <c r="O1829" s="17"/>
      <c r="P1829" s="18"/>
    </row>
    <row r="1830" spans="4:16" x14ac:dyDescent="0.25">
      <c r="D1830" s="11"/>
      <c r="E1830" s="11"/>
      <c r="F1830" s="12"/>
      <c r="G1830" s="11"/>
      <c r="H1830" s="13"/>
      <c r="I1830" s="14"/>
      <c r="K1830" s="11"/>
      <c r="L1830" s="11"/>
      <c r="M1830" s="15"/>
      <c r="N1830" s="16"/>
      <c r="O1830" s="17"/>
      <c r="P1830" s="18"/>
    </row>
    <row r="1831" spans="4:16" x14ac:dyDescent="0.25">
      <c r="D1831" s="11"/>
      <c r="E1831" s="11"/>
      <c r="F1831" s="12"/>
      <c r="G1831" s="11"/>
      <c r="H1831" s="13"/>
      <c r="I1831" s="14"/>
      <c r="K1831" s="11"/>
      <c r="L1831" s="11"/>
      <c r="M1831" s="15"/>
      <c r="N1831" s="16"/>
      <c r="O1831" s="17"/>
      <c r="P1831" s="18"/>
    </row>
    <row r="1832" spans="4:16" x14ac:dyDescent="0.25">
      <c r="D1832" s="11"/>
      <c r="E1832" s="11"/>
      <c r="F1832" s="12"/>
      <c r="G1832" s="11"/>
      <c r="H1832" s="13"/>
      <c r="I1832" s="14"/>
      <c r="K1832" s="11"/>
      <c r="L1832" s="11"/>
      <c r="M1832" s="15"/>
      <c r="N1832" s="16"/>
      <c r="O1832" s="17"/>
      <c r="P1832" s="18"/>
    </row>
    <row r="1833" spans="4:16" x14ac:dyDescent="0.25">
      <c r="D1833" s="11"/>
      <c r="E1833" s="11"/>
      <c r="F1833" s="12"/>
      <c r="G1833" s="11"/>
      <c r="H1833" s="13"/>
      <c r="I1833" s="14"/>
      <c r="K1833" s="11"/>
      <c r="L1833" s="11"/>
      <c r="M1833" s="15"/>
      <c r="N1833" s="16"/>
      <c r="O1833" s="17"/>
      <c r="P1833" s="18"/>
    </row>
    <row r="1834" spans="4:16" x14ac:dyDescent="0.25">
      <c r="D1834" s="11"/>
      <c r="E1834" s="11"/>
      <c r="F1834" s="12"/>
      <c r="G1834" s="11"/>
      <c r="H1834" s="13"/>
      <c r="I1834" s="14"/>
      <c r="K1834" s="11"/>
      <c r="L1834" s="11"/>
      <c r="M1834" s="15"/>
      <c r="N1834" s="16"/>
      <c r="O1834" s="17"/>
      <c r="P1834" s="18"/>
    </row>
    <row r="1835" spans="4:16" x14ac:dyDescent="0.25">
      <c r="D1835" s="11"/>
      <c r="E1835" s="11"/>
      <c r="F1835" s="12"/>
      <c r="G1835" s="11"/>
      <c r="H1835" s="13"/>
      <c r="I1835" s="14"/>
      <c r="K1835" s="11"/>
      <c r="L1835" s="11"/>
      <c r="M1835" s="15"/>
      <c r="N1835" s="16"/>
      <c r="O1835" s="17"/>
      <c r="P1835" s="18"/>
    </row>
    <row r="1836" spans="4:16" x14ac:dyDescent="0.25">
      <c r="D1836" s="11"/>
      <c r="E1836" s="11"/>
      <c r="F1836" s="12"/>
      <c r="G1836" s="11"/>
      <c r="H1836" s="13"/>
      <c r="I1836" s="14"/>
      <c r="K1836" s="11"/>
      <c r="L1836" s="11"/>
      <c r="M1836" s="15"/>
      <c r="N1836" s="16"/>
      <c r="O1836" s="17"/>
      <c r="P1836" s="18"/>
    </row>
    <row r="1837" spans="4:16" x14ac:dyDescent="0.25">
      <c r="D1837" s="11"/>
      <c r="E1837" s="11"/>
      <c r="F1837" s="12"/>
      <c r="G1837" s="11"/>
      <c r="H1837" s="13"/>
      <c r="I1837" s="14"/>
      <c r="K1837" s="11"/>
      <c r="L1837" s="11"/>
      <c r="M1837" s="15"/>
      <c r="N1837" s="16"/>
      <c r="O1837" s="17"/>
      <c r="P1837" s="18"/>
    </row>
    <row r="1838" spans="4:16" x14ac:dyDescent="0.25">
      <c r="D1838" s="11"/>
      <c r="E1838" s="11"/>
      <c r="F1838" s="12"/>
      <c r="G1838" s="11"/>
      <c r="H1838" s="13"/>
      <c r="I1838" s="14"/>
      <c r="K1838" s="11"/>
      <c r="L1838" s="11"/>
      <c r="M1838" s="15"/>
      <c r="N1838" s="16"/>
      <c r="O1838" s="17"/>
      <c r="P1838" s="18"/>
    </row>
    <row r="1839" spans="4:16" x14ac:dyDescent="0.25">
      <c r="D1839" s="11"/>
      <c r="E1839" s="11"/>
      <c r="F1839" s="12"/>
      <c r="G1839" s="11"/>
      <c r="H1839" s="13"/>
      <c r="I1839" s="14"/>
      <c r="K1839" s="11"/>
      <c r="L1839" s="11"/>
      <c r="M1839" s="15"/>
      <c r="N1839" s="16"/>
      <c r="O1839" s="17"/>
      <c r="P1839" s="18"/>
    </row>
    <row r="1840" spans="4:16" x14ac:dyDescent="0.25">
      <c r="D1840" s="11"/>
      <c r="E1840" s="11"/>
      <c r="F1840" s="12"/>
      <c r="G1840" s="11"/>
      <c r="H1840" s="13"/>
      <c r="I1840" s="14"/>
      <c r="K1840" s="11"/>
      <c r="L1840" s="11"/>
      <c r="M1840" s="15"/>
      <c r="N1840" s="16"/>
      <c r="O1840" s="17"/>
      <c r="P1840" s="18"/>
    </row>
    <row r="1841" spans="4:16" x14ac:dyDescent="0.25">
      <c r="D1841" s="11"/>
      <c r="E1841" s="11"/>
      <c r="F1841" s="12"/>
      <c r="G1841" s="11"/>
      <c r="H1841" s="13"/>
      <c r="I1841" s="14"/>
      <c r="K1841" s="11"/>
      <c r="L1841" s="11"/>
      <c r="M1841" s="15"/>
      <c r="N1841" s="16"/>
      <c r="O1841" s="17"/>
      <c r="P1841" s="18"/>
    </row>
    <row r="1842" spans="4:16" x14ac:dyDescent="0.25">
      <c r="D1842" s="11"/>
      <c r="E1842" s="11"/>
      <c r="F1842" s="12"/>
      <c r="G1842" s="11"/>
      <c r="H1842" s="13"/>
      <c r="I1842" s="14"/>
      <c r="K1842" s="11"/>
      <c r="L1842" s="11"/>
      <c r="M1842" s="15"/>
      <c r="N1842" s="16"/>
      <c r="O1842" s="17"/>
      <c r="P1842" s="18"/>
    </row>
    <row r="1843" spans="4:16" x14ac:dyDescent="0.25">
      <c r="D1843" s="11"/>
      <c r="E1843" s="11"/>
      <c r="F1843" s="12"/>
      <c r="G1843" s="11"/>
      <c r="H1843" s="13"/>
      <c r="I1843" s="14"/>
      <c r="K1843" s="11"/>
      <c r="L1843" s="11"/>
      <c r="M1843" s="15"/>
      <c r="N1843" s="16"/>
      <c r="O1843" s="17"/>
      <c r="P1843" s="18"/>
    </row>
    <row r="1844" spans="4:16" x14ac:dyDescent="0.25">
      <c r="D1844" s="11"/>
      <c r="E1844" s="11"/>
      <c r="F1844" s="12"/>
      <c r="G1844" s="11"/>
      <c r="H1844" s="13"/>
      <c r="I1844" s="14"/>
      <c r="K1844" s="11"/>
      <c r="L1844" s="11"/>
      <c r="M1844" s="15"/>
      <c r="N1844" s="16"/>
      <c r="O1844" s="17"/>
      <c r="P1844" s="18"/>
    </row>
    <row r="1845" spans="4:16" x14ac:dyDescent="0.25">
      <c r="D1845" s="11"/>
      <c r="E1845" s="11"/>
      <c r="F1845" s="12"/>
      <c r="G1845" s="11"/>
      <c r="H1845" s="13"/>
      <c r="I1845" s="14"/>
      <c r="K1845" s="11"/>
      <c r="L1845" s="11"/>
      <c r="M1845" s="15"/>
      <c r="N1845" s="16"/>
      <c r="O1845" s="17"/>
      <c r="P1845" s="18"/>
    </row>
    <row r="1846" spans="4:16" x14ac:dyDescent="0.25">
      <c r="D1846" s="11"/>
      <c r="E1846" s="11"/>
      <c r="F1846" s="12"/>
      <c r="G1846" s="11"/>
      <c r="H1846" s="13"/>
      <c r="I1846" s="14"/>
      <c r="K1846" s="11"/>
      <c r="L1846" s="11"/>
      <c r="M1846" s="15"/>
      <c r="N1846" s="16"/>
      <c r="O1846" s="17"/>
      <c r="P1846" s="18"/>
    </row>
    <row r="1847" spans="4:16" x14ac:dyDescent="0.25">
      <c r="D1847" s="11"/>
      <c r="E1847" s="11"/>
      <c r="F1847" s="12"/>
      <c r="G1847" s="11"/>
      <c r="H1847" s="13"/>
      <c r="I1847" s="14"/>
      <c r="K1847" s="11"/>
      <c r="L1847" s="11"/>
      <c r="M1847" s="15"/>
      <c r="N1847" s="16"/>
      <c r="O1847" s="17"/>
      <c r="P1847" s="18"/>
    </row>
    <row r="1848" spans="4:16" x14ac:dyDescent="0.25">
      <c r="D1848" s="11"/>
      <c r="E1848" s="11"/>
      <c r="F1848" s="12"/>
      <c r="G1848" s="11"/>
      <c r="H1848" s="13"/>
      <c r="I1848" s="14"/>
      <c r="K1848" s="11"/>
      <c r="L1848" s="11"/>
      <c r="M1848" s="15"/>
      <c r="N1848" s="16"/>
      <c r="O1848" s="17"/>
      <c r="P1848" s="18"/>
    </row>
    <row r="1849" spans="4:16" x14ac:dyDescent="0.25">
      <c r="D1849" s="11"/>
      <c r="E1849" s="11"/>
      <c r="F1849" s="12"/>
      <c r="G1849" s="11"/>
      <c r="H1849" s="13"/>
      <c r="I1849" s="14"/>
      <c r="K1849" s="11"/>
      <c r="L1849" s="11"/>
      <c r="M1849" s="15"/>
      <c r="N1849" s="16"/>
      <c r="O1849" s="17"/>
      <c r="P1849" s="18"/>
    </row>
    <row r="1850" spans="4:16" x14ac:dyDescent="0.25">
      <c r="D1850" s="11"/>
      <c r="E1850" s="11"/>
      <c r="F1850" s="12"/>
      <c r="G1850" s="11"/>
      <c r="H1850" s="13"/>
      <c r="I1850" s="14"/>
      <c r="K1850" s="11"/>
      <c r="L1850" s="11"/>
      <c r="M1850" s="15"/>
      <c r="N1850" s="16"/>
      <c r="O1850" s="17"/>
      <c r="P1850" s="18"/>
    </row>
    <row r="1851" spans="4:16" x14ac:dyDescent="0.25">
      <c r="D1851" s="11"/>
      <c r="E1851" s="11"/>
      <c r="F1851" s="12"/>
      <c r="G1851" s="11"/>
      <c r="H1851" s="13"/>
      <c r="I1851" s="14"/>
      <c r="K1851" s="11"/>
      <c r="L1851" s="11"/>
      <c r="M1851" s="15"/>
      <c r="N1851" s="16"/>
      <c r="O1851" s="17"/>
      <c r="P1851" s="18"/>
    </row>
    <row r="1852" spans="4:16" x14ac:dyDescent="0.25">
      <c r="D1852" s="11"/>
      <c r="E1852" s="11"/>
      <c r="F1852" s="12"/>
      <c r="G1852" s="11"/>
      <c r="H1852" s="13"/>
      <c r="I1852" s="14"/>
      <c r="K1852" s="11"/>
      <c r="L1852" s="11"/>
      <c r="M1852" s="15"/>
      <c r="N1852" s="16"/>
      <c r="O1852" s="17"/>
      <c r="P1852" s="18"/>
    </row>
    <row r="1853" spans="4:16" x14ac:dyDescent="0.25">
      <c r="D1853" s="11"/>
      <c r="E1853" s="11"/>
      <c r="F1853" s="12"/>
      <c r="G1853" s="11"/>
      <c r="H1853" s="13"/>
      <c r="I1853" s="14"/>
      <c r="K1853" s="11"/>
      <c r="L1853" s="11"/>
      <c r="M1853" s="15"/>
      <c r="N1853" s="16"/>
      <c r="O1853" s="17"/>
      <c r="P1853" s="18"/>
    </row>
    <row r="1854" spans="4:16" x14ac:dyDescent="0.25">
      <c r="D1854" s="11"/>
      <c r="E1854" s="11"/>
      <c r="F1854" s="12"/>
      <c r="G1854" s="11"/>
      <c r="H1854" s="13"/>
      <c r="I1854" s="14"/>
      <c r="K1854" s="11"/>
      <c r="L1854" s="11"/>
      <c r="M1854" s="15"/>
      <c r="N1854" s="16"/>
      <c r="O1854" s="17"/>
      <c r="P1854" s="18"/>
    </row>
    <row r="1855" spans="4:16" x14ac:dyDescent="0.25">
      <c r="D1855" s="11"/>
      <c r="E1855" s="11"/>
      <c r="F1855" s="12"/>
      <c r="G1855" s="11"/>
      <c r="H1855" s="13"/>
      <c r="I1855" s="14"/>
      <c r="K1855" s="11"/>
      <c r="L1855" s="11"/>
      <c r="M1855" s="15"/>
      <c r="N1855" s="16"/>
      <c r="O1855" s="17"/>
      <c r="P1855" s="18"/>
    </row>
    <row r="1856" spans="4:16" x14ac:dyDescent="0.25">
      <c r="D1856" s="11"/>
      <c r="E1856" s="11"/>
      <c r="F1856" s="12"/>
      <c r="G1856" s="11"/>
      <c r="H1856" s="13"/>
      <c r="I1856" s="14"/>
      <c r="K1856" s="11"/>
      <c r="L1856" s="11"/>
      <c r="M1856" s="15"/>
      <c r="N1856" s="16"/>
      <c r="O1856" s="17"/>
      <c r="P1856" s="18"/>
    </row>
    <row r="1857" spans="4:16" x14ac:dyDescent="0.25">
      <c r="D1857" s="11"/>
      <c r="E1857" s="11"/>
      <c r="F1857" s="12"/>
      <c r="G1857" s="11"/>
      <c r="H1857" s="13"/>
      <c r="I1857" s="14"/>
      <c r="K1857" s="11"/>
      <c r="L1857" s="11"/>
      <c r="M1857" s="15"/>
      <c r="N1857" s="16"/>
      <c r="O1857" s="17"/>
      <c r="P1857" s="18"/>
    </row>
    <row r="1858" spans="4:16" x14ac:dyDescent="0.25">
      <c r="D1858" s="11"/>
      <c r="E1858" s="11"/>
      <c r="F1858" s="12"/>
      <c r="G1858" s="11"/>
      <c r="H1858" s="13"/>
      <c r="I1858" s="14"/>
      <c r="K1858" s="11"/>
      <c r="L1858" s="11"/>
      <c r="M1858" s="15"/>
      <c r="N1858" s="16"/>
      <c r="O1858" s="17"/>
      <c r="P1858" s="18"/>
    </row>
    <row r="1859" spans="4:16" x14ac:dyDescent="0.25">
      <c r="D1859" s="11"/>
      <c r="E1859" s="11"/>
      <c r="F1859" s="12"/>
      <c r="G1859" s="11"/>
      <c r="H1859" s="13"/>
      <c r="I1859" s="14"/>
      <c r="K1859" s="11"/>
      <c r="L1859" s="11"/>
      <c r="M1859" s="15"/>
      <c r="N1859" s="16"/>
      <c r="O1859" s="17"/>
      <c r="P1859" s="18"/>
    </row>
    <row r="1860" spans="4:16" x14ac:dyDescent="0.25">
      <c r="D1860" s="11"/>
      <c r="E1860" s="11"/>
      <c r="F1860" s="12"/>
      <c r="G1860" s="11"/>
      <c r="H1860" s="13"/>
      <c r="I1860" s="14"/>
      <c r="K1860" s="11"/>
      <c r="L1860" s="11"/>
      <c r="M1860" s="15"/>
      <c r="N1860" s="16"/>
      <c r="O1860" s="17"/>
      <c r="P1860" s="18"/>
    </row>
    <row r="1861" spans="4:16" x14ac:dyDescent="0.25">
      <c r="D1861" s="11"/>
      <c r="E1861" s="11"/>
      <c r="F1861" s="12"/>
      <c r="G1861" s="11"/>
      <c r="H1861" s="13"/>
      <c r="I1861" s="14"/>
      <c r="K1861" s="11"/>
      <c r="L1861" s="11"/>
      <c r="M1861" s="15"/>
      <c r="N1861" s="16"/>
      <c r="O1861" s="17"/>
      <c r="P1861" s="18"/>
    </row>
    <row r="1862" spans="4:16" x14ac:dyDescent="0.25">
      <c r="D1862" s="11"/>
      <c r="E1862" s="11"/>
      <c r="F1862" s="12"/>
      <c r="G1862" s="11"/>
      <c r="H1862" s="13"/>
      <c r="I1862" s="14"/>
      <c r="K1862" s="11"/>
      <c r="L1862" s="11"/>
      <c r="M1862" s="15"/>
      <c r="N1862" s="16"/>
      <c r="O1862" s="17"/>
      <c r="P1862" s="18"/>
    </row>
    <row r="1863" spans="4:16" x14ac:dyDescent="0.25">
      <c r="D1863" s="11"/>
      <c r="E1863" s="11"/>
      <c r="F1863" s="12"/>
      <c r="G1863" s="11"/>
      <c r="H1863" s="13"/>
      <c r="I1863" s="14"/>
      <c r="K1863" s="11"/>
      <c r="L1863" s="11"/>
      <c r="M1863" s="15"/>
      <c r="N1863" s="16"/>
      <c r="O1863" s="17"/>
      <c r="P1863" s="18"/>
    </row>
    <row r="1864" spans="4:16" x14ac:dyDescent="0.25">
      <c r="D1864" s="11"/>
      <c r="E1864" s="11"/>
      <c r="F1864" s="12"/>
      <c r="G1864" s="11"/>
      <c r="H1864" s="13"/>
      <c r="I1864" s="14"/>
      <c r="K1864" s="11"/>
      <c r="L1864" s="11"/>
      <c r="M1864" s="15"/>
      <c r="N1864" s="16"/>
      <c r="O1864" s="17"/>
      <c r="P1864" s="18"/>
    </row>
    <row r="1865" spans="4:16" x14ac:dyDescent="0.25">
      <c r="D1865" s="11"/>
      <c r="E1865" s="11"/>
      <c r="F1865" s="12"/>
      <c r="G1865" s="11"/>
      <c r="H1865" s="13"/>
      <c r="I1865" s="14"/>
      <c r="K1865" s="11"/>
      <c r="L1865" s="11"/>
      <c r="M1865" s="15"/>
      <c r="N1865" s="16"/>
      <c r="O1865" s="17"/>
      <c r="P1865" s="18"/>
    </row>
    <row r="1866" spans="4:16" x14ac:dyDescent="0.25">
      <c r="D1866" s="11"/>
      <c r="E1866" s="11"/>
      <c r="F1866" s="12"/>
      <c r="G1866" s="11"/>
      <c r="H1866" s="13"/>
      <c r="I1866" s="14"/>
      <c r="K1866" s="11"/>
      <c r="L1866" s="11"/>
      <c r="M1866" s="15"/>
      <c r="N1866" s="16"/>
      <c r="O1866" s="17"/>
      <c r="P1866" s="18"/>
    </row>
    <row r="1867" spans="4:16" x14ac:dyDescent="0.25">
      <c r="D1867" s="11"/>
      <c r="E1867" s="11"/>
      <c r="F1867" s="12"/>
      <c r="G1867" s="11"/>
      <c r="H1867" s="13"/>
      <c r="I1867" s="14"/>
      <c r="K1867" s="11"/>
      <c r="L1867" s="11"/>
      <c r="M1867" s="15"/>
      <c r="N1867" s="16"/>
      <c r="O1867" s="17"/>
      <c r="P1867" s="18"/>
    </row>
    <row r="1868" spans="4:16" x14ac:dyDescent="0.25">
      <c r="D1868" s="11"/>
      <c r="E1868" s="11"/>
      <c r="F1868" s="12"/>
      <c r="G1868" s="11"/>
      <c r="H1868" s="13"/>
      <c r="I1868" s="14"/>
      <c r="K1868" s="11"/>
      <c r="L1868" s="11"/>
      <c r="M1868" s="15"/>
      <c r="N1868" s="16"/>
      <c r="O1868" s="17"/>
      <c r="P1868" s="18"/>
    </row>
    <row r="1869" spans="4:16" x14ac:dyDescent="0.25">
      <c r="D1869" s="11"/>
      <c r="E1869" s="11"/>
      <c r="F1869" s="12"/>
      <c r="G1869" s="11"/>
      <c r="H1869" s="13"/>
      <c r="I1869" s="14"/>
      <c r="K1869" s="11"/>
      <c r="L1869" s="11"/>
      <c r="M1869" s="15"/>
      <c r="N1869" s="16"/>
      <c r="O1869" s="17"/>
      <c r="P1869" s="18"/>
    </row>
    <row r="1870" spans="4:16" x14ac:dyDescent="0.25">
      <c r="D1870" s="11"/>
      <c r="E1870" s="11"/>
      <c r="F1870" s="12"/>
      <c r="G1870" s="11"/>
      <c r="H1870" s="13"/>
      <c r="I1870" s="14"/>
      <c r="K1870" s="11"/>
      <c r="L1870" s="11"/>
      <c r="M1870" s="15"/>
      <c r="N1870" s="16"/>
      <c r="O1870" s="17"/>
      <c r="P1870" s="18"/>
    </row>
    <row r="1871" spans="4:16" x14ac:dyDescent="0.25">
      <c r="D1871" s="11"/>
      <c r="E1871" s="11"/>
      <c r="F1871" s="12"/>
      <c r="G1871" s="11"/>
      <c r="H1871" s="13"/>
      <c r="I1871" s="14"/>
      <c r="K1871" s="11"/>
      <c r="L1871" s="11"/>
      <c r="M1871" s="15"/>
      <c r="N1871" s="16"/>
      <c r="O1871" s="17"/>
      <c r="P1871" s="18"/>
    </row>
    <row r="1872" spans="4:16" x14ac:dyDescent="0.25">
      <c r="D1872" s="11"/>
      <c r="E1872" s="11"/>
      <c r="F1872" s="12"/>
      <c r="G1872" s="11"/>
      <c r="H1872" s="13"/>
      <c r="I1872" s="14"/>
      <c r="K1872" s="11"/>
      <c r="L1872" s="11"/>
      <c r="M1872" s="15"/>
      <c r="N1872" s="16"/>
      <c r="O1872" s="17"/>
      <c r="P1872" s="18"/>
    </row>
    <row r="1873" spans="4:16" x14ac:dyDescent="0.25">
      <c r="D1873" s="11"/>
      <c r="E1873" s="11"/>
      <c r="F1873" s="12"/>
      <c r="G1873" s="11"/>
      <c r="H1873" s="13"/>
      <c r="I1873" s="14"/>
      <c r="K1873" s="11"/>
      <c r="L1873" s="11"/>
      <c r="M1873" s="15"/>
      <c r="N1873" s="16"/>
      <c r="O1873" s="17"/>
      <c r="P1873" s="18"/>
    </row>
    <row r="1874" spans="4:16" x14ac:dyDescent="0.25">
      <c r="D1874" s="11"/>
      <c r="E1874" s="11"/>
      <c r="F1874" s="12"/>
      <c r="G1874" s="11"/>
      <c r="H1874" s="13"/>
      <c r="I1874" s="14"/>
      <c r="K1874" s="11"/>
      <c r="L1874" s="11"/>
      <c r="M1874" s="15"/>
      <c r="N1874" s="16"/>
      <c r="O1874" s="17"/>
      <c r="P1874" s="18"/>
    </row>
    <row r="1875" spans="4:16" x14ac:dyDescent="0.25">
      <c r="D1875" s="11"/>
      <c r="E1875" s="11"/>
      <c r="F1875" s="12"/>
      <c r="G1875" s="11"/>
      <c r="H1875" s="13"/>
      <c r="I1875" s="14"/>
      <c r="K1875" s="11"/>
      <c r="L1875" s="11"/>
      <c r="M1875" s="15"/>
      <c r="N1875" s="16"/>
      <c r="O1875" s="17"/>
      <c r="P1875" s="18"/>
    </row>
    <row r="1876" spans="4:16" x14ac:dyDescent="0.25">
      <c r="D1876" s="11"/>
      <c r="E1876" s="11"/>
      <c r="F1876" s="12"/>
      <c r="G1876" s="11"/>
      <c r="H1876" s="13"/>
      <c r="I1876" s="14"/>
      <c r="K1876" s="11"/>
      <c r="L1876" s="11"/>
      <c r="M1876" s="15"/>
      <c r="N1876" s="16"/>
      <c r="O1876" s="17"/>
      <c r="P1876" s="18"/>
    </row>
    <row r="1877" spans="4:16" x14ac:dyDescent="0.25">
      <c r="D1877" s="11"/>
      <c r="E1877" s="11"/>
      <c r="F1877" s="12"/>
      <c r="G1877" s="11"/>
      <c r="H1877" s="13"/>
      <c r="I1877" s="14"/>
      <c r="K1877" s="11"/>
      <c r="L1877" s="11"/>
      <c r="M1877" s="15"/>
      <c r="N1877" s="16"/>
      <c r="O1877" s="17"/>
      <c r="P1877" s="18"/>
    </row>
    <row r="1878" spans="4:16" x14ac:dyDescent="0.25">
      <c r="D1878" s="11"/>
      <c r="E1878" s="11"/>
      <c r="F1878" s="12"/>
      <c r="G1878" s="11"/>
      <c r="H1878" s="13"/>
      <c r="I1878" s="14"/>
      <c r="K1878" s="11"/>
      <c r="L1878" s="11"/>
      <c r="M1878" s="15"/>
      <c r="N1878" s="16"/>
      <c r="O1878" s="17"/>
      <c r="P1878" s="18"/>
    </row>
    <row r="1879" spans="4:16" x14ac:dyDescent="0.25">
      <c r="D1879" s="11"/>
      <c r="E1879" s="11"/>
      <c r="F1879" s="12"/>
      <c r="G1879" s="11"/>
      <c r="H1879" s="13"/>
      <c r="I1879" s="14"/>
      <c r="K1879" s="11"/>
      <c r="L1879" s="11"/>
      <c r="M1879" s="15"/>
      <c r="N1879" s="16"/>
      <c r="O1879" s="17"/>
      <c r="P1879" s="18"/>
    </row>
    <row r="1880" spans="4:16" x14ac:dyDescent="0.25">
      <c r="D1880" s="11"/>
      <c r="E1880" s="11"/>
      <c r="F1880" s="12"/>
      <c r="G1880" s="11"/>
      <c r="H1880" s="13"/>
      <c r="I1880" s="14"/>
      <c r="K1880" s="11"/>
      <c r="L1880" s="11"/>
      <c r="M1880" s="15"/>
      <c r="N1880" s="16"/>
      <c r="O1880" s="17"/>
      <c r="P1880" s="18"/>
    </row>
    <row r="1881" spans="4:16" x14ac:dyDescent="0.25">
      <c r="D1881" s="11"/>
      <c r="E1881" s="11"/>
      <c r="F1881" s="12"/>
      <c r="G1881" s="11"/>
      <c r="H1881" s="13"/>
      <c r="I1881" s="14"/>
      <c r="K1881" s="11"/>
      <c r="L1881" s="11"/>
      <c r="M1881" s="15"/>
      <c r="N1881" s="16"/>
      <c r="O1881" s="17"/>
      <c r="P1881" s="18"/>
    </row>
    <row r="1882" spans="4:16" x14ac:dyDescent="0.25">
      <c r="D1882" s="11"/>
      <c r="E1882" s="11"/>
      <c r="F1882" s="12"/>
      <c r="G1882" s="11"/>
      <c r="H1882" s="13"/>
      <c r="I1882" s="14"/>
      <c r="K1882" s="11"/>
      <c r="L1882" s="11"/>
      <c r="M1882" s="15"/>
      <c r="N1882" s="16"/>
      <c r="O1882" s="17"/>
      <c r="P1882" s="18"/>
    </row>
    <row r="1883" spans="4:16" x14ac:dyDescent="0.25">
      <c r="D1883" s="11"/>
      <c r="E1883" s="11"/>
      <c r="F1883" s="12"/>
      <c r="G1883" s="11"/>
      <c r="H1883" s="13"/>
      <c r="I1883" s="14"/>
      <c r="K1883" s="11"/>
      <c r="L1883" s="11"/>
      <c r="M1883" s="15"/>
      <c r="N1883" s="16"/>
      <c r="O1883" s="17"/>
      <c r="P1883" s="18"/>
    </row>
    <row r="1884" spans="4:16" x14ac:dyDescent="0.25">
      <c r="D1884" s="11"/>
      <c r="E1884" s="11"/>
      <c r="F1884" s="12"/>
      <c r="G1884" s="11"/>
      <c r="H1884" s="13"/>
      <c r="I1884" s="14"/>
      <c r="K1884" s="11"/>
      <c r="L1884" s="11"/>
      <c r="M1884" s="15"/>
      <c r="N1884" s="16"/>
      <c r="O1884" s="17"/>
      <c r="P1884" s="18"/>
    </row>
    <row r="1885" spans="4:16" x14ac:dyDescent="0.25">
      <c r="D1885" s="11"/>
      <c r="E1885" s="11"/>
      <c r="F1885" s="12"/>
      <c r="G1885" s="11"/>
      <c r="H1885" s="13"/>
      <c r="I1885" s="14"/>
      <c r="K1885" s="11"/>
      <c r="L1885" s="11"/>
      <c r="M1885" s="15"/>
      <c r="N1885" s="16"/>
      <c r="O1885" s="17"/>
      <c r="P1885" s="18"/>
    </row>
    <row r="1886" spans="4:16" x14ac:dyDescent="0.25">
      <c r="D1886" s="11"/>
      <c r="E1886" s="11"/>
      <c r="F1886" s="12"/>
      <c r="G1886" s="11"/>
      <c r="H1886" s="13"/>
      <c r="I1886" s="14"/>
      <c r="K1886" s="11"/>
      <c r="L1886" s="11"/>
      <c r="M1886" s="15"/>
      <c r="N1886" s="16"/>
      <c r="O1886" s="17"/>
      <c r="P1886" s="18"/>
    </row>
    <row r="1887" spans="4:16" x14ac:dyDescent="0.25">
      <c r="D1887" s="11"/>
      <c r="E1887" s="11"/>
      <c r="F1887" s="12"/>
      <c r="G1887" s="11"/>
      <c r="H1887" s="13"/>
      <c r="I1887" s="14"/>
      <c r="K1887" s="11"/>
      <c r="L1887" s="11"/>
      <c r="M1887" s="15"/>
      <c r="N1887" s="16"/>
      <c r="O1887" s="17"/>
      <c r="P1887" s="18"/>
    </row>
    <row r="1888" spans="4:16" x14ac:dyDescent="0.25">
      <c r="D1888" s="11"/>
      <c r="E1888" s="11"/>
      <c r="F1888" s="12"/>
      <c r="G1888" s="11"/>
      <c r="H1888" s="13"/>
      <c r="I1888" s="14"/>
      <c r="K1888" s="11"/>
      <c r="L1888" s="11"/>
      <c r="M1888" s="15"/>
      <c r="N1888" s="16"/>
      <c r="O1888" s="17"/>
      <c r="P1888" s="18"/>
    </row>
    <row r="1889" spans="4:16" x14ac:dyDescent="0.25">
      <c r="D1889" s="11"/>
      <c r="E1889" s="11"/>
      <c r="F1889" s="12"/>
      <c r="G1889" s="11"/>
      <c r="H1889" s="13"/>
      <c r="I1889" s="14"/>
      <c r="K1889" s="11"/>
      <c r="L1889" s="11"/>
      <c r="M1889" s="15"/>
      <c r="N1889" s="16"/>
      <c r="O1889" s="17"/>
      <c r="P1889" s="18"/>
    </row>
    <row r="1890" spans="4:16" x14ac:dyDescent="0.25">
      <c r="D1890" s="11"/>
      <c r="E1890" s="11"/>
      <c r="F1890" s="12"/>
      <c r="G1890" s="11"/>
      <c r="H1890" s="13"/>
      <c r="I1890" s="14"/>
      <c r="K1890" s="11"/>
      <c r="L1890" s="11"/>
      <c r="M1890" s="15"/>
      <c r="N1890" s="16"/>
      <c r="O1890" s="17"/>
      <c r="P1890" s="18"/>
    </row>
    <row r="1891" spans="4:16" x14ac:dyDescent="0.25">
      <c r="D1891" s="11"/>
      <c r="E1891" s="11"/>
      <c r="F1891" s="12"/>
      <c r="G1891" s="11"/>
      <c r="H1891" s="13"/>
      <c r="I1891" s="14"/>
      <c r="K1891" s="11"/>
      <c r="L1891" s="11"/>
      <c r="M1891" s="15"/>
      <c r="N1891" s="16"/>
      <c r="O1891" s="17"/>
      <c r="P1891" s="18"/>
    </row>
    <row r="1892" spans="4:16" x14ac:dyDescent="0.25">
      <c r="D1892" s="11"/>
      <c r="E1892" s="11"/>
      <c r="F1892" s="12"/>
      <c r="G1892" s="11"/>
      <c r="H1892" s="13"/>
      <c r="I1892" s="14"/>
      <c r="K1892" s="11"/>
      <c r="L1892" s="11"/>
      <c r="M1892" s="15"/>
      <c r="N1892" s="16"/>
      <c r="O1892" s="17"/>
      <c r="P1892" s="18"/>
    </row>
    <row r="1893" spans="4:16" x14ac:dyDescent="0.25">
      <c r="D1893" s="11"/>
      <c r="E1893" s="11"/>
      <c r="F1893" s="12"/>
      <c r="G1893" s="11"/>
      <c r="H1893" s="13"/>
      <c r="I1893" s="14"/>
      <c r="K1893" s="11"/>
      <c r="L1893" s="11"/>
      <c r="M1893" s="15"/>
      <c r="N1893" s="16"/>
      <c r="O1893" s="17"/>
      <c r="P1893" s="18"/>
    </row>
    <row r="1894" spans="4:16" x14ac:dyDescent="0.25">
      <c r="D1894" s="11"/>
      <c r="E1894" s="11"/>
      <c r="F1894" s="12"/>
      <c r="G1894" s="11"/>
      <c r="H1894" s="13"/>
      <c r="I1894" s="14"/>
      <c r="K1894" s="11"/>
      <c r="L1894" s="11"/>
      <c r="M1894" s="15"/>
      <c r="N1894" s="16"/>
      <c r="O1894" s="17"/>
      <c r="P1894" s="18"/>
    </row>
    <row r="1895" spans="4:16" x14ac:dyDescent="0.25">
      <c r="D1895" s="11"/>
      <c r="E1895" s="11"/>
      <c r="F1895" s="12"/>
      <c r="G1895" s="11"/>
      <c r="H1895" s="13"/>
      <c r="I1895" s="14"/>
      <c r="K1895" s="11"/>
      <c r="L1895" s="11"/>
      <c r="M1895" s="15"/>
      <c r="N1895" s="16"/>
      <c r="O1895" s="17"/>
      <c r="P1895" s="18"/>
    </row>
    <row r="1896" spans="4:16" x14ac:dyDescent="0.25">
      <c r="D1896" s="11"/>
      <c r="E1896" s="11"/>
      <c r="F1896" s="12"/>
      <c r="G1896" s="11"/>
      <c r="H1896" s="13"/>
      <c r="I1896" s="14"/>
      <c r="K1896" s="11"/>
      <c r="L1896" s="11"/>
      <c r="M1896" s="15"/>
      <c r="N1896" s="16"/>
      <c r="O1896" s="17"/>
      <c r="P1896" s="18"/>
    </row>
    <row r="1897" spans="4:16" x14ac:dyDescent="0.25">
      <c r="D1897" s="11"/>
      <c r="E1897" s="11"/>
      <c r="F1897" s="12"/>
      <c r="G1897" s="11"/>
      <c r="H1897" s="13"/>
      <c r="I1897" s="14"/>
      <c r="K1897" s="11"/>
      <c r="L1897" s="11"/>
      <c r="M1897" s="15"/>
      <c r="N1897" s="16"/>
      <c r="O1897" s="17"/>
      <c r="P1897" s="18"/>
    </row>
    <row r="1898" spans="4:16" x14ac:dyDescent="0.25">
      <c r="D1898" s="11"/>
      <c r="E1898" s="11"/>
      <c r="F1898" s="12"/>
      <c r="G1898" s="11"/>
      <c r="H1898" s="13"/>
      <c r="I1898" s="14"/>
      <c r="K1898" s="11"/>
      <c r="L1898" s="11"/>
      <c r="M1898" s="15"/>
      <c r="N1898" s="16"/>
      <c r="O1898" s="17"/>
      <c r="P1898" s="18"/>
    </row>
    <row r="1899" spans="4:16" x14ac:dyDescent="0.25">
      <c r="D1899" s="11"/>
      <c r="E1899" s="11"/>
      <c r="F1899" s="12"/>
      <c r="G1899" s="11"/>
      <c r="H1899" s="13"/>
      <c r="I1899" s="14"/>
      <c r="K1899" s="11"/>
      <c r="L1899" s="11"/>
      <c r="M1899" s="15"/>
      <c r="N1899" s="16"/>
      <c r="O1899" s="17"/>
      <c r="P1899" s="18"/>
    </row>
    <row r="1900" spans="4:16" x14ac:dyDescent="0.25">
      <c r="D1900" s="11"/>
      <c r="E1900" s="11"/>
      <c r="F1900" s="12"/>
      <c r="G1900" s="11"/>
      <c r="H1900" s="13"/>
      <c r="I1900" s="14"/>
      <c r="K1900" s="11"/>
      <c r="L1900" s="11"/>
      <c r="M1900" s="15"/>
      <c r="N1900" s="16"/>
      <c r="O1900" s="17"/>
      <c r="P1900" s="18"/>
    </row>
    <row r="1901" spans="4:16" x14ac:dyDescent="0.25">
      <c r="D1901" s="11"/>
      <c r="E1901" s="11"/>
      <c r="F1901" s="12"/>
      <c r="G1901" s="11"/>
      <c r="H1901" s="13"/>
      <c r="I1901" s="14"/>
      <c r="K1901" s="11"/>
      <c r="L1901" s="11"/>
      <c r="M1901" s="15"/>
      <c r="N1901" s="16"/>
      <c r="O1901" s="17"/>
      <c r="P1901" s="18"/>
    </row>
    <row r="1902" spans="4:16" x14ac:dyDescent="0.25">
      <c r="D1902" s="11"/>
      <c r="E1902" s="11"/>
      <c r="F1902" s="12"/>
      <c r="G1902" s="11"/>
      <c r="H1902" s="13"/>
      <c r="I1902" s="14"/>
      <c r="K1902" s="11"/>
      <c r="L1902" s="11"/>
      <c r="M1902" s="15"/>
      <c r="N1902" s="16"/>
      <c r="O1902" s="17"/>
      <c r="P1902" s="18"/>
    </row>
    <row r="1903" spans="4:16" x14ac:dyDescent="0.25">
      <c r="D1903" s="11"/>
      <c r="E1903" s="11"/>
      <c r="F1903" s="12"/>
      <c r="G1903" s="11"/>
      <c r="H1903" s="13"/>
      <c r="I1903" s="14"/>
      <c r="K1903" s="11"/>
      <c r="L1903" s="11"/>
      <c r="M1903" s="15"/>
      <c r="N1903" s="16"/>
      <c r="O1903" s="17"/>
      <c r="P1903" s="18"/>
    </row>
    <row r="1904" spans="4:16" x14ac:dyDescent="0.25">
      <c r="D1904" s="11"/>
      <c r="E1904" s="11"/>
      <c r="F1904" s="12"/>
      <c r="G1904" s="11"/>
      <c r="H1904" s="13"/>
      <c r="I1904" s="14"/>
      <c r="K1904" s="11"/>
      <c r="L1904" s="11"/>
      <c r="M1904" s="15"/>
      <c r="N1904" s="16"/>
      <c r="O1904" s="17"/>
      <c r="P1904" s="18"/>
    </row>
    <row r="1905" spans="4:16" x14ac:dyDescent="0.25">
      <c r="D1905" s="11"/>
      <c r="E1905" s="11"/>
      <c r="F1905" s="12"/>
      <c r="G1905" s="11"/>
      <c r="H1905" s="13"/>
      <c r="I1905" s="14"/>
      <c r="K1905" s="11"/>
      <c r="L1905" s="11"/>
      <c r="M1905" s="15"/>
      <c r="N1905" s="16"/>
      <c r="O1905" s="17"/>
      <c r="P1905" s="18"/>
    </row>
    <row r="1906" spans="4:16" x14ac:dyDescent="0.25">
      <c r="D1906" s="11"/>
      <c r="E1906" s="11"/>
      <c r="F1906" s="12"/>
      <c r="G1906" s="11"/>
      <c r="H1906" s="13"/>
      <c r="I1906" s="14"/>
      <c r="K1906" s="11"/>
      <c r="L1906" s="11"/>
      <c r="M1906" s="15"/>
      <c r="N1906" s="16"/>
      <c r="O1906" s="17"/>
      <c r="P1906" s="18"/>
    </row>
    <row r="1907" spans="4:16" x14ac:dyDescent="0.25">
      <c r="D1907" s="11"/>
      <c r="E1907" s="11"/>
      <c r="F1907" s="12"/>
      <c r="G1907" s="11"/>
      <c r="H1907" s="13"/>
      <c r="I1907" s="14"/>
      <c r="K1907" s="11"/>
      <c r="L1907" s="11"/>
      <c r="M1907" s="15"/>
      <c r="N1907" s="16"/>
      <c r="O1907" s="17"/>
      <c r="P1907" s="18"/>
    </row>
    <row r="1908" spans="4:16" x14ac:dyDescent="0.25">
      <c r="D1908" s="11"/>
      <c r="E1908" s="11"/>
      <c r="F1908" s="12"/>
      <c r="G1908" s="11"/>
      <c r="H1908" s="13"/>
      <c r="I1908" s="14"/>
      <c r="K1908" s="11"/>
      <c r="L1908" s="11"/>
      <c r="M1908" s="15"/>
      <c r="N1908" s="16"/>
      <c r="O1908" s="17"/>
      <c r="P1908" s="18"/>
    </row>
    <row r="1909" spans="4:16" x14ac:dyDescent="0.25">
      <c r="D1909" s="11"/>
      <c r="E1909" s="11"/>
      <c r="F1909" s="12"/>
      <c r="G1909" s="11"/>
      <c r="H1909" s="13"/>
      <c r="I1909" s="14"/>
      <c r="K1909" s="11"/>
      <c r="L1909" s="11"/>
      <c r="M1909" s="15"/>
      <c r="N1909" s="16"/>
      <c r="O1909" s="17"/>
      <c r="P1909" s="18"/>
    </row>
    <row r="1910" spans="4:16" x14ac:dyDescent="0.25">
      <c r="D1910" s="11"/>
      <c r="E1910" s="11"/>
      <c r="F1910" s="12"/>
      <c r="G1910" s="11"/>
      <c r="H1910" s="13"/>
      <c r="I1910" s="14"/>
      <c r="K1910" s="11"/>
      <c r="L1910" s="11"/>
      <c r="M1910" s="15"/>
      <c r="N1910" s="16"/>
      <c r="O1910" s="17"/>
      <c r="P1910" s="18"/>
    </row>
    <row r="1911" spans="4:16" x14ac:dyDescent="0.25">
      <c r="D1911" s="11"/>
      <c r="E1911" s="11"/>
      <c r="F1911" s="12"/>
      <c r="G1911" s="11"/>
      <c r="H1911" s="13"/>
      <c r="I1911" s="14"/>
      <c r="K1911" s="11"/>
      <c r="L1911" s="11"/>
      <c r="M1911" s="15"/>
      <c r="N1911" s="16"/>
      <c r="O1911" s="17"/>
      <c r="P1911" s="18"/>
    </row>
    <row r="1912" spans="4:16" x14ac:dyDescent="0.25">
      <c r="D1912" s="11"/>
      <c r="E1912" s="11"/>
      <c r="F1912" s="12"/>
      <c r="G1912" s="11"/>
      <c r="H1912" s="13"/>
      <c r="I1912" s="14"/>
      <c r="K1912" s="11"/>
      <c r="L1912" s="11"/>
      <c r="M1912" s="15"/>
      <c r="N1912" s="16"/>
      <c r="O1912" s="17"/>
      <c r="P1912" s="18"/>
    </row>
    <row r="1913" spans="4:16" x14ac:dyDescent="0.25">
      <c r="D1913" s="11"/>
      <c r="E1913" s="11"/>
      <c r="F1913" s="12"/>
      <c r="G1913" s="11"/>
      <c r="H1913" s="13"/>
      <c r="I1913" s="14"/>
      <c r="K1913" s="11"/>
      <c r="L1913" s="11"/>
      <c r="M1913" s="15"/>
      <c r="N1913" s="16"/>
      <c r="O1913" s="17"/>
      <c r="P1913" s="18"/>
    </row>
    <row r="1914" spans="4:16" x14ac:dyDescent="0.25">
      <c r="D1914" s="11"/>
      <c r="E1914" s="11"/>
      <c r="F1914" s="12"/>
      <c r="G1914" s="11"/>
      <c r="H1914" s="13"/>
      <c r="I1914" s="14"/>
      <c r="K1914" s="11"/>
      <c r="L1914" s="11"/>
      <c r="M1914" s="15"/>
      <c r="N1914" s="16"/>
      <c r="O1914" s="17"/>
      <c r="P1914" s="18"/>
    </row>
    <row r="1915" spans="4:16" x14ac:dyDescent="0.25">
      <c r="D1915" s="11"/>
      <c r="E1915" s="11"/>
      <c r="F1915" s="12"/>
      <c r="G1915" s="11"/>
      <c r="H1915" s="13"/>
      <c r="I1915" s="14"/>
      <c r="K1915" s="11"/>
      <c r="L1915" s="11"/>
      <c r="M1915" s="15"/>
      <c r="N1915" s="16"/>
      <c r="O1915" s="17"/>
      <c r="P1915" s="18"/>
    </row>
    <row r="1916" spans="4:16" x14ac:dyDescent="0.25">
      <c r="D1916" s="11"/>
      <c r="E1916" s="11"/>
      <c r="F1916" s="12"/>
      <c r="G1916" s="11"/>
      <c r="H1916" s="13"/>
      <c r="I1916" s="14"/>
      <c r="K1916" s="11"/>
      <c r="L1916" s="11"/>
      <c r="M1916" s="15"/>
      <c r="N1916" s="16"/>
      <c r="O1916" s="17"/>
      <c r="P1916" s="18"/>
    </row>
    <row r="1917" spans="4:16" x14ac:dyDescent="0.25">
      <c r="D1917" s="11"/>
      <c r="E1917" s="11"/>
      <c r="F1917" s="12"/>
      <c r="G1917" s="11"/>
      <c r="H1917" s="13"/>
      <c r="I1917" s="14"/>
      <c r="K1917" s="11"/>
      <c r="L1917" s="11"/>
      <c r="M1917" s="15"/>
      <c r="N1917" s="16"/>
      <c r="O1917" s="17"/>
      <c r="P1917" s="18"/>
    </row>
    <row r="1918" spans="4:16" x14ac:dyDescent="0.25">
      <c r="D1918" s="11"/>
      <c r="E1918" s="11"/>
      <c r="F1918" s="12"/>
      <c r="G1918" s="11"/>
      <c r="H1918" s="13"/>
      <c r="I1918" s="14"/>
      <c r="K1918" s="11"/>
      <c r="L1918" s="11"/>
      <c r="M1918" s="15"/>
      <c r="N1918" s="16"/>
      <c r="O1918" s="17"/>
      <c r="P1918" s="18"/>
    </row>
    <row r="1919" spans="4:16" x14ac:dyDescent="0.25">
      <c r="D1919" s="11"/>
      <c r="E1919" s="11"/>
      <c r="F1919" s="12"/>
      <c r="G1919" s="11"/>
      <c r="H1919" s="13"/>
      <c r="I1919" s="14"/>
      <c r="K1919" s="11"/>
      <c r="L1919" s="11"/>
      <c r="M1919" s="15"/>
      <c r="N1919" s="16"/>
      <c r="O1919" s="17"/>
      <c r="P1919" s="18"/>
    </row>
    <row r="1920" spans="4:16" x14ac:dyDescent="0.25">
      <c r="D1920" s="11"/>
      <c r="E1920" s="11"/>
      <c r="F1920" s="12"/>
      <c r="G1920" s="11"/>
      <c r="H1920" s="13"/>
      <c r="I1920" s="14"/>
      <c r="K1920" s="11"/>
      <c r="L1920" s="11"/>
      <c r="M1920" s="15"/>
      <c r="N1920" s="16"/>
      <c r="O1920" s="17"/>
      <c r="P1920" s="18"/>
    </row>
    <row r="1921" spans="4:16" x14ac:dyDescent="0.25">
      <c r="D1921" s="11"/>
      <c r="E1921" s="11"/>
      <c r="F1921" s="12"/>
      <c r="G1921" s="11"/>
      <c r="H1921" s="13"/>
      <c r="I1921" s="14"/>
      <c r="K1921" s="11"/>
      <c r="L1921" s="11"/>
      <c r="M1921" s="15"/>
      <c r="N1921" s="16"/>
      <c r="O1921" s="17"/>
      <c r="P1921" s="18"/>
    </row>
    <row r="1922" spans="4:16" x14ac:dyDescent="0.25">
      <c r="D1922" s="11"/>
      <c r="E1922" s="11"/>
      <c r="F1922" s="12"/>
      <c r="G1922" s="11"/>
      <c r="H1922" s="13"/>
      <c r="I1922" s="14"/>
      <c r="K1922" s="11"/>
      <c r="L1922" s="11"/>
      <c r="M1922" s="15"/>
      <c r="N1922" s="16"/>
      <c r="O1922" s="17"/>
      <c r="P1922" s="18"/>
    </row>
    <row r="1923" spans="4:16" x14ac:dyDescent="0.25">
      <c r="D1923" s="11"/>
      <c r="E1923" s="11"/>
      <c r="F1923" s="12"/>
      <c r="G1923" s="11"/>
      <c r="H1923" s="13"/>
      <c r="I1923" s="14"/>
      <c r="K1923" s="11"/>
      <c r="L1923" s="11"/>
      <c r="M1923" s="15"/>
      <c r="N1923" s="16"/>
      <c r="O1923" s="17"/>
      <c r="P1923" s="18"/>
    </row>
    <row r="1924" spans="4:16" x14ac:dyDescent="0.25">
      <c r="D1924" s="11"/>
      <c r="E1924" s="11"/>
      <c r="F1924" s="12"/>
      <c r="G1924" s="11"/>
      <c r="H1924" s="13"/>
      <c r="I1924" s="14"/>
      <c r="K1924" s="11"/>
      <c r="L1924" s="11"/>
      <c r="M1924" s="15"/>
      <c r="N1924" s="16"/>
      <c r="O1924" s="17"/>
      <c r="P1924" s="18"/>
    </row>
    <row r="1925" spans="4:16" x14ac:dyDescent="0.25">
      <c r="D1925" s="11"/>
      <c r="E1925" s="11"/>
      <c r="F1925" s="12"/>
      <c r="G1925" s="11"/>
      <c r="H1925" s="13"/>
      <c r="I1925" s="14"/>
      <c r="K1925" s="11"/>
      <c r="L1925" s="11"/>
      <c r="M1925" s="15"/>
      <c r="N1925" s="16"/>
      <c r="O1925" s="17"/>
      <c r="P1925" s="18"/>
    </row>
    <row r="1926" spans="4:16" x14ac:dyDescent="0.25">
      <c r="D1926" s="11"/>
      <c r="E1926" s="11"/>
      <c r="F1926" s="12"/>
      <c r="G1926" s="11"/>
      <c r="H1926" s="13"/>
      <c r="I1926" s="14"/>
      <c r="K1926" s="11"/>
      <c r="L1926" s="11"/>
      <c r="M1926" s="15"/>
      <c r="N1926" s="16"/>
      <c r="O1926" s="17"/>
      <c r="P1926" s="18"/>
    </row>
    <row r="1927" spans="4:16" x14ac:dyDescent="0.25">
      <c r="D1927" s="11"/>
      <c r="E1927" s="11"/>
      <c r="F1927" s="12"/>
      <c r="G1927" s="11"/>
      <c r="H1927" s="13"/>
      <c r="I1927" s="14"/>
      <c r="K1927" s="11"/>
      <c r="L1927" s="11"/>
      <c r="M1927" s="15"/>
      <c r="N1927" s="16"/>
      <c r="O1927" s="17"/>
      <c r="P1927" s="18"/>
    </row>
    <row r="1928" spans="4:16" x14ac:dyDescent="0.25">
      <c r="D1928" s="11"/>
      <c r="E1928" s="11"/>
      <c r="F1928" s="12"/>
      <c r="G1928" s="11"/>
      <c r="H1928" s="13"/>
      <c r="I1928" s="14"/>
      <c r="K1928" s="11"/>
      <c r="L1928" s="11"/>
      <c r="M1928" s="15"/>
      <c r="N1928" s="16"/>
      <c r="O1928" s="17"/>
      <c r="P1928" s="18"/>
    </row>
    <row r="1929" spans="4:16" x14ac:dyDescent="0.25">
      <c r="D1929" s="11"/>
      <c r="E1929" s="11"/>
      <c r="F1929" s="12"/>
      <c r="G1929" s="11"/>
      <c r="H1929" s="13"/>
      <c r="I1929" s="14"/>
      <c r="K1929" s="11"/>
      <c r="L1929" s="11"/>
      <c r="M1929" s="15"/>
      <c r="N1929" s="16"/>
      <c r="O1929" s="17"/>
      <c r="P1929" s="18"/>
    </row>
    <row r="1930" spans="4:16" x14ac:dyDescent="0.25">
      <c r="D1930" s="11"/>
      <c r="E1930" s="11"/>
      <c r="F1930" s="12"/>
      <c r="G1930" s="11"/>
      <c r="H1930" s="13"/>
      <c r="I1930" s="14"/>
      <c r="K1930" s="11"/>
      <c r="L1930" s="11"/>
      <c r="M1930" s="15"/>
      <c r="N1930" s="16"/>
      <c r="O1930" s="17"/>
      <c r="P1930" s="18"/>
    </row>
    <row r="1931" spans="4:16" x14ac:dyDescent="0.25">
      <c r="D1931" s="11"/>
      <c r="E1931" s="11"/>
      <c r="F1931" s="12"/>
      <c r="G1931" s="11"/>
      <c r="H1931" s="13"/>
      <c r="I1931" s="14"/>
      <c r="K1931" s="11"/>
      <c r="L1931" s="11"/>
      <c r="M1931" s="15"/>
      <c r="N1931" s="16"/>
      <c r="O1931" s="17"/>
      <c r="P1931" s="18"/>
    </row>
    <row r="1932" spans="4:16" x14ac:dyDescent="0.25">
      <c r="D1932" s="11"/>
      <c r="E1932" s="11"/>
      <c r="F1932" s="12"/>
      <c r="G1932" s="11"/>
      <c r="H1932" s="13"/>
      <c r="I1932" s="14"/>
      <c r="K1932" s="11"/>
      <c r="L1932" s="11"/>
      <c r="M1932" s="15"/>
      <c r="N1932" s="16"/>
      <c r="O1932" s="17"/>
      <c r="P1932" s="18"/>
    </row>
    <row r="1933" spans="4:16" x14ac:dyDescent="0.25">
      <c r="D1933" s="11"/>
      <c r="E1933" s="11"/>
      <c r="F1933" s="12"/>
      <c r="G1933" s="11"/>
      <c r="H1933" s="13"/>
      <c r="I1933" s="14"/>
      <c r="K1933" s="11"/>
      <c r="L1933" s="11"/>
      <c r="M1933" s="15"/>
      <c r="N1933" s="16"/>
      <c r="O1933" s="17"/>
      <c r="P1933" s="18"/>
    </row>
    <row r="1934" spans="4:16" x14ac:dyDescent="0.25">
      <c r="D1934" s="11"/>
      <c r="E1934" s="11"/>
      <c r="F1934" s="12"/>
      <c r="G1934" s="11"/>
      <c r="H1934" s="13"/>
      <c r="I1934" s="14"/>
      <c r="K1934" s="11"/>
      <c r="L1934" s="11"/>
      <c r="M1934" s="15"/>
      <c r="N1934" s="16"/>
      <c r="O1934" s="17"/>
      <c r="P1934" s="18"/>
    </row>
    <row r="1935" spans="4:16" x14ac:dyDescent="0.25">
      <c r="D1935" s="11"/>
      <c r="E1935" s="11"/>
      <c r="F1935" s="12"/>
      <c r="G1935" s="11"/>
      <c r="H1935" s="13"/>
      <c r="I1935" s="14"/>
      <c r="K1935" s="11"/>
      <c r="L1935" s="11"/>
      <c r="M1935" s="15"/>
      <c r="N1935" s="16"/>
      <c r="O1935" s="17"/>
      <c r="P1935" s="18"/>
    </row>
    <row r="1936" spans="4:16" x14ac:dyDescent="0.25">
      <c r="D1936" s="11"/>
      <c r="E1936" s="11"/>
      <c r="F1936" s="12"/>
      <c r="G1936" s="11"/>
      <c r="H1936" s="13"/>
      <c r="I1936" s="14"/>
      <c r="K1936" s="11"/>
      <c r="L1936" s="11"/>
      <c r="M1936" s="15"/>
      <c r="N1936" s="16"/>
      <c r="O1936" s="17"/>
      <c r="P1936" s="18"/>
    </row>
    <row r="1937" spans="4:16" x14ac:dyDescent="0.25">
      <c r="D1937" s="11"/>
      <c r="E1937" s="11"/>
      <c r="F1937" s="12"/>
      <c r="G1937" s="11"/>
      <c r="H1937" s="13"/>
      <c r="I1937" s="14"/>
      <c r="K1937" s="11"/>
      <c r="L1937" s="11"/>
      <c r="M1937" s="15"/>
      <c r="N1937" s="16"/>
      <c r="O1937" s="17"/>
      <c r="P1937" s="18"/>
    </row>
    <row r="1938" spans="4:16" x14ac:dyDescent="0.25">
      <c r="D1938" s="11"/>
      <c r="E1938" s="11"/>
      <c r="F1938" s="12"/>
      <c r="G1938" s="11"/>
      <c r="H1938" s="13"/>
      <c r="I1938" s="14"/>
      <c r="K1938" s="11"/>
      <c r="L1938" s="11"/>
      <c r="M1938" s="15"/>
      <c r="N1938" s="16"/>
      <c r="O1938" s="17"/>
      <c r="P1938" s="18"/>
    </row>
    <row r="1939" spans="4:16" x14ac:dyDescent="0.25">
      <c r="D1939" s="11"/>
      <c r="E1939" s="11"/>
      <c r="F1939" s="12"/>
      <c r="G1939" s="11"/>
      <c r="H1939" s="13"/>
      <c r="I1939" s="14"/>
      <c r="K1939" s="11"/>
      <c r="L1939" s="11"/>
      <c r="M1939" s="15"/>
      <c r="N1939" s="16"/>
      <c r="O1939" s="17"/>
      <c r="P1939" s="18"/>
    </row>
    <row r="1940" spans="4:16" x14ac:dyDescent="0.25">
      <c r="D1940" s="11"/>
      <c r="E1940" s="11"/>
      <c r="F1940" s="12"/>
      <c r="G1940" s="11"/>
      <c r="H1940" s="13"/>
      <c r="I1940" s="14"/>
      <c r="K1940" s="11"/>
      <c r="L1940" s="11"/>
      <c r="M1940" s="15"/>
      <c r="N1940" s="16"/>
      <c r="O1940" s="17"/>
      <c r="P1940" s="18"/>
    </row>
    <row r="1941" spans="4:16" x14ac:dyDescent="0.25">
      <c r="D1941" s="11"/>
      <c r="E1941" s="11"/>
      <c r="F1941" s="12"/>
      <c r="G1941" s="11"/>
      <c r="H1941" s="13"/>
      <c r="I1941" s="14"/>
      <c r="K1941" s="11"/>
      <c r="L1941" s="11"/>
      <c r="M1941" s="15"/>
      <c r="N1941" s="16"/>
      <c r="O1941" s="17"/>
      <c r="P1941" s="18"/>
    </row>
    <row r="1942" spans="4:16" x14ac:dyDescent="0.25">
      <c r="D1942" s="11"/>
      <c r="E1942" s="11"/>
      <c r="F1942" s="12"/>
      <c r="G1942" s="11"/>
      <c r="H1942" s="13"/>
      <c r="I1942" s="14"/>
      <c r="K1942" s="11"/>
      <c r="L1942" s="11"/>
      <c r="M1942" s="15"/>
      <c r="N1942" s="16"/>
      <c r="O1942" s="17"/>
      <c r="P1942" s="18"/>
    </row>
    <row r="1943" spans="4:16" x14ac:dyDescent="0.25">
      <c r="D1943" s="11"/>
      <c r="E1943" s="11"/>
      <c r="F1943" s="12"/>
      <c r="G1943" s="11"/>
      <c r="H1943" s="13"/>
      <c r="I1943" s="14"/>
      <c r="K1943" s="11"/>
      <c r="L1943" s="11"/>
      <c r="M1943" s="15"/>
      <c r="N1943" s="16"/>
      <c r="O1943" s="17"/>
      <c r="P1943" s="18"/>
    </row>
    <row r="1944" spans="4:16" x14ac:dyDescent="0.25">
      <c r="D1944" s="11"/>
      <c r="E1944" s="11"/>
      <c r="F1944" s="12"/>
      <c r="G1944" s="11"/>
      <c r="H1944" s="13"/>
      <c r="I1944" s="14"/>
      <c r="K1944" s="11"/>
      <c r="L1944" s="11"/>
      <c r="M1944" s="15"/>
      <c r="N1944" s="16"/>
      <c r="O1944" s="17"/>
      <c r="P1944" s="18"/>
    </row>
    <row r="1945" spans="4:16" x14ac:dyDescent="0.25">
      <c r="D1945" s="11"/>
      <c r="E1945" s="11"/>
      <c r="F1945" s="12"/>
      <c r="G1945" s="11"/>
      <c r="H1945" s="13"/>
      <c r="I1945" s="14"/>
      <c r="K1945" s="11"/>
      <c r="L1945" s="11"/>
      <c r="M1945" s="15"/>
      <c r="N1945" s="16"/>
      <c r="O1945" s="17"/>
      <c r="P1945" s="18"/>
    </row>
    <row r="1946" spans="4:16" x14ac:dyDescent="0.25">
      <c r="D1946" s="11"/>
      <c r="E1946" s="11"/>
      <c r="F1946" s="12"/>
      <c r="G1946" s="11"/>
      <c r="H1946" s="13"/>
      <c r="I1946" s="14"/>
      <c r="K1946" s="11"/>
      <c r="L1946" s="11"/>
      <c r="M1946" s="15"/>
      <c r="N1946" s="16"/>
      <c r="O1946" s="17"/>
      <c r="P1946" s="18"/>
    </row>
    <row r="1947" spans="4:16" x14ac:dyDescent="0.25">
      <c r="D1947" s="11"/>
      <c r="E1947" s="11"/>
      <c r="F1947" s="12"/>
      <c r="G1947" s="11"/>
      <c r="H1947" s="13"/>
      <c r="I1947" s="14"/>
      <c r="K1947" s="11"/>
      <c r="L1947" s="11"/>
      <c r="M1947" s="15"/>
      <c r="N1947" s="16"/>
      <c r="O1947" s="17"/>
      <c r="P1947" s="18"/>
    </row>
    <row r="1948" spans="4:16" x14ac:dyDescent="0.25">
      <c r="D1948" s="11"/>
      <c r="E1948" s="11"/>
      <c r="F1948" s="12"/>
      <c r="G1948" s="11"/>
      <c r="H1948" s="13"/>
      <c r="I1948" s="14"/>
      <c r="K1948" s="11"/>
      <c r="L1948" s="11"/>
      <c r="M1948" s="15"/>
      <c r="N1948" s="16"/>
      <c r="O1948" s="17"/>
      <c r="P1948" s="18"/>
    </row>
    <row r="1949" spans="4:16" x14ac:dyDescent="0.25">
      <c r="D1949" s="11"/>
      <c r="E1949" s="11"/>
      <c r="F1949" s="12"/>
      <c r="G1949" s="11"/>
      <c r="H1949" s="13"/>
      <c r="I1949" s="14"/>
      <c r="K1949" s="11"/>
      <c r="L1949" s="11"/>
      <c r="M1949" s="15"/>
      <c r="N1949" s="16"/>
      <c r="O1949" s="17"/>
      <c r="P1949" s="18"/>
    </row>
    <row r="1950" spans="4:16" x14ac:dyDescent="0.25">
      <c r="D1950" s="11"/>
      <c r="E1950" s="11"/>
      <c r="F1950" s="12"/>
      <c r="G1950" s="11"/>
      <c r="H1950" s="13"/>
      <c r="I1950" s="14"/>
      <c r="K1950" s="11"/>
      <c r="L1950" s="11"/>
      <c r="M1950" s="15"/>
      <c r="N1950" s="16"/>
      <c r="O1950" s="17"/>
      <c r="P1950" s="18"/>
    </row>
    <row r="1951" spans="4:16" x14ac:dyDescent="0.25">
      <c r="D1951" s="11"/>
      <c r="E1951" s="11"/>
      <c r="F1951" s="12"/>
      <c r="G1951" s="11"/>
      <c r="H1951" s="13"/>
      <c r="I1951" s="14"/>
      <c r="K1951" s="11"/>
      <c r="L1951" s="11"/>
      <c r="M1951" s="15"/>
      <c r="N1951" s="16"/>
      <c r="O1951" s="17"/>
      <c r="P1951" s="18"/>
    </row>
    <row r="1952" spans="4:16" x14ac:dyDescent="0.25">
      <c r="D1952" s="11"/>
      <c r="E1952" s="11"/>
      <c r="F1952" s="12"/>
      <c r="G1952" s="11"/>
      <c r="H1952" s="13"/>
      <c r="I1952" s="14"/>
      <c r="K1952" s="11"/>
      <c r="L1952" s="11"/>
      <c r="M1952" s="15"/>
      <c r="N1952" s="16"/>
      <c r="O1952" s="17"/>
      <c r="P1952" s="18"/>
    </row>
    <row r="1953" spans="4:16" x14ac:dyDescent="0.25">
      <c r="D1953" s="11"/>
      <c r="E1953" s="11"/>
      <c r="F1953" s="12"/>
      <c r="G1953" s="11"/>
      <c r="H1953" s="13"/>
      <c r="I1953" s="14"/>
      <c r="K1953" s="11"/>
      <c r="L1953" s="11"/>
      <c r="M1953" s="15"/>
      <c r="N1953" s="16"/>
      <c r="O1953" s="17"/>
      <c r="P1953" s="18"/>
    </row>
    <row r="1954" spans="4:16" x14ac:dyDescent="0.25">
      <c r="D1954" s="11"/>
      <c r="E1954" s="11"/>
      <c r="F1954" s="12"/>
      <c r="G1954" s="11"/>
      <c r="H1954" s="13"/>
      <c r="I1954" s="14"/>
      <c r="K1954" s="11"/>
      <c r="L1954" s="11"/>
      <c r="M1954" s="15"/>
      <c r="N1954" s="16"/>
      <c r="O1954" s="17"/>
      <c r="P1954" s="18"/>
    </row>
    <row r="1955" spans="4:16" x14ac:dyDescent="0.25">
      <c r="D1955" s="11"/>
      <c r="E1955" s="11"/>
      <c r="F1955" s="12"/>
      <c r="G1955" s="11"/>
      <c r="H1955" s="13"/>
      <c r="I1955" s="14"/>
      <c r="K1955" s="11"/>
      <c r="L1955" s="11"/>
      <c r="M1955" s="15"/>
      <c r="N1955" s="16"/>
      <c r="O1955" s="17"/>
      <c r="P1955" s="18"/>
    </row>
    <row r="1956" spans="4:16" x14ac:dyDescent="0.25">
      <c r="D1956" s="11"/>
      <c r="E1956" s="11"/>
      <c r="F1956" s="12"/>
      <c r="G1956" s="11"/>
      <c r="H1956" s="13"/>
      <c r="I1956" s="14"/>
      <c r="K1956" s="11"/>
      <c r="L1956" s="11"/>
      <c r="M1956" s="15"/>
      <c r="N1956" s="16"/>
      <c r="O1956" s="17"/>
      <c r="P1956" s="18"/>
    </row>
    <row r="1957" spans="4:16" x14ac:dyDescent="0.25">
      <c r="D1957" s="11"/>
      <c r="E1957" s="11"/>
      <c r="F1957" s="12"/>
      <c r="G1957" s="11"/>
      <c r="H1957" s="13"/>
      <c r="I1957" s="14"/>
      <c r="K1957" s="11"/>
      <c r="L1957" s="11"/>
      <c r="M1957" s="15"/>
      <c r="N1957" s="16"/>
      <c r="O1957" s="17"/>
      <c r="P1957" s="18"/>
    </row>
    <row r="1958" spans="4:16" x14ac:dyDescent="0.25">
      <c r="D1958" s="11"/>
      <c r="E1958" s="11"/>
      <c r="F1958" s="12"/>
      <c r="G1958" s="11"/>
      <c r="H1958" s="13"/>
      <c r="I1958" s="14"/>
      <c r="K1958" s="11"/>
      <c r="L1958" s="11"/>
      <c r="M1958" s="15"/>
      <c r="N1958" s="16"/>
      <c r="O1958" s="17"/>
      <c r="P1958" s="18"/>
    </row>
    <row r="1959" spans="4:16" x14ac:dyDescent="0.25">
      <c r="D1959" s="11"/>
      <c r="E1959" s="11"/>
      <c r="F1959" s="12"/>
      <c r="G1959" s="11"/>
      <c r="H1959" s="13"/>
      <c r="I1959" s="14"/>
      <c r="K1959" s="11"/>
      <c r="L1959" s="11"/>
      <c r="M1959" s="15"/>
      <c r="N1959" s="16"/>
      <c r="O1959" s="17"/>
      <c r="P1959" s="18"/>
    </row>
    <row r="1960" spans="4:16" x14ac:dyDescent="0.25">
      <c r="D1960" s="11"/>
      <c r="E1960" s="11"/>
      <c r="F1960" s="12"/>
      <c r="G1960" s="11"/>
      <c r="H1960" s="13"/>
      <c r="I1960" s="14"/>
      <c r="K1960" s="11"/>
      <c r="L1960" s="11"/>
      <c r="M1960" s="15"/>
      <c r="N1960" s="16"/>
      <c r="O1960" s="17"/>
      <c r="P1960" s="18"/>
    </row>
    <row r="1961" spans="4:16" x14ac:dyDescent="0.25">
      <c r="D1961" s="11"/>
      <c r="E1961" s="11"/>
      <c r="F1961" s="12"/>
      <c r="G1961" s="11"/>
      <c r="H1961" s="13"/>
      <c r="I1961" s="14"/>
      <c r="K1961" s="11"/>
      <c r="L1961" s="11"/>
      <c r="M1961" s="15"/>
      <c r="N1961" s="16"/>
      <c r="O1961" s="17"/>
      <c r="P1961" s="18"/>
    </row>
    <row r="1962" spans="4:16" x14ac:dyDescent="0.25">
      <c r="D1962" s="11"/>
      <c r="E1962" s="11"/>
      <c r="F1962" s="12"/>
      <c r="G1962" s="11"/>
      <c r="H1962" s="13"/>
      <c r="I1962" s="14"/>
      <c r="K1962" s="11"/>
      <c r="L1962" s="11"/>
      <c r="M1962" s="15"/>
      <c r="N1962" s="16"/>
      <c r="O1962" s="17"/>
      <c r="P1962" s="18"/>
    </row>
    <row r="1963" spans="4:16" x14ac:dyDescent="0.25">
      <c r="D1963" s="11"/>
      <c r="E1963" s="11"/>
      <c r="F1963" s="12"/>
      <c r="G1963" s="11"/>
      <c r="H1963" s="13"/>
      <c r="I1963" s="14"/>
      <c r="K1963" s="11"/>
      <c r="L1963" s="11"/>
      <c r="M1963" s="15"/>
      <c r="N1963" s="16"/>
      <c r="O1963" s="17"/>
      <c r="P1963" s="18"/>
    </row>
    <row r="1964" spans="4:16" x14ac:dyDescent="0.25">
      <c r="D1964" s="11"/>
      <c r="E1964" s="11"/>
      <c r="F1964" s="12"/>
      <c r="G1964" s="11"/>
      <c r="H1964" s="13"/>
      <c r="I1964" s="14"/>
      <c r="K1964" s="11"/>
      <c r="L1964" s="11"/>
      <c r="M1964" s="15"/>
      <c r="N1964" s="16"/>
      <c r="O1964" s="17"/>
      <c r="P1964" s="18"/>
    </row>
    <row r="1965" spans="4:16" x14ac:dyDescent="0.25">
      <c r="D1965" s="11"/>
      <c r="E1965" s="11"/>
      <c r="F1965" s="12"/>
      <c r="G1965" s="11"/>
      <c r="H1965" s="13"/>
      <c r="I1965" s="14"/>
      <c r="K1965" s="11"/>
      <c r="L1965" s="11"/>
      <c r="M1965" s="15"/>
      <c r="N1965" s="16"/>
      <c r="O1965" s="17"/>
      <c r="P1965" s="18"/>
    </row>
    <row r="1966" spans="4:16" x14ac:dyDescent="0.25">
      <c r="D1966" s="11"/>
      <c r="E1966" s="11"/>
      <c r="F1966" s="12"/>
      <c r="G1966" s="11"/>
      <c r="H1966" s="13"/>
      <c r="I1966" s="14"/>
      <c r="K1966" s="11"/>
      <c r="L1966" s="11"/>
      <c r="M1966" s="15"/>
      <c r="N1966" s="16"/>
      <c r="O1966" s="17"/>
      <c r="P1966" s="18"/>
    </row>
    <row r="1967" spans="4:16" x14ac:dyDescent="0.25">
      <c r="D1967" s="11"/>
      <c r="E1967" s="11"/>
      <c r="F1967" s="12"/>
      <c r="G1967" s="11"/>
      <c r="H1967" s="13"/>
      <c r="I1967" s="14"/>
      <c r="K1967" s="11"/>
      <c r="L1967" s="11"/>
      <c r="M1967" s="15"/>
      <c r="N1967" s="16"/>
      <c r="O1967" s="17"/>
      <c r="P1967" s="18"/>
    </row>
    <row r="1968" spans="4:16" x14ac:dyDescent="0.25">
      <c r="D1968" s="11"/>
      <c r="E1968" s="11"/>
      <c r="F1968" s="12"/>
      <c r="G1968" s="11"/>
      <c r="H1968" s="13"/>
      <c r="I1968" s="14"/>
      <c r="K1968" s="11"/>
      <c r="L1968" s="11"/>
      <c r="M1968" s="15"/>
      <c r="N1968" s="16"/>
      <c r="O1968" s="17"/>
      <c r="P1968" s="18"/>
    </row>
    <row r="1969" spans="4:16" x14ac:dyDescent="0.25">
      <c r="D1969" s="11"/>
      <c r="E1969" s="11"/>
      <c r="F1969" s="12"/>
      <c r="G1969" s="11"/>
      <c r="H1969" s="13"/>
      <c r="I1969" s="14"/>
      <c r="K1969" s="11"/>
      <c r="L1969" s="11"/>
      <c r="M1969" s="15"/>
      <c r="N1969" s="16"/>
      <c r="O1969" s="17"/>
      <c r="P1969" s="18"/>
    </row>
    <row r="1970" spans="4:16" x14ac:dyDescent="0.25">
      <c r="D1970" s="11"/>
      <c r="E1970" s="11"/>
      <c r="F1970" s="12"/>
      <c r="G1970" s="11"/>
      <c r="H1970" s="13"/>
      <c r="I1970" s="14"/>
      <c r="K1970" s="11"/>
      <c r="L1970" s="11"/>
      <c r="M1970" s="15"/>
      <c r="N1970" s="16"/>
      <c r="O1970" s="17"/>
      <c r="P1970" s="18"/>
    </row>
    <row r="1971" spans="4:16" x14ac:dyDescent="0.25">
      <c r="D1971" s="11"/>
      <c r="E1971" s="11"/>
      <c r="F1971" s="12"/>
      <c r="G1971" s="11"/>
      <c r="H1971" s="13"/>
      <c r="I1971" s="14"/>
      <c r="K1971" s="11"/>
      <c r="L1971" s="11"/>
      <c r="M1971" s="15"/>
      <c r="N1971" s="16"/>
      <c r="O1971" s="17"/>
      <c r="P1971" s="18"/>
    </row>
    <row r="1972" spans="4:16" x14ac:dyDescent="0.25">
      <c r="D1972" s="11"/>
      <c r="E1972" s="11"/>
      <c r="F1972" s="12"/>
      <c r="G1972" s="11"/>
      <c r="H1972" s="13"/>
      <c r="I1972" s="14"/>
      <c r="K1972" s="11"/>
      <c r="L1972" s="11"/>
      <c r="M1972" s="15"/>
      <c r="N1972" s="16"/>
      <c r="O1972" s="17"/>
      <c r="P1972" s="18"/>
    </row>
    <row r="1973" spans="4:16" x14ac:dyDescent="0.25">
      <c r="D1973" s="11"/>
      <c r="E1973" s="11"/>
      <c r="F1973" s="12"/>
      <c r="G1973" s="11"/>
      <c r="H1973" s="13"/>
      <c r="I1973" s="14"/>
      <c r="K1973" s="11"/>
      <c r="L1973" s="11"/>
      <c r="M1973" s="15"/>
      <c r="N1973" s="16"/>
      <c r="O1973" s="17"/>
      <c r="P1973" s="18"/>
    </row>
    <row r="1974" spans="4:16" x14ac:dyDescent="0.25">
      <c r="D1974" s="11"/>
      <c r="E1974" s="11"/>
      <c r="F1974" s="12"/>
      <c r="G1974" s="11"/>
      <c r="H1974" s="13"/>
      <c r="I1974" s="14"/>
      <c r="K1974" s="11"/>
      <c r="L1974" s="11"/>
      <c r="M1974" s="15"/>
      <c r="N1974" s="16"/>
      <c r="O1974" s="17"/>
      <c r="P1974" s="18"/>
    </row>
    <row r="1975" spans="4:16" x14ac:dyDescent="0.25">
      <c r="D1975" s="11"/>
      <c r="E1975" s="11"/>
      <c r="F1975" s="12"/>
      <c r="G1975" s="11"/>
      <c r="H1975" s="13"/>
      <c r="I1975" s="14"/>
      <c r="K1975" s="11"/>
      <c r="L1975" s="11"/>
      <c r="M1975" s="15"/>
      <c r="N1975" s="16"/>
      <c r="O1975" s="17"/>
      <c r="P1975" s="18"/>
    </row>
    <row r="1976" spans="4:16" x14ac:dyDescent="0.25">
      <c r="D1976" s="11"/>
      <c r="E1976" s="11"/>
      <c r="F1976" s="12"/>
      <c r="G1976" s="11"/>
      <c r="H1976" s="13"/>
      <c r="I1976" s="14"/>
      <c r="K1976" s="11"/>
      <c r="L1976" s="11"/>
      <c r="M1976" s="15"/>
      <c r="N1976" s="16"/>
      <c r="O1976" s="17"/>
      <c r="P1976" s="18"/>
    </row>
    <row r="1977" spans="4:16" x14ac:dyDescent="0.25">
      <c r="D1977" s="11"/>
      <c r="E1977" s="11"/>
      <c r="F1977" s="12"/>
      <c r="G1977" s="11"/>
      <c r="H1977" s="13"/>
      <c r="I1977" s="14"/>
      <c r="K1977" s="11"/>
      <c r="L1977" s="11"/>
      <c r="M1977" s="15"/>
      <c r="N1977" s="16"/>
      <c r="O1977" s="17"/>
      <c r="P1977" s="18"/>
    </row>
    <row r="1978" spans="4:16" x14ac:dyDescent="0.25">
      <c r="D1978" s="11"/>
      <c r="E1978" s="11"/>
      <c r="F1978" s="12"/>
      <c r="G1978" s="11"/>
      <c r="H1978" s="13"/>
      <c r="I1978" s="14"/>
      <c r="K1978" s="11"/>
      <c r="L1978" s="11"/>
      <c r="M1978" s="15"/>
      <c r="N1978" s="16"/>
      <c r="O1978" s="17"/>
      <c r="P1978" s="18"/>
    </row>
    <row r="1979" spans="4:16" x14ac:dyDescent="0.25">
      <c r="D1979" s="11"/>
      <c r="E1979" s="11"/>
      <c r="F1979" s="12"/>
      <c r="G1979" s="11"/>
      <c r="H1979" s="13"/>
      <c r="I1979" s="14"/>
      <c r="K1979" s="11"/>
      <c r="L1979" s="11"/>
      <c r="M1979" s="15"/>
      <c r="N1979" s="16"/>
      <c r="O1979" s="17"/>
      <c r="P1979" s="18"/>
    </row>
    <row r="1980" spans="4:16" x14ac:dyDescent="0.25">
      <c r="D1980" s="11"/>
      <c r="E1980" s="11"/>
      <c r="F1980" s="12"/>
      <c r="G1980" s="11"/>
      <c r="H1980" s="13"/>
      <c r="I1980" s="14"/>
      <c r="K1980" s="11"/>
      <c r="L1980" s="11"/>
      <c r="M1980" s="15"/>
      <c r="N1980" s="16"/>
      <c r="O1980" s="17"/>
      <c r="P1980" s="18"/>
    </row>
    <row r="1981" spans="4:16" x14ac:dyDescent="0.25">
      <c r="D1981" s="11"/>
      <c r="E1981" s="11"/>
      <c r="F1981" s="12"/>
      <c r="G1981" s="11"/>
      <c r="H1981" s="13"/>
      <c r="I1981" s="14"/>
      <c r="K1981" s="11"/>
      <c r="L1981" s="11"/>
      <c r="M1981" s="15"/>
      <c r="N1981" s="16"/>
      <c r="O1981" s="17"/>
      <c r="P1981" s="18"/>
    </row>
    <row r="1982" spans="4:16" x14ac:dyDescent="0.25">
      <c r="D1982" s="11"/>
      <c r="E1982" s="11"/>
      <c r="F1982" s="12"/>
      <c r="G1982" s="11"/>
      <c r="H1982" s="13"/>
      <c r="I1982" s="14"/>
      <c r="K1982" s="11"/>
      <c r="L1982" s="11"/>
      <c r="M1982" s="15"/>
      <c r="N1982" s="16"/>
      <c r="O1982" s="17"/>
      <c r="P1982" s="18"/>
    </row>
    <row r="1983" spans="4:16" x14ac:dyDescent="0.25">
      <c r="D1983" s="11"/>
      <c r="E1983" s="11"/>
      <c r="F1983" s="12"/>
      <c r="G1983" s="11"/>
      <c r="H1983" s="13"/>
      <c r="I1983" s="14"/>
      <c r="K1983" s="11"/>
      <c r="L1983" s="11"/>
      <c r="M1983" s="15"/>
      <c r="N1983" s="16"/>
      <c r="O1983" s="17"/>
      <c r="P1983" s="18"/>
    </row>
    <row r="1984" spans="4:16" x14ac:dyDescent="0.25">
      <c r="D1984" s="11"/>
      <c r="E1984" s="11"/>
      <c r="F1984" s="12"/>
      <c r="G1984" s="11"/>
      <c r="H1984" s="13"/>
      <c r="I1984" s="14"/>
      <c r="K1984" s="11"/>
      <c r="L1984" s="11"/>
      <c r="M1984" s="15"/>
      <c r="N1984" s="16"/>
      <c r="O1984" s="17"/>
      <c r="P1984" s="18"/>
    </row>
    <row r="1985" spans="4:16" x14ac:dyDescent="0.25">
      <c r="D1985" s="11"/>
      <c r="E1985" s="11"/>
      <c r="F1985" s="12"/>
      <c r="G1985" s="11"/>
      <c r="H1985" s="13"/>
      <c r="I1985" s="14"/>
      <c r="K1985" s="11"/>
      <c r="L1985" s="11"/>
      <c r="M1985" s="15"/>
      <c r="N1985" s="16"/>
      <c r="O1985" s="17"/>
      <c r="P1985" s="18"/>
    </row>
    <row r="1986" spans="4:16" x14ac:dyDescent="0.25">
      <c r="D1986" s="11"/>
      <c r="E1986" s="11"/>
      <c r="F1986" s="12"/>
      <c r="G1986" s="11"/>
      <c r="H1986" s="13"/>
      <c r="I1986" s="14"/>
      <c r="K1986" s="11"/>
      <c r="L1986" s="11"/>
      <c r="M1986" s="15"/>
      <c r="N1986" s="16"/>
      <c r="O1986" s="17"/>
      <c r="P1986" s="18"/>
    </row>
    <row r="1987" spans="4:16" x14ac:dyDescent="0.25">
      <c r="D1987" s="11"/>
      <c r="E1987" s="11"/>
      <c r="F1987" s="12"/>
      <c r="G1987" s="11"/>
      <c r="H1987" s="13"/>
      <c r="I1987" s="14"/>
      <c r="K1987" s="11"/>
      <c r="L1987" s="11"/>
      <c r="M1987" s="15"/>
      <c r="N1987" s="16"/>
      <c r="O1987" s="17"/>
      <c r="P1987" s="18"/>
    </row>
    <row r="1988" spans="4:16" x14ac:dyDescent="0.25">
      <c r="D1988" s="11"/>
      <c r="E1988" s="11"/>
      <c r="F1988" s="12"/>
      <c r="G1988" s="11"/>
      <c r="H1988" s="13"/>
      <c r="I1988" s="14"/>
      <c r="K1988" s="11"/>
      <c r="L1988" s="11"/>
      <c r="M1988" s="15"/>
      <c r="N1988" s="16"/>
      <c r="O1988" s="17"/>
      <c r="P1988" s="18"/>
    </row>
    <row r="1989" spans="4:16" x14ac:dyDescent="0.25">
      <c r="D1989" s="11"/>
      <c r="E1989" s="11"/>
      <c r="F1989" s="12"/>
      <c r="G1989" s="11"/>
      <c r="H1989" s="13"/>
      <c r="I1989" s="14"/>
      <c r="K1989" s="11"/>
      <c r="L1989" s="11"/>
      <c r="M1989" s="15"/>
      <c r="N1989" s="16"/>
      <c r="O1989" s="17"/>
      <c r="P1989" s="18"/>
    </row>
    <row r="1990" spans="4:16" x14ac:dyDescent="0.25">
      <c r="D1990" s="11"/>
      <c r="E1990" s="11"/>
      <c r="F1990" s="12"/>
      <c r="G1990" s="11"/>
      <c r="H1990" s="13"/>
      <c r="I1990" s="14"/>
      <c r="K1990" s="11"/>
      <c r="L1990" s="11"/>
      <c r="M1990" s="15"/>
      <c r="N1990" s="16"/>
      <c r="O1990" s="17"/>
      <c r="P1990" s="18"/>
    </row>
    <row r="1991" spans="4:16" x14ac:dyDescent="0.25">
      <c r="D1991" s="11"/>
      <c r="E1991" s="11"/>
      <c r="F1991" s="12"/>
      <c r="G1991" s="11"/>
      <c r="H1991" s="13"/>
      <c r="I1991" s="14"/>
      <c r="K1991" s="11"/>
      <c r="L1991" s="11"/>
      <c r="M1991" s="15"/>
      <c r="N1991" s="16"/>
      <c r="O1991" s="17"/>
      <c r="P1991" s="18"/>
    </row>
    <row r="1992" spans="4:16" x14ac:dyDescent="0.25">
      <c r="D1992" s="11"/>
      <c r="E1992" s="11"/>
      <c r="F1992" s="12"/>
      <c r="G1992" s="11"/>
      <c r="H1992" s="13"/>
      <c r="I1992" s="14"/>
      <c r="K1992" s="11"/>
      <c r="L1992" s="11"/>
      <c r="M1992" s="15"/>
      <c r="N1992" s="16"/>
      <c r="O1992" s="17"/>
      <c r="P1992" s="18"/>
    </row>
    <row r="1993" spans="4:16" x14ac:dyDescent="0.25">
      <c r="D1993" s="11"/>
      <c r="E1993" s="11"/>
      <c r="F1993" s="12"/>
      <c r="G1993" s="11"/>
      <c r="H1993" s="13"/>
      <c r="I1993" s="14"/>
      <c r="K1993" s="11"/>
      <c r="L1993" s="11"/>
      <c r="M1993" s="15"/>
      <c r="N1993" s="16"/>
      <c r="O1993" s="17"/>
      <c r="P1993" s="18"/>
    </row>
    <row r="1994" spans="4:16" x14ac:dyDescent="0.25">
      <c r="D1994" s="11"/>
      <c r="E1994" s="11"/>
      <c r="F1994" s="12"/>
      <c r="G1994" s="11"/>
      <c r="H1994" s="13"/>
      <c r="I1994" s="14"/>
      <c r="K1994" s="11"/>
      <c r="L1994" s="11"/>
      <c r="M1994" s="15"/>
      <c r="N1994" s="16"/>
      <c r="O1994" s="17"/>
      <c r="P1994" s="18"/>
    </row>
    <row r="1995" spans="4:16" x14ac:dyDescent="0.25">
      <c r="D1995" s="11"/>
      <c r="E1995" s="11"/>
      <c r="F1995" s="12"/>
      <c r="G1995" s="11"/>
      <c r="H1995" s="13"/>
      <c r="I1995" s="14"/>
      <c r="K1995" s="11"/>
      <c r="L1995" s="11"/>
      <c r="M1995" s="15"/>
      <c r="N1995" s="16"/>
      <c r="O1995" s="17"/>
      <c r="P1995" s="18"/>
    </row>
    <row r="1996" spans="4:16" x14ac:dyDescent="0.25">
      <c r="D1996" s="11"/>
      <c r="E1996" s="11"/>
      <c r="F1996" s="12"/>
      <c r="G1996" s="11"/>
      <c r="H1996" s="13"/>
      <c r="I1996" s="14"/>
      <c r="K1996" s="11"/>
      <c r="L1996" s="11"/>
      <c r="M1996" s="15"/>
      <c r="N1996" s="16"/>
      <c r="O1996" s="17"/>
      <c r="P1996" s="18"/>
    </row>
    <row r="1997" spans="4:16" x14ac:dyDescent="0.25">
      <c r="D1997" s="11"/>
      <c r="E1997" s="11"/>
      <c r="F1997" s="12"/>
      <c r="G1997" s="11"/>
      <c r="H1997" s="13"/>
      <c r="I1997" s="14"/>
      <c r="K1997" s="11"/>
      <c r="L1997" s="11"/>
      <c r="M1997" s="15"/>
      <c r="N1997" s="16"/>
      <c r="O1997" s="17"/>
      <c r="P1997" s="18"/>
    </row>
    <row r="1998" spans="4:16" x14ac:dyDescent="0.25">
      <c r="D1998" s="11"/>
      <c r="E1998" s="11"/>
      <c r="F1998" s="12"/>
      <c r="G1998" s="11"/>
      <c r="H1998" s="13"/>
      <c r="I1998" s="14"/>
      <c r="K1998" s="11"/>
      <c r="L1998" s="11"/>
      <c r="M1998" s="15"/>
      <c r="N1998" s="16"/>
      <c r="O1998" s="17"/>
      <c r="P1998" s="18"/>
    </row>
    <row r="1999" spans="4:16" x14ac:dyDescent="0.25">
      <c r="D1999" s="11"/>
      <c r="E1999" s="11"/>
      <c r="F1999" s="12"/>
      <c r="G1999" s="11"/>
      <c r="H1999" s="13"/>
      <c r="I1999" s="14"/>
      <c r="K1999" s="11"/>
      <c r="L1999" s="11"/>
      <c r="M1999" s="15"/>
      <c r="N1999" s="16"/>
      <c r="O1999" s="17"/>
      <c r="P1999" s="18"/>
    </row>
    <row r="2000" spans="4:16" x14ac:dyDescent="0.25">
      <c r="D2000" s="11"/>
      <c r="E2000" s="11"/>
      <c r="F2000" s="12"/>
      <c r="G2000" s="11"/>
      <c r="H2000" s="13"/>
      <c r="I2000" s="14"/>
      <c r="K2000" s="11"/>
      <c r="L2000" s="11"/>
      <c r="M2000" s="15"/>
      <c r="N2000" s="16"/>
      <c r="O2000" s="17"/>
      <c r="P2000" s="18"/>
    </row>
    <row r="2001" spans="4:16" x14ac:dyDescent="0.25">
      <c r="D2001" s="11"/>
      <c r="E2001" s="11"/>
      <c r="F2001" s="12"/>
      <c r="G2001" s="11"/>
      <c r="H2001" s="13"/>
      <c r="I2001" s="14"/>
      <c r="K2001" s="11"/>
      <c r="L2001" s="11"/>
      <c r="M2001" s="15"/>
      <c r="N2001" s="16"/>
      <c r="O2001" s="17"/>
      <c r="P2001" s="18"/>
    </row>
    <row r="2002" spans="4:16" x14ac:dyDescent="0.25">
      <c r="D2002" s="11"/>
      <c r="E2002" s="11"/>
      <c r="F2002" s="12"/>
      <c r="G2002" s="11"/>
      <c r="H2002" s="13"/>
      <c r="I2002" s="14"/>
      <c r="K2002" s="11"/>
      <c r="L2002" s="11"/>
      <c r="M2002" s="15"/>
      <c r="N2002" s="16"/>
      <c r="O2002" s="17"/>
      <c r="P2002" s="18"/>
    </row>
    <row r="2003" spans="4:16" x14ac:dyDescent="0.25">
      <c r="D2003" s="11"/>
      <c r="E2003" s="11"/>
      <c r="F2003" s="12"/>
      <c r="G2003" s="11"/>
      <c r="H2003" s="13"/>
      <c r="I2003" s="14"/>
      <c r="K2003" s="11"/>
      <c r="L2003" s="11"/>
      <c r="M2003" s="15"/>
      <c r="N2003" s="16"/>
      <c r="O2003" s="17"/>
      <c r="P2003" s="18"/>
    </row>
    <row r="2004" spans="4:16" x14ac:dyDescent="0.25">
      <c r="D2004" s="11"/>
      <c r="E2004" s="11"/>
      <c r="F2004" s="12"/>
      <c r="G2004" s="11"/>
      <c r="H2004" s="13"/>
      <c r="I2004" s="14"/>
      <c r="K2004" s="11"/>
      <c r="L2004" s="11"/>
      <c r="M2004" s="15"/>
      <c r="N2004" s="16"/>
      <c r="O2004" s="17"/>
      <c r="P2004" s="18"/>
    </row>
    <row r="2005" spans="4:16" x14ac:dyDescent="0.25">
      <c r="D2005" s="11"/>
      <c r="E2005" s="11"/>
      <c r="F2005" s="12"/>
      <c r="G2005" s="11"/>
      <c r="H2005" s="13"/>
      <c r="I2005" s="14"/>
      <c r="K2005" s="11"/>
      <c r="L2005" s="11"/>
      <c r="M2005" s="15"/>
      <c r="N2005" s="16"/>
      <c r="O2005" s="17"/>
      <c r="P2005" s="18"/>
    </row>
    <row r="2006" spans="4:16" x14ac:dyDescent="0.25">
      <c r="D2006" s="11"/>
      <c r="E2006" s="11"/>
      <c r="F2006" s="12"/>
      <c r="G2006" s="11"/>
      <c r="H2006" s="13"/>
      <c r="I2006" s="14"/>
      <c r="K2006" s="11"/>
      <c r="L2006" s="11"/>
      <c r="M2006" s="15"/>
      <c r="N2006" s="16"/>
      <c r="O2006" s="17"/>
      <c r="P2006" s="18"/>
    </row>
    <row r="2007" spans="4:16" x14ac:dyDescent="0.25">
      <c r="D2007" s="11"/>
      <c r="E2007" s="11"/>
      <c r="F2007" s="12"/>
      <c r="G2007" s="11"/>
      <c r="H2007" s="13"/>
      <c r="I2007" s="14"/>
      <c r="K2007" s="11"/>
      <c r="L2007" s="11"/>
      <c r="M2007" s="15"/>
      <c r="N2007" s="16"/>
      <c r="O2007" s="17"/>
      <c r="P2007" s="18"/>
    </row>
    <row r="2008" spans="4:16" x14ac:dyDescent="0.25">
      <c r="D2008" s="11"/>
      <c r="E2008" s="11"/>
      <c r="F2008" s="12"/>
      <c r="G2008" s="11"/>
      <c r="H2008" s="13"/>
      <c r="I2008" s="14"/>
      <c r="K2008" s="11"/>
      <c r="L2008" s="11"/>
      <c r="M2008" s="15"/>
      <c r="N2008" s="16"/>
      <c r="O2008" s="17"/>
      <c r="P2008" s="18"/>
    </row>
    <row r="2009" spans="4:16" x14ac:dyDescent="0.25">
      <c r="D2009" s="11"/>
      <c r="E2009" s="11"/>
      <c r="F2009" s="12"/>
      <c r="G2009" s="11"/>
      <c r="H2009" s="13"/>
      <c r="I2009" s="14"/>
      <c r="K2009" s="11"/>
      <c r="L2009" s="11"/>
      <c r="M2009" s="15"/>
      <c r="N2009" s="16"/>
      <c r="O2009" s="17"/>
      <c r="P2009" s="18"/>
    </row>
    <row r="2010" spans="4:16" x14ac:dyDescent="0.25">
      <c r="D2010" s="11"/>
      <c r="E2010" s="11"/>
      <c r="F2010" s="12"/>
      <c r="G2010" s="11"/>
      <c r="H2010" s="13"/>
      <c r="I2010" s="14"/>
      <c r="K2010" s="11"/>
      <c r="L2010" s="11"/>
      <c r="M2010" s="15"/>
      <c r="N2010" s="16"/>
      <c r="O2010" s="17"/>
      <c r="P2010" s="18"/>
    </row>
    <row r="2011" spans="4:16" x14ac:dyDescent="0.25">
      <c r="D2011" s="11"/>
      <c r="E2011" s="11"/>
      <c r="F2011" s="12"/>
      <c r="G2011" s="11"/>
      <c r="H2011" s="13"/>
      <c r="I2011" s="14"/>
      <c r="K2011" s="11"/>
      <c r="L2011" s="11"/>
      <c r="M2011" s="15"/>
      <c r="N2011" s="16"/>
      <c r="O2011" s="17"/>
      <c r="P2011" s="18"/>
    </row>
    <row r="2012" spans="4:16" x14ac:dyDescent="0.25">
      <c r="D2012" s="11"/>
      <c r="E2012" s="11"/>
      <c r="F2012" s="12"/>
      <c r="G2012" s="11"/>
      <c r="H2012" s="13"/>
      <c r="I2012" s="14"/>
      <c r="K2012" s="11"/>
      <c r="L2012" s="11"/>
      <c r="M2012" s="15"/>
      <c r="N2012" s="16"/>
      <c r="O2012" s="17"/>
      <c r="P2012" s="18"/>
    </row>
    <row r="2013" spans="4:16" x14ac:dyDescent="0.25">
      <c r="D2013" s="11"/>
      <c r="E2013" s="11"/>
      <c r="F2013" s="12"/>
      <c r="G2013" s="11"/>
      <c r="H2013" s="13"/>
      <c r="I2013" s="14"/>
      <c r="K2013" s="11"/>
      <c r="L2013" s="11"/>
      <c r="M2013" s="15"/>
      <c r="N2013" s="16"/>
      <c r="O2013" s="17"/>
      <c r="P2013" s="18"/>
    </row>
    <row r="2014" spans="4:16" x14ac:dyDescent="0.25">
      <c r="D2014" s="11"/>
      <c r="E2014" s="11"/>
      <c r="F2014" s="12"/>
      <c r="G2014" s="11"/>
      <c r="H2014" s="13"/>
      <c r="I2014" s="14"/>
      <c r="K2014" s="11"/>
      <c r="L2014" s="11"/>
      <c r="M2014" s="15"/>
      <c r="N2014" s="16"/>
      <c r="O2014" s="17"/>
      <c r="P2014" s="18"/>
    </row>
    <row r="2015" spans="4:16" x14ac:dyDescent="0.25">
      <c r="D2015" s="11"/>
      <c r="E2015" s="11"/>
      <c r="F2015" s="12"/>
      <c r="G2015" s="11"/>
      <c r="H2015" s="13"/>
      <c r="I2015" s="14"/>
      <c r="K2015" s="11"/>
      <c r="L2015" s="11"/>
      <c r="M2015" s="15"/>
      <c r="N2015" s="16"/>
      <c r="O2015" s="17"/>
      <c r="P2015" s="18"/>
    </row>
    <row r="2016" spans="4:16" x14ac:dyDescent="0.25">
      <c r="D2016" s="11"/>
      <c r="E2016" s="11"/>
      <c r="F2016" s="12"/>
      <c r="G2016" s="11"/>
      <c r="H2016" s="13"/>
      <c r="I2016" s="14"/>
      <c r="K2016" s="11"/>
      <c r="L2016" s="11"/>
      <c r="M2016" s="15"/>
      <c r="N2016" s="16"/>
      <c r="O2016" s="17"/>
      <c r="P2016" s="18"/>
    </row>
    <row r="2017" spans="4:16" x14ac:dyDescent="0.25">
      <c r="D2017" s="11"/>
      <c r="E2017" s="11"/>
      <c r="F2017" s="12"/>
      <c r="G2017" s="11"/>
      <c r="H2017" s="13"/>
      <c r="I2017" s="14"/>
      <c r="K2017" s="11"/>
      <c r="L2017" s="11"/>
      <c r="M2017" s="15"/>
      <c r="N2017" s="16"/>
      <c r="O2017" s="17"/>
      <c r="P2017" s="18"/>
    </row>
    <row r="2018" spans="4:16" x14ac:dyDescent="0.25">
      <c r="D2018" s="11"/>
      <c r="E2018" s="11"/>
      <c r="F2018" s="12"/>
      <c r="G2018" s="11"/>
      <c r="H2018" s="13"/>
      <c r="I2018" s="14"/>
      <c r="K2018" s="11"/>
      <c r="L2018" s="11"/>
      <c r="M2018" s="15"/>
      <c r="N2018" s="16"/>
      <c r="O2018" s="17"/>
      <c r="P2018" s="18"/>
    </row>
    <row r="2019" spans="4:16" x14ac:dyDescent="0.25">
      <c r="D2019" s="11"/>
      <c r="E2019" s="11"/>
      <c r="F2019" s="12"/>
      <c r="G2019" s="11"/>
      <c r="H2019" s="13"/>
      <c r="I2019" s="14"/>
      <c r="K2019" s="11"/>
      <c r="L2019" s="11"/>
      <c r="M2019" s="15"/>
      <c r="N2019" s="16"/>
      <c r="O2019" s="17"/>
      <c r="P2019" s="18"/>
    </row>
    <row r="2020" spans="4:16" x14ac:dyDescent="0.25">
      <c r="D2020" s="11"/>
      <c r="E2020" s="11"/>
      <c r="F2020" s="12"/>
      <c r="G2020" s="11"/>
      <c r="H2020" s="13"/>
      <c r="I2020" s="14"/>
      <c r="K2020" s="11"/>
      <c r="L2020" s="11"/>
      <c r="M2020" s="15"/>
      <c r="N2020" s="16"/>
      <c r="O2020" s="17"/>
      <c r="P2020" s="18"/>
    </row>
    <row r="2021" spans="4:16" x14ac:dyDescent="0.25">
      <c r="D2021" s="11"/>
      <c r="E2021" s="11"/>
      <c r="F2021" s="12"/>
      <c r="G2021" s="11"/>
      <c r="H2021" s="13"/>
      <c r="I2021" s="14"/>
      <c r="K2021" s="11"/>
      <c r="L2021" s="11"/>
      <c r="M2021" s="15"/>
      <c r="N2021" s="16"/>
      <c r="O2021" s="17"/>
      <c r="P2021" s="18"/>
    </row>
    <row r="2022" spans="4:16" x14ac:dyDescent="0.25">
      <c r="D2022" s="11"/>
      <c r="E2022" s="11"/>
      <c r="F2022" s="12"/>
      <c r="G2022" s="11"/>
      <c r="H2022" s="13"/>
      <c r="I2022" s="14"/>
      <c r="K2022" s="11"/>
      <c r="L2022" s="11"/>
      <c r="M2022" s="15"/>
      <c r="N2022" s="16"/>
      <c r="O2022" s="17"/>
      <c r="P2022" s="18"/>
    </row>
    <row r="2023" spans="4:16" x14ac:dyDescent="0.25">
      <c r="D2023" s="11"/>
      <c r="E2023" s="11"/>
      <c r="F2023" s="12"/>
      <c r="G2023" s="11"/>
      <c r="H2023" s="13"/>
      <c r="I2023" s="14"/>
      <c r="K2023" s="11"/>
      <c r="L2023" s="11"/>
      <c r="M2023" s="15"/>
      <c r="N2023" s="16"/>
      <c r="O2023" s="17"/>
      <c r="P2023" s="18"/>
    </row>
    <row r="2024" spans="4:16" x14ac:dyDescent="0.25">
      <c r="D2024" s="11"/>
      <c r="E2024" s="11"/>
      <c r="F2024" s="12"/>
      <c r="G2024" s="11"/>
      <c r="H2024" s="13"/>
      <c r="I2024" s="14"/>
      <c r="K2024" s="11"/>
      <c r="L2024" s="11"/>
      <c r="M2024" s="15"/>
      <c r="N2024" s="16"/>
      <c r="O2024" s="17"/>
      <c r="P2024" s="18"/>
    </row>
    <row r="2025" spans="4:16" x14ac:dyDescent="0.25">
      <c r="D2025" s="11"/>
      <c r="E2025" s="11"/>
      <c r="F2025" s="12"/>
      <c r="G2025" s="11"/>
      <c r="H2025" s="13"/>
      <c r="I2025" s="14"/>
      <c r="K2025" s="11"/>
      <c r="L2025" s="11"/>
      <c r="M2025" s="15"/>
      <c r="N2025" s="16"/>
      <c r="O2025" s="17"/>
      <c r="P2025" s="18"/>
    </row>
    <row r="2026" spans="4:16" x14ac:dyDescent="0.25">
      <c r="D2026" s="11"/>
      <c r="E2026" s="11"/>
      <c r="F2026" s="12"/>
      <c r="G2026" s="11"/>
      <c r="H2026" s="13"/>
      <c r="I2026" s="14"/>
      <c r="K2026" s="11"/>
      <c r="L2026" s="11"/>
      <c r="M2026" s="15"/>
      <c r="N2026" s="16"/>
      <c r="O2026" s="17"/>
      <c r="P2026" s="18"/>
    </row>
    <row r="2027" spans="4:16" x14ac:dyDescent="0.25">
      <c r="D2027" s="11"/>
      <c r="E2027" s="11"/>
      <c r="F2027" s="12"/>
      <c r="G2027" s="11"/>
      <c r="H2027" s="13"/>
      <c r="I2027" s="14"/>
      <c r="K2027" s="11"/>
      <c r="L2027" s="11"/>
      <c r="M2027" s="15"/>
      <c r="N2027" s="16"/>
      <c r="O2027" s="17"/>
      <c r="P2027" s="18"/>
    </row>
    <row r="2028" spans="4:16" x14ac:dyDescent="0.25">
      <c r="D2028" s="11"/>
      <c r="E2028" s="11"/>
      <c r="F2028" s="12"/>
      <c r="G2028" s="11"/>
      <c r="H2028" s="13"/>
      <c r="I2028" s="14"/>
      <c r="K2028" s="11"/>
      <c r="L2028" s="11"/>
      <c r="M2028" s="15"/>
      <c r="N2028" s="16"/>
      <c r="O2028" s="17"/>
      <c r="P2028" s="18"/>
    </row>
    <row r="2029" spans="4:16" x14ac:dyDescent="0.25">
      <c r="D2029" s="11"/>
      <c r="E2029" s="11"/>
      <c r="F2029" s="12"/>
      <c r="G2029" s="11"/>
      <c r="H2029" s="13"/>
      <c r="I2029" s="14"/>
      <c r="K2029" s="11"/>
      <c r="L2029" s="11"/>
      <c r="M2029" s="15"/>
      <c r="N2029" s="16"/>
      <c r="O2029" s="17"/>
      <c r="P2029" s="18"/>
    </row>
    <row r="2030" spans="4:16" x14ac:dyDescent="0.25">
      <c r="D2030" s="11"/>
      <c r="E2030" s="11"/>
      <c r="F2030" s="12"/>
      <c r="G2030" s="11"/>
      <c r="H2030" s="13"/>
      <c r="I2030" s="14"/>
      <c r="K2030" s="11"/>
      <c r="L2030" s="11"/>
      <c r="M2030" s="15"/>
      <c r="N2030" s="16"/>
      <c r="O2030" s="17"/>
      <c r="P2030" s="18"/>
    </row>
    <row r="2031" spans="4:16" x14ac:dyDescent="0.25">
      <c r="D2031" s="11"/>
      <c r="E2031" s="11"/>
      <c r="F2031" s="12"/>
      <c r="G2031" s="11"/>
      <c r="H2031" s="13"/>
      <c r="I2031" s="14"/>
      <c r="K2031" s="11"/>
      <c r="L2031" s="11"/>
      <c r="M2031" s="15"/>
      <c r="N2031" s="16"/>
      <c r="O2031" s="17"/>
      <c r="P2031" s="18"/>
    </row>
    <row r="2032" spans="4:16" x14ac:dyDescent="0.25">
      <c r="D2032" s="11"/>
      <c r="E2032" s="11"/>
      <c r="F2032" s="12"/>
      <c r="G2032" s="11"/>
      <c r="H2032" s="13"/>
      <c r="I2032" s="14"/>
      <c r="K2032" s="11"/>
      <c r="L2032" s="11"/>
      <c r="M2032" s="15"/>
      <c r="N2032" s="16"/>
      <c r="O2032" s="17"/>
      <c r="P2032" s="18"/>
    </row>
    <row r="2033" spans="4:16" x14ac:dyDescent="0.25">
      <c r="D2033" s="11"/>
      <c r="E2033" s="11"/>
      <c r="F2033" s="12"/>
      <c r="G2033" s="11"/>
      <c r="H2033" s="13"/>
      <c r="I2033" s="14"/>
      <c r="K2033" s="11"/>
      <c r="L2033" s="11"/>
      <c r="M2033" s="15"/>
      <c r="N2033" s="16"/>
      <c r="O2033" s="17"/>
      <c r="P2033" s="18"/>
    </row>
    <row r="2034" spans="4:16" x14ac:dyDescent="0.25">
      <c r="D2034" s="11"/>
      <c r="E2034" s="11"/>
      <c r="F2034" s="12"/>
      <c r="G2034" s="11"/>
      <c r="H2034" s="13"/>
      <c r="I2034" s="14"/>
      <c r="K2034" s="11"/>
      <c r="L2034" s="11"/>
      <c r="M2034" s="15"/>
      <c r="N2034" s="16"/>
      <c r="O2034" s="17"/>
      <c r="P2034" s="18"/>
    </row>
    <row r="2035" spans="4:16" x14ac:dyDescent="0.25">
      <c r="D2035" s="11"/>
      <c r="E2035" s="11"/>
      <c r="F2035" s="12"/>
      <c r="G2035" s="11"/>
      <c r="H2035" s="13"/>
      <c r="I2035" s="14"/>
      <c r="K2035" s="11"/>
      <c r="L2035" s="11"/>
      <c r="M2035" s="15"/>
      <c r="N2035" s="16"/>
      <c r="O2035" s="17"/>
      <c r="P2035" s="18"/>
    </row>
    <row r="2036" spans="4:16" x14ac:dyDescent="0.25">
      <c r="D2036" s="11"/>
      <c r="E2036" s="11"/>
      <c r="F2036" s="12"/>
      <c r="G2036" s="11"/>
      <c r="H2036" s="13"/>
      <c r="I2036" s="14"/>
      <c r="K2036" s="11"/>
      <c r="L2036" s="11"/>
      <c r="M2036" s="15"/>
      <c r="N2036" s="16"/>
      <c r="O2036" s="17"/>
      <c r="P2036" s="18"/>
    </row>
    <row r="2037" spans="4:16" x14ac:dyDescent="0.25">
      <c r="D2037" s="11"/>
      <c r="E2037" s="11"/>
      <c r="F2037" s="12"/>
      <c r="G2037" s="11"/>
      <c r="H2037" s="13"/>
      <c r="I2037" s="14"/>
      <c r="K2037" s="11"/>
      <c r="L2037" s="11"/>
      <c r="M2037" s="15"/>
      <c r="N2037" s="16"/>
      <c r="O2037" s="17"/>
      <c r="P2037" s="18"/>
    </row>
    <row r="2038" spans="4:16" x14ac:dyDescent="0.25">
      <c r="D2038" s="11"/>
      <c r="E2038" s="11"/>
      <c r="F2038" s="12"/>
      <c r="G2038" s="11"/>
      <c r="H2038" s="13"/>
      <c r="I2038" s="14"/>
      <c r="K2038" s="11"/>
      <c r="L2038" s="11"/>
      <c r="M2038" s="15"/>
      <c r="N2038" s="16"/>
      <c r="O2038" s="17"/>
      <c r="P2038" s="18"/>
    </row>
    <row r="2039" spans="4:16" x14ac:dyDescent="0.25">
      <c r="D2039" s="11"/>
      <c r="E2039" s="11"/>
      <c r="F2039" s="12"/>
      <c r="G2039" s="11"/>
      <c r="H2039" s="13"/>
      <c r="I2039" s="14"/>
      <c r="K2039" s="11"/>
      <c r="L2039" s="11"/>
      <c r="M2039" s="15"/>
      <c r="N2039" s="16"/>
      <c r="O2039" s="17"/>
      <c r="P2039" s="18"/>
    </row>
    <row r="2040" spans="4:16" x14ac:dyDescent="0.25">
      <c r="D2040" s="11"/>
      <c r="E2040" s="11"/>
      <c r="F2040" s="12"/>
      <c r="G2040" s="11"/>
      <c r="H2040" s="13"/>
      <c r="I2040" s="14"/>
      <c r="K2040" s="11"/>
      <c r="L2040" s="11"/>
      <c r="M2040" s="15"/>
      <c r="N2040" s="16"/>
      <c r="O2040" s="17"/>
      <c r="P2040" s="18"/>
    </row>
    <row r="2041" spans="4:16" x14ac:dyDescent="0.25">
      <c r="D2041" s="11"/>
      <c r="E2041" s="11"/>
      <c r="F2041" s="12"/>
      <c r="G2041" s="11"/>
      <c r="H2041" s="13"/>
      <c r="I2041" s="14"/>
      <c r="K2041" s="11"/>
      <c r="L2041" s="11"/>
      <c r="M2041" s="15"/>
      <c r="N2041" s="16"/>
      <c r="O2041" s="17"/>
      <c r="P2041" s="18"/>
    </row>
    <row r="2042" spans="4:16" x14ac:dyDescent="0.25">
      <c r="D2042" s="11"/>
      <c r="E2042" s="11"/>
      <c r="F2042" s="12"/>
      <c r="G2042" s="11"/>
      <c r="H2042" s="13"/>
      <c r="I2042" s="14"/>
      <c r="K2042" s="11"/>
      <c r="L2042" s="11"/>
      <c r="M2042" s="15"/>
      <c r="N2042" s="16"/>
      <c r="O2042" s="17"/>
      <c r="P2042" s="18"/>
    </row>
    <row r="2043" spans="4:16" x14ac:dyDescent="0.25">
      <c r="D2043" s="11"/>
      <c r="E2043" s="11"/>
      <c r="F2043" s="12"/>
      <c r="G2043" s="11"/>
      <c r="H2043" s="13"/>
      <c r="I2043" s="14"/>
      <c r="K2043" s="11"/>
      <c r="L2043" s="11"/>
      <c r="M2043" s="15"/>
      <c r="N2043" s="16"/>
      <c r="O2043" s="17"/>
      <c r="P2043" s="18"/>
    </row>
    <row r="2044" spans="4:16" x14ac:dyDescent="0.25">
      <c r="D2044" s="11"/>
      <c r="E2044" s="11"/>
      <c r="F2044" s="12"/>
      <c r="G2044" s="11"/>
      <c r="H2044" s="13"/>
      <c r="I2044" s="14"/>
      <c r="K2044" s="11"/>
      <c r="L2044" s="11"/>
      <c r="M2044" s="15"/>
      <c r="N2044" s="16"/>
      <c r="O2044" s="17"/>
      <c r="P2044" s="18"/>
    </row>
    <row r="2045" spans="4:16" x14ac:dyDescent="0.25">
      <c r="D2045" s="11"/>
      <c r="E2045" s="11"/>
      <c r="F2045" s="12"/>
      <c r="G2045" s="11"/>
      <c r="H2045" s="13"/>
      <c r="I2045" s="14"/>
      <c r="K2045" s="11"/>
      <c r="L2045" s="11"/>
      <c r="M2045" s="15"/>
      <c r="N2045" s="16"/>
      <c r="O2045" s="17"/>
      <c r="P2045" s="18"/>
    </row>
    <row r="2046" spans="4:16" x14ac:dyDescent="0.25">
      <c r="D2046" s="11"/>
      <c r="E2046" s="11"/>
      <c r="F2046" s="12"/>
      <c r="G2046" s="11"/>
      <c r="H2046" s="13"/>
      <c r="I2046" s="14"/>
      <c r="K2046" s="11"/>
      <c r="L2046" s="11"/>
      <c r="M2046" s="15"/>
      <c r="N2046" s="16"/>
      <c r="O2046" s="17"/>
      <c r="P2046" s="18"/>
    </row>
    <row r="2047" spans="4:16" x14ac:dyDescent="0.25">
      <c r="D2047" s="11"/>
      <c r="E2047" s="11"/>
      <c r="F2047" s="12"/>
      <c r="G2047" s="11"/>
      <c r="H2047" s="13"/>
      <c r="I2047" s="14"/>
      <c r="K2047" s="11"/>
      <c r="L2047" s="11"/>
      <c r="M2047" s="15"/>
      <c r="N2047" s="16"/>
      <c r="O2047" s="17"/>
      <c r="P2047" s="18"/>
    </row>
    <row r="2048" spans="4:16" x14ac:dyDescent="0.25">
      <c r="D2048" s="11"/>
      <c r="E2048" s="11"/>
      <c r="F2048" s="12"/>
      <c r="G2048" s="11"/>
      <c r="H2048" s="13"/>
      <c r="I2048" s="14"/>
      <c r="K2048" s="11"/>
      <c r="L2048" s="11"/>
      <c r="M2048" s="15"/>
      <c r="N2048" s="16"/>
      <c r="O2048" s="17"/>
      <c r="P2048" s="18"/>
    </row>
    <row r="2049" spans="4:16" x14ac:dyDescent="0.25">
      <c r="D2049" s="11"/>
      <c r="E2049" s="11"/>
      <c r="F2049" s="12"/>
      <c r="G2049" s="11"/>
      <c r="H2049" s="13"/>
      <c r="I2049" s="14"/>
      <c r="K2049" s="11"/>
      <c r="L2049" s="11"/>
      <c r="M2049" s="15"/>
      <c r="N2049" s="16"/>
      <c r="O2049" s="17"/>
      <c r="P2049" s="18"/>
    </row>
    <row r="2050" spans="4:16" x14ac:dyDescent="0.25">
      <c r="D2050" s="11"/>
      <c r="E2050" s="11"/>
      <c r="F2050" s="12"/>
      <c r="G2050" s="11"/>
      <c r="H2050" s="13"/>
      <c r="I2050" s="14"/>
      <c r="K2050" s="11"/>
      <c r="L2050" s="11"/>
      <c r="M2050" s="15"/>
      <c r="N2050" s="16"/>
      <c r="O2050" s="17"/>
      <c r="P2050" s="18"/>
    </row>
    <row r="2051" spans="4:16" x14ac:dyDescent="0.25">
      <c r="D2051" s="11"/>
      <c r="E2051" s="11"/>
      <c r="F2051" s="12"/>
      <c r="G2051" s="11"/>
      <c r="H2051" s="13"/>
      <c r="I2051" s="14"/>
      <c r="K2051" s="11"/>
      <c r="L2051" s="11"/>
      <c r="M2051" s="15"/>
      <c r="N2051" s="16"/>
      <c r="O2051" s="17"/>
      <c r="P2051" s="18"/>
    </row>
    <row r="2052" spans="4:16" x14ac:dyDescent="0.25">
      <c r="D2052" s="11"/>
      <c r="E2052" s="11"/>
      <c r="F2052" s="12"/>
      <c r="G2052" s="11"/>
      <c r="H2052" s="13"/>
      <c r="I2052" s="14"/>
      <c r="K2052" s="11"/>
      <c r="L2052" s="11"/>
      <c r="M2052" s="15"/>
      <c r="N2052" s="16"/>
      <c r="O2052" s="17"/>
      <c r="P2052" s="18"/>
    </row>
    <row r="2053" spans="4:16" x14ac:dyDescent="0.25">
      <c r="D2053" s="11"/>
      <c r="E2053" s="11"/>
      <c r="F2053" s="12"/>
      <c r="G2053" s="11"/>
      <c r="H2053" s="13"/>
      <c r="I2053" s="14"/>
      <c r="K2053" s="11"/>
      <c r="L2053" s="11"/>
      <c r="M2053" s="15"/>
      <c r="N2053" s="16"/>
      <c r="O2053" s="17"/>
      <c r="P2053" s="18"/>
    </row>
    <row r="2054" spans="4:16" x14ac:dyDescent="0.25">
      <c r="D2054" s="11"/>
      <c r="E2054" s="11"/>
      <c r="F2054" s="12"/>
      <c r="G2054" s="11"/>
      <c r="H2054" s="13"/>
      <c r="I2054" s="14"/>
      <c r="K2054" s="11"/>
      <c r="L2054" s="11"/>
      <c r="M2054" s="15"/>
      <c r="N2054" s="16"/>
      <c r="O2054" s="17"/>
      <c r="P2054" s="18"/>
    </row>
    <row r="2055" spans="4:16" x14ac:dyDescent="0.25">
      <c r="D2055" s="11"/>
      <c r="E2055" s="11"/>
      <c r="F2055" s="12"/>
      <c r="G2055" s="11"/>
      <c r="H2055" s="13"/>
      <c r="I2055" s="14"/>
      <c r="K2055" s="11"/>
      <c r="L2055" s="11"/>
      <c r="M2055" s="15"/>
      <c r="N2055" s="16"/>
      <c r="O2055" s="17"/>
      <c r="P2055" s="18"/>
    </row>
    <row r="2056" spans="4:16" x14ac:dyDescent="0.25">
      <c r="D2056" s="11"/>
      <c r="E2056" s="11"/>
      <c r="F2056" s="12"/>
      <c r="G2056" s="11"/>
      <c r="H2056" s="13"/>
      <c r="I2056" s="14"/>
      <c r="K2056" s="11"/>
      <c r="L2056" s="11"/>
      <c r="M2056" s="15"/>
      <c r="N2056" s="16"/>
      <c r="O2056" s="17"/>
      <c r="P2056" s="18"/>
    </row>
    <row r="2057" spans="4:16" x14ac:dyDescent="0.25">
      <c r="D2057" s="11"/>
      <c r="E2057" s="11"/>
      <c r="F2057" s="12"/>
      <c r="G2057" s="11"/>
      <c r="H2057" s="13"/>
      <c r="I2057" s="14"/>
      <c r="K2057" s="11"/>
      <c r="L2057" s="11"/>
      <c r="M2057" s="15"/>
      <c r="N2057" s="16"/>
      <c r="O2057" s="17"/>
      <c r="P2057" s="18"/>
    </row>
    <row r="2058" spans="4:16" x14ac:dyDescent="0.25">
      <c r="D2058" s="11"/>
      <c r="E2058" s="11"/>
      <c r="F2058" s="12"/>
      <c r="G2058" s="11"/>
      <c r="H2058" s="13"/>
      <c r="I2058" s="14"/>
      <c r="K2058" s="11"/>
      <c r="L2058" s="11"/>
      <c r="M2058" s="15"/>
      <c r="N2058" s="16"/>
      <c r="O2058" s="17"/>
      <c r="P2058" s="18"/>
    </row>
    <row r="2059" spans="4:16" x14ac:dyDescent="0.25">
      <c r="D2059" s="11"/>
      <c r="E2059" s="11"/>
      <c r="F2059" s="12"/>
      <c r="G2059" s="11"/>
      <c r="H2059" s="13"/>
      <c r="I2059" s="14"/>
      <c r="K2059" s="11"/>
      <c r="L2059" s="11"/>
      <c r="M2059" s="15"/>
      <c r="N2059" s="16"/>
      <c r="O2059" s="17"/>
      <c r="P2059" s="18"/>
    </row>
    <row r="2060" spans="4:16" x14ac:dyDescent="0.25">
      <c r="D2060" s="11"/>
      <c r="E2060" s="11"/>
      <c r="F2060" s="12"/>
      <c r="G2060" s="11"/>
      <c r="H2060" s="13"/>
      <c r="I2060" s="14"/>
      <c r="K2060" s="11"/>
      <c r="L2060" s="11"/>
      <c r="M2060" s="15"/>
      <c r="N2060" s="16"/>
      <c r="O2060" s="17"/>
      <c r="P2060" s="18"/>
    </row>
    <row r="2061" spans="4:16" x14ac:dyDescent="0.25">
      <c r="D2061" s="11"/>
      <c r="E2061" s="11"/>
      <c r="F2061" s="12"/>
      <c r="G2061" s="11"/>
      <c r="H2061" s="13"/>
      <c r="I2061" s="14"/>
      <c r="K2061" s="11"/>
      <c r="L2061" s="11"/>
      <c r="M2061" s="15"/>
      <c r="N2061" s="16"/>
      <c r="O2061" s="17"/>
      <c r="P2061" s="18"/>
    </row>
    <row r="2062" spans="4:16" x14ac:dyDescent="0.25">
      <c r="D2062" s="11"/>
      <c r="E2062" s="11"/>
      <c r="F2062" s="12"/>
      <c r="G2062" s="11"/>
      <c r="H2062" s="13"/>
      <c r="I2062" s="14"/>
      <c r="K2062" s="11"/>
      <c r="L2062" s="11"/>
      <c r="M2062" s="15"/>
      <c r="N2062" s="16"/>
      <c r="O2062" s="17"/>
      <c r="P2062" s="18"/>
    </row>
    <row r="2063" spans="4:16" x14ac:dyDescent="0.25">
      <c r="D2063" s="11"/>
      <c r="E2063" s="11"/>
      <c r="F2063" s="12"/>
      <c r="G2063" s="11"/>
      <c r="H2063" s="13"/>
      <c r="I2063" s="14"/>
      <c r="K2063" s="11"/>
      <c r="L2063" s="11"/>
      <c r="M2063" s="15"/>
      <c r="N2063" s="16"/>
      <c r="O2063" s="17"/>
      <c r="P2063" s="18"/>
    </row>
    <row r="2064" spans="4:16" x14ac:dyDescent="0.25">
      <c r="D2064" s="11"/>
      <c r="E2064" s="11"/>
      <c r="F2064" s="12"/>
      <c r="G2064" s="11"/>
      <c r="H2064" s="13"/>
      <c r="I2064" s="14"/>
      <c r="K2064" s="11"/>
      <c r="L2064" s="11"/>
      <c r="M2064" s="15"/>
      <c r="N2064" s="16"/>
      <c r="O2064" s="17"/>
      <c r="P2064" s="18"/>
    </row>
    <row r="2065" spans="4:16" x14ac:dyDescent="0.25">
      <c r="D2065" s="11"/>
      <c r="E2065" s="11"/>
      <c r="F2065" s="12"/>
      <c r="G2065" s="11"/>
      <c r="H2065" s="13"/>
      <c r="I2065" s="14"/>
      <c r="K2065" s="11"/>
      <c r="L2065" s="11"/>
      <c r="M2065" s="15"/>
      <c r="N2065" s="16"/>
      <c r="O2065" s="17"/>
      <c r="P2065" s="18"/>
    </row>
    <row r="2066" spans="4:16" x14ac:dyDescent="0.25">
      <c r="D2066" s="11"/>
      <c r="E2066" s="11"/>
      <c r="F2066" s="12"/>
      <c r="G2066" s="11"/>
      <c r="H2066" s="13"/>
      <c r="I2066" s="14"/>
      <c r="K2066" s="11"/>
      <c r="L2066" s="11"/>
      <c r="M2066" s="15"/>
      <c r="N2066" s="16"/>
      <c r="O2066" s="17"/>
      <c r="P2066" s="18"/>
    </row>
    <row r="2067" spans="4:16" x14ac:dyDescent="0.25">
      <c r="D2067" s="11"/>
      <c r="E2067" s="11"/>
      <c r="F2067" s="12"/>
      <c r="G2067" s="11"/>
      <c r="H2067" s="13"/>
      <c r="I2067" s="14"/>
      <c r="K2067" s="11"/>
      <c r="L2067" s="11"/>
      <c r="M2067" s="15"/>
      <c r="N2067" s="16"/>
      <c r="O2067" s="17"/>
      <c r="P2067" s="18"/>
    </row>
    <row r="2068" spans="4:16" x14ac:dyDescent="0.25">
      <c r="D2068" s="11"/>
      <c r="E2068" s="11"/>
      <c r="F2068" s="12"/>
      <c r="G2068" s="11"/>
      <c r="H2068" s="13"/>
      <c r="I2068" s="14"/>
      <c r="K2068" s="11"/>
      <c r="L2068" s="11"/>
      <c r="M2068" s="15"/>
      <c r="N2068" s="16"/>
      <c r="O2068" s="17"/>
      <c r="P2068" s="18"/>
    </row>
    <row r="2069" spans="4:16" x14ac:dyDescent="0.25">
      <c r="D2069" s="11"/>
      <c r="E2069" s="11"/>
      <c r="F2069" s="12"/>
      <c r="G2069" s="11"/>
      <c r="H2069" s="13"/>
      <c r="I2069" s="14"/>
      <c r="K2069" s="11"/>
      <c r="L2069" s="11"/>
      <c r="M2069" s="15"/>
      <c r="N2069" s="16"/>
      <c r="O2069" s="17"/>
      <c r="P2069" s="18"/>
    </row>
    <row r="2070" spans="4:16" x14ac:dyDescent="0.25">
      <c r="D2070" s="11"/>
      <c r="E2070" s="11"/>
      <c r="F2070" s="12"/>
      <c r="G2070" s="11"/>
      <c r="H2070" s="13"/>
      <c r="I2070" s="14"/>
      <c r="K2070" s="11"/>
      <c r="L2070" s="11"/>
      <c r="M2070" s="15"/>
      <c r="N2070" s="16"/>
      <c r="O2070" s="17"/>
      <c r="P2070" s="18"/>
    </row>
    <row r="2071" spans="4:16" x14ac:dyDescent="0.25">
      <c r="D2071" s="11"/>
      <c r="E2071" s="11"/>
      <c r="F2071" s="12"/>
      <c r="G2071" s="11"/>
      <c r="H2071" s="13"/>
      <c r="I2071" s="14"/>
      <c r="K2071" s="11"/>
      <c r="L2071" s="11"/>
      <c r="M2071" s="15"/>
      <c r="N2071" s="16"/>
      <c r="O2071" s="17"/>
      <c r="P2071" s="18"/>
    </row>
    <row r="2072" spans="4:16" x14ac:dyDescent="0.25">
      <c r="D2072" s="11"/>
      <c r="E2072" s="11"/>
      <c r="F2072" s="12"/>
      <c r="G2072" s="11"/>
      <c r="H2072" s="13"/>
      <c r="I2072" s="14"/>
      <c r="K2072" s="11"/>
      <c r="L2072" s="11"/>
      <c r="M2072" s="15"/>
      <c r="N2072" s="16"/>
      <c r="O2072" s="17"/>
      <c r="P2072" s="18"/>
    </row>
    <row r="2073" spans="4:16" x14ac:dyDescent="0.25">
      <c r="D2073" s="11"/>
      <c r="E2073" s="11"/>
      <c r="F2073" s="12"/>
      <c r="G2073" s="11"/>
      <c r="H2073" s="13"/>
      <c r="I2073" s="14"/>
      <c r="K2073" s="11"/>
      <c r="L2073" s="11"/>
      <c r="M2073" s="15"/>
      <c r="N2073" s="16"/>
      <c r="O2073" s="17"/>
      <c r="P2073" s="18"/>
    </row>
    <row r="2074" spans="4:16" x14ac:dyDescent="0.25">
      <c r="D2074" s="11"/>
      <c r="E2074" s="11"/>
      <c r="F2074" s="12"/>
      <c r="G2074" s="11"/>
      <c r="H2074" s="13"/>
      <c r="I2074" s="14"/>
      <c r="K2074" s="11"/>
      <c r="L2074" s="11"/>
      <c r="M2074" s="15"/>
      <c r="N2074" s="16"/>
      <c r="O2074" s="17"/>
      <c r="P2074" s="18"/>
    </row>
    <row r="2075" spans="4:16" x14ac:dyDescent="0.25">
      <c r="D2075" s="11"/>
      <c r="E2075" s="11"/>
      <c r="F2075" s="12"/>
      <c r="G2075" s="11"/>
      <c r="H2075" s="13"/>
      <c r="I2075" s="14"/>
      <c r="K2075" s="11"/>
      <c r="L2075" s="11"/>
      <c r="M2075" s="15"/>
      <c r="N2075" s="16"/>
      <c r="O2075" s="17"/>
      <c r="P2075" s="18"/>
    </row>
    <row r="2076" spans="4:16" x14ac:dyDescent="0.25">
      <c r="D2076" s="11"/>
      <c r="E2076" s="11"/>
      <c r="F2076" s="12"/>
      <c r="G2076" s="11"/>
      <c r="H2076" s="13"/>
      <c r="I2076" s="14"/>
      <c r="K2076" s="11"/>
      <c r="L2076" s="11"/>
      <c r="M2076" s="15"/>
      <c r="N2076" s="16"/>
      <c r="O2076" s="17"/>
      <c r="P2076" s="18"/>
    </row>
    <row r="2077" spans="4:16" x14ac:dyDescent="0.25">
      <c r="D2077" s="11"/>
      <c r="E2077" s="11"/>
      <c r="F2077" s="12"/>
      <c r="G2077" s="11"/>
      <c r="H2077" s="13"/>
      <c r="I2077" s="14"/>
      <c r="K2077" s="11"/>
      <c r="L2077" s="11"/>
      <c r="M2077" s="15"/>
      <c r="N2077" s="16"/>
      <c r="O2077" s="17"/>
      <c r="P2077" s="18"/>
    </row>
    <row r="2078" spans="4:16" x14ac:dyDescent="0.25">
      <c r="D2078" s="11"/>
      <c r="E2078" s="11"/>
      <c r="F2078" s="12"/>
      <c r="G2078" s="11"/>
      <c r="H2078" s="13"/>
      <c r="I2078" s="14"/>
      <c r="K2078" s="11"/>
      <c r="L2078" s="11"/>
      <c r="M2078" s="15"/>
      <c r="N2078" s="16"/>
      <c r="O2078" s="17"/>
      <c r="P2078" s="18"/>
    </row>
    <row r="2079" spans="4:16" x14ac:dyDescent="0.25">
      <c r="D2079" s="11"/>
      <c r="E2079" s="11"/>
      <c r="F2079" s="12"/>
      <c r="G2079" s="11"/>
      <c r="H2079" s="13"/>
      <c r="I2079" s="14"/>
      <c r="K2079" s="11"/>
      <c r="L2079" s="11"/>
      <c r="M2079" s="15"/>
      <c r="N2079" s="16"/>
      <c r="O2079" s="17"/>
      <c r="P2079" s="18"/>
    </row>
    <row r="2080" spans="4:16" x14ac:dyDescent="0.25">
      <c r="D2080" s="11"/>
      <c r="E2080" s="11"/>
      <c r="F2080" s="12"/>
      <c r="G2080" s="11"/>
      <c r="H2080" s="13"/>
      <c r="I2080" s="14"/>
      <c r="K2080" s="11"/>
      <c r="L2080" s="11"/>
      <c r="M2080" s="15"/>
      <c r="N2080" s="16"/>
      <c r="O2080" s="17"/>
      <c r="P2080" s="18"/>
    </row>
    <row r="2081" spans="4:16" x14ac:dyDescent="0.25">
      <c r="D2081" s="11"/>
      <c r="E2081" s="11"/>
      <c r="F2081" s="12"/>
      <c r="G2081" s="11"/>
      <c r="H2081" s="13"/>
      <c r="I2081" s="14"/>
      <c r="K2081" s="11"/>
      <c r="L2081" s="11"/>
      <c r="M2081" s="15"/>
      <c r="N2081" s="16"/>
      <c r="O2081" s="17"/>
      <c r="P2081" s="18"/>
    </row>
    <row r="2082" spans="4:16" x14ac:dyDescent="0.25">
      <c r="D2082" s="11"/>
      <c r="E2082" s="11"/>
      <c r="F2082" s="12"/>
      <c r="G2082" s="11"/>
      <c r="H2082" s="13"/>
      <c r="I2082" s="14"/>
      <c r="K2082" s="11"/>
      <c r="L2082" s="11"/>
      <c r="M2082" s="15"/>
      <c r="N2082" s="16"/>
      <c r="O2082" s="17"/>
      <c r="P2082" s="18"/>
    </row>
    <row r="2083" spans="4:16" x14ac:dyDescent="0.25">
      <c r="D2083" s="11"/>
      <c r="E2083" s="11"/>
      <c r="F2083" s="12"/>
      <c r="G2083" s="11"/>
      <c r="H2083" s="13"/>
      <c r="I2083" s="14"/>
      <c r="K2083" s="11"/>
      <c r="L2083" s="11"/>
      <c r="M2083" s="15"/>
      <c r="N2083" s="16"/>
      <c r="O2083" s="17"/>
      <c r="P2083" s="18"/>
    </row>
    <row r="2084" spans="4:16" x14ac:dyDescent="0.25">
      <c r="D2084" s="11"/>
      <c r="E2084" s="11"/>
      <c r="F2084" s="12"/>
      <c r="G2084" s="11"/>
      <c r="H2084" s="13"/>
      <c r="I2084" s="14"/>
      <c r="K2084" s="11"/>
      <c r="L2084" s="11"/>
      <c r="M2084" s="15"/>
      <c r="N2084" s="16"/>
      <c r="O2084" s="17"/>
      <c r="P2084" s="18"/>
    </row>
    <row r="2085" spans="4:16" x14ac:dyDescent="0.25">
      <c r="D2085" s="11"/>
      <c r="E2085" s="11"/>
      <c r="F2085" s="12"/>
      <c r="G2085" s="11"/>
      <c r="H2085" s="13"/>
      <c r="I2085" s="14"/>
      <c r="K2085" s="11"/>
      <c r="L2085" s="11"/>
      <c r="M2085" s="15"/>
      <c r="N2085" s="16"/>
      <c r="O2085" s="17"/>
      <c r="P2085" s="18"/>
    </row>
    <row r="2086" spans="4:16" x14ac:dyDescent="0.25">
      <c r="D2086" s="11"/>
      <c r="E2086" s="11"/>
      <c r="F2086" s="12"/>
      <c r="G2086" s="11"/>
      <c r="H2086" s="13"/>
      <c r="I2086" s="14"/>
      <c r="K2086" s="11"/>
      <c r="L2086" s="11"/>
      <c r="M2086" s="15"/>
      <c r="N2086" s="16"/>
      <c r="O2086" s="17"/>
      <c r="P2086" s="18"/>
    </row>
    <row r="2087" spans="4:16" x14ac:dyDescent="0.25">
      <c r="D2087" s="11"/>
      <c r="E2087" s="11"/>
      <c r="F2087" s="12"/>
      <c r="G2087" s="11"/>
      <c r="H2087" s="13"/>
      <c r="I2087" s="14"/>
      <c r="K2087" s="11"/>
      <c r="L2087" s="11"/>
      <c r="M2087" s="15"/>
      <c r="N2087" s="16"/>
      <c r="O2087" s="17"/>
      <c r="P2087" s="18"/>
    </row>
    <row r="2088" spans="4:16" x14ac:dyDescent="0.25">
      <c r="D2088" s="11"/>
      <c r="E2088" s="11"/>
      <c r="F2088" s="12"/>
      <c r="G2088" s="11"/>
      <c r="H2088" s="13"/>
      <c r="I2088" s="14"/>
      <c r="K2088" s="11"/>
      <c r="L2088" s="11"/>
      <c r="M2088" s="15"/>
      <c r="N2088" s="16"/>
      <c r="O2088" s="17"/>
      <c r="P2088" s="18"/>
    </row>
    <row r="2089" spans="4:16" x14ac:dyDescent="0.25">
      <c r="D2089" s="11"/>
      <c r="E2089" s="11"/>
      <c r="F2089" s="12"/>
      <c r="G2089" s="11"/>
      <c r="H2089" s="13"/>
      <c r="I2089" s="14"/>
      <c r="K2089" s="11"/>
      <c r="L2089" s="11"/>
      <c r="M2089" s="15"/>
      <c r="N2089" s="16"/>
      <c r="O2089" s="17"/>
      <c r="P2089" s="18"/>
    </row>
    <row r="2090" spans="4:16" x14ac:dyDescent="0.25">
      <c r="D2090" s="11"/>
      <c r="E2090" s="11"/>
      <c r="F2090" s="12"/>
      <c r="G2090" s="11"/>
      <c r="H2090" s="13"/>
      <c r="I2090" s="14"/>
      <c r="K2090" s="11"/>
      <c r="L2090" s="11"/>
      <c r="M2090" s="15"/>
      <c r="N2090" s="16"/>
      <c r="O2090" s="17"/>
      <c r="P2090" s="18"/>
    </row>
    <row r="2091" spans="4:16" x14ac:dyDescent="0.25">
      <c r="D2091" s="11"/>
      <c r="E2091" s="11"/>
      <c r="F2091" s="12"/>
      <c r="G2091" s="11"/>
      <c r="H2091" s="13"/>
      <c r="I2091" s="14"/>
      <c r="K2091" s="11"/>
      <c r="L2091" s="11"/>
      <c r="M2091" s="15"/>
      <c r="N2091" s="16"/>
      <c r="O2091" s="17"/>
      <c r="P2091" s="18"/>
    </row>
    <row r="2092" spans="4:16" x14ac:dyDescent="0.25">
      <c r="D2092" s="11"/>
      <c r="E2092" s="11"/>
      <c r="F2092" s="12"/>
      <c r="G2092" s="11"/>
      <c r="H2092" s="13"/>
      <c r="I2092" s="14"/>
      <c r="K2092" s="11"/>
      <c r="L2092" s="11"/>
      <c r="M2092" s="15"/>
      <c r="N2092" s="16"/>
      <c r="O2092" s="17"/>
      <c r="P2092" s="18"/>
    </row>
    <row r="2093" spans="4:16" x14ac:dyDescent="0.25">
      <c r="D2093" s="11"/>
      <c r="E2093" s="11"/>
      <c r="F2093" s="12"/>
      <c r="G2093" s="11"/>
      <c r="H2093" s="13"/>
      <c r="I2093" s="14"/>
      <c r="K2093" s="11"/>
      <c r="L2093" s="11"/>
      <c r="M2093" s="15"/>
      <c r="N2093" s="16"/>
      <c r="O2093" s="17"/>
      <c r="P2093" s="18"/>
    </row>
    <row r="2094" spans="4:16" x14ac:dyDescent="0.25">
      <c r="D2094" s="11"/>
      <c r="E2094" s="11"/>
      <c r="F2094" s="12"/>
      <c r="G2094" s="11"/>
      <c r="H2094" s="13"/>
      <c r="I2094" s="14"/>
      <c r="K2094" s="11"/>
      <c r="L2094" s="11"/>
      <c r="M2094" s="15"/>
      <c r="N2094" s="16"/>
      <c r="O2094" s="17"/>
      <c r="P2094" s="18"/>
    </row>
    <row r="2095" spans="4:16" x14ac:dyDescent="0.25">
      <c r="D2095" s="11"/>
      <c r="E2095" s="11"/>
      <c r="F2095" s="12"/>
      <c r="G2095" s="11"/>
      <c r="H2095" s="13"/>
      <c r="I2095" s="14"/>
      <c r="K2095" s="11"/>
      <c r="L2095" s="11"/>
      <c r="M2095" s="15"/>
      <c r="N2095" s="16"/>
      <c r="O2095" s="17"/>
      <c r="P2095" s="18"/>
    </row>
    <row r="2096" spans="4:16" x14ac:dyDescent="0.25">
      <c r="D2096" s="11"/>
      <c r="E2096" s="11"/>
      <c r="F2096" s="12"/>
      <c r="G2096" s="11"/>
      <c r="H2096" s="13"/>
      <c r="I2096" s="14"/>
      <c r="K2096" s="11"/>
      <c r="L2096" s="11"/>
      <c r="M2096" s="15"/>
      <c r="N2096" s="16"/>
      <c r="O2096" s="17"/>
      <c r="P2096" s="18"/>
    </row>
    <row r="2097" spans="4:16" x14ac:dyDescent="0.25">
      <c r="D2097" s="11"/>
      <c r="E2097" s="11"/>
      <c r="F2097" s="12"/>
      <c r="G2097" s="11"/>
      <c r="H2097" s="13"/>
      <c r="I2097" s="14"/>
      <c r="K2097" s="11"/>
      <c r="L2097" s="11"/>
      <c r="M2097" s="15"/>
      <c r="N2097" s="16"/>
      <c r="O2097" s="17"/>
      <c r="P2097" s="18"/>
    </row>
    <row r="2098" spans="4:16" x14ac:dyDescent="0.25">
      <c r="D2098" s="11"/>
      <c r="E2098" s="11"/>
      <c r="F2098" s="12"/>
      <c r="G2098" s="11"/>
      <c r="H2098" s="13"/>
      <c r="I2098" s="14"/>
      <c r="K2098" s="11"/>
      <c r="L2098" s="11"/>
      <c r="M2098" s="15"/>
      <c r="N2098" s="16"/>
      <c r="O2098" s="17"/>
      <c r="P2098" s="18"/>
    </row>
    <row r="2099" spans="4:16" x14ac:dyDescent="0.25">
      <c r="D2099" s="11"/>
      <c r="E2099" s="11"/>
      <c r="F2099" s="12"/>
      <c r="G2099" s="11"/>
      <c r="H2099" s="13"/>
      <c r="I2099" s="14"/>
      <c r="K2099" s="11"/>
      <c r="L2099" s="11"/>
      <c r="M2099" s="15"/>
      <c r="N2099" s="16"/>
      <c r="O2099" s="17"/>
      <c r="P2099" s="18"/>
    </row>
    <row r="2100" spans="4:16" x14ac:dyDescent="0.25">
      <c r="D2100" s="11"/>
      <c r="E2100" s="11"/>
      <c r="F2100" s="12"/>
      <c r="G2100" s="11"/>
      <c r="H2100" s="13"/>
      <c r="I2100" s="14"/>
      <c r="K2100" s="11"/>
      <c r="L2100" s="11"/>
      <c r="M2100" s="15"/>
      <c r="N2100" s="16"/>
      <c r="O2100" s="17"/>
      <c r="P2100" s="18"/>
    </row>
    <row r="2101" spans="4:16" x14ac:dyDescent="0.25">
      <c r="D2101" s="11"/>
      <c r="E2101" s="11"/>
      <c r="F2101" s="12"/>
      <c r="G2101" s="11"/>
      <c r="H2101" s="13"/>
      <c r="I2101" s="14"/>
      <c r="K2101" s="11"/>
      <c r="L2101" s="11"/>
      <c r="M2101" s="15"/>
      <c r="N2101" s="16"/>
      <c r="O2101" s="17"/>
      <c r="P2101" s="18"/>
    </row>
    <row r="2102" spans="4:16" x14ac:dyDescent="0.25">
      <c r="D2102" s="11"/>
      <c r="E2102" s="11"/>
      <c r="F2102" s="12"/>
      <c r="G2102" s="11"/>
      <c r="H2102" s="13"/>
      <c r="I2102" s="14"/>
      <c r="K2102" s="11"/>
      <c r="L2102" s="11"/>
      <c r="M2102" s="15"/>
      <c r="N2102" s="16"/>
      <c r="O2102" s="17"/>
      <c r="P2102" s="18"/>
    </row>
    <row r="2103" spans="4:16" x14ac:dyDescent="0.25">
      <c r="D2103" s="11"/>
      <c r="E2103" s="11"/>
      <c r="F2103" s="12"/>
      <c r="G2103" s="11"/>
      <c r="H2103" s="13"/>
      <c r="I2103" s="14"/>
      <c r="K2103" s="11"/>
      <c r="L2103" s="11"/>
      <c r="M2103" s="15"/>
      <c r="N2103" s="16"/>
      <c r="O2103" s="17"/>
      <c r="P2103" s="18"/>
    </row>
    <row r="2104" spans="4:16" x14ac:dyDescent="0.25">
      <c r="D2104" s="11"/>
      <c r="E2104" s="11"/>
      <c r="F2104" s="12"/>
      <c r="G2104" s="11"/>
      <c r="H2104" s="13"/>
      <c r="I2104" s="14"/>
      <c r="K2104" s="11"/>
      <c r="L2104" s="11"/>
      <c r="M2104" s="15"/>
      <c r="N2104" s="16"/>
      <c r="O2104" s="17"/>
      <c r="P2104" s="18"/>
    </row>
    <row r="2105" spans="4:16" x14ac:dyDescent="0.25">
      <c r="D2105" s="11"/>
      <c r="E2105" s="11"/>
      <c r="F2105" s="12"/>
      <c r="G2105" s="11"/>
      <c r="H2105" s="13"/>
      <c r="I2105" s="14"/>
      <c r="K2105" s="11"/>
      <c r="L2105" s="11"/>
      <c r="M2105" s="15"/>
      <c r="N2105" s="16"/>
      <c r="O2105" s="17"/>
      <c r="P2105" s="18"/>
    </row>
    <row r="2106" spans="4:16" x14ac:dyDescent="0.25">
      <c r="D2106" s="11"/>
      <c r="E2106" s="11"/>
      <c r="F2106" s="12"/>
      <c r="G2106" s="11"/>
      <c r="H2106" s="13"/>
      <c r="I2106" s="14"/>
      <c r="K2106" s="11"/>
      <c r="L2106" s="11"/>
      <c r="M2106" s="15"/>
      <c r="N2106" s="16"/>
      <c r="O2106" s="17"/>
      <c r="P2106" s="18"/>
    </row>
    <row r="2107" spans="4:16" x14ac:dyDescent="0.25">
      <c r="D2107" s="11"/>
      <c r="E2107" s="11"/>
      <c r="F2107" s="12"/>
      <c r="G2107" s="11"/>
      <c r="H2107" s="13"/>
      <c r="I2107" s="14"/>
      <c r="K2107" s="11"/>
      <c r="L2107" s="11"/>
      <c r="M2107" s="15"/>
      <c r="N2107" s="16"/>
      <c r="O2107" s="17"/>
      <c r="P2107" s="18"/>
    </row>
    <row r="2108" spans="4:16" x14ac:dyDescent="0.25">
      <c r="D2108" s="11"/>
      <c r="E2108" s="11"/>
      <c r="F2108" s="12"/>
      <c r="G2108" s="11"/>
      <c r="H2108" s="13"/>
      <c r="I2108" s="14"/>
      <c r="K2108" s="11"/>
      <c r="L2108" s="11"/>
      <c r="M2108" s="15"/>
      <c r="N2108" s="16"/>
      <c r="O2108" s="17"/>
      <c r="P2108" s="18"/>
    </row>
    <row r="2109" spans="4:16" x14ac:dyDescent="0.25">
      <c r="D2109" s="11"/>
      <c r="E2109" s="11"/>
      <c r="F2109" s="12"/>
      <c r="G2109" s="11"/>
      <c r="H2109" s="13"/>
      <c r="I2109" s="14"/>
      <c r="K2109" s="11"/>
      <c r="L2109" s="11"/>
      <c r="M2109" s="15"/>
      <c r="N2109" s="16"/>
      <c r="O2109" s="17"/>
      <c r="P2109" s="18"/>
    </row>
    <row r="2110" spans="4:16" x14ac:dyDescent="0.25">
      <c r="D2110" s="11"/>
      <c r="E2110" s="11"/>
      <c r="F2110" s="12"/>
      <c r="G2110" s="11"/>
      <c r="H2110" s="13"/>
      <c r="I2110" s="14"/>
      <c r="K2110" s="11"/>
      <c r="L2110" s="11"/>
      <c r="M2110" s="15"/>
      <c r="N2110" s="16"/>
      <c r="O2110" s="17"/>
      <c r="P2110" s="18"/>
    </row>
    <row r="2111" spans="4:16" x14ac:dyDescent="0.25">
      <c r="D2111" s="11"/>
      <c r="E2111" s="11"/>
      <c r="F2111" s="12"/>
      <c r="G2111" s="11"/>
      <c r="H2111" s="13"/>
      <c r="I2111" s="14"/>
      <c r="K2111" s="11"/>
      <c r="L2111" s="11"/>
      <c r="M2111" s="15"/>
      <c r="N2111" s="16"/>
      <c r="O2111" s="17"/>
      <c r="P2111" s="18"/>
    </row>
    <row r="2112" spans="4:16" x14ac:dyDescent="0.25">
      <c r="D2112" s="11"/>
      <c r="E2112" s="11"/>
      <c r="F2112" s="12"/>
      <c r="G2112" s="11"/>
      <c r="H2112" s="13"/>
      <c r="I2112" s="14"/>
      <c r="K2112" s="11"/>
      <c r="L2112" s="11"/>
      <c r="M2112" s="15"/>
      <c r="N2112" s="16"/>
      <c r="O2112" s="17"/>
      <c r="P2112" s="18"/>
    </row>
    <row r="2113" spans="4:16" x14ac:dyDescent="0.25">
      <c r="D2113" s="11"/>
      <c r="E2113" s="11"/>
      <c r="F2113" s="12"/>
      <c r="G2113" s="11"/>
      <c r="H2113" s="13"/>
      <c r="I2113" s="14"/>
      <c r="K2113" s="11"/>
      <c r="L2113" s="11"/>
      <c r="M2113" s="15"/>
      <c r="N2113" s="16"/>
      <c r="O2113" s="17"/>
      <c r="P2113" s="18"/>
    </row>
    <row r="2114" spans="4:16" x14ac:dyDescent="0.25">
      <c r="D2114" s="11"/>
      <c r="E2114" s="11"/>
      <c r="F2114" s="12"/>
      <c r="G2114" s="11"/>
      <c r="H2114" s="13"/>
      <c r="I2114" s="14"/>
      <c r="K2114" s="11"/>
      <c r="L2114" s="11"/>
      <c r="M2114" s="15"/>
      <c r="N2114" s="16"/>
      <c r="O2114" s="17"/>
      <c r="P2114" s="18"/>
    </row>
    <row r="2115" spans="4:16" x14ac:dyDescent="0.25">
      <c r="D2115" s="11"/>
      <c r="E2115" s="11"/>
      <c r="F2115" s="12"/>
      <c r="G2115" s="11"/>
      <c r="H2115" s="13"/>
      <c r="I2115" s="14"/>
      <c r="K2115" s="11"/>
      <c r="L2115" s="11"/>
      <c r="M2115" s="15"/>
      <c r="N2115" s="16"/>
      <c r="O2115" s="17"/>
      <c r="P2115" s="18"/>
    </row>
    <row r="2116" spans="4:16" x14ac:dyDescent="0.25">
      <c r="D2116" s="11"/>
      <c r="E2116" s="11"/>
      <c r="F2116" s="12"/>
      <c r="G2116" s="11"/>
      <c r="H2116" s="13"/>
      <c r="I2116" s="14"/>
      <c r="K2116" s="11"/>
      <c r="L2116" s="11"/>
      <c r="M2116" s="15"/>
      <c r="N2116" s="16"/>
      <c r="O2116" s="17"/>
      <c r="P2116" s="18"/>
    </row>
    <row r="2117" spans="4:16" x14ac:dyDescent="0.25">
      <c r="D2117" s="11"/>
      <c r="E2117" s="11"/>
      <c r="F2117" s="12"/>
      <c r="G2117" s="11"/>
      <c r="H2117" s="13"/>
      <c r="I2117" s="14"/>
      <c r="K2117" s="11"/>
      <c r="L2117" s="11"/>
      <c r="M2117" s="15"/>
      <c r="N2117" s="16"/>
      <c r="O2117" s="17"/>
      <c r="P2117" s="18"/>
    </row>
    <row r="2118" spans="4:16" x14ac:dyDescent="0.25">
      <c r="D2118" s="11"/>
      <c r="E2118" s="11"/>
      <c r="F2118" s="12"/>
      <c r="G2118" s="11"/>
      <c r="H2118" s="13"/>
      <c r="I2118" s="14"/>
      <c r="K2118" s="11"/>
      <c r="L2118" s="11"/>
      <c r="M2118" s="15"/>
      <c r="N2118" s="16"/>
      <c r="O2118" s="17"/>
      <c r="P2118" s="18"/>
    </row>
    <row r="2119" spans="4:16" x14ac:dyDescent="0.25">
      <c r="D2119" s="11"/>
      <c r="E2119" s="11"/>
      <c r="F2119" s="12"/>
      <c r="G2119" s="11"/>
      <c r="H2119" s="13"/>
      <c r="I2119" s="14"/>
      <c r="K2119" s="11"/>
      <c r="L2119" s="11"/>
      <c r="M2119" s="15"/>
      <c r="N2119" s="16"/>
      <c r="O2119" s="17"/>
      <c r="P2119" s="18"/>
    </row>
    <row r="2120" spans="4:16" x14ac:dyDescent="0.25">
      <c r="D2120" s="11"/>
      <c r="E2120" s="11"/>
      <c r="F2120" s="12"/>
      <c r="G2120" s="11"/>
      <c r="H2120" s="13"/>
      <c r="I2120" s="14"/>
      <c r="K2120" s="11"/>
      <c r="L2120" s="11"/>
      <c r="M2120" s="15"/>
      <c r="N2120" s="16"/>
      <c r="O2120" s="17"/>
      <c r="P2120" s="18"/>
    </row>
    <row r="2121" spans="4:16" x14ac:dyDescent="0.25">
      <c r="D2121" s="11"/>
      <c r="E2121" s="11"/>
      <c r="F2121" s="12"/>
      <c r="G2121" s="11"/>
      <c r="H2121" s="13"/>
      <c r="I2121" s="14"/>
      <c r="K2121" s="11"/>
      <c r="L2121" s="11"/>
      <c r="M2121" s="15"/>
      <c r="N2121" s="16"/>
      <c r="O2121" s="17"/>
      <c r="P2121" s="18"/>
    </row>
    <row r="2122" spans="4:16" x14ac:dyDescent="0.25">
      <c r="D2122" s="11"/>
      <c r="E2122" s="11"/>
      <c r="F2122" s="12"/>
      <c r="G2122" s="11"/>
      <c r="H2122" s="13"/>
      <c r="I2122" s="14"/>
      <c r="K2122" s="11"/>
      <c r="L2122" s="11"/>
      <c r="M2122" s="15"/>
      <c r="N2122" s="16"/>
      <c r="O2122" s="17"/>
      <c r="P2122" s="18"/>
    </row>
    <row r="2123" spans="4:16" x14ac:dyDescent="0.25">
      <c r="D2123" s="11"/>
      <c r="E2123" s="11"/>
      <c r="F2123" s="12"/>
      <c r="G2123" s="11"/>
      <c r="H2123" s="13"/>
      <c r="I2123" s="14"/>
      <c r="K2123" s="11"/>
      <c r="L2123" s="11"/>
      <c r="M2123" s="15"/>
      <c r="N2123" s="16"/>
      <c r="O2123" s="17"/>
      <c r="P2123" s="18"/>
    </row>
    <row r="2124" spans="4:16" x14ac:dyDescent="0.25">
      <c r="D2124" s="11"/>
      <c r="E2124" s="11"/>
      <c r="F2124" s="12"/>
      <c r="G2124" s="11"/>
      <c r="H2124" s="13"/>
      <c r="I2124" s="14"/>
      <c r="K2124" s="11"/>
      <c r="L2124" s="11"/>
      <c r="M2124" s="15"/>
      <c r="N2124" s="16"/>
      <c r="O2124" s="17"/>
      <c r="P2124" s="18"/>
    </row>
    <row r="2125" spans="4:16" x14ac:dyDescent="0.25">
      <c r="D2125" s="11"/>
      <c r="E2125" s="11"/>
      <c r="F2125" s="12"/>
      <c r="G2125" s="11"/>
      <c r="H2125" s="13"/>
      <c r="I2125" s="14"/>
      <c r="K2125" s="11"/>
      <c r="L2125" s="11"/>
      <c r="M2125" s="15"/>
      <c r="N2125" s="16"/>
      <c r="O2125" s="17"/>
      <c r="P2125" s="18"/>
    </row>
    <row r="2126" spans="4:16" x14ac:dyDescent="0.25">
      <c r="D2126" s="11"/>
      <c r="E2126" s="11"/>
      <c r="F2126" s="12"/>
      <c r="G2126" s="11"/>
      <c r="H2126" s="13"/>
      <c r="I2126" s="14"/>
      <c r="K2126" s="11"/>
      <c r="L2126" s="11"/>
      <c r="M2126" s="15"/>
      <c r="N2126" s="16"/>
      <c r="O2126" s="17"/>
      <c r="P2126" s="18"/>
    </row>
    <row r="2127" spans="4:16" x14ac:dyDescent="0.25">
      <c r="D2127" s="11"/>
      <c r="E2127" s="11"/>
      <c r="F2127" s="12"/>
      <c r="G2127" s="11"/>
      <c r="H2127" s="13"/>
      <c r="I2127" s="14"/>
      <c r="K2127" s="11"/>
      <c r="L2127" s="11"/>
      <c r="M2127" s="15"/>
      <c r="N2127" s="16"/>
      <c r="O2127" s="17"/>
      <c r="P2127" s="18"/>
    </row>
    <row r="2128" spans="4:16" x14ac:dyDescent="0.25">
      <c r="D2128" s="11"/>
      <c r="E2128" s="11"/>
      <c r="F2128" s="12"/>
      <c r="G2128" s="11"/>
      <c r="H2128" s="13"/>
      <c r="I2128" s="14"/>
      <c r="K2128" s="11"/>
      <c r="L2128" s="11"/>
      <c r="M2128" s="15"/>
      <c r="N2128" s="16"/>
      <c r="O2128" s="17"/>
      <c r="P2128" s="18"/>
    </row>
    <row r="2129" spans="4:16" x14ac:dyDescent="0.25">
      <c r="D2129" s="11"/>
      <c r="E2129" s="11"/>
      <c r="F2129" s="12"/>
      <c r="G2129" s="11"/>
      <c r="H2129" s="13"/>
      <c r="I2129" s="14"/>
      <c r="K2129" s="11"/>
      <c r="L2129" s="11"/>
      <c r="M2129" s="15"/>
      <c r="N2129" s="16"/>
      <c r="O2129" s="17"/>
      <c r="P2129" s="18"/>
    </row>
    <row r="2130" spans="4:16" x14ac:dyDescent="0.25">
      <c r="D2130" s="11"/>
      <c r="E2130" s="11"/>
      <c r="F2130" s="12"/>
      <c r="G2130" s="11"/>
      <c r="H2130" s="13"/>
      <c r="I2130" s="14"/>
      <c r="K2130" s="11"/>
      <c r="L2130" s="11"/>
      <c r="M2130" s="15"/>
      <c r="N2130" s="16"/>
      <c r="O2130" s="17"/>
      <c r="P2130" s="18"/>
    </row>
    <row r="2131" spans="4:16" x14ac:dyDescent="0.25">
      <c r="D2131" s="11"/>
      <c r="E2131" s="11"/>
      <c r="F2131" s="12"/>
      <c r="G2131" s="11"/>
      <c r="H2131" s="13"/>
      <c r="I2131" s="14"/>
      <c r="K2131" s="11"/>
      <c r="L2131" s="11"/>
      <c r="M2131" s="15"/>
      <c r="N2131" s="16"/>
      <c r="O2131" s="17"/>
      <c r="P2131" s="18"/>
    </row>
    <row r="2132" spans="4:16" x14ac:dyDescent="0.25">
      <c r="D2132" s="11"/>
      <c r="E2132" s="11"/>
      <c r="F2132" s="12"/>
      <c r="G2132" s="11"/>
      <c r="H2132" s="13"/>
      <c r="I2132" s="14"/>
      <c r="K2132" s="11"/>
      <c r="L2132" s="11"/>
      <c r="M2132" s="15"/>
      <c r="N2132" s="16"/>
      <c r="O2132" s="17"/>
      <c r="P2132" s="18"/>
    </row>
    <row r="2133" spans="4:16" x14ac:dyDescent="0.25">
      <c r="D2133" s="11"/>
      <c r="E2133" s="11"/>
      <c r="F2133" s="12"/>
      <c r="G2133" s="11"/>
      <c r="H2133" s="13"/>
      <c r="I2133" s="14"/>
      <c r="K2133" s="11"/>
      <c r="L2133" s="11"/>
      <c r="M2133" s="15"/>
      <c r="N2133" s="16"/>
      <c r="O2133" s="17"/>
      <c r="P2133" s="18"/>
    </row>
    <row r="2134" spans="4:16" x14ac:dyDescent="0.25">
      <c r="D2134" s="11"/>
      <c r="E2134" s="11"/>
      <c r="F2134" s="12"/>
      <c r="G2134" s="11"/>
      <c r="H2134" s="13"/>
      <c r="I2134" s="14"/>
      <c r="K2134" s="11"/>
      <c r="L2134" s="11"/>
      <c r="M2134" s="15"/>
      <c r="N2134" s="16"/>
      <c r="O2134" s="17"/>
      <c r="P2134" s="18"/>
    </row>
    <row r="2135" spans="4:16" x14ac:dyDescent="0.25">
      <c r="D2135" s="11"/>
      <c r="E2135" s="11"/>
      <c r="F2135" s="12"/>
      <c r="G2135" s="11"/>
      <c r="H2135" s="13"/>
      <c r="I2135" s="14"/>
      <c r="K2135" s="11"/>
      <c r="L2135" s="11"/>
      <c r="M2135" s="15"/>
      <c r="N2135" s="16"/>
      <c r="O2135" s="17"/>
      <c r="P2135" s="18"/>
    </row>
    <row r="2136" spans="4:16" x14ac:dyDescent="0.25">
      <c r="D2136" s="11"/>
      <c r="E2136" s="11"/>
      <c r="F2136" s="12"/>
      <c r="G2136" s="11"/>
      <c r="H2136" s="13"/>
      <c r="I2136" s="14"/>
      <c r="K2136" s="11"/>
      <c r="L2136" s="11"/>
      <c r="M2136" s="15"/>
      <c r="N2136" s="16"/>
      <c r="O2136" s="17"/>
      <c r="P2136" s="18"/>
    </row>
    <row r="2137" spans="4:16" x14ac:dyDescent="0.25">
      <c r="D2137" s="11"/>
      <c r="E2137" s="11"/>
      <c r="F2137" s="12"/>
      <c r="G2137" s="11"/>
      <c r="H2137" s="13"/>
      <c r="I2137" s="14"/>
      <c r="K2137" s="11"/>
      <c r="L2137" s="11"/>
      <c r="M2137" s="15"/>
      <c r="N2137" s="16"/>
      <c r="O2137" s="17"/>
      <c r="P2137" s="18"/>
    </row>
    <row r="2138" spans="4:16" x14ac:dyDescent="0.25">
      <c r="D2138" s="11"/>
      <c r="E2138" s="11"/>
      <c r="F2138" s="12"/>
      <c r="G2138" s="11"/>
      <c r="H2138" s="13"/>
      <c r="I2138" s="14"/>
      <c r="K2138" s="11"/>
      <c r="L2138" s="11"/>
      <c r="M2138" s="15"/>
      <c r="N2138" s="16"/>
      <c r="O2138" s="17"/>
      <c r="P2138" s="18"/>
    </row>
    <row r="2139" spans="4:16" x14ac:dyDescent="0.25">
      <c r="D2139" s="11"/>
      <c r="E2139" s="11"/>
      <c r="F2139" s="12"/>
      <c r="G2139" s="11"/>
      <c r="H2139" s="13"/>
      <c r="I2139" s="14"/>
      <c r="K2139" s="11"/>
      <c r="L2139" s="11"/>
      <c r="M2139" s="15"/>
      <c r="N2139" s="16"/>
      <c r="O2139" s="17"/>
      <c r="P2139" s="18"/>
    </row>
    <row r="2140" spans="4:16" x14ac:dyDescent="0.25">
      <c r="D2140" s="11"/>
      <c r="E2140" s="11"/>
      <c r="F2140" s="12"/>
      <c r="G2140" s="11"/>
      <c r="H2140" s="13"/>
      <c r="I2140" s="14"/>
      <c r="K2140" s="11"/>
      <c r="L2140" s="11"/>
      <c r="M2140" s="15"/>
      <c r="N2140" s="16"/>
      <c r="O2140" s="17"/>
      <c r="P2140" s="18"/>
    </row>
    <row r="2141" spans="4:16" x14ac:dyDescent="0.25">
      <c r="D2141" s="11"/>
      <c r="E2141" s="11"/>
      <c r="F2141" s="12"/>
      <c r="G2141" s="11"/>
      <c r="H2141" s="13"/>
      <c r="I2141" s="14"/>
      <c r="K2141" s="11"/>
      <c r="L2141" s="11"/>
      <c r="M2141" s="15"/>
      <c r="N2141" s="16"/>
      <c r="O2141" s="17"/>
      <c r="P2141" s="18"/>
    </row>
    <row r="2142" spans="4:16" x14ac:dyDescent="0.25">
      <c r="D2142" s="11"/>
      <c r="E2142" s="11"/>
      <c r="F2142" s="12"/>
      <c r="G2142" s="11"/>
      <c r="H2142" s="13"/>
      <c r="I2142" s="14"/>
      <c r="K2142" s="11"/>
      <c r="L2142" s="11"/>
      <c r="M2142" s="15"/>
      <c r="N2142" s="16"/>
      <c r="O2142" s="17"/>
      <c r="P2142" s="18"/>
    </row>
    <row r="2143" spans="4:16" x14ac:dyDescent="0.25">
      <c r="D2143" s="11"/>
      <c r="E2143" s="11"/>
      <c r="F2143" s="12"/>
      <c r="G2143" s="11"/>
      <c r="H2143" s="13"/>
      <c r="I2143" s="14"/>
      <c r="K2143" s="11"/>
      <c r="L2143" s="11"/>
      <c r="M2143" s="15"/>
      <c r="N2143" s="16"/>
      <c r="O2143" s="17"/>
      <c r="P2143" s="18"/>
    </row>
    <row r="2144" spans="4:16" x14ac:dyDescent="0.25">
      <c r="D2144" s="11"/>
      <c r="E2144" s="11"/>
      <c r="F2144" s="12"/>
      <c r="G2144" s="11"/>
      <c r="H2144" s="13"/>
      <c r="I2144" s="14"/>
      <c r="K2144" s="11"/>
      <c r="L2144" s="11"/>
      <c r="M2144" s="15"/>
      <c r="N2144" s="16"/>
      <c r="O2144" s="17"/>
      <c r="P2144" s="18"/>
    </row>
    <row r="2145" spans="4:16" x14ac:dyDescent="0.25">
      <c r="D2145" s="11"/>
      <c r="E2145" s="11"/>
      <c r="F2145" s="12"/>
      <c r="G2145" s="11"/>
      <c r="H2145" s="13"/>
      <c r="I2145" s="14"/>
      <c r="K2145" s="11"/>
      <c r="L2145" s="11"/>
      <c r="M2145" s="15"/>
      <c r="N2145" s="16"/>
      <c r="O2145" s="17"/>
      <c r="P2145" s="18"/>
    </row>
    <row r="2146" spans="4:16" x14ac:dyDescent="0.25">
      <c r="D2146" s="11"/>
      <c r="E2146" s="11"/>
      <c r="F2146" s="12"/>
      <c r="G2146" s="11"/>
      <c r="H2146" s="13"/>
      <c r="I2146" s="14"/>
      <c r="K2146" s="11"/>
      <c r="L2146" s="11"/>
      <c r="M2146" s="15"/>
      <c r="N2146" s="16"/>
      <c r="O2146" s="17"/>
      <c r="P2146" s="18"/>
    </row>
    <row r="2147" spans="4:16" x14ac:dyDescent="0.25">
      <c r="D2147" s="11"/>
      <c r="E2147" s="11"/>
      <c r="F2147" s="12"/>
      <c r="G2147" s="11"/>
      <c r="H2147" s="13"/>
      <c r="I2147" s="14"/>
      <c r="K2147" s="11"/>
      <c r="L2147" s="11"/>
      <c r="M2147" s="15"/>
      <c r="N2147" s="16"/>
      <c r="O2147" s="17"/>
      <c r="P2147" s="18"/>
    </row>
    <row r="2148" spans="4:16" x14ac:dyDescent="0.25">
      <c r="D2148" s="11"/>
      <c r="E2148" s="11"/>
      <c r="F2148" s="12"/>
      <c r="G2148" s="11"/>
      <c r="H2148" s="13"/>
      <c r="I2148" s="14"/>
      <c r="K2148" s="11"/>
      <c r="L2148" s="11"/>
      <c r="M2148" s="15"/>
      <c r="N2148" s="16"/>
      <c r="O2148" s="17"/>
      <c r="P2148" s="18"/>
    </row>
    <row r="2149" spans="4:16" x14ac:dyDescent="0.25">
      <c r="D2149" s="11"/>
      <c r="E2149" s="11"/>
      <c r="F2149" s="12"/>
      <c r="G2149" s="11"/>
      <c r="H2149" s="13"/>
      <c r="I2149" s="14"/>
      <c r="K2149" s="11"/>
      <c r="L2149" s="11"/>
      <c r="M2149" s="15"/>
      <c r="N2149" s="16"/>
      <c r="O2149" s="17"/>
      <c r="P2149" s="18"/>
    </row>
    <row r="2150" spans="4:16" x14ac:dyDescent="0.25">
      <c r="D2150" s="11"/>
      <c r="E2150" s="11"/>
      <c r="F2150" s="12"/>
      <c r="G2150" s="11"/>
      <c r="H2150" s="13"/>
      <c r="I2150" s="14"/>
      <c r="K2150" s="11"/>
      <c r="L2150" s="11"/>
      <c r="M2150" s="15"/>
      <c r="N2150" s="16"/>
      <c r="O2150" s="17"/>
      <c r="P2150" s="18"/>
    </row>
    <row r="2151" spans="4:16" x14ac:dyDescent="0.25">
      <c r="D2151" s="11"/>
      <c r="E2151" s="11"/>
      <c r="F2151" s="12"/>
      <c r="G2151" s="11"/>
      <c r="H2151" s="13"/>
      <c r="I2151" s="14"/>
      <c r="K2151" s="11"/>
      <c r="L2151" s="11"/>
      <c r="M2151" s="15"/>
      <c r="N2151" s="16"/>
      <c r="O2151" s="17"/>
      <c r="P2151" s="18"/>
    </row>
    <row r="2152" spans="4:16" x14ac:dyDescent="0.25">
      <c r="D2152" s="11"/>
      <c r="E2152" s="11"/>
      <c r="F2152" s="12"/>
      <c r="G2152" s="11"/>
      <c r="H2152" s="13"/>
      <c r="I2152" s="14"/>
      <c r="K2152" s="11"/>
      <c r="L2152" s="11"/>
      <c r="M2152" s="15"/>
      <c r="N2152" s="16"/>
      <c r="O2152" s="17"/>
      <c r="P2152" s="18"/>
    </row>
    <row r="2153" spans="4:16" x14ac:dyDescent="0.25">
      <c r="D2153" s="11"/>
      <c r="E2153" s="11"/>
      <c r="F2153" s="12"/>
      <c r="G2153" s="11"/>
      <c r="H2153" s="13"/>
      <c r="I2153" s="14"/>
      <c r="K2153" s="11"/>
      <c r="L2153" s="11"/>
      <c r="M2153" s="15"/>
      <c r="N2153" s="16"/>
      <c r="O2153" s="17"/>
      <c r="P2153" s="18"/>
    </row>
    <row r="2154" spans="4:16" x14ac:dyDescent="0.25">
      <c r="D2154" s="11"/>
      <c r="E2154" s="11"/>
      <c r="F2154" s="12"/>
      <c r="G2154" s="11"/>
      <c r="H2154" s="13"/>
      <c r="I2154" s="14"/>
      <c r="K2154" s="11"/>
      <c r="L2154" s="11"/>
      <c r="M2154" s="15"/>
      <c r="N2154" s="16"/>
      <c r="O2154" s="17"/>
      <c r="P2154" s="18"/>
    </row>
    <row r="2155" spans="4:16" x14ac:dyDescent="0.25">
      <c r="D2155" s="11"/>
      <c r="E2155" s="11"/>
      <c r="F2155" s="12"/>
      <c r="G2155" s="11"/>
      <c r="H2155" s="13"/>
      <c r="I2155" s="14"/>
      <c r="K2155" s="11"/>
      <c r="L2155" s="11"/>
      <c r="M2155" s="15"/>
      <c r="N2155" s="16"/>
      <c r="O2155" s="17"/>
      <c r="P2155" s="18"/>
    </row>
    <row r="2156" spans="4:16" x14ac:dyDescent="0.25">
      <c r="D2156" s="11"/>
      <c r="E2156" s="11"/>
      <c r="F2156" s="12"/>
      <c r="G2156" s="11"/>
      <c r="H2156" s="13"/>
      <c r="I2156" s="14"/>
      <c r="K2156" s="11"/>
      <c r="L2156" s="11"/>
      <c r="M2156" s="15"/>
      <c r="N2156" s="16"/>
      <c r="O2156" s="17"/>
      <c r="P2156" s="18"/>
    </row>
    <row r="2157" spans="4:16" x14ac:dyDescent="0.25">
      <c r="D2157" s="11"/>
      <c r="E2157" s="11"/>
      <c r="F2157" s="12"/>
      <c r="G2157" s="11"/>
      <c r="H2157" s="13"/>
      <c r="I2157" s="14"/>
      <c r="K2157" s="11"/>
      <c r="L2157" s="11"/>
      <c r="M2157" s="15"/>
      <c r="N2157" s="16"/>
      <c r="O2157" s="17"/>
      <c r="P2157" s="18"/>
    </row>
    <row r="2158" spans="4:16" x14ac:dyDescent="0.25">
      <c r="D2158" s="11"/>
      <c r="E2158" s="11"/>
      <c r="F2158" s="12"/>
      <c r="G2158" s="11"/>
      <c r="H2158" s="13"/>
      <c r="I2158" s="14"/>
      <c r="K2158" s="11"/>
      <c r="L2158" s="11"/>
      <c r="M2158" s="15"/>
      <c r="N2158" s="16"/>
      <c r="O2158" s="17"/>
      <c r="P2158" s="18"/>
    </row>
    <row r="2159" spans="4:16" x14ac:dyDescent="0.25">
      <c r="D2159" s="11"/>
      <c r="E2159" s="11"/>
      <c r="F2159" s="12"/>
      <c r="G2159" s="11"/>
      <c r="H2159" s="13"/>
      <c r="I2159" s="14"/>
      <c r="K2159" s="11"/>
      <c r="L2159" s="11"/>
      <c r="M2159" s="15"/>
      <c r="N2159" s="16"/>
      <c r="O2159" s="17"/>
      <c r="P2159" s="18"/>
    </row>
    <row r="2160" spans="4:16" x14ac:dyDescent="0.25">
      <c r="D2160" s="11"/>
      <c r="E2160" s="11"/>
      <c r="F2160" s="12"/>
      <c r="G2160" s="11"/>
      <c r="H2160" s="13"/>
      <c r="I2160" s="14"/>
      <c r="K2160" s="11"/>
      <c r="L2160" s="11"/>
      <c r="M2160" s="15"/>
      <c r="N2160" s="16"/>
      <c r="O2160" s="17"/>
      <c r="P2160" s="18"/>
    </row>
    <row r="2161" spans="4:16" x14ac:dyDescent="0.25">
      <c r="D2161" s="11"/>
      <c r="E2161" s="11"/>
      <c r="F2161" s="12"/>
      <c r="G2161" s="11"/>
      <c r="H2161" s="13"/>
      <c r="I2161" s="14"/>
      <c r="K2161" s="11"/>
      <c r="L2161" s="11"/>
      <c r="M2161" s="15"/>
      <c r="N2161" s="16"/>
      <c r="O2161" s="17"/>
      <c r="P2161" s="18"/>
    </row>
    <row r="2162" spans="4:16" x14ac:dyDescent="0.25">
      <c r="D2162" s="11"/>
      <c r="E2162" s="11"/>
      <c r="F2162" s="12"/>
      <c r="G2162" s="11"/>
      <c r="H2162" s="13"/>
      <c r="I2162" s="14"/>
      <c r="K2162" s="11"/>
      <c r="L2162" s="11"/>
      <c r="M2162" s="15"/>
      <c r="N2162" s="16"/>
      <c r="O2162" s="17"/>
      <c r="P2162" s="18"/>
    </row>
    <row r="2163" spans="4:16" x14ac:dyDescent="0.25">
      <c r="D2163" s="11"/>
      <c r="E2163" s="11"/>
      <c r="F2163" s="12"/>
      <c r="G2163" s="11"/>
      <c r="H2163" s="13"/>
      <c r="I2163" s="14"/>
      <c r="K2163" s="11"/>
      <c r="L2163" s="11"/>
      <c r="M2163" s="15"/>
      <c r="N2163" s="16"/>
      <c r="O2163" s="17"/>
      <c r="P2163" s="18"/>
    </row>
    <row r="2164" spans="4:16" x14ac:dyDescent="0.25">
      <c r="D2164" s="11"/>
      <c r="E2164" s="11"/>
      <c r="F2164" s="12"/>
      <c r="G2164" s="11"/>
      <c r="H2164" s="13"/>
      <c r="I2164" s="14"/>
      <c r="K2164" s="11"/>
      <c r="L2164" s="11"/>
      <c r="M2164" s="15"/>
      <c r="N2164" s="16"/>
      <c r="O2164" s="17"/>
      <c r="P2164" s="18"/>
    </row>
    <row r="2165" spans="4:16" x14ac:dyDescent="0.25">
      <c r="D2165" s="11"/>
      <c r="E2165" s="11"/>
      <c r="F2165" s="12"/>
      <c r="G2165" s="11"/>
      <c r="H2165" s="13"/>
      <c r="I2165" s="14"/>
      <c r="K2165" s="11"/>
      <c r="L2165" s="11"/>
      <c r="M2165" s="15"/>
      <c r="N2165" s="16"/>
      <c r="O2165" s="17"/>
      <c r="P2165" s="18"/>
    </row>
    <row r="2166" spans="4:16" x14ac:dyDescent="0.25">
      <c r="D2166" s="11"/>
      <c r="E2166" s="11"/>
      <c r="F2166" s="12"/>
      <c r="G2166" s="11"/>
      <c r="H2166" s="13"/>
      <c r="I2166" s="14"/>
      <c r="K2166" s="11"/>
      <c r="L2166" s="11"/>
      <c r="M2166" s="15"/>
      <c r="N2166" s="16"/>
      <c r="O2166" s="17"/>
      <c r="P2166" s="18"/>
    </row>
    <row r="2167" spans="4:16" x14ac:dyDescent="0.25">
      <c r="D2167" s="11"/>
      <c r="E2167" s="11"/>
      <c r="F2167" s="12"/>
      <c r="G2167" s="11"/>
      <c r="H2167" s="13"/>
      <c r="I2167" s="14"/>
      <c r="K2167" s="11"/>
      <c r="L2167" s="11"/>
      <c r="M2167" s="15"/>
      <c r="N2167" s="16"/>
      <c r="O2167" s="17"/>
      <c r="P2167" s="18"/>
    </row>
    <row r="2168" spans="4:16" x14ac:dyDescent="0.25">
      <c r="D2168" s="11"/>
      <c r="E2168" s="11"/>
      <c r="F2168" s="12"/>
      <c r="G2168" s="11"/>
      <c r="H2168" s="13"/>
      <c r="I2168" s="14"/>
      <c r="K2168" s="11"/>
      <c r="L2168" s="11"/>
      <c r="M2168" s="15"/>
      <c r="N2168" s="16"/>
      <c r="O2168" s="17"/>
      <c r="P2168" s="18"/>
    </row>
    <row r="2169" spans="4:16" x14ac:dyDescent="0.25">
      <c r="D2169" s="11"/>
      <c r="E2169" s="11"/>
      <c r="F2169" s="12"/>
      <c r="G2169" s="11"/>
      <c r="H2169" s="13"/>
      <c r="I2169" s="14"/>
      <c r="K2169" s="11"/>
      <c r="L2169" s="11"/>
      <c r="M2169" s="15"/>
      <c r="N2169" s="16"/>
      <c r="O2169" s="17"/>
      <c r="P2169" s="18"/>
    </row>
    <row r="2170" spans="4:16" x14ac:dyDescent="0.25">
      <c r="D2170" s="11"/>
      <c r="E2170" s="11"/>
      <c r="F2170" s="12"/>
      <c r="G2170" s="11"/>
      <c r="H2170" s="13"/>
      <c r="I2170" s="14"/>
      <c r="K2170" s="11"/>
      <c r="L2170" s="11"/>
      <c r="M2170" s="15"/>
      <c r="N2170" s="16"/>
      <c r="O2170" s="17"/>
      <c r="P2170" s="18"/>
    </row>
    <row r="2171" spans="4:16" x14ac:dyDescent="0.25">
      <c r="D2171" s="11"/>
      <c r="E2171" s="11"/>
      <c r="F2171" s="12"/>
      <c r="G2171" s="11"/>
      <c r="H2171" s="13"/>
      <c r="I2171" s="14"/>
      <c r="K2171" s="11"/>
      <c r="L2171" s="11"/>
      <c r="M2171" s="15"/>
      <c r="N2171" s="16"/>
      <c r="O2171" s="17"/>
      <c r="P2171" s="18"/>
    </row>
    <row r="2172" spans="4:16" x14ac:dyDescent="0.25">
      <c r="D2172" s="11"/>
      <c r="E2172" s="11"/>
      <c r="F2172" s="12"/>
      <c r="G2172" s="11"/>
      <c r="H2172" s="13"/>
      <c r="I2172" s="14"/>
      <c r="K2172" s="11"/>
      <c r="L2172" s="11"/>
      <c r="M2172" s="15"/>
      <c r="N2172" s="16"/>
      <c r="O2172" s="17"/>
      <c r="P2172" s="18"/>
    </row>
    <row r="2173" spans="4:16" x14ac:dyDescent="0.25">
      <c r="D2173" s="11"/>
      <c r="E2173" s="11"/>
      <c r="F2173" s="12"/>
      <c r="G2173" s="11"/>
      <c r="H2173" s="13"/>
      <c r="I2173" s="14"/>
      <c r="K2173" s="11"/>
      <c r="L2173" s="11"/>
      <c r="M2173" s="15"/>
      <c r="N2173" s="16"/>
      <c r="O2173" s="17"/>
      <c r="P2173" s="18"/>
    </row>
    <row r="2174" spans="4:16" x14ac:dyDescent="0.25">
      <c r="D2174" s="11"/>
      <c r="E2174" s="11"/>
      <c r="F2174" s="12"/>
      <c r="G2174" s="11"/>
      <c r="H2174" s="13"/>
      <c r="I2174" s="14"/>
      <c r="K2174" s="11"/>
      <c r="L2174" s="11"/>
      <c r="M2174" s="15"/>
      <c r="N2174" s="16"/>
      <c r="O2174" s="17"/>
      <c r="P2174" s="18"/>
    </row>
    <row r="2175" spans="4:16" x14ac:dyDescent="0.25">
      <c r="D2175" s="11"/>
      <c r="E2175" s="11"/>
      <c r="F2175" s="12"/>
      <c r="G2175" s="11"/>
      <c r="H2175" s="13"/>
      <c r="I2175" s="14"/>
      <c r="K2175" s="11"/>
      <c r="L2175" s="11"/>
      <c r="M2175" s="15"/>
      <c r="N2175" s="16"/>
      <c r="O2175" s="17"/>
      <c r="P2175" s="18"/>
    </row>
    <row r="2176" spans="4:16" x14ac:dyDescent="0.25">
      <c r="D2176" s="11"/>
      <c r="E2176" s="11"/>
      <c r="F2176" s="12"/>
      <c r="G2176" s="11"/>
      <c r="H2176" s="13"/>
      <c r="I2176" s="14"/>
      <c r="K2176" s="11"/>
      <c r="L2176" s="11"/>
      <c r="M2176" s="15"/>
      <c r="N2176" s="16"/>
      <c r="O2176" s="17"/>
      <c r="P2176" s="18"/>
    </row>
    <row r="2177" spans="4:16" x14ac:dyDescent="0.25">
      <c r="D2177" s="11"/>
      <c r="E2177" s="11"/>
      <c r="F2177" s="12"/>
      <c r="G2177" s="11"/>
      <c r="H2177" s="13"/>
      <c r="I2177" s="14"/>
      <c r="K2177" s="11"/>
      <c r="L2177" s="11"/>
      <c r="M2177" s="15"/>
      <c r="N2177" s="16"/>
      <c r="O2177" s="17"/>
      <c r="P2177" s="18"/>
    </row>
    <row r="2178" spans="4:16" x14ac:dyDescent="0.25">
      <c r="D2178" s="11"/>
      <c r="E2178" s="11"/>
      <c r="F2178" s="12"/>
      <c r="G2178" s="11"/>
      <c r="H2178" s="13"/>
      <c r="I2178" s="14"/>
      <c r="K2178" s="11"/>
      <c r="L2178" s="11"/>
      <c r="M2178" s="15"/>
      <c r="N2178" s="16"/>
      <c r="O2178" s="17"/>
      <c r="P2178" s="18"/>
    </row>
    <row r="2179" spans="4:16" x14ac:dyDescent="0.25">
      <c r="D2179" s="11"/>
      <c r="E2179" s="11"/>
      <c r="F2179" s="12"/>
      <c r="G2179" s="11"/>
      <c r="H2179" s="13"/>
      <c r="I2179" s="14"/>
      <c r="K2179" s="11"/>
      <c r="L2179" s="11"/>
      <c r="M2179" s="15"/>
      <c r="N2179" s="16"/>
      <c r="O2179" s="17"/>
      <c r="P2179" s="18"/>
    </row>
    <row r="2180" spans="4:16" x14ac:dyDescent="0.25">
      <c r="D2180" s="11"/>
      <c r="E2180" s="11"/>
      <c r="F2180" s="12"/>
      <c r="G2180" s="11"/>
      <c r="H2180" s="13"/>
      <c r="I2180" s="14"/>
      <c r="K2180" s="11"/>
      <c r="L2180" s="11"/>
      <c r="M2180" s="15"/>
      <c r="N2180" s="16"/>
      <c r="O2180" s="17"/>
      <c r="P2180" s="18"/>
    </row>
    <row r="2181" spans="4:16" x14ac:dyDescent="0.25">
      <c r="D2181" s="11"/>
      <c r="E2181" s="11"/>
      <c r="F2181" s="12"/>
      <c r="G2181" s="11"/>
      <c r="H2181" s="13"/>
      <c r="I2181" s="14"/>
      <c r="K2181" s="11"/>
      <c r="L2181" s="11"/>
      <c r="M2181" s="15"/>
      <c r="N2181" s="16"/>
      <c r="O2181" s="17"/>
      <c r="P2181" s="18"/>
    </row>
    <row r="2182" spans="4:16" x14ac:dyDescent="0.25">
      <c r="D2182" s="11"/>
      <c r="E2182" s="11"/>
      <c r="F2182" s="12"/>
      <c r="G2182" s="11"/>
      <c r="H2182" s="13"/>
      <c r="I2182" s="14"/>
      <c r="K2182" s="11"/>
      <c r="L2182" s="11"/>
      <c r="M2182" s="15"/>
      <c r="N2182" s="16"/>
      <c r="O2182" s="17"/>
      <c r="P2182" s="18"/>
    </row>
    <row r="2183" spans="4:16" x14ac:dyDescent="0.25">
      <c r="D2183" s="11"/>
      <c r="E2183" s="11"/>
      <c r="F2183" s="12"/>
      <c r="G2183" s="11"/>
      <c r="H2183" s="13"/>
      <c r="I2183" s="14"/>
      <c r="K2183" s="11"/>
      <c r="L2183" s="11"/>
      <c r="M2183" s="15"/>
      <c r="N2183" s="16"/>
      <c r="O2183" s="17"/>
      <c r="P2183" s="18"/>
    </row>
    <row r="2184" spans="4:16" x14ac:dyDescent="0.25">
      <c r="D2184" s="11"/>
      <c r="E2184" s="11"/>
      <c r="F2184" s="12"/>
      <c r="G2184" s="11"/>
      <c r="H2184" s="13"/>
      <c r="I2184" s="14"/>
      <c r="K2184" s="11"/>
      <c r="L2184" s="11"/>
      <c r="M2184" s="15"/>
      <c r="N2184" s="16"/>
      <c r="O2184" s="17"/>
      <c r="P2184" s="18"/>
    </row>
    <row r="2185" spans="4:16" x14ac:dyDescent="0.25">
      <c r="D2185" s="11"/>
      <c r="E2185" s="11"/>
      <c r="F2185" s="12"/>
      <c r="G2185" s="11"/>
      <c r="H2185" s="13"/>
      <c r="I2185" s="14"/>
      <c r="K2185" s="11"/>
      <c r="L2185" s="11"/>
      <c r="M2185" s="15"/>
      <c r="N2185" s="16"/>
      <c r="O2185" s="17"/>
      <c r="P2185" s="18"/>
    </row>
    <row r="2186" spans="4:16" x14ac:dyDescent="0.25">
      <c r="D2186" s="11"/>
      <c r="E2186" s="11"/>
      <c r="F2186" s="12"/>
      <c r="G2186" s="11"/>
      <c r="H2186" s="13"/>
      <c r="I2186" s="14"/>
      <c r="K2186" s="11"/>
      <c r="L2186" s="11"/>
      <c r="M2186" s="15"/>
      <c r="N2186" s="16"/>
      <c r="O2186" s="17"/>
      <c r="P2186" s="18"/>
    </row>
    <row r="2187" spans="4:16" x14ac:dyDescent="0.25">
      <c r="D2187" s="11"/>
      <c r="E2187" s="11"/>
      <c r="F2187" s="12"/>
      <c r="G2187" s="11"/>
      <c r="H2187" s="13"/>
      <c r="I2187" s="14"/>
      <c r="K2187" s="11"/>
      <c r="L2187" s="11"/>
      <c r="M2187" s="15"/>
      <c r="N2187" s="16"/>
      <c r="O2187" s="17"/>
      <c r="P2187" s="18"/>
    </row>
    <row r="2188" spans="4:16" x14ac:dyDescent="0.25">
      <c r="D2188" s="11"/>
      <c r="E2188" s="11"/>
      <c r="F2188" s="12"/>
      <c r="G2188" s="11"/>
      <c r="H2188" s="13"/>
      <c r="I2188" s="14"/>
      <c r="K2188" s="11"/>
      <c r="L2188" s="11"/>
      <c r="M2188" s="15"/>
      <c r="N2188" s="16"/>
      <c r="O2188" s="17"/>
      <c r="P2188" s="18"/>
    </row>
    <row r="2189" spans="4:16" x14ac:dyDescent="0.25">
      <c r="D2189" s="11"/>
      <c r="E2189" s="11"/>
      <c r="F2189" s="12"/>
      <c r="G2189" s="11"/>
      <c r="H2189" s="13"/>
      <c r="I2189" s="14"/>
      <c r="K2189" s="11"/>
      <c r="L2189" s="11"/>
      <c r="M2189" s="15"/>
      <c r="N2189" s="16"/>
      <c r="O2189" s="17"/>
      <c r="P2189" s="18"/>
    </row>
    <row r="2190" spans="4:16" x14ac:dyDescent="0.25">
      <c r="D2190" s="11"/>
      <c r="E2190" s="11"/>
      <c r="F2190" s="12"/>
      <c r="G2190" s="11"/>
      <c r="H2190" s="13"/>
      <c r="I2190" s="14"/>
      <c r="K2190" s="11"/>
      <c r="L2190" s="11"/>
      <c r="M2190" s="15"/>
      <c r="N2190" s="16"/>
      <c r="O2190" s="17"/>
      <c r="P2190" s="18"/>
    </row>
    <row r="2191" spans="4:16" x14ac:dyDescent="0.25">
      <c r="D2191" s="11"/>
      <c r="E2191" s="11"/>
      <c r="F2191" s="12"/>
      <c r="G2191" s="11"/>
      <c r="H2191" s="13"/>
      <c r="I2191" s="14"/>
      <c r="K2191" s="11"/>
      <c r="L2191" s="11"/>
      <c r="M2191" s="15"/>
      <c r="N2191" s="16"/>
      <c r="O2191" s="17"/>
      <c r="P2191" s="18"/>
    </row>
    <row r="2192" spans="4:16" x14ac:dyDescent="0.25">
      <c r="D2192" s="11"/>
      <c r="E2192" s="11"/>
      <c r="F2192" s="12"/>
      <c r="G2192" s="11"/>
      <c r="H2192" s="13"/>
      <c r="I2192" s="14"/>
      <c r="K2192" s="11"/>
      <c r="L2192" s="11"/>
      <c r="M2192" s="15"/>
      <c r="N2192" s="16"/>
      <c r="O2192" s="17"/>
      <c r="P2192" s="18"/>
    </row>
    <row r="2193" spans="4:16" x14ac:dyDescent="0.25">
      <c r="D2193" s="11"/>
      <c r="E2193" s="11"/>
      <c r="F2193" s="12"/>
      <c r="G2193" s="11"/>
      <c r="H2193" s="13"/>
      <c r="I2193" s="14"/>
      <c r="K2193" s="11"/>
      <c r="L2193" s="11"/>
      <c r="M2193" s="15"/>
      <c r="N2193" s="16"/>
      <c r="O2193" s="17"/>
      <c r="P2193" s="18"/>
    </row>
    <row r="2194" spans="4:16" x14ac:dyDescent="0.25">
      <c r="D2194" s="11"/>
      <c r="E2194" s="11"/>
      <c r="F2194" s="12"/>
      <c r="G2194" s="11"/>
      <c r="H2194" s="13"/>
      <c r="I2194" s="14"/>
      <c r="K2194" s="11"/>
      <c r="L2194" s="11"/>
      <c r="M2194" s="15"/>
      <c r="N2194" s="16"/>
      <c r="O2194" s="17"/>
      <c r="P2194" s="18"/>
    </row>
    <row r="2195" spans="4:16" x14ac:dyDescent="0.25">
      <c r="D2195" s="11"/>
      <c r="E2195" s="11"/>
      <c r="F2195" s="12"/>
      <c r="G2195" s="11"/>
      <c r="H2195" s="13"/>
      <c r="I2195" s="14"/>
      <c r="K2195" s="11"/>
      <c r="L2195" s="11"/>
      <c r="M2195" s="15"/>
      <c r="N2195" s="16"/>
      <c r="O2195" s="17"/>
      <c r="P2195" s="18"/>
    </row>
    <row r="2196" spans="4:16" x14ac:dyDescent="0.25">
      <c r="D2196" s="11"/>
      <c r="E2196" s="11"/>
      <c r="F2196" s="12"/>
      <c r="G2196" s="11"/>
      <c r="H2196" s="13"/>
      <c r="I2196" s="14"/>
      <c r="K2196" s="11"/>
      <c r="L2196" s="11"/>
      <c r="M2196" s="15"/>
      <c r="N2196" s="16"/>
      <c r="O2196" s="17"/>
      <c r="P2196" s="18"/>
    </row>
    <row r="2197" spans="4:16" x14ac:dyDescent="0.25">
      <c r="D2197" s="11"/>
      <c r="E2197" s="11"/>
      <c r="F2197" s="12"/>
      <c r="G2197" s="11"/>
      <c r="H2197" s="13"/>
      <c r="I2197" s="14"/>
      <c r="K2197" s="11"/>
      <c r="L2197" s="11"/>
      <c r="M2197" s="15"/>
      <c r="N2197" s="16"/>
      <c r="O2197" s="17"/>
      <c r="P2197" s="18"/>
    </row>
    <row r="2198" spans="4:16" x14ac:dyDescent="0.25">
      <c r="D2198" s="11"/>
      <c r="E2198" s="11"/>
      <c r="F2198" s="12"/>
      <c r="G2198" s="11"/>
      <c r="H2198" s="13"/>
      <c r="I2198" s="14"/>
      <c r="K2198" s="11"/>
      <c r="L2198" s="11"/>
      <c r="M2198" s="15"/>
      <c r="N2198" s="16"/>
      <c r="O2198" s="17"/>
      <c r="P2198" s="18"/>
    </row>
    <row r="2199" spans="4:16" x14ac:dyDescent="0.25">
      <c r="D2199" s="11"/>
      <c r="E2199" s="11"/>
      <c r="F2199" s="12"/>
      <c r="G2199" s="11"/>
      <c r="H2199" s="13"/>
      <c r="I2199" s="14"/>
      <c r="K2199" s="11"/>
      <c r="L2199" s="11"/>
      <c r="M2199" s="15"/>
      <c r="N2199" s="16"/>
      <c r="O2199" s="17"/>
      <c r="P2199" s="18"/>
    </row>
    <row r="2200" spans="4:16" x14ac:dyDescent="0.25">
      <c r="D2200" s="11"/>
      <c r="E2200" s="11"/>
      <c r="F2200" s="12"/>
      <c r="G2200" s="11"/>
      <c r="H2200" s="13"/>
      <c r="I2200" s="14"/>
      <c r="K2200" s="11"/>
      <c r="L2200" s="11"/>
      <c r="M2200" s="15"/>
      <c r="N2200" s="16"/>
      <c r="O2200" s="17"/>
      <c r="P2200" s="18"/>
    </row>
    <row r="2201" spans="4:16" x14ac:dyDescent="0.25">
      <c r="D2201" s="11"/>
      <c r="E2201" s="11"/>
      <c r="F2201" s="12"/>
      <c r="G2201" s="11"/>
      <c r="H2201" s="13"/>
      <c r="I2201" s="14"/>
      <c r="K2201" s="11"/>
      <c r="L2201" s="11"/>
      <c r="M2201" s="15"/>
      <c r="N2201" s="16"/>
      <c r="O2201" s="17"/>
      <c r="P2201" s="18"/>
    </row>
    <row r="2202" spans="4:16" x14ac:dyDescent="0.25">
      <c r="D2202" s="11"/>
      <c r="E2202" s="11"/>
      <c r="F2202" s="12"/>
      <c r="G2202" s="11"/>
      <c r="H2202" s="13"/>
      <c r="I2202" s="14"/>
      <c r="K2202" s="11"/>
      <c r="L2202" s="11"/>
      <c r="M2202" s="15"/>
      <c r="N2202" s="16"/>
      <c r="O2202" s="17"/>
      <c r="P2202" s="18"/>
    </row>
    <row r="2203" spans="4:16" x14ac:dyDescent="0.25">
      <c r="D2203" s="11"/>
      <c r="E2203" s="11"/>
      <c r="F2203" s="12"/>
      <c r="G2203" s="11"/>
      <c r="H2203" s="13"/>
      <c r="I2203" s="14"/>
      <c r="K2203" s="11"/>
      <c r="L2203" s="11"/>
      <c r="M2203" s="15"/>
      <c r="N2203" s="16"/>
      <c r="O2203" s="17"/>
      <c r="P2203" s="18"/>
    </row>
    <row r="2204" spans="4:16" x14ac:dyDescent="0.25">
      <c r="D2204" s="11"/>
      <c r="E2204" s="11"/>
      <c r="F2204" s="12"/>
      <c r="G2204" s="11"/>
      <c r="H2204" s="13"/>
      <c r="I2204" s="14"/>
      <c r="K2204" s="11"/>
      <c r="L2204" s="11"/>
      <c r="M2204" s="15"/>
      <c r="N2204" s="16"/>
      <c r="O2204" s="17"/>
      <c r="P2204" s="18"/>
    </row>
    <row r="2205" spans="4:16" x14ac:dyDescent="0.25">
      <c r="D2205" s="11"/>
      <c r="E2205" s="11"/>
      <c r="F2205" s="12"/>
      <c r="G2205" s="11"/>
      <c r="H2205" s="13"/>
      <c r="I2205" s="14"/>
      <c r="K2205" s="11"/>
      <c r="L2205" s="11"/>
      <c r="M2205" s="15"/>
      <c r="N2205" s="16"/>
      <c r="O2205" s="17"/>
      <c r="P2205" s="18"/>
    </row>
    <row r="2206" spans="4:16" x14ac:dyDescent="0.25">
      <c r="D2206" s="11"/>
      <c r="E2206" s="11"/>
      <c r="F2206" s="12"/>
      <c r="G2206" s="11"/>
      <c r="H2206" s="13"/>
      <c r="I2206" s="14"/>
      <c r="K2206" s="11"/>
      <c r="L2206" s="11"/>
      <c r="M2206" s="15"/>
      <c r="N2206" s="16"/>
      <c r="O2206" s="17"/>
      <c r="P2206" s="18"/>
    </row>
    <row r="2207" spans="4:16" x14ac:dyDescent="0.25">
      <c r="D2207" s="11"/>
      <c r="E2207" s="11"/>
      <c r="F2207" s="12"/>
      <c r="G2207" s="11"/>
      <c r="H2207" s="13"/>
      <c r="I2207" s="14"/>
      <c r="K2207" s="11"/>
      <c r="L2207" s="11"/>
      <c r="M2207" s="15"/>
      <c r="N2207" s="16"/>
      <c r="O2207" s="17"/>
      <c r="P2207" s="18"/>
    </row>
    <row r="2208" spans="4:16" x14ac:dyDescent="0.25">
      <c r="D2208" s="11"/>
      <c r="E2208" s="11"/>
      <c r="F2208" s="12"/>
      <c r="G2208" s="11"/>
      <c r="H2208" s="13"/>
      <c r="I2208" s="14"/>
      <c r="K2208" s="11"/>
      <c r="L2208" s="11"/>
      <c r="M2208" s="15"/>
      <c r="N2208" s="16"/>
      <c r="O2208" s="17"/>
      <c r="P2208" s="18"/>
    </row>
    <row r="2209" spans="4:16" x14ac:dyDescent="0.25">
      <c r="D2209" s="11"/>
      <c r="E2209" s="11"/>
      <c r="F2209" s="12"/>
      <c r="G2209" s="11"/>
      <c r="H2209" s="13"/>
      <c r="I2209" s="14"/>
      <c r="K2209" s="11"/>
      <c r="L2209" s="11"/>
      <c r="M2209" s="15"/>
      <c r="N2209" s="16"/>
      <c r="O2209" s="17"/>
      <c r="P2209" s="18"/>
    </row>
    <row r="2210" spans="4:16" x14ac:dyDescent="0.25">
      <c r="D2210" s="11"/>
      <c r="E2210" s="11"/>
      <c r="F2210" s="12"/>
      <c r="G2210" s="11"/>
      <c r="H2210" s="13"/>
      <c r="I2210" s="14"/>
      <c r="K2210" s="11"/>
      <c r="L2210" s="11"/>
      <c r="M2210" s="15"/>
      <c r="N2210" s="16"/>
      <c r="O2210" s="17"/>
      <c r="P2210" s="18"/>
    </row>
    <row r="2211" spans="4:16" x14ac:dyDescent="0.25">
      <c r="D2211" s="11"/>
      <c r="E2211" s="11"/>
      <c r="F2211" s="12"/>
      <c r="G2211" s="11"/>
      <c r="H2211" s="13"/>
      <c r="I2211" s="14"/>
      <c r="K2211" s="11"/>
      <c r="L2211" s="11"/>
      <c r="M2211" s="15"/>
      <c r="N2211" s="16"/>
      <c r="O2211" s="17"/>
      <c r="P2211" s="18"/>
    </row>
    <row r="2212" spans="4:16" x14ac:dyDescent="0.25">
      <c r="D2212" s="11"/>
      <c r="E2212" s="11"/>
      <c r="F2212" s="12"/>
      <c r="G2212" s="11"/>
      <c r="H2212" s="13"/>
      <c r="I2212" s="14"/>
      <c r="K2212" s="11"/>
      <c r="L2212" s="11"/>
      <c r="M2212" s="15"/>
      <c r="N2212" s="16"/>
      <c r="O2212" s="17"/>
      <c r="P2212" s="18"/>
    </row>
    <row r="2213" spans="4:16" x14ac:dyDescent="0.25">
      <c r="D2213" s="11"/>
      <c r="E2213" s="11"/>
      <c r="F2213" s="12"/>
      <c r="G2213" s="11"/>
      <c r="H2213" s="13"/>
      <c r="I2213" s="14"/>
      <c r="K2213" s="11"/>
      <c r="L2213" s="11"/>
      <c r="M2213" s="15"/>
      <c r="N2213" s="16"/>
      <c r="O2213" s="17"/>
      <c r="P2213" s="18"/>
    </row>
    <row r="2214" spans="4:16" x14ac:dyDescent="0.25">
      <c r="D2214" s="11"/>
      <c r="E2214" s="11"/>
      <c r="F2214" s="12"/>
      <c r="G2214" s="11"/>
      <c r="H2214" s="13"/>
      <c r="I2214" s="14"/>
      <c r="K2214" s="11"/>
      <c r="L2214" s="11"/>
      <c r="M2214" s="15"/>
      <c r="N2214" s="16"/>
      <c r="O2214" s="17"/>
      <c r="P2214" s="18"/>
    </row>
    <row r="2215" spans="4:16" x14ac:dyDescent="0.25">
      <c r="D2215" s="11"/>
      <c r="E2215" s="11"/>
      <c r="F2215" s="12"/>
      <c r="G2215" s="11"/>
      <c r="H2215" s="13"/>
      <c r="I2215" s="14"/>
      <c r="K2215" s="11"/>
      <c r="L2215" s="11"/>
      <c r="M2215" s="15"/>
      <c r="N2215" s="16"/>
      <c r="O2215" s="17"/>
      <c r="P2215" s="18"/>
    </row>
    <row r="2216" spans="4:16" x14ac:dyDescent="0.25">
      <c r="D2216" s="11"/>
      <c r="E2216" s="11"/>
      <c r="F2216" s="12"/>
      <c r="G2216" s="11"/>
      <c r="H2216" s="13"/>
      <c r="I2216" s="14"/>
      <c r="K2216" s="11"/>
      <c r="L2216" s="11"/>
      <c r="M2216" s="15"/>
      <c r="N2216" s="16"/>
      <c r="O2216" s="17"/>
      <c r="P2216" s="18"/>
    </row>
    <row r="2217" spans="4:16" x14ac:dyDescent="0.25">
      <c r="D2217" s="11"/>
      <c r="E2217" s="11"/>
      <c r="F2217" s="12"/>
      <c r="G2217" s="11"/>
      <c r="H2217" s="13"/>
      <c r="I2217" s="14"/>
      <c r="K2217" s="11"/>
      <c r="L2217" s="11"/>
      <c r="M2217" s="15"/>
      <c r="N2217" s="16"/>
      <c r="O2217" s="17"/>
      <c r="P2217" s="18"/>
    </row>
    <row r="2218" spans="4:16" x14ac:dyDescent="0.25">
      <c r="D2218" s="11"/>
      <c r="E2218" s="11"/>
      <c r="F2218" s="12"/>
      <c r="G2218" s="11"/>
      <c r="H2218" s="13"/>
      <c r="I2218" s="14"/>
      <c r="K2218" s="11"/>
      <c r="L2218" s="11"/>
      <c r="M2218" s="15"/>
      <c r="N2218" s="16"/>
      <c r="O2218" s="17"/>
      <c r="P2218" s="18"/>
    </row>
    <row r="2219" spans="4:16" x14ac:dyDescent="0.25">
      <c r="D2219" s="11"/>
      <c r="E2219" s="11"/>
      <c r="F2219" s="12"/>
      <c r="G2219" s="11"/>
      <c r="H2219" s="13"/>
      <c r="I2219" s="14"/>
      <c r="K2219" s="11"/>
      <c r="L2219" s="11"/>
      <c r="M2219" s="15"/>
      <c r="N2219" s="16"/>
      <c r="O2219" s="17"/>
      <c r="P2219" s="18"/>
    </row>
    <row r="2220" spans="4:16" x14ac:dyDescent="0.25">
      <c r="D2220" s="11"/>
      <c r="E2220" s="11"/>
      <c r="F2220" s="12"/>
      <c r="G2220" s="11"/>
      <c r="H2220" s="13"/>
      <c r="I2220" s="14"/>
      <c r="K2220" s="11"/>
      <c r="L2220" s="11"/>
      <c r="M2220" s="15"/>
      <c r="N2220" s="16"/>
      <c r="O2220" s="17"/>
      <c r="P2220" s="18"/>
    </row>
    <row r="2221" spans="4:16" x14ac:dyDescent="0.25">
      <c r="D2221" s="11"/>
      <c r="E2221" s="11"/>
      <c r="F2221" s="12"/>
      <c r="G2221" s="11"/>
      <c r="H2221" s="13"/>
      <c r="I2221" s="14"/>
      <c r="K2221" s="11"/>
      <c r="L2221" s="11"/>
      <c r="M2221" s="15"/>
      <c r="N2221" s="16"/>
      <c r="O2221" s="17"/>
      <c r="P2221" s="18"/>
    </row>
    <row r="2222" spans="4:16" x14ac:dyDescent="0.25">
      <c r="D2222" s="11"/>
      <c r="E2222" s="11"/>
      <c r="F2222" s="12"/>
      <c r="G2222" s="11"/>
      <c r="H2222" s="13"/>
      <c r="I2222" s="14"/>
      <c r="K2222" s="11"/>
      <c r="L2222" s="11"/>
      <c r="M2222" s="15"/>
      <c r="N2222" s="16"/>
      <c r="O2222" s="17"/>
      <c r="P2222" s="18"/>
    </row>
    <row r="2223" spans="4:16" x14ac:dyDescent="0.25">
      <c r="D2223" s="11"/>
      <c r="E2223" s="11"/>
      <c r="F2223" s="12"/>
      <c r="G2223" s="11"/>
      <c r="H2223" s="13"/>
      <c r="I2223" s="14"/>
      <c r="K2223" s="11"/>
      <c r="L2223" s="11"/>
      <c r="M2223" s="15"/>
      <c r="N2223" s="16"/>
      <c r="O2223" s="17"/>
      <c r="P2223" s="18"/>
    </row>
    <row r="2224" spans="4:16" x14ac:dyDescent="0.25">
      <c r="D2224" s="11"/>
      <c r="E2224" s="11"/>
      <c r="F2224" s="12"/>
      <c r="G2224" s="11"/>
      <c r="H2224" s="13"/>
      <c r="I2224" s="14"/>
      <c r="K2224" s="11"/>
      <c r="L2224" s="11"/>
      <c r="M2224" s="15"/>
      <c r="N2224" s="16"/>
      <c r="O2224" s="17"/>
      <c r="P2224" s="18"/>
    </row>
    <row r="2225" spans="4:16" x14ac:dyDescent="0.25">
      <c r="D2225" s="11"/>
      <c r="E2225" s="11"/>
      <c r="F2225" s="12"/>
      <c r="G2225" s="11"/>
      <c r="H2225" s="13"/>
      <c r="I2225" s="14"/>
      <c r="K2225" s="11"/>
      <c r="L2225" s="11"/>
      <c r="M2225" s="15"/>
      <c r="N2225" s="16"/>
      <c r="O2225" s="17"/>
      <c r="P2225" s="18"/>
    </row>
    <row r="2226" spans="4:16" x14ac:dyDescent="0.25">
      <c r="D2226" s="11"/>
      <c r="E2226" s="11"/>
      <c r="F2226" s="12"/>
      <c r="G2226" s="11"/>
      <c r="H2226" s="13"/>
      <c r="I2226" s="14"/>
      <c r="K2226" s="11"/>
      <c r="L2226" s="11"/>
      <c r="M2226" s="15"/>
      <c r="N2226" s="16"/>
      <c r="O2226" s="17"/>
      <c r="P2226" s="18"/>
    </row>
    <row r="2227" spans="4:16" x14ac:dyDescent="0.25">
      <c r="D2227" s="11"/>
      <c r="E2227" s="11"/>
      <c r="F2227" s="12"/>
      <c r="G2227" s="11"/>
      <c r="H2227" s="13"/>
      <c r="I2227" s="14"/>
      <c r="K2227" s="11"/>
      <c r="L2227" s="11"/>
      <c r="M2227" s="15"/>
      <c r="N2227" s="16"/>
      <c r="O2227" s="17"/>
      <c r="P2227" s="18"/>
    </row>
    <row r="2228" spans="4:16" x14ac:dyDescent="0.25">
      <c r="D2228" s="11"/>
      <c r="E2228" s="11"/>
      <c r="F2228" s="12"/>
      <c r="G2228" s="11"/>
      <c r="H2228" s="13"/>
      <c r="I2228" s="14"/>
      <c r="K2228" s="11"/>
      <c r="L2228" s="11"/>
      <c r="M2228" s="15"/>
      <c r="N2228" s="16"/>
      <c r="O2228" s="17"/>
      <c r="P2228" s="18"/>
    </row>
    <row r="2229" spans="4:16" x14ac:dyDescent="0.25">
      <c r="D2229" s="11"/>
      <c r="E2229" s="11"/>
      <c r="F2229" s="12"/>
      <c r="G2229" s="11"/>
      <c r="H2229" s="13"/>
      <c r="I2229" s="14"/>
      <c r="K2229" s="11"/>
      <c r="L2229" s="11"/>
      <c r="M2229" s="15"/>
      <c r="N2229" s="16"/>
      <c r="O2229" s="17"/>
      <c r="P2229" s="18"/>
    </row>
    <row r="2230" spans="4:16" x14ac:dyDescent="0.25">
      <c r="D2230" s="11"/>
      <c r="E2230" s="11"/>
      <c r="F2230" s="12"/>
      <c r="G2230" s="11"/>
      <c r="H2230" s="13"/>
      <c r="I2230" s="14"/>
      <c r="K2230" s="11"/>
      <c r="L2230" s="11"/>
      <c r="M2230" s="15"/>
      <c r="N2230" s="16"/>
      <c r="O2230" s="17"/>
      <c r="P2230" s="18"/>
    </row>
    <row r="2231" spans="4:16" x14ac:dyDescent="0.25">
      <c r="D2231" s="11"/>
      <c r="E2231" s="11"/>
      <c r="F2231" s="12"/>
      <c r="G2231" s="11"/>
      <c r="H2231" s="13"/>
      <c r="I2231" s="14"/>
      <c r="K2231" s="11"/>
      <c r="L2231" s="11"/>
      <c r="M2231" s="15"/>
      <c r="N2231" s="16"/>
      <c r="O2231" s="17"/>
      <c r="P2231" s="18"/>
    </row>
    <row r="2232" spans="4:16" x14ac:dyDescent="0.25">
      <c r="D2232" s="11"/>
      <c r="E2232" s="11"/>
      <c r="F2232" s="12"/>
      <c r="G2232" s="11"/>
      <c r="H2232" s="13"/>
      <c r="I2232" s="14"/>
      <c r="K2232" s="11"/>
      <c r="L2232" s="11"/>
      <c r="M2232" s="15"/>
      <c r="N2232" s="16"/>
      <c r="O2232" s="17"/>
      <c r="P2232" s="18"/>
    </row>
    <row r="2233" spans="4:16" x14ac:dyDescent="0.25">
      <c r="D2233" s="11"/>
      <c r="E2233" s="11"/>
      <c r="F2233" s="12"/>
      <c r="G2233" s="11"/>
      <c r="H2233" s="13"/>
      <c r="I2233" s="14"/>
      <c r="K2233" s="11"/>
      <c r="L2233" s="11"/>
      <c r="M2233" s="15"/>
      <c r="N2233" s="16"/>
      <c r="O2233" s="17"/>
      <c r="P2233" s="18"/>
    </row>
    <row r="2234" spans="4:16" x14ac:dyDescent="0.25">
      <c r="D2234" s="11"/>
      <c r="E2234" s="11"/>
      <c r="F2234" s="12"/>
      <c r="G2234" s="11"/>
      <c r="H2234" s="13"/>
      <c r="I2234" s="14"/>
      <c r="K2234" s="11"/>
      <c r="L2234" s="11"/>
      <c r="M2234" s="15"/>
      <c r="N2234" s="16"/>
      <c r="O2234" s="17"/>
      <c r="P2234" s="18"/>
    </row>
    <row r="2235" spans="4:16" x14ac:dyDescent="0.25">
      <c r="D2235" s="11"/>
      <c r="E2235" s="11"/>
      <c r="F2235" s="12"/>
      <c r="G2235" s="11"/>
      <c r="H2235" s="13"/>
      <c r="I2235" s="14"/>
      <c r="K2235" s="11"/>
      <c r="L2235" s="11"/>
      <c r="M2235" s="15"/>
      <c r="N2235" s="16"/>
      <c r="O2235" s="17"/>
      <c r="P2235" s="18"/>
    </row>
    <row r="2236" spans="4:16" x14ac:dyDescent="0.25">
      <c r="D2236" s="11"/>
      <c r="E2236" s="11"/>
      <c r="F2236" s="12"/>
      <c r="G2236" s="11"/>
      <c r="H2236" s="13"/>
      <c r="I2236" s="14"/>
      <c r="K2236" s="11"/>
      <c r="L2236" s="11"/>
      <c r="M2236" s="15"/>
      <c r="N2236" s="16"/>
      <c r="O2236" s="17"/>
      <c r="P2236" s="18"/>
    </row>
    <row r="2237" spans="4:16" x14ac:dyDescent="0.25">
      <c r="D2237" s="11"/>
      <c r="E2237" s="11"/>
      <c r="F2237" s="12"/>
      <c r="G2237" s="11"/>
      <c r="H2237" s="13"/>
      <c r="I2237" s="14"/>
      <c r="K2237" s="11"/>
      <c r="L2237" s="11"/>
      <c r="M2237" s="15"/>
      <c r="N2237" s="16"/>
      <c r="O2237" s="17"/>
      <c r="P2237" s="18"/>
    </row>
    <row r="2238" spans="4:16" x14ac:dyDescent="0.25">
      <c r="D2238" s="11"/>
      <c r="E2238" s="11"/>
      <c r="F2238" s="12"/>
      <c r="G2238" s="11"/>
      <c r="H2238" s="13"/>
      <c r="I2238" s="14"/>
      <c r="K2238" s="11"/>
      <c r="L2238" s="11"/>
      <c r="M2238" s="15"/>
      <c r="N2238" s="16"/>
      <c r="O2238" s="17"/>
      <c r="P2238" s="18"/>
    </row>
    <row r="2239" spans="4:16" x14ac:dyDescent="0.25">
      <c r="D2239" s="11"/>
      <c r="E2239" s="11"/>
      <c r="F2239" s="12"/>
      <c r="G2239" s="11"/>
      <c r="H2239" s="13"/>
      <c r="I2239" s="14"/>
      <c r="K2239" s="11"/>
      <c r="L2239" s="11"/>
      <c r="M2239" s="15"/>
      <c r="N2239" s="16"/>
      <c r="O2239" s="17"/>
      <c r="P2239" s="18"/>
    </row>
    <row r="2240" spans="4:16" x14ac:dyDescent="0.25">
      <c r="D2240" s="11"/>
      <c r="E2240" s="11"/>
      <c r="F2240" s="12"/>
      <c r="G2240" s="11"/>
      <c r="H2240" s="13"/>
      <c r="I2240" s="14"/>
      <c r="K2240" s="11"/>
      <c r="L2240" s="11"/>
      <c r="M2240" s="15"/>
      <c r="N2240" s="16"/>
      <c r="O2240" s="17"/>
      <c r="P2240" s="18"/>
    </row>
    <row r="2241" spans="4:16" x14ac:dyDescent="0.25">
      <c r="D2241" s="11"/>
      <c r="E2241" s="11"/>
      <c r="F2241" s="12"/>
      <c r="G2241" s="11"/>
      <c r="H2241" s="13"/>
      <c r="I2241" s="14"/>
      <c r="K2241" s="11"/>
      <c r="L2241" s="11"/>
      <c r="M2241" s="15"/>
      <c r="N2241" s="16"/>
      <c r="O2241" s="17"/>
      <c r="P2241" s="18"/>
    </row>
    <row r="2242" spans="4:16" x14ac:dyDescent="0.25">
      <c r="D2242" s="11"/>
      <c r="E2242" s="11"/>
      <c r="F2242" s="12"/>
      <c r="G2242" s="11"/>
      <c r="H2242" s="13"/>
      <c r="I2242" s="14"/>
      <c r="K2242" s="11"/>
      <c r="L2242" s="11"/>
      <c r="M2242" s="15"/>
      <c r="N2242" s="16"/>
      <c r="O2242" s="17"/>
      <c r="P2242" s="18"/>
    </row>
    <row r="2243" spans="4:16" x14ac:dyDescent="0.25">
      <c r="D2243" s="11"/>
      <c r="E2243" s="11"/>
      <c r="F2243" s="12"/>
      <c r="G2243" s="11"/>
      <c r="H2243" s="13"/>
      <c r="I2243" s="14"/>
      <c r="K2243" s="11"/>
      <c r="L2243" s="11"/>
      <c r="M2243" s="15"/>
      <c r="N2243" s="16"/>
      <c r="O2243" s="17"/>
      <c r="P2243" s="18"/>
    </row>
    <row r="2244" spans="4:16" x14ac:dyDescent="0.25">
      <c r="D2244" s="11"/>
      <c r="E2244" s="11"/>
      <c r="F2244" s="12"/>
      <c r="G2244" s="11"/>
      <c r="H2244" s="13"/>
      <c r="I2244" s="14"/>
      <c r="K2244" s="11"/>
      <c r="L2244" s="11"/>
      <c r="M2244" s="15"/>
      <c r="N2244" s="16"/>
      <c r="O2244" s="17"/>
      <c r="P2244" s="18"/>
    </row>
    <row r="2245" spans="4:16" x14ac:dyDescent="0.25">
      <c r="D2245" s="11"/>
      <c r="E2245" s="11"/>
      <c r="F2245" s="12"/>
      <c r="G2245" s="11"/>
      <c r="H2245" s="13"/>
      <c r="I2245" s="14"/>
      <c r="K2245" s="11"/>
      <c r="L2245" s="11"/>
      <c r="M2245" s="15"/>
      <c r="N2245" s="16"/>
      <c r="O2245" s="17"/>
      <c r="P2245" s="18"/>
    </row>
    <row r="2246" spans="4:16" x14ac:dyDescent="0.25">
      <c r="D2246" s="11"/>
      <c r="E2246" s="11"/>
      <c r="F2246" s="12"/>
      <c r="G2246" s="11"/>
      <c r="H2246" s="13"/>
      <c r="I2246" s="14"/>
      <c r="K2246" s="11"/>
      <c r="L2246" s="11"/>
      <c r="M2246" s="15"/>
      <c r="N2246" s="16"/>
      <c r="O2246" s="17"/>
      <c r="P2246" s="18"/>
    </row>
    <row r="2247" spans="4:16" x14ac:dyDescent="0.25">
      <c r="D2247" s="11"/>
      <c r="E2247" s="11"/>
      <c r="F2247" s="12"/>
      <c r="G2247" s="11"/>
      <c r="H2247" s="13"/>
      <c r="I2247" s="14"/>
      <c r="K2247" s="11"/>
      <c r="L2247" s="11"/>
      <c r="M2247" s="15"/>
      <c r="N2247" s="16"/>
      <c r="O2247" s="17"/>
      <c r="P2247" s="18"/>
    </row>
    <row r="2248" spans="4:16" x14ac:dyDescent="0.25">
      <c r="D2248" s="11"/>
      <c r="E2248" s="11"/>
      <c r="F2248" s="12"/>
      <c r="G2248" s="11"/>
      <c r="H2248" s="13"/>
      <c r="I2248" s="14"/>
      <c r="K2248" s="11"/>
      <c r="L2248" s="11"/>
      <c r="M2248" s="15"/>
      <c r="N2248" s="16"/>
      <c r="O2248" s="17"/>
      <c r="P2248" s="18"/>
    </row>
    <row r="2249" spans="4:16" x14ac:dyDescent="0.25">
      <c r="D2249" s="11"/>
      <c r="E2249" s="11"/>
      <c r="F2249" s="12"/>
      <c r="G2249" s="11"/>
      <c r="H2249" s="13"/>
      <c r="I2249" s="14"/>
      <c r="K2249" s="11"/>
      <c r="L2249" s="11"/>
      <c r="M2249" s="15"/>
      <c r="N2249" s="16"/>
      <c r="O2249" s="17"/>
      <c r="P2249" s="18"/>
    </row>
    <row r="2250" spans="4:16" x14ac:dyDescent="0.25">
      <c r="D2250" s="11"/>
      <c r="E2250" s="11"/>
      <c r="F2250" s="12"/>
      <c r="G2250" s="11"/>
      <c r="H2250" s="13"/>
      <c r="I2250" s="14"/>
      <c r="K2250" s="11"/>
      <c r="L2250" s="11"/>
      <c r="M2250" s="15"/>
      <c r="N2250" s="16"/>
      <c r="O2250" s="17"/>
      <c r="P2250" s="18"/>
    </row>
    <row r="2251" spans="4:16" x14ac:dyDescent="0.25">
      <c r="D2251" s="11"/>
      <c r="E2251" s="11"/>
      <c r="F2251" s="12"/>
      <c r="G2251" s="11"/>
      <c r="H2251" s="13"/>
      <c r="I2251" s="14"/>
      <c r="K2251" s="11"/>
      <c r="L2251" s="11"/>
      <c r="M2251" s="15"/>
      <c r="N2251" s="16"/>
      <c r="O2251" s="17"/>
      <c r="P2251" s="18"/>
    </row>
    <row r="2252" spans="4:16" x14ac:dyDescent="0.25">
      <c r="D2252" s="11"/>
      <c r="E2252" s="11"/>
      <c r="F2252" s="12"/>
      <c r="G2252" s="11"/>
      <c r="H2252" s="13"/>
      <c r="I2252" s="14"/>
      <c r="K2252" s="11"/>
      <c r="L2252" s="11"/>
      <c r="M2252" s="15"/>
      <c r="N2252" s="16"/>
      <c r="O2252" s="17"/>
      <c r="P2252" s="18"/>
    </row>
    <row r="2253" spans="4:16" x14ac:dyDescent="0.25">
      <c r="D2253" s="11"/>
      <c r="E2253" s="11"/>
      <c r="F2253" s="12"/>
      <c r="G2253" s="11"/>
      <c r="H2253" s="13"/>
      <c r="I2253" s="14"/>
      <c r="K2253" s="11"/>
      <c r="L2253" s="11"/>
      <c r="M2253" s="15"/>
      <c r="N2253" s="16"/>
      <c r="O2253" s="17"/>
      <c r="P2253" s="18"/>
    </row>
    <row r="2254" spans="4:16" x14ac:dyDescent="0.25">
      <c r="D2254" s="11"/>
      <c r="E2254" s="11"/>
      <c r="F2254" s="12"/>
      <c r="G2254" s="11"/>
      <c r="H2254" s="13"/>
      <c r="I2254" s="14"/>
      <c r="K2254" s="11"/>
      <c r="L2254" s="11"/>
      <c r="M2254" s="15"/>
      <c r="N2254" s="16"/>
      <c r="O2254" s="17"/>
      <c r="P2254" s="18"/>
    </row>
    <row r="2255" spans="4:16" x14ac:dyDescent="0.25">
      <c r="D2255" s="11"/>
      <c r="E2255" s="11"/>
      <c r="F2255" s="12"/>
      <c r="G2255" s="11"/>
      <c r="H2255" s="13"/>
      <c r="I2255" s="14"/>
      <c r="K2255" s="11"/>
      <c r="L2255" s="11"/>
      <c r="M2255" s="15"/>
      <c r="N2255" s="16"/>
      <c r="O2255" s="17"/>
      <c r="P2255" s="18"/>
    </row>
    <row r="2256" spans="4:16" x14ac:dyDescent="0.25">
      <c r="D2256" s="11"/>
      <c r="E2256" s="11"/>
      <c r="F2256" s="12"/>
      <c r="G2256" s="11"/>
      <c r="H2256" s="13"/>
      <c r="I2256" s="14"/>
      <c r="K2256" s="11"/>
      <c r="L2256" s="11"/>
      <c r="M2256" s="15"/>
      <c r="N2256" s="16"/>
      <c r="O2256" s="17"/>
      <c r="P2256" s="18"/>
    </row>
    <row r="2257" spans="4:16" x14ac:dyDescent="0.25">
      <c r="D2257" s="11"/>
      <c r="E2257" s="11"/>
      <c r="F2257" s="12"/>
      <c r="G2257" s="11"/>
      <c r="H2257" s="13"/>
      <c r="I2257" s="14"/>
      <c r="K2257" s="11"/>
      <c r="L2257" s="11"/>
      <c r="M2257" s="15"/>
      <c r="N2257" s="16"/>
      <c r="O2257" s="17"/>
      <c r="P2257" s="18"/>
    </row>
    <row r="2258" spans="4:16" x14ac:dyDescent="0.25">
      <c r="D2258" s="11"/>
      <c r="E2258" s="11"/>
      <c r="F2258" s="12"/>
      <c r="G2258" s="11"/>
      <c r="H2258" s="13"/>
      <c r="I2258" s="14"/>
      <c r="K2258" s="11"/>
      <c r="L2258" s="11"/>
      <c r="M2258" s="15"/>
      <c r="N2258" s="16"/>
      <c r="O2258" s="17"/>
      <c r="P2258" s="18"/>
    </row>
    <row r="2259" spans="4:16" x14ac:dyDescent="0.25">
      <c r="D2259" s="11"/>
      <c r="E2259" s="11"/>
      <c r="F2259" s="12"/>
      <c r="G2259" s="11"/>
      <c r="H2259" s="13"/>
      <c r="I2259" s="14"/>
      <c r="K2259" s="11"/>
      <c r="L2259" s="11"/>
      <c r="M2259" s="15"/>
      <c r="N2259" s="16"/>
      <c r="O2259" s="17"/>
      <c r="P2259" s="18"/>
    </row>
    <row r="2260" spans="4:16" x14ac:dyDescent="0.25">
      <c r="D2260" s="11"/>
      <c r="E2260" s="11"/>
      <c r="F2260" s="12"/>
      <c r="G2260" s="11"/>
      <c r="H2260" s="13"/>
      <c r="I2260" s="14"/>
      <c r="K2260" s="11"/>
      <c r="L2260" s="11"/>
      <c r="M2260" s="15"/>
      <c r="N2260" s="16"/>
      <c r="O2260" s="17"/>
      <c r="P2260" s="18"/>
    </row>
    <row r="2261" spans="4:16" x14ac:dyDescent="0.25">
      <c r="D2261" s="11"/>
      <c r="E2261" s="11"/>
      <c r="F2261" s="12"/>
      <c r="G2261" s="11"/>
      <c r="H2261" s="13"/>
      <c r="I2261" s="14"/>
      <c r="K2261" s="11"/>
      <c r="L2261" s="11"/>
      <c r="M2261" s="15"/>
      <c r="N2261" s="16"/>
      <c r="O2261" s="17"/>
      <c r="P2261" s="18"/>
    </row>
    <row r="2262" spans="4:16" x14ac:dyDescent="0.25">
      <c r="D2262" s="11"/>
      <c r="E2262" s="11"/>
      <c r="F2262" s="12"/>
      <c r="G2262" s="11"/>
      <c r="H2262" s="13"/>
      <c r="I2262" s="14"/>
      <c r="K2262" s="11"/>
      <c r="L2262" s="11"/>
      <c r="M2262" s="15"/>
      <c r="N2262" s="16"/>
      <c r="O2262" s="17"/>
      <c r="P2262" s="18"/>
    </row>
    <row r="2263" spans="4:16" x14ac:dyDescent="0.25">
      <c r="D2263" s="11"/>
      <c r="E2263" s="11"/>
      <c r="F2263" s="12"/>
      <c r="G2263" s="11"/>
      <c r="H2263" s="13"/>
      <c r="I2263" s="14"/>
      <c r="K2263" s="11"/>
      <c r="L2263" s="11"/>
      <c r="M2263" s="15"/>
      <c r="N2263" s="16"/>
      <c r="O2263" s="17"/>
      <c r="P2263" s="18"/>
    </row>
    <row r="2264" spans="4:16" x14ac:dyDescent="0.25">
      <c r="D2264" s="11"/>
      <c r="E2264" s="11"/>
      <c r="F2264" s="12"/>
      <c r="G2264" s="11"/>
      <c r="H2264" s="13"/>
      <c r="I2264" s="14"/>
      <c r="K2264" s="11"/>
      <c r="L2264" s="11"/>
      <c r="M2264" s="15"/>
      <c r="N2264" s="16"/>
      <c r="O2264" s="17"/>
      <c r="P2264" s="18"/>
    </row>
    <row r="2265" spans="4:16" x14ac:dyDescent="0.25">
      <c r="D2265" s="11"/>
      <c r="E2265" s="11"/>
      <c r="F2265" s="12"/>
      <c r="G2265" s="11"/>
      <c r="H2265" s="13"/>
      <c r="I2265" s="14"/>
      <c r="K2265" s="11"/>
      <c r="L2265" s="11"/>
      <c r="M2265" s="15"/>
      <c r="N2265" s="16"/>
      <c r="O2265" s="17"/>
      <c r="P2265" s="18"/>
    </row>
    <row r="2266" spans="4:16" x14ac:dyDescent="0.25">
      <c r="D2266" s="11"/>
      <c r="E2266" s="11"/>
      <c r="F2266" s="12"/>
      <c r="G2266" s="11"/>
      <c r="H2266" s="13"/>
      <c r="I2266" s="14"/>
      <c r="K2266" s="11"/>
      <c r="L2266" s="11"/>
      <c r="M2266" s="15"/>
      <c r="N2266" s="16"/>
      <c r="O2266" s="17"/>
      <c r="P2266" s="18"/>
    </row>
    <row r="2267" spans="4:16" x14ac:dyDescent="0.25">
      <c r="D2267" s="11"/>
      <c r="E2267" s="11"/>
      <c r="F2267" s="12"/>
      <c r="G2267" s="11"/>
      <c r="H2267" s="13"/>
      <c r="I2267" s="14"/>
      <c r="K2267" s="11"/>
      <c r="L2267" s="11"/>
      <c r="M2267" s="15"/>
      <c r="N2267" s="16"/>
      <c r="O2267" s="17"/>
      <c r="P2267" s="18"/>
    </row>
    <row r="2268" spans="4:16" x14ac:dyDescent="0.25">
      <c r="D2268" s="11"/>
      <c r="E2268" s="11"/>
      <c r="F2268" s="12"/>
      <c r="G2268" s="11"/>
      <c r="H2268" s="13"/>
      <c r="I2268" s="14"/>
      <c r="K2268" s="11"/>
      <c r="L2268" s="11"/>
      <c r="M2268" s="15"/>
      <c r="N2268" s="16"/>
      <c r="O2268" s="17"/>
      <c r="P2268" s="18"/>
    </row>
    <row r="2269" spans="4:16" x14ac:dyDescent="0.25">
      <c r="D2269" s="11"/>
      <c r="E2269" s="11"/>
      <c r="F2269" s="12"/>
      <c r="G2269" s="11"/>
      <c r="H2269" s="13"/>
      <c r="I2269" s="14"/>
      <c r="K2269" s="11"/>
      <c r="L2269" s="11"/>
      <c r="M2269" s="15"/>
      <c r="N2269" s="16"/>
      <c r="O2269" s="17"/>
      <c r="P2269" s="18"/>
    </row>
    <row r="2270" spans="4:16" x14ac:dyDescent="0.25">
      <c r="D2270" s="11"/>
      <c r="E2270" s="11"/>
      <c r="F2270" s="12"/>
      <c r="G2270" s="11"/>
      <c r="H2270" s="13"/>
      <c r="I2270" s="14"/>
      <c r="K2270" s="11"/>
      <c r="L2270" s="11"/>
      <c r="M2270" s="15"/>
      <c r="N2270" s="16"/>
      <c r="O2270" s="17"/>
      <c r="P2270" s="18"/>
    </row>
    <row r="2271" spans="4:16" x14ac:dyDescent="0.25">
      <c r="D2271" s="11"/>
      <c r="E2271" s="11"/>
      <c r="F2271" s="12"/>
      <c r="G2271" s="11"/>
      <c r="H2271" s="13"/>
      <c r="I2271" s="14"/>
      <c r="K2271" s="11"/>
      <c r="L2271" s="11"/>
      <c r="M2271" s="15"/>
      <c r="N2271" s="16"/>
      <c r="O2271" s="17"/>
      <c r="P2271" s="18"/>
    </row>
    <row r="2272" spans="4:16" x14ac:dyDescent="0.25">
      <c r="D2272" s="11"/>
      <c r="E2272" s="11"/>
      <c r="F2272" s="12"/>
      <c r="G2272" s="11"/>
      <c r="H2272" s="13"/>
      <c r="I2272" s="14"/>
      <c r="K2272" s="11"/>
      <c r="L2272" s="11"/>
      <c r="M2272" s="15"/>
      <c r="N2272" s="16"/>
      <c r="O2272" s="17"/>
      <c r="P2272" s="18"/>
    </row>
    <row r="2273" spans="4:16" x14ac:dyDescent="0.25">
      <c r="D2273" s="11"/>
      <c r="E2273" s="11"/>
      <c r="F2273" s="12"/>
      <c r="G2273" s="11"/>
      <c r="H2273" s="13"/>
      <c r="I2273" s="14"/>
      <c r="K2273" s="11"/>
      <c r="L2273" s="11"/>
      <c r="M2273" s="15"/>
      <c r="N2273" s="16"/>
      <c r="O2273" s="17"/>
      <c r="P2273" s="18"/>
    </row>
    <row r="2274" spans="4:16" x14ac:dyDescent="0.25">
      <c r="D2274" s="11"/>
      <c r="E2274" s="11"/>
      <c r="F2274" s="12"/>
      <c r="G2274" s="11"/>
      <c r="H2274" s="13"/>
      <c r="I2274" s="14"/>
      <c r="K2274" s="11"/>
      <c r="L2274" s="11"/>
      <c r="M2274" s="15"/>
      <c r="N2274" s="16"/>
      <c r="O2274" s="17"/>
      <c r="P2274" s="18"/>
    </row>
    <row r="2275" spans="4:16" x14ac:dyDescent="0.25">
      <c r="D2275" s="11"/>
      <c r="E2275" s="11"/>
      <c r="F2275" s="12"/>
      <c r="G2275" s="11"/>
      <c r="H2275" s="13"/>
      <c r="I2275" s="14"/>
      <c r="K2275" s="11"/>
      <c r="L2275" s="11"/>
      <c r="M2275" s="15"/>
      <c r="N2275" s="16"/>
      <c r="O2275" s="17"/>
      <c r="P2275" s="18"/>
    </row>
    <row r="2276" spans="4:16" x14ac:dyDescent="0.25">
      <c r="D2276" s="11"/>
      <c r="E2276" s="11"/>
      <c r="F2276" s="12"/>
      <c r="G2276" s="11"/>
      <c r="H2276" s="13"/>
      <c r="I2276" s="14"/>
      <c r="K2276" s="11"/>
      <c r="L2276" s="11"/>
      <c r="M2276" s="15"/>
      <c r="N2276" s="16"/>
      <c r="O2276" s="17"/>
      <c r="P2276" s="18"/>
    </row>
    <row r="2277" spans="4:16" x14ac:dyDescent="0.25">
      <c r="D2277" s="11"/>
      <c r="E2277" s="11"/>
      <c r="F2277" s="12"/>
      <c r="G2277" s="11"/>
      <c r="H2277" s="13"/>
      <c r="I2277" s="14"/>
      <c r="K2277" s="11"/>
      <c r="L2277" s="11"/>
      <c r="M2277" s="15"/>
      <c r="N2277" s="16"/>
      <c r="O2277" s="17"/>
      <c r="P2277" s="18"/>
    </row>
    <row r="2278" spans="4:16" x14ac:dyDescent="0.25">
      <c r="D2278" s="11"/>
      <c r="E2278" s="11"/>
      <c r="F2278" s="12"/>
      <c r="G2278" s="11"/>
      <c r="H2278" s="13"/>
      <c r="I2278" s="14"/>
      <c r="K2278" s="11"/>
      <c r="L2278" s="11"/>
      <c r="M2278" s="15"/>
      <c r="N2278" s="16"/>
      <c r="O2278" s="17"/>
      <c r="P2278" s="18"/>
    </row>
    <row r="2279" spans="4:16" x14ac:dyDescent="0.25">
      <c r="D2279" s="11"/>
      <c r="E2279" s="11"/>
      <c r="F2279" s="12"/>
      <c r="G2279" s="11"/>
      <c r="H2279" s="13"/>
      <c r="I2279" s="14"/>
      <c r="K2279" s="11"/>
      <c r="L2279" s="11"/>
      <c r="M2279" s="15"/>
      <c r="N2279" s="16"/>
      <c r="O2279" s="17"/>
      <c r="P2279" s="18"/>
    </row>
    <row r="2280" spans="4:16" x14ac:dyDescent="0.25">
      <c r="D2280" s="11"/>
      <c r="E2280" s="11"/>
      <c r="F2280" s="12"/>
      <c r="G2280" s="11"/>
      <c r="H2280" s="13"/>
      <c r="I2280" s="14"/>
      <c r="K2280" s="11"/>
      <c r="L2280" s="11"/>
      <c r="M2280" s="15"/>
      <c r="N2280" s="16"/>
      <c r="O2280" s="17"/>
      <c r="P2280" s="18"/>
    </row>
    <row r="2281" spans="4:16" x14ac:dyDescent="0.25">
      <c r="D2281" s="11"/>
      <c r="E2281" s="11"/>
      <c r="F2281" s="12"/>
      <c r="G2281" s="11"/>
      <c r="H2281" s="13"/>
      <c r="I2281" s="14"/>
      <c r="K2281" s="11"/>
      <c r="L2281" s="11"/>
      <c r="M2281" s="15"/>
      <c r="N2281" s="16"/>
      <c r="O2281" s="17"/>
      <c r="P2281" s="18"/>
    </row>
    <row r="2282" spans="4:16" x14ac:dyDescent="0.25">
      <c r="D2282" s="11"/>
      <c r="E2282" s="11"/>
      <c r="F2282" s="12"/>
      <c r="G2282" s="11"/>
      <c r="H2282" s="13"/>
      <c r="I2282" s="14"/>
      <c r="K2282" s="11"/>
      <c r="L2282" s="11"/>
      <c r="M2282" s="15"/>
      <c r="N2282" s="16"/>
      <c r="O2282" s="17"/>
      <c r="P2282" s="18"/>
    </row>
    <row r="2283" spans="4:16" x14ac:dyDescent="0.25">
      <c r="D2283" s="11"/>
      <c r="E2283" s="11"/>
      <c r="F2283" s="12"/>
      <c r="G2283" s="11"/>
      <c r="H2283" s="13"/>
      <c r="I2283" s="14"/>
      <c r="K2283" s="11"/>
      <c r="L2283" s="11"/>
      <c r="M2283" s="15"/>
      <c r="N2283" s="16"/>
      <c r="O2283" s="17"/>
      <c r="P2283" s="18"/>
    </row>
    <row r="2284" spans="4:16" x14ac:dyDescent="0.25">
      <c r="D2284" s="11"/>
      <c r="E2284" s="11"/>
      <c r="F2284" s="12"/>
      <c r="G2284" s="11"/>
      <c r="H2284" s="13"/>
      <c r="I2284" s="14"/>
      <c r="K2284" s="11"/>
      <c r="L2284" s="11"/>
      <c r="M2284" s="15"/>
      <c r="N2284" s="16"/>
      <c r="O2284" s="17"/>
      <c r="P2284" s="18"/>
    </row>
    <row r="2285" spans="4:16" x14ac:dyDescent="0.25">
      <c r="D2285" s="11"/>
      <c r="E2285" s="11"/>
      <c r="F2285" s="12"/>
      <c r="G2285" s="11"/>
      <c r="H2285" s="13"/>
      <c r="I2285" s="14"/>
      <c r="K2285" s="11"/>
      <c r="L2285" s="11"/>
      <c r="M2285" s="15"/>
      <c r="N2285" s="16"/>
      <c r="O2285" s="17"/>
      <c r="P2285" s="18"/>
    </row>
    <row r="2286" spans="4:16" x14ac:dyDescent="0.25">
      <c r="D2286" s="11"/>
      <c r="E2286" s="11"/>
      <c r="F2286" s="12"/>
      <c r="G2286" s="11"/>
      <c r="H2286" s="13"/>
      <c r="I2286" s="14"/>
      <c r="K2286" s="11"/>
      <c r="L2286" s="11"/>
      <c r="M2286" s="15"/>
      <c r="N2286" s="16"/>
      <c r="O2286" s="17"/>
      <c r="P2286" s="18"/>
    </row>
    <row r="2287" spans="4:16" x14ac:dyDescent="0.25">
      <c r="D2287" s="11"/>
      <c r="E2287" s="11"/>
      <c r="F2287" s="12"/>
      <c r="G2287" s="11"/>
      <c r="H2287" s="13"/>
      <c r="I2287" s="14"/>
      <c r="K2287" s="11"/>
      <c r="L2287" s="11"/>
      <c r="M2287" s="15"/>
      <c r="N2287" s="16"/>
      <c r="O2287" s="17"/>
      <c r="P2287" s="18"/>
    </row>
    <row r="2288" spans="4:16" x14ac:dyDescent="0.25">
      <c r="D2288" s="11"/>
      <c r="E2288" s="11"/>
      <c r="F2288" s="12"/>
      <c r="G2288" s="11"/>
      <c r="H2288" s="13"/>
      <c r="I2288" s="14"/>
      <c r="K2288" s="11"/>
      <c r="L2288" s="11"/>
      <c r="M2288" s="15"/>
      <c r="N2288" s="16"/>
      <c r="O2288" s="17"/>
      <c r="P2288" s="18"/>
    </row>
    <row r="2289" spans="4:16" x14ac:dyDescent="0.25">
      <c r="D2289" s="11"/>
      <c r="E2289" s="11"/>
      <c r="F2289" s="12"/>
      <c r="G2289" s="11"/>
      <c r="H2289" s="13"/>
      <c r="I2289" s="14"/>
      <c r="K2289" s="11"/>
      <c r="L2289" s="11"/>
      <c r="M2289" s="15"/>
      <c r="N2289" s="16"/>
      <c r="O2289" s="17"/>
      <c r="P2289" s="18"/>
    </row>
    <row r="2290" spans="4:16" x14ac:dyDescent="0.25">
      <c r="D2290" s="11"/>
      <c r="E2290" s="11"/>
      <c r="F2290" s="12"/>
      <c r="G2290" s="11"/>
      <c r="H2290" s="13"/>
      <c r="I2290" s="14"/>
      <c r="K2290" s="11"/>
      <c r="L2290" s="11"/>
      <c r="M2290" s="15"/>
      <c r="N2290" s="16"/>
      <c r="O2290" s="17"/>
      <c r="P2290" s="18"/>
    </row>
    <row r="2291" spans="4:16" x14ac:dyDescent="0.25">
      <c r="D2291" s="11"/>
      <c r="E2291" s="11"/>
      <c r="F2291" s="12"/>
      <c r="G2291" s="11"/>
      <c r="H2291" s="13"/>
      <c r="I2291" s="14"/>
      <c r="K2291" s="11"/>
      <c r="L2291" s="11"/>
      <c r="M2291" s="15"/>
      <c r="N2291" s="16"/>
      <c r="O2291" s="17"/>
      <c r="P2291" s="18"/>
    </row>
    <row r="2292" spans="4:16" x14ac:dyDescent="0.25">
      <c r="D2292" s="11"/>
      <c r="E2292" s="11"/>
      <c r="F2292" s="12"/>
      <c r="G2292" s="11"/>
      <c r="H2292" s="13"/>
      <c r="I2292" s="14"/>
      <c r="K2292" s="11"/>
      <c r="L2292" s="11"/>
      <c r="M2292" s="15"/>
      <c r="N2292" s="16"/>
      <c r="O2292" s="17"/>
      <c r="P2292" s="18"/>
    </row>
    <row r="2293" spans="4:16" x14ac:dyDescent="0.25">
      <c r="D2293" s="11"/>
      <c r="E2293" s="11"/>
      <c r="F2293" s="12"/>
      <c r="G2293" s="11"/>
      <c r="H2293" s="13"/>
      <c r="I2293" s="14"/>
      <c r="K2293" s="11"/>
      <c r="L2293" s="11"/>
      <c r="M2293" s="15"/>
      <c r="N2293" s="16"/>
      <c r="O2293" s="17"/>
      <c r="P2293" s="18"/>
    </row>
    <row r="2294" spans="4:16" x14ac:dyDescent="0.25">
      <c r="D2294" s="11"/>
      <c r="E2294" s="11"/>
      <c r="F2294" s="12"/>
      <c r="G2294" s="11"/>
      <c r="H2294" s="13"/>
      <c r="I2294" s="14"/>
      <c r="K2294" s="11"/>
      <c r="L2294" s="11"/>
      <c r="M2294" s="15"/>
      <c r="N2294" s="16"/>
      <c r="O2294" s="17"/>
      <c r="P2294" s="18"/>
    </row>
    <row r="2295" spans="4:16" x14ac:dyDescent="0.25">
      <c r="D2295" s="11"/>
      <c r="E2295" s="11"/>
      <c r="F2295" s="12"/>
      <c r="G2295" s="11"/>
      <c r="H2295" s="13"/>
      <c r="I2295" s="14"/>
      <c r="K2295" s="11"/>
      <c r="L2295" s="11"/>
      <c r="M2295" s="15"/>
      <c r="N2295" s="16"/>
      <c r="O2295" s="17"/>
      <c r="P2295" s="18"/>
    </row>
    <row r="2296" spans="4:16" x14ac:dyDescent="0.25">
      <c r="D2296" s="11"/>
      <c r="E2296" s="11"/>
      <c r="F2296" s="12"/>
      <c r="G2296" s="11"/>
      <c r="H2296" s="13"/>
      <c r="I2296" s="14"/>
      <c r="K2296" s="11"/>
      <c r="L2296" s="11"/>
      <c r="M2296" s="15"/>
      <c r="N2296" s="16"/>
      <c r="O2296" s="17"/>
      <c r="P2296" s="18"/>
    </row>
    <row r="2297" spans="4:16" x14ac:dyDescent="0.25">
      <c r="D2297" s="11"/>
      <c r="E2297" s="11"/>
      <c r="F2297" s="12"/>
      <c r="G2297" s="11"/>
      <c r="H2297" s="13"/>
      <c r="I2297" s="14"/>
      <c r="K2297" s="11"/>
      <c r="L2297" s="11"/>
      <c r="M2297" s="15"/>
      <c r="N2297" s="16"/>
      <c r="O2297" s="17"/>
      <c r="P2297" s="18"/>
    </row>
    <row r="2298" spans="4:16" x14ac:dyDescent="0.25">
      <c r="D2298" s="11"/>
      <c r="E2298" s="11"/>
      <c r="F2298" s="12"/>
      <c r="G2298" s="11"/>
      <c r="H2298" s="13"/>
      <c r="I2298" s="14"/>
      <c r="K2298" s="11"/>
      <c r="L2298" s="11"/>
      <c r="M2298" s="15"/>
      <c r="N2298" s="16"/>
      <c r="O2298" s="17"/>
      <c r="P2298" s="18"/>
    </row>
    <row r="2299" spans="4:16" x14ac:dyDescent="0.25">
      <c r="D2299" s="11"/>
      <c r="E2299" s="11"/>
      <c r="F2299" s="12"/>
      <c r="G2299" s="11"/>
      <c r="H2299" s="13"/>
      <c r="I2299" s="14"/>
      <c r="K2299" s="11"/>
      <c r="L2299" s="11"/>
      <c r="M2299" s="15"/>
      <c r="N2299" s="16"/>
      <c r="O2299" s="17"/>
      <c r="P2299" s="18"/>
    </row>
    <row r="2300" spans="4:16" x14ac:dyDescent="0.25">
      <c r="D2300" s="11"/>
      <c r="E2300" s="11"/>
      <c r="F2300" s="12"/>
      <c r="G2300" s="11"/>
      <c r="H2300" s="13"/>
      <c r="I2300" s="14"/>
      <c r="K2300" s="11"/>
      <c r="L2300" s="11"/>
      <c r="M2300" s="15"/>
      <c r="N2300" s="16"/>
      <c r="O2300" s="17"/>
      <c r="P2300" s="18"/>
    </row>
    <row r="2301" spans="4:16" x14ac:dyDescent="0.25">
      <c r="D2301" s="11"/>
      <c r="E2301" s="11"/>
      <c r="F2301" s="12"/>
      <c r="G2301" s="11"/>
      <c r="H2301" s="13"/>
      <c r="I2301" s="14"/>
      <c r="K2301" s="11"/>
      <c r="L2301" s="11"/>
      <c r="M2301" s="15"/>
      <c r="N2301" s="16"/>
      <c r="O2301" s="17"/>
      <c r="P2301" s="18"/>
    </row>
    <row r="2302" spans="4:16" x14ac:dyDescent="0.25">
      <c r="D2302" s="11"/>
      <c r="E2302" s="11"/>
      <c r="F2302" s="12"/>
      <c r="G2302" s="11"/>
      <c r="H2302" s="13"/>
      <c r="I2302" s="14"/>
      <c r="K2302" s="11"/>
      <c r="L2302" s="11"/>
      <c r="M2302" s="15"/>
      <c r="N2302" s="16"/>
      <c r="O2302" s="17"/>
      <c r="P2302" s="18"/>
    </row>
    <row r="2303" spans="4:16" x14ac:dyDescent="0.25">
      <c r="D2303" s="11"/>
      <c r="E2303" s="11"/>
      <c r="F2303" s="12"/>
      <c r="G2303" s="11"/>
      <c r="H2303" s="13"/>
      <c r="I2303" s="14"/>
      <c r="K2303" s="11"/>
      <c r="L2303" s="11"/>
      <c r="M2303" s="15"/>
      <c r="N2303" s="16"/>
      <c r="O2303" s="17"/>
      <c r="P2303" s="18"/>
    </row>
    <row r="2304" spans="4:16" x14ac:dyDescent="0.25">
      <c r="D2304" s="11"/>
      <c r="E2304" s="11"/>
      <c r="F2304" s="12"/>
      <c r="G2304" s="11"/>
      <c r="H2304" s="13"/>
      <c r="I2304" s="14"/>
      <c r="K2304" s="11"/>
      <c r="L2304" s="11"/>
      <c r="M2304" s="15"/>
      <c r="N2304" s="16"/>
      <c r="O2304" s="17"/>
      <c r="P2304" s="18"/>
    </row>
    <row r="2305" spans="4:16" x14ac:dyDescent="0.25">
      <c r="D2305" s="11"/>
      <c r="E2305" s="11"/>
      <c r="F2305" s="12"/>
      <c r="G2305" s="11"/>
      <c r="H2305" s="13"/>
      <c r="I2305" s="14"/>
      <c r="K2305" s="11"/>
      <c r="L2305" s="11"/>
      <c r="M2305" s="15"/>
      <c r="N2305" s="16"/>
      <c r="O2305" s="17"/>
      <c r="P2305" s="18"/>
    </row>
    <row r="2306" spans="4:16" x14ac:dyDescent="0.25">
      <c r="D2306" s="11"/>
      <c r="E2306" s="11"/>
      <c r="F2306" s="12"/>
      <c r="G2306" s="11"/>
      <c r="H2306" s="13"/>
      <c r="I2306" s="14"/>
      <c r="K2306" s="11"/>
      <c r="L2306" s="11"/>
      <c r="M2306" s="15"/>
      <c r="N2306" s="16"/>
      <c r="O2306" s="17"/>
      <c r="P2306" s="18"/>
    </row>
    <row r="2307" spans="4:16" x14ac:dyDescent="0.25">
      <c r="D2307" s="11"/>
      <c r="E2307" s="11"/>
      <c r="F2307" s="12"/>
      <c r="G2307" s="11"/>
      <c r="H2307" s="13"/>
      <c r="I2307" s="14"/>
      <c r="K2307" s="11"/>
      <c r="L2307" s="11"/>
      <c r="M2307" s="15"/>
      <c r="N2307" s="16"/>
      <c r="O2307" s="17"/>
      <c r="P2307" s="18"/>
    </row>
    <row r="2308" spans="4:16" x14ac:dyDescent="0.25">
      <c r="D2308" s="11"/>
      <c r="E2308" s="11"/>
      <c r="F2308" s="12"/>
      <c r="G2308" s="11"/>
      <c r="H2308" s="13"/>
      <c r="I2308" s="14"/>
      <c r="K2308" s="11"/>
      <c r="L2308" s="11"/>
      <c r="M2308" s="15"/>
      <c r="N2308" s="16"/>
      <c r="O2308" s="17"/>
      <c r="P2308" s="18"/>
    </row>
    <row r="2309" spans="4:16" x14ac:dyDescent="0.25">
      <c r="D2309" s="11"/>
      <c r="E2309" s="11"/>
      <c r="F2309" s="12"/>
      <c r="G2309" s="11"/>
      <c r="H2309" s="13"/>
      <c r="I2309" s="14"/>
      <c r="K2309" s="11"/>
      <c r="L2309" s="11"/>
      <c r="M2309" s="15"/>
      <c r="N2309" s="16"/>
      <c r="O2309" s="17"/>
      <c r="P2309" s="18"/>
    </row>
    <row r="2310" spans="4:16" x14ac:dyDescent="0.25">
      <c r="D2310" s="11"/>
      <c r="E2310" s="11"/>
      <c r="F2310" s="12"/>
      <c r="G2310" s="11"/>
      <c r="H2310" s="13"/>
      <c r="I2310" s="14"/>
      <c r="K2310" s="11"/>
      <c r="L2310" s="11"/>
      <c r="M2310" s="15"/>
      <c r="N2310" s="16"/>
      <c r="O2310" s="17"/>
      <c r="P2310" s="18"/>
    </row>
    <row r="2311" spans="4:16" x14ac:dyDescent="0.25">
      <c r="D2311" s="11"/>
      <c r="E2311" s="11"/>
      <c r="F2311" s="12"/>
      <c r="G2311" s="11"/>
      <c r="H2311" s="13"/>
      <c r="I2311" s="14"/>
      <c r="K2311" s="11"/>
      <c r="L2311" s="11"/>
      <c r="M2311" s="15"/>
      <c r="N2311" s="16"/>
      <c r="O2311" s="17"/>
      <c r="P2311" s="18"/>
    </row>
    <row r="2312" spans="4:16" x14ac:dyDescent="0.25">
      <c r="D2312" s="11"/>
      <c r="E2312" s="11"/>
      <c r="F2312" s="12"/>
      <c r="G2312" s="11"/>
      <c r="H2312" s="13"/>
      <c r="I2312" s="14"/>
      <c r="K2312" s="11"/>
      <c r="L2312" s="11"/>
      <c r="M2312" s="15"/>
      <c r="N2312" s="16"/>
      <c r="O2312" s="17"/>
      <c r="P2312" s="18"/>
    </row>
    <row r="2313" spans="4:16" x14ac:dyDescent="0.25">
      <c r="D2313" s="11"/>
      <c r="E2313" s="11"/>
      <c r="F2313" s="12"/>
      <c r="G2313" s="11"/>
      <c r="H2313" s="13"/>
      <c r="I2313" s="14"/>
      <c r="K2313" s="11"/>
      <c r="L2313" s="11"/>
      <c r="M2313" s="15"/>
      <c r="N2313" s="16"/>
      <c r="O2313" s="17"/>
      <c r="P2313" s="18"/>
    </row>
    <row r="2314" spans="4:16" x14ac:dyDescent="0.25">
      <c r="D2314" s="11"/>
      <c r="E2314" s="11"/>
      <c r="F2314" s="12"/>
      <c r="G2314" s="11"/>
      <c r="H2314" s="13"/>
      <c r="I2314" s="14"/>
      <c r="K2314" s="11"/>
      <c r="L2314" s="11"/>
      <c r="M2314" s="15"/>
      <c r="N2314" s="16"/>
      <c r="O2314" s="17"/>
      <c r="P2314" s="18"/>
    </row>
    <row r="2315" spans="4:16" x14ac:dyDescent="0.25">
      <c r="D2315" s="11"/>
      <c r="E2315" s="11"/>
      <c r="F2315" s="12"/>
      <c r="G2315" s="11"/>
      <c r="H2315" s="13"/>
      <c r="I2315" s="14"/>
      <c r="K2315" s="11"/>
      <c r="L2315" s="11"/>
      <c r="M2315" s="15"/>
      <c r="N2315" s="16"/>
      <c r="O2315" s="17"/>
      <c r="P2315" s="18"/>
    </row>
    <row r="2316" spans="4:16" x14ac:dyDescent="0.25">
      <c r="D2316" s="11"/>
      <c r="E2316" s="11"/>
      <c r="F2316" s="12"/>
      <c r="G2316" s="11"/>
      <c r="H2316" s="13"/>
      <c r="I2316" s="14"/>
      <c r="K2316" s="11"/>
      <c r="L2316" s="11"/>
      <c r="M2316" s="15"/>
      <c r="N2316" s="16"/>
      <c r="O2316" s="17"/>
      <c r="P2316" s="18"/>
    </row>
    <row r="2317" spans="4:16" x14ac:dyDescent="0.25">
      <c r="D2317" s="11"/>
      <c r="E2317" s="11"/>
      <c r="F2317" s="12"/>
      <c r="G2317" s="11"/>
      <c r="H2317" s="13"/>
      <c r="I2317" s="14"/>
      <c r="K2317" s="11"/>
      <c r="L2317" s="11"/>
      <c r="M2317" s="15"/>
      <c r="N2317" s="16"/>
      <c r="O2317" s="17"/>
      <c r="P2317" s="18"/>
    </row>
    <row r="2318" spans="4:16" x14ac:dyDescent="0.25">
      <c r="D2318" s="11"/>
      <c r="E2318" s="11"/>
      <c r="F2318" s="12"/>
      <c r="G2318" s="11"/>
      <c r="H2318" s="13"/>
      <c r="I2318" s="14"/>
      <c r="K2318" s="11"/>
      <c r="L2318" s="11"/>
      <c r="M2318" s="15"/>
      <c r="N2318" s="16"/>
      <c r="O2318" s="17"/>
      <c r="P2318" s="18"/>
    </row>
    <row r="2319" spans="4:16" x14ac:dyDescent="0.25">
      <c r="D2319" s="11"/>
      <c r="E2319" s="11"/>
      <c r="F2319" s="12"/>
      <c r="G2319" s="11"/>
      <c r="H2319" s="13"/>
      <c r="I2319" s="14"/>
      <c r="K2319" s="11"/>
      <c r="L2319" s="11"/>
      <c r="M2319" s="15"/>
      <c r="N2319" s="16"/>
      <c r="O2319" s="17"/>
      <c r="P2319" s="18"/>
    </row>
    <row r="2320" spans="4:16" x14ac:dyDescent="0.25">
      <c r="D2320" s="11"/>
      <c r="E2320" s="11"/>
      <c r="F2320" s="12"/>
      <c r="G2320" s="11"/>
      <c r="H2320" s="13"/>
      <c r="I2320" s="14"/>
      <c r="K2320" s="11"/>
      <c r="L2320" s="11"/>
      <c r="M2320" s="15"/>
      <c r="N2320" s="16"/>
      <c r="O2320" s="17"/>
      <c r="P2320" s="18"/>
    </row>
    <row r="2321" spans="4:16" x14ac:dyDescent="0.25">
      <c r="D2321" s="11"/>
      <c r="E2321" s="11"/>
      <c r="F2321" s="12"/>
      <c r="G2321" s="11"/>
      <c r="H2321" s="13"/>
      <c r="I2321" s="14"/>
      <c r="K2321" s="11"/>
      <c r="L2321" s="11"/>
      <c r="M2321" s="15"/>
      <c r="N2321" s="16"/>
      <c r="O2321" s="17"/>
      <c r="P2321" s="18"/>
    </row>
    <row r="2322" spans="4:16" x14ac:dyDescent="0.25">
      <c r="D2322" s="11"/>
      <c r="E2322" s="11"/>
      <c r="F2322" s="12"/>
      <c r="G2322" s="11"/>
      <c r="H2322" s="13"/>
      <c r="I2322" s="14"/>
      <c r="K2322" s="11"/>
      <c r="L2322" s="11"/>
      <c r="M2322" s="15"/>
      <c r="N2322" s="16"/>
      <c r="O2322" s="17"/>
      <c r="P2322" s="18"/>
    </row>
    <row r="2323" spans="4:16" x14ac:dyDescent="0.25">
      <c r="D2323" s="11"/>
      <c r="E2323" s="11"/>
      <c r="F2323" s="12"/>
      <c r="G2323" s="11"/>
      <c r="H2323" s="13"/>
      <c r="I2323" s="14"/>
      <c r="K2323" s="11"/>
      <c r="L2323" s="11"/>
      <c r="M2323" s="15"/>
      <c r="N2323" s="16"/>
      <c r="O2323" s="17"/>
      <c r="P2323" s="18"/>
    </row>
    <row r="2324" spans="4:16" x14ac:dyDescent="0.25">
      <c r="D2324" s="11"/>
      <c r="E2324" s="11"/>
      <c r="F2324" s="12"/>
      <c r="G2324" s="11"/>
      <c r="H2324" s="13"/>
      <c r="I2324" s="14"/>
      <c r="K2324" s="11"/>
      <c r="L2324" s="11"/>
      <c r="M2324" s="15"/>
      <c r="N2324" s="16"/>
      <c r="O2324" s="17"/>
      <c r="P2324" s="18"/>
    </row>
    <row r="2325" spans="4:16" x14ac:dyDescent="0.25">
      <c r="D2325" s="11"/>
      <c r="E2325" s="11"/>
      <c r="F2325" s="12"/>
      <c r="G2325" s="11"/>
      <c r="H2325" s="13"/>
      <c r="I2325" s="14"/>
      <c r="K2325" s="11"/>
      <c r="L2325" s="11"/>
      <c r="M2325" s="15"/>
      <c r="N2325" s="16"/>
      <c r="O2325" s="17"/>
      <c r="P2325" s="18"/>
    </row>
    <row r="2326" spans="4:16" x14ac:dyDescent="0.25">
      <c r="D2326" s="11"/>
      <c r="E2326" s="11"/>
      <c r="F2326" s="12"/>
      <c r="G2326" s="11"/>
      <c r="H2326" s="13"/>
      <c r="I2326" s="14"/>
      <c r="K2326" s="11"/>
      <c r="L2326" s="11"/>
      <c r="M2326" s="15"/>
      <c r="N2326" s="16"/>
      <c r="O2326" s="17"/>
      <c r="P2326" s="18"/>
    </row>
    <row r="2327" spans="4:16" x14ac:dyDescent="0.25">
      <c r="D2327" s="11"/>
      <c r="E2327" s="11"/>
      <c r="F2327" s="12"/>
      <c r="G2327" s="11"/>
      <c r="H2327" s="13"/>
      <c r="I2327" s="14"/>
      <c r="K2327" s="11"/>
      <c r="L2327" s="11"/>
      <c r="M2327" s="15"/>
      <c r="N2327" s="16"/>
      <c r="O2327" s="17"/>
      <c r="P2327" s="18"/>
    </row>
    <row r="2328" spans="4:16" x14ac:dyDescent="0.25">
      <c r="D2328" s="11"/>
      <c r="E2328" s="11"/>
      <c r="F2328" s="12"/>
      <c r="G2328" s="11"/>
      <c r="H2328" s="13"/>
      <c r="I2328" s="14"/>
      <c r="K2328" s="11"/>
      <c r="L2328" s="11"/>
      <c r="M2328" s="15"/>
      <c r="N2328" s="16"/>
      <c r="O2328" s="17"/>
      <c r="P2328" s="18"/>
    </row>
    <row r="2329" spans="4:16" x14ac:dyDescent="0.25">
      <c r="D2329" s="11"/>
      <c r="E2329" s="11"/>
      <c r="F2329" s="12"/>
      <c r="G2329" s="11"/>
      <c r="H2329" s="13"/>
      <c r="I2329" s="14"/>
      <c r="K2329" s="11"/>
      <c r="L2329" s="11"/>
      <c r="M2329" s="15"/>
      <c r="N2329" s="16"/>
      <c r="O2329" s="17"/>
      <c r="P2329" s="18"/>
    </row>
    <row r="2330" spans="4:16" x14ac:dyDescent="0.25">
      <c r="D2330" s="11"/>
      <c r="E2330" s="11"/>
      <c r="F2330" s="12"/>
      <c r="G2330" s="11"/>
      <c r="H2330" s="13"/>
      <c r="I2330" s="14"/>
      <c r="K2330" s="11"/>
      <c r="L2330" s="11"/>
      <c r="M2330" s="15"/>
      <c r="N2330" s="16"/>
      <c r="O2330" s="17"/>
      <c r="P2330" s="18"/>
    </row>
    <row r="2331" spans="4:16" x14ac:dyDescent="0.25">
      <c r="D2331" s="11"/>
      <c r="E2331" s="11"/>
      <c r="F2331" s="12"/>
      <c r="G2331" s="11"/>
      <c r="H2331" s="13"/>
      <c r="I2331" s="14"/>
      <c r="K2331" s="11"/>
      <c r="L2331" s="11"/>
      <c r="M2331" s="15"/>
      <c r="N2331" s="16"/>
      <c r="O2331" s="17"/>
      <c r="P2331" s="18"/>
    </row>
    <row r="2332" spans="4:16" x14ac:dyDescent="0.25">
      <c r="D2332" s="11"/>
      <c r="E2332" s="11"/>
      <c r="F2332" s="12"/>
      <c r="G2332" s="11"/>
      <c r="H2332" s="13"/>
      <c r="I2332" s="14"/>
      <c r="K2332" s="11"/>
      <c r="L2332" s="11"/>
      <c r="M2332" s="15"/>
      <c r="N2332" s="16"/>
      <c r="O2332" s="17"/>
      <c r="P2332" s="18"/>
    </row>
    <row r="2333" spans="4:16" x14ac:dyDescent="0.25">
      <c r="D2333" s="11"/>
      <c r="E2333" s="11"/>
      <c r="F2333" s="12"/>
      <c r="G2333" s="11"/>
      <c r="H2333" s="13"/>
      <c r="I2333" s="14"/>
      <c r="K2333" s="11"/>
      <c r="L2333" s="11"/>
      <c r="M2333" s="15"/>
      <c r="N2333" s="16"/>
      <c r="O2333" s="17"/>
      <c r="P2333" s="18"/>
    </row>
    <row r="2334" spans="4:16" x14ac:dyDescent="0.25">
      <c r="D2334" s="11"/>
      <c r="E2334" s="11"/>
      <c r="F2334" s="12"/>
      <c r="G2334" s="11"/>
      <c r="H2334" s="13"/>
      <c r="I2334" s="14"/>
      <c r="K2334" s="11"/>
      <c r="L2334" s="11"/>
      <c r="M2334" s="15"/>
      <c r="N2334" s="16"/>
      <c r="O2334" s="17"/>
      <c r="P2334" s="18"/>
    </row>
    <row r="2335" spans="4:16" x14ac:dyDescent="0.25">
      <c r="D2335" s="11"/>
      <c r="E2335" s="11"/>
      <c r="F2335" s="12"/>
      <c r="G2335" s="11"/>
      <c r="H2335" s="13"/>
      <c r="I2335" s="14"/>
      <c r="K2335" s="11"/>
      <c r="L2335" s="11"/>
      <c r="M2335" s="15"/>
      <c r="N2335" s="16"/>
      <c r="O2335" s="17"/>
      <c r="P2335" s="18"/>
    </row>
    <row r="2336" spans="4:16" x14ac:dyDescent="0.25">
      <c r="D2336" s="11"/>
      <c r="E2336" s="11"/>
      <c r="F2336" s="12"/>
      <c r="G2336" s="11"/>
      <c r="H2336" s="13"/>
      <c r="I2336" s="14"/>
      <c r="K2336" s="11"/>
      <c r="L2336" s="11"/>
      <c r="M2336" s="15"/>
      <c r="N2336" s="16"/>
      <c r="O2336" s="17"/>
      <c r="P2336" s="18"/>
    </row>
    <row r="2337" spans="4:16" x14ac:dyDescent="0.25">
      <c r="D2337" s="11"/>
      <c r="E2337" s="11"/>
      <c r="F2337" s="12"/>
      <c r="G2337" s="11"/>
      <c r="H2337" s="13"/>
      <c r="I2337" s="14"/>
      <c r="K2337" s="11"/>
      <c r="L2337" s="11"/>
      <c r="M2337" s="15"/>
      <c r="N2337" s="16"/>
      <c r="O2337" s="17"/>
      <c r="P2337" s="18"/>
    </row>
    <row r="2338" spans="4:16" x14ac:dyDescent="0.25">
      <c r="D2338" s="11"/>
      <c r="E2338" s="11"/>
      <c r="F2338" s="12"/>
      <c r="G2338" s="11"/>
      <c r="H2338" s="13"/>
      <c r="I2338" s="14"/>
      <c r="K2338" s="11"/>
      <c r="L2338" s="11"/>
      <c r="M2338" s="15"/>
      <c r="N2338" s="16"/>
      <c r="O2338" s="17"/>
      <c r="P2338" s="18"/>
    </row>
    <row r="2339" spans="4:16" x14ac:dyDescent="0.25">
      <c r="D2339" s="11"/>
      <c r="E2339" s="11"/>
      <c r="F2339" s="12"/>
      <c r="G2339" s="11"/>
      <c r="H2339" s="13"/>
      <c r="I2339" s="14"/>
      <c r="K2339" s="11"/>
      <c r="L2339" s="11"/>
      <c r="M2339" s="15"/>
      <c r="N2339" s="16"/>
      <c r="O2339" s="17"/>
      <c r="P2339" s="18"/>
    </row>
    <row r="2340" spans="4:16" x14ac:dyDescent="0.25">
      <c r="D2340" s="11"/>
      <c r="E2340" s="11"/>
      <c r="F2340" s="12"/>
      <c r="G2340" s="11"/>
      <c r="H2340" s="13"/>
      <c r="I2340" s="14"/>
      <c r="K2340" s="11"/>
      <c r="L2340" s="11"/>
      <c r="M2340" s="15"/>
      <c r="N2340" s="16"/>
      <c r="O2340" s="17"/>
      <c r="P2340" s="18"/>
    </row>
    <row r="2341" spans="4:16" x14ac:dyDescent="0.25">
      <c r="D2341" s="11"/>
      <c r="E2341" s="11"/>
      <c r="F2341" s="12"/>
      <c r="G2341" s="11"/>
      <c r="H2341" s="13"/>
      <c r="I2341" s="14"/>
      <c r="K2341" s="11"/>
      <c r="L2341" s="11"/>
      <c r="M2341" s="15"/>
      <c r="N2341" s="16"/>
      <c r="O2341" s="17"/>
      <c r="P2341" s="18"/>
    </row>
    <row r="2342" spans="4:16" x14ac:dyDescent="0.25">
      <c r="D2342" s="11"/>
      <c r="E2342" s="11"/>
      <c r="F2342" s="12"/>
      <c r="G2342" s="11"/>
      <c r="H2342" s="13"/>
      <c r="I2342" s="14"/>
      <c r="K2342" s="11"/>
      <c r="L2342" s="11"/>
      <c r="M2342" s="15"/>
      <c r="N2342" s="16"/>
      <c r="O2342" s="17"/>
      <c r="P2342" s="18"/>
    </row>
    <row r="2343" spans="4:16" x14ac:dyDescent="0.25">
      <c r="D2343" s="11"/>
      <c r="E2343" s="11"/>
      <c r="F2343" s="12"/>
      <c r="G2343" s="11"/>
      <c r="H2343" s="13"/>
      <c r="I2343" s="14"/>
      <c r="K2343" s="11"/>
      <c r="L2343" s="11"/>
      <c r="M2343" s="15"/>
      <c r="N2343" s="16"/>
      <c r="O2343" s="17"/>
      <c r="P2343" s="18"/>
    </row>
    <row r="2344" spans="4:16" x14ac:dyDescent="0.25">
      <c r="D2344" s="11"/>
      <c r="E2344" s="11"/>
      <c r="F2344" s="12"/>
      <c r="G2344" s="11"/>
      <c r="H2344" s="13"/>
      <c r="I2344" s="14"/>
      <c r="K2344" s="11"/>
      <c r="L2344" s="11"/>
      <c r="M2344" s="15"/>
      <c r="N2344" s="16"/>
      <c r="O2344" s="17"/>
      <c r="P2344" s="18"/>
    </row>
    <row r="2345" spans="4:16" x14ac:dyDescent="0.25">
      <c r="D2345" s="11"/>
      <c r="E2345" s="11"/>
      <c r="F2345" s="12"/>
      <c r="G2345" s="11"/>
      <c r="H2345" s="13"/>
      <c r="I2345" s="14"/>
      <c r="K2345" s="11"/>
      <c r="L2345" s="11"/>
      <c r="M2345" s="15"/>
      <c r="N2345" s="16"/>
      <c r="O2345" s="17"/>
      <c r="P2345" s="18"/>
    </row>
    <row r="2346" spans="4:16" x14ac:dyDescent="0.25">
      <c r="D2346" s="11"/>
      <c r="E2346" s="11"/>
      <c r="F2346" s="12"/>
      <c r="G2346" s="11"/>
      <c r="H2346" s="13"/>
      <c r="I2346" s="14"/>
      <c r="K2346" s="11"/>
      <c r="L2346" s="11"/>
      <c r="M2346" s="15"/>
      <c r="N2346" s="16"/>
      <c r="O2346" s="17"/>
      <c r="P2346" s="18"/>
    </row>
    <row r="2347" spans="4:16" x14ac:dyDescent="0.25">
      <c r="D2347" s="11"/>
      <c r="E2347" s="11"/>
      <c r="F2347" s="12"/>
      <c r="G2347" s="11"/>
      <c r="H2347" s="13"/>
      <c r="I2347" s="14"/>
      <c r="K2347" s="11"/>
      <c r="L2347" s="11"/>
      <c r="M2347" s="15"/>
      <c r="N2347" s="16"/>
      <c r="O2347" s="17"/>
      <c r="P2347" s="18"/>
    </row>
    <row r="2348" spans="4:16" x14ac:dyDescent="0.25">
      <c r="D2348" s="11"/>
      <c r="E2348" s="11"/>
      <c r="F2348" s="12"/>
      <c r="G2348" s="11"/>
      <c r="H2348" s="13"/>
      <c r="I2348" s="14"/>
      <c r="K2348" s="11"/>
      <c r="L2348" s="11"/>
      <c r="M2348" s="15"/>
      <c r="N2348" s="16"/>
      <c r="O2348" s="17"/>
      <c r="P2348" s="18"/>
    </row>
    <row r="2349" spans="4:16" x14ac:dyDescent="0.25">
      <c r="D2349" s="11"/>
      <c r="E2349" s="11"/>
      <c r="F2349" s="12"/>
      <c r="G2349" s="11"/>
      <c r="H2349" s="13"/>
      <c r="I2349" s="14"/>
      <c r="K2349" s="11"/>
      <c r="L2349" s="11"/>
      <c r="M2349" s="15"/>
      <c r="N2349" s="16"/>
      <c r="O2349" s="17"/>
      <c r="P2349" s="18"/>
    </row>
    <row r="2350" spans="4:16" x14ac:dyDescent="0.25">
      <c r="D2350" s="11"/>
      <c r="E2350" s="11"/>
      <c r="F2350" s="12"/>
      <c r="G2350" s="11"/>
      <c r="H2350" s="13"/>
      <c r="I2350" s="14"/>
      <c r="K2350" s="11"/>
      <c r="L2350" s="11"/>
      <c r="M2350" s="15"/>
      <c r="N2350" s="16"/>
      <c r="O2350" s="17"/>
      <c r="P2350" s="18"/>
    </row>
    <row r="2351" spans="4:16" x14ac:dyDescent="0.25">
      <c r="D2351" s="11"/>
      <c r="E2351" s="11"/>
      <c r="F2351" s="12"/>
      <c r="G2351" s="11"/>
      <c r="H2351" s="13"/>
      <c r="I2351" s="14"/>
      <c r="K2351" s="11"/>
      <c r="L2351" s="11"/>
      <c r="M2351" s="15"/>
      <c r="N2351" s="16"/>
      <c r="O2351" s="17"/>
      <c r="P2351" s="18"/>
    </row>
    <row r="2352" spans="4:16" x14ac:dyDescent="0.25">
      <c r="D2352" s="11"/>
      <c r="E2352" s="11"/>
      <c r="F2352" s="12"/>
      <c r="G2352" s="11"/>
      <c r="H2352" s="13"/>
      <c r="I2352" s="14"/>
      <c r="K2352" s="11"/>
      <c r="L2352" s="11"/>
      <c r="M2352" s="15"/>
      <c r="N2352" s="16"/>
      <c r="O2352" s="17"/>
      <c r="P2352" s="18"/>
    </row>
    <row r="2353" spans="4:16" x14ac:dyDescent="0.25">
      <c r="D2353" s="11"/>
      <c r="E2353" s="11"/>
      <c r="F2353" s="12"/>
      <c r="G2353" s="11"/>
      <c r="H2353" s="13"/>
      <c r="I2353" s="14"/>
      <c r="K2353" s="11"/>
      <c r="L2353" s="11"/>
      <c r="M2353" s="15"/>
      <c r="N2353" s="16"/>
      <c r="O2353" s="17"/>
      <c r="P2353" s="18"/>
    </row>
    <row r="2354" spans="4:16" x14ac:dyDescent="0.25">
      <c r="D2354" s="11"/>
      <c r="E2354" s="11"/>
      <c r="F2354" s="12"/>
      <c r="G2354" s="11"/>
      <c r="H2354" s="13"/>
      <c r="I2354" s="14"/>
      <c r="K2354" s="11"/>
      <c r="L2354" s="11"/>
      <c r="M2354" s="15"/>
      <c r="N2354" s="16"/>
      <c r="O2354" s="17"/>
      <c r="P2354" s="18"/>
    </row>
    <row r="2355" spans="4:16" x14ac:dyDescent="0.25">
      <c r="D2355" s="11"/>
      <c r="E2355" s="11"/>
      <c r="F2355" s="12"/>
      <c r="G2355" s="11"/>
      <c r="H2355" s="13"/>
      <c r="I2355" s="14"/>
      <c r="K2355" s="11"/>
      <c r="L2355" s="11"/>
      <c r="M2355" s="15"/>
      <c r="N2355" s="16"/>
      <c r="O2355" s="17"/>
      <c r="P2355" s="18"/>
    </row>
    <row r="2356" spans="4:16" x14ac:dyDescent="0.25">
      <c r="D2356" s="11"/>
      <c r="E2356" s="11"/>
      <c r="F2356" s="12"/>
      <c r="G2356" s="11"/>
      <c r="H2356" s="13"/>
      <c r="I2356" s="14"/>
      <c r="K2356" s="11"/>
      <c r="L2356" s="11"/>
      <c r="M2356" s="15"/>
      <c r="N2356" s="16"/>
      <c r="O2356" s="17"/>
      <c r="P2356" s="18"/>
    </row>
    <row r="2357" spans="4:16" x14ac:dyDescent="0.25">
      <c r="D2357" s="11"/>
      <c r="E2357" s="11"/>
      <c r="F2357" s="12"/>
      <c r="G2357" s="11"/>
      <c r="H2357" s="13"/>
      <c r="I2357" s="14"/>
      <c r="K2357" s="11"/>
      <c r="L2357" s="11"/>
      <c r="M2357" s="15"/>
      <c r="N2357" s="16"/>
      <c r="O2357" s="17"/>
      <c r="P2357" s="18"/>
    </row>
    <row r="2358" spans="4:16" x14ac:dyDescent="0.25">
      <c r="D2358" s="11"/>
      <c r="E2358" s="11"/>
      <c r="F2358" s="12"/>
      <c r="G2358" s="11"/>
      <c r="H2358" s="13"/>
      <c r="I2358" s="14"/>
      <c r="K2358" s="11"/>
      <c r="L2358" s="11"/>
      <c r="M2358" s="15"/>
      <c r="N2358" s="16"/>
      <c r="O2358" s="17"/>
      <c r="P2358" s="18"/>
    </row>
    <row r="2359" spans="4:16" x14ac:dyDescent="0.25">
      <c r="D2359" s="11"/>
      <c r="E2359" s="11"/>
      <c r="F2359" s="12"/>
      <c r="G2359" s="11"/>
      <c r="H2359" s="13"/>
      <c r="I2359" s="14"/>
      <c r="K2359" s="11"/>
      <c r="L2359" s="11"/>
      <c r="M2359" s="15"/>
      <c r="N2359" s="16"/>
      <c r="O2359" s="17"/>
      <c r="P2359" s="18"/>
    </row>
    <row r="2360" spans="4:16" x14ac:dyDescent="0.25">
      <c r="D2360" s="11"/>
      <c r="E2360" s="11"/>
      <c r="F2360" s="12"/>
      <c r="G2360" s="11"/>
      <c r="H2360" s="13"/>
      <c r="I2360" s="14"/>
      <c r="K2360" s="11"/>
      <c r="L2360" s="11"/>
      <c r="M2360" s="15"/>
      <c r="N2360" s="16"/>
      <c r="O2360" s="17"/>
      <c r="P2360" s="18"/>
    </row>
    <row r="2361" spans="4:16" x14ac:dyDescent="0.25">
      <c r="D2361" s="11"/>
      <c r="E2361" s="11"/>
      <c r="F2361" s="12"/>
      <c r="G2361" s="11"/>
      <c r="H2361" s="13"/>
      <c r="I2361" s="14"/>
      <c r="K2361" s="11"/>
      <c r="L2361" s="11"/>
      <c r="M2361" s="15"/>
      <c r="N2361" s="16"/>
      <c r="O2361" s="17"/>
      <c r="P2361" s="18"/>
    </row>
    <row r="2362" spans="4:16" x14ac:dyDescent="0.25">
      <c r="D2362" s="11"/>
      <c r="E2362" s="11"/>
      <c r="F2362" s="12"/>
      <c r="G2362" s="11"/>
      <c r="H2362" s="13"/>
      <c r="I2362" s="14"/>
      <c r="K2362" s="11"/>
      <c r="L2362" s="11"/>
      <c r="M2362" s="15"/>
      <c r="N2362" s="16"/>
      <c r="O2362" s="17"/>
      <c r="P2362" s="18"/>
    </row>
    <row r="2363" spans="4:16" x14ac:dyDescent="0.25">
      <c r="D2363" s="11"/>
      <c r="E2363" s="11"/>
      <c r="F2363" s="12"/>
      <c r="G2363" s="11"/>
      <c r="H2363" s="13"/>
      <c r="I2363" s="14"/>
      <c r="K2363" s="11"/>
      <c r="L2363" s="11"/>
      <c r="M2363" s="15"/>
      <c r="N2363" s="16"/>
      <c r="O2363" s="17"/>
      <c r="P2363" s="18"/>
    </row>
    <row r="2364" spans="4:16" x14ac:dyDescent="0.25">
      <c r="D2364" s="11"/>
      <c r="E2364" s="11"/>
      <c r="F2364" s="12"/>
      <c r="G2364" s="11"/>
      <c r="H2364" s="13"/>
      <c r="I2364" s="14"/>
      <c r="K2364" s="11"/>
      <c r="L2364" s="11"/>
      <c r="M2364" s="15"/>
      <c r="N2364" s="16"/>
      <c r="O2364" s="17"/>
      <c r="P2364" s="18"/>
    </row>
    <row r="2365" spans="4:16" x14ac:dyDescent="0.25">
      <c r="D2365" s="11"/>
      <c r="E2365" s="11"/>
      <c r="F2365" s="12"/>
      <c r="G2365" s="11"/>
      <c r="H2365" s="13"/>
      <c r="I2365" s="14"/>
      <c r="K2365" s="11"/>
      <c r="L2365" s="11"/>
      <c r="M2365" s="15"/>
      <c r="N2365" s="16"/>
      <c r="O2365" s="17"/>
      <c r="P2365" s="18"/>
    </row>
    <row r="2366" spans="4:16" x14ac:dyDescent="0.25">
      <c r="D2366" s="11"/>
      <c r="E2366" s="11"/>
      <c r="F2366" s="12"/>
      <c r="G2366" s="11"/>
      <c r="H2366" s="13"/>
      <c r="I2366" s="14"/>
      <c r="K2366" s="11"/>
      <c r="L2366" s="11"/>
      <c r="M2366" s="15"/>
      <c r="N2366" s="16"/>
      <c r="O2366" s="17"/>
      <c r="P2366" s="18"/>
    </row>
    <row r="2367" spans="4:16" x14ac:dyDescent="0.25">
      <c r="D2367" s="11"/>
      <c r="E2367" s="11"/>
      <c r="F2367" s="12"/>
      <c r="G2367" s="11"/>
      <c r="H2367" s="13"/>
      <c r="I2367" s="14"/>
      <c r="K2367" s="11"/>
      <c r="L2367" s="11"/>
      <c r="M2367" s="15"/>
      <c r="N2367" s="16"/>
      <c r="O2367" s="17"/>
      <c r="P2367" s="18"/>
    </row>
    <row r="2368" spans="4:16" x14ac:dyDescent="0.25">
      <c r="D2368" s="11"/>
      <c r="E2368" s="11"/>
      <c r="F2368" s="12"/>
      <c r="G2368" s="11"/>
      <c r="H2368" s="13"/>
      <c r="I2368" s="14"/>
      <c r="K2368" s="11"/>
      <c r="L2368" s="11"/>
      <c r="M2368" s="15"/>
      <c r="N2368" s="16"/>
      <c r="O2368" s="17"/>
      <c r="P2368" s="18"/>
    </row>
    <row r="2369" spans="4:16" x14ac:dyDescent="0.25">
      <c r="D2369" s="11"/>
      <c r="E2369" s="11"/>
      <c r="F2369" s="12"/>
      <c r="G2369" s="11"/>
      <c r="H2369" s="13"/>
      <c r="I2369" s="14"/>
      <c r="K2369" s="11"/>
      <c r="L2369" s="11"/>
      <c r="M2369" s="15"/>
      <c r="N2369" s="16"/>
      <c r="O2369" s="17"/>
      <c r="P2369" s="18"/>
    </row>
    <row r="2370" spans="4:16" x14ac:dyDescent="0.25">
      <c r="D2370" s="11"/>
      <c r="E2370" s="11"/>
      <c r="F2370" s="12"/>
      <c r="G2370" s="11"/>
      <c r="H2370" s="13"/>
      <c r="I2370" s="14"/>
      <c r="K2370" s="11"/>
      <c r="L2370" s="11"/>
      <c r="M2370" s="15"/>
      <c r="N2370" s="16"/>
      <c r="O2370" s="17"/>
      <c r="P2370" s="18"/>
    </row>
    <row r="2371" spans="4:16" x14ac:dyDescent="0.25">
      <c r="D2371" s="11"/>
      <c r="E2371" s="11"/>
      <c r="F2371" s="12"/>
      <c r="G2371" s="11"/>
      <c r="H2371" s="13"/>
      <c r="I2371" s="14"/>
      <c r="K2371" s="11"/>
      <c r="L2371" s="11"/>
      <c r="M2371" s="15"/>
      <c r="N2371" s="16"/>
      <c r="O2371" s="17"/>
      <c r="P2371" s="18"/>
    </row>
    <row r="2372" spans="4:16" x14ac:dyDescent="0.25">
      <c r="D2372" s="11"/>
      <c r="E2372" s="11"/>
      <c r="F2372" s="12"/>
      <c r="G2372" s="11"/>
      <c r="H2372" s="13"/>
      <c r="I2372" s="14"/>
      <c r="K2372" s="11"/>
      <c r="L2372" s="11"/>
      <c r="M2372" s="15"/>
      <c r="N2372" s="16"/>
      <c r="O2372" s="17"/>
      <c r="P2372" s="18"/>
    </row>
    <row r="2373" spans="4:16" x14ac:dyDescent="0.25">
      <c r="D2373" s="11"/>
      <c r="E2373" s="11"/>
      <c r="F2373" s="12"/>
      <c r="G2373" s="11"/>
      <c r="H2373" s="13"/>
      <c r="I2373" s="14"/>
      <c r="K2373" s="11"/>
      <c r="L2373" s="11"/>
      <c r="M2373" s="15"/>
      <c r="N2373" s="16"/>
      <c r="O2373" s="17"/>
      <c r="P2373" s="18"/>
    </row>
    <row r="2374" spans="4:16" x14ac:dyDescent="0.25">
      <c r="D2374" s="11"/>
      <c r="E2374" s="11"/>
      <c r="F2374" s="12"/>
      <c r="G2374" s="11"/>
      <c r="H2374" s="13"/>
      <c r="I2374" s="14"/>
      <c r="K2374" s="11"/>
      <c r="L2374" s="11"/>
      <c r="M2374" s="15"/>
      <c r="N2374" s="16"/>
      <c r="O2374" s="17"/>
      <c r="P2374" s="18"/>
    </row>
    <row r="2375" spans="4:16" x14ac:dyDescent="0.25">
      <c r="D2375" s="11"/>
      <c r="E2375" s="11"/>
      <c r="F2375" s="12"/>
      <c r="G2375" s="11"/>
      <c r="H2375" s="13"/>
      <c r="I2375" s="14"/>
      <c r="K2375" s="11"/>
      <c r="L2375" s="11"/>
      <c r="M2375" s="15"/>
      <c r="N2375" s="16"/>
      <c r="O2375" s="17"/>
      <c r="P2375" s="18"/>
    </row>
    <row r="2376" spans="4:16" x14ac:dyDescent="0.25">
      <c r="D2376" s="11"/>
      <c r="E2376" s="11"/>
      <c r="F2376" s="12"/>
      <c r="G2376" s="11"/>
      <c r="H2376" s="13"/>
      <c r="I2376" s="14"/>
      <c r="K2376" s="11"/>
      <c r="L2376" s="11"/>
      <c r="M2376" s="15"/>
      <c r="N2376" s="16"/>
      <c r="O2376" s="17"/>
      <c r="P2376" s="18"/>
    </row>
    <row r="2377" spans="4:16" x14ac:dyDescent="0.25">
      <c r="D2377" s="11"/>
      <c r="E2377" s="11"/>
      <c r="F2377" s="12"/>
      <c r="G2377" s="11"/>
      <c r="H2377" s="13"/>
      <c r="I2377" s="14"/>
      <c r="K2377" s="11"/>
      <c r="L2377" s="11"/>
      <c r="M2377" s="15"/>
      <c r="N2377" s="16"/>
      <c r="O2377" s="17"/>
      <c r="P2377" s="18"/>
    </row>
    <row r="2378" spans="4:16" x14ac:dyDescent="0.25">
      <c r="D2378" s="11"/>
      <c r="E2378" s="11"/>
      <c r="F2378" s="12"/>
      <c r="G2378" s="11"/>
      <c r="H2378" s="13"/>
      <c r="I2378" s="14"/>
      <c r="K2378" s="11"/>
      <c r="L2378" s="11"/>
      <c r="M2378" s="15"/>
      <c r="N2378" s="16"/>
      <c r="O2378" s="17"/>
      <c r="P2378" s="18"/>
    </row>
    <row r="2379" spans="4:16" x14ac:dyDescent="0.25">
      <c r="D2379" s="11"/>
      <c r="E2379" s="11"/>
      <c r="F2379" s="12"/>
      <c r="G2379" s="11"/>
      <c r="H2379" s="13"/>
      <c r="I2379" s="14"/>
      <c r="K2379" s="11"/>
      <c r="L2379" s="11"/>
      <c r="M2379" s="15"/>
      <c r="N2379" s="16"/>
      <c r="O2379" s="17"/>
      <c r="P2379" s="18"/>
    </row>
    <row r="2380" spans="4:16" x14ac:dyDescent="0.25">
      <c r="D2380" s="11"/>
      <c r="E2380" s="11"/>
      <c r="F2380" s="12"/>
      <c r="G2380" s="11"/>
      <c r="H2380" s="13"/>
      <c r="I2380" s="14"/>
      <c r="K2380" s="11"/>
      <c r="L2380" s="11"/>
      <c r="M2380" s="15"/>
      <c r="N2380" s="16"/>
      <c r="O2380" s="17"/>
      <c r="P2380" s="18"/>
    </row>
    <row r="2381" spans="4:16" x14ac:dyDescent="0.25">
      <c r="D2381" s="11"/>
      <c r="E2381" s="11"/>
      <c r="F2381" s="12"/>
      <c r="G2381" s="11"/>
      <c r="H2381" s="13"/>
      <c r="I2381" s="14"/>
      <c r="K2381" s="11"/>
      <c r="L2381" s="11"/>
      <c r="M2381" s="15"/>
      <c r="N2381" s="16"/>
      <c r="O2381" s="17"/>
      <c r="P2381" s="18"/>
    </row>
    <row r="2382" spans="4:16" x14ac:dyDescent="0.25">
      <c r="D2382" s="11"/>
      <c r="E2382" s="11"/>
      <c r="F2382" s="12"/>
      <c r="G2382" s="11"/>
      <c r="H2382" s="13"/>
      <c r="I2382" s="14"/>
      <c r="K2382" s="11"/>
      <c r="L2382" s="11"/>
      <c r="M2382" s="15"/>
      <c r="N2382" s="16"/>
      <c r="O2382" s="17"/>
      <c r="P2382" s="18"/>
    </row>
    <row r="2383" spans="4:16" x14ac:dyDescent="0.25">
      <c r="D2383" s="11"/>
      <c r="E2383" s="11"/>
      <c r="F2383" s="12"/>
      <c r="G2383" s="11"/>
      <c r="H2383" s="13"/>
      <c r="I2383" s="14"/>
      <c r="K2383" s="11"/>
      <c r="L2383" s="11"/>
      <c r="M2383" s="15"/>
      <c r="N2383" s="16"/>
      <c r="O2383" s="17"/>
      <c r="P2383" s="18"/>
    </row>
    <row r="2384" spans="4:16" x14ac:dyDescent="0.25">
      <c r="D2384" s="11"/>
      <c r="E2384" s="11"/>
      <c r="F2384" s="12"/>
      <c r="G2384" s="11"/>
      <c r="H2384" s="13"/>
      <c r="I2384" s="14"/>
      <c r="K2384" s="11"/>
      <c r="L2384" s="11"/>
      <c r="M2384" s="15"/>
      <c r="N2384" s="16"/>
      <c r="O2384" s="17"/>
      <c r="P2384" s="18"/>
    </row>
    <row r="2385" spans="4:16" x14ac:dyDescent="0.25">
      <c r="D2385" s="11"/>
      <c r="E2385" s="11"/>
      <c r="F2385" s="12"/>
      <c r="G2385" s="11"/>
      <c r="H2385" s="13"/>
      <c r="I2385" s="14"/>
      <c r="K2385" s="11"/>
      <c r="L2385" s="11"/>
      <c r="M2385" s="15"/>
      <c r="N2385" s="16"/>
      <c r="O2385" s="17"/>
      <c r="P2385" s="18"/>
    </row>
    <row r="2386" spans="4:16" x14ac:dyDescent="0.25">
      <c r="D2386" s="11"/>
      <c r="E2386" s="11"/>
      <c r="F2386" s="12"/>
      <c r="G2386" s="11"/>
      <c r="H2386" s="13"/>
      <c r="I2386" s="14"/>
      <c r="K2386" s="11"/>
      <c r="L2386" s="11"/>
      <c r="M2386" s="15"/>
      <c r="N2386" s="16"/>
      <c r="O2386" s="17"/>
      <c r="P2386" s="18"/>
    </row>
    <row r="2387" spans="4:16" x14ac:dyDescent="0.25">
      <c r="D2387" s="11"/>
      <c r="E2387" s="11"/>
      <c r="F2387" s="12"/>
      <c r="G2387" s="11"/>
      <c r="H2387" s="13"/>
      <c r="I2387" s="14"/>
      <c r="K2387" s="11"/>
      <c r="L2387" s="11"/>
      <c r="M2387" s="15"/>
      <c r="N2387" s="16"/>
      <c r="O2387" s="17"/>
      <c r="P2387" s="18"/>
    </row>
    <row r="2388" spans="4:16" x14ac:dyDescent="0.25">
      <c r="D2388" s="11"/>
      <c r="E2388" s="11"/>
      <c r="F2388" s="12"/>
      <c r="G2388" s="11"/>
      <c r="H2388" s="13"/>
      <c r="I2388" s="14"/>
      <c r="K2388" s="11"/>
      <c r="L2388" s="11"/>
      <c r="M2388" s="15"/>
      <c r="N2388" s="16"/>
      <c r="O2388" s="17"/>
      <c r="P2388" s="18"/>
    </row>
    <row r="2389" spans="4:16" x14ac:dyDescent="0.25">
      <c r="D2389" s="11"/>
      <c r="E2389" s="11"/>
      <c r="F2389" s="12"/>
      <c r="G2389" s="11"/>
      <c r="H2389" s="13"/>
      <c r="I2389" s="14"/>
      <c r="K2389" s="11"/>
      <c r="L2389" s="11"/>
      <c r="M2389" s="15"/>
      <c r="N2389" s="16"/>
      <c r="O2389" s="17"/>
      <c r="P2389" s="18"/>
    </row>
    <row r="2390" spans="4:16" x14ac:dyDescent="0.25">
      <c r="D2390" s="11"/>
      <c r="E2390" s="11"/>
      <c r="F2390" s="12"/>
      <c r="G2390" s="11"/>
      <c r="H2390" s="13"/>
      <c r="I2390" s="14"/>
      <c r="K2390" s="11"/>
      <c r="L2390" s="11"/>
      <c r="M2390" s="15"/>
      <c r="N2390" s="16"/>
      <c r="O2390" s="17"/>
      <c r="P2390" s="18"/>
    </row>
    <row r="2391" spans="4:16" x14ac:dyDescent="0.25">
      <c r="D2391" s="11"/>
      <c r="E2391" s="11"/>
      <c r="F2391" s="12"/>
      <c r="G2391" s="11"/>
      <c r="H2391" s="13"/>
      <c r="I2391" s="14"/>
      <c r="K2391" s="11"/>
      <c r="L2391" s="11"/>
      <c r="M2391" s="15"/>
      <c r="N2391" s="16"/>
      <c r="O2391" s="17"/>
      <c r="P2391" s="18"/>
    </row>
    <row r="2392" spans="4:16" x14ac:dyDescent="0.25">
      <c r="D2392" s="11"/>
      <c r="E2392" s="11"/>
      <c r="F2392" s="12"/>
      <c r="G2392" s="11"/>
      <c r="H2392" s="13"/>
      <c r="I2392" s="14"/>
      <c r="K2392" s="11"/>
      <c r="L2392" s="11"/>
      <c r="M2392" s="15"/>
      <c r="N2392" s="16"/>
      <c r="O2392" s="17"/>
      <c r="P2392" s="18"/>
    </row>
    <row r="2393" spans="4:16" x14ac:dyDescent="0.25">
      <c r="D2393" s="11"/>
      <c r="E2393" s="11"/>
      <c r="F2393" s="12"/>
      <c r="G2393" s="11"/>
      <c r="H2393" s="13"/>
      <c r="I2393" s="14"/>
      <c r="K2393" s="11"/>
      <c r="L2393" s="11"/>
      <c r="M2393" s="15"/>
      <c r="N2393" s="16"/>
      <c r="O2393" s="17"/>
      <c r="P2393" s="18"/>
    </row>
    <row r="2394" spans="4:16" x14ac:dyDescent="0.25">
      <c r="D2394" s="11"/>
      <c r="E2394" s="11"/>
      <c r="F2394" s="12"/>
      <c r="G2394" s="11"/>
      <c r="H2394" s="13"/>
      <c r="I2394" s="14"/>
      <c r="K2394" s="11"/>
      <c r="L2394" s="11"/>
      <c r="M2394" s="15"/>
      <c r="N2394" s="16"/>
      <c r="O2394" s="17"/>
      <c r="P2394" s="18"/>
    </row>
    <row r="2395" spans="4:16" x14ac:dyDescent="0.25">
      <c r="D2395" s="11"/>
      <c r="E2395" s="11"/>
      <c r="F2395" s="12"/>
      <c r="G2395" s="11"/>
      <c r="H2395" s="13"/>
      <c r="I2395" s="14"/>
      <c r="K2395" s="11"/>
      <c r="L2395" s="11"/>
      <c r="M2395" s="15"/>
      <c r="N2395" s="16"/>
      <c r="O2395" s="17"/>
      <c r="P2395" s="18"/>
    </row>
    <row r="2396" spans="4:16" x14ac:dyDescent="0.25">
      <c r="D2396" s="11"/>
      <c r="E2396" s="11"/>
      <c r="F2396" s="12"/>
      <c r="G2396" s="11"/>
      <c r="H2396" s="13"/>
      <c r="I2396" s="14"/>
      <c r="K2396" s="11"/>
      <c r="L2396" s="11"/>
      <c r="M2396" s="15"/>
      <c r="N2396" s="16"/>
      <c r="O2396" s="17"/>
      <c r="P2396" s="18"/>
    </row>
    <row r="2397" spans="4:16" x14ac:dyDescent="0.25">
      <c r="D2397" s="11"/>
      <c r="E2397" s="11"/>
      <c r="F2397" s="12"/>
      <c r="G2397" s="11"/>
      <c r="H2397" s="13"/>
      <c r="I2397" s="14"/>
      <c r="K2397" s="11"/>
      <c r="L2397" s="11"/>
      <c r="M2397" s="15"/>
      <c r="N2397" s="16"/>
      <c r="O2397" s="17"/>
      <c r="P2397" s="18"/>
    </row>
    <row r="2398" spans="4:16" x14ac:dyDescent="0.25">
      <c r="D2398" s="11"/>
      <c r="E2398" s="11"/>
      <c r="F2398" s="12"/>
      <c r="G2398" s="11"/>
      <c r="H2398" s="13"/>
      <c r="I2398" s="14"/>
      <c r="K2398" s="11"/>
      <c r="L2398" s="11"/>
      <c r="M2398" s="15"/>
      <c r="N2398" s="16"/>
      <c r="O2398" s="17"/>
      <c r="P2398" s="18"/>
    </row>
    <row r="2399" spans="4:16" x14ac:dyDescent="0.25">
      <c r="D2399" s="11"/>
      <c r="E2399" s="11"/>
      <c r="F2399" s="12"/>
      <c r="G2399" s="11"/>
      <c r="H2399" s="13"/>
      <c r="I2399" s="14"/>
      <c r="K2399" s="11"/>
      <c r="L2399" s="11"/>
      <c r="M2399" s="15"/>
      <c r="N2399" s="16"/>
      <c r="O2399" s="17"/>
      <c r="P2399" s="18"/>
    </row>
    <row r="2400" spans="4:16" x14ac:dyDescent="0.25">
      <c r="D2400" s="11"/>
      <c r="E2400" s="11"/>
      <c r="F2400" s="12"/>
      <c r="G2400" s="11"/>
      <c r="H2400" s="13"/>
      <c r="I2400" s="14"/>
      <c r="K2400" s="11"/>
      <c r="L2400" s="11"/>
      <c r="M2400" s="15"/>
      <c r="N2400" s="16"/>
      <c r="O2400" s="17"/>
      <c r="P2400" s="18"/>
    </row>
    <row r="2401" spans="4:16" x14ac:dyDescent="0.25">
      <c r="D2401" s="11"/>
      <c r="E2401" s="11"/>
      <c r="F2401" s="12"/>
      <c r="G2401" s="11"/>
      <c r="H2401" s="13"/>
      <c r="I2401" s="14"/>
      <c r="K2401" s="11"/>
      <c r="L2401" s="11"/>
      <c r="M2401" s="15"/>
      <c r="N2401" s="16"/>
      <c r="O2401" s="17"/>
      <c r="P2401" s="18"/>
    </row>
    <row r="2402" spans="4:16" x14ac:dyDescent="0.25">
      <c r="D2402" s="11"/>
      <c r="E2402" s="11"/>
      <c r="F2402" s="12"/>
      <c r="G2402" s="11"/>
      <c r="H2402" s="13"/>
      <c r="I2402" s="14"/>
      <c r="K2402" s="11"/>
      <c r="L2402" s="11"/>
      <c r="M2402" s="15"/>
      <c r="N2402" s="16"/>
      <c r="O2402" s="17"/>
      <c r="P2402" s="18"/>
    </row>
    <row r="2403" spans="4:16" x14ac:dyDescent="0.25">
      <c r="D2403" s="11"/>
      <c r="E2403" s="11"/>
      <c r="F2403" s="12"/>
      <c r="G2403" s="11"/>
      <c r="H2403" s="13"/>
      <c r="I2403" s="14"/>
      <c r="K2403" s="11"/>
      <c r="L2403" s="11"/>
      <c r="M2403" s="15"/>
      <c r="N2403" s="16"/>
      <c r="O2403" s="17"/>
      <c r="P2403" s="18"/>
    </row>
    <row r="2404" spans="4:16" x14ac:dyDescent="0.25">
      <c r="D2404" s="11"/>
      <c r="E2404" s="11"/>
      <c r="F2404" s="12"/>
      <c r="G2404" s="11"/>
      <c r="H2404" s="13"/>
      <c r="I2404" s="14"/>
      <c r="K2404" s="11"/>
      <c r="L2404" s="11"/>
      <c r="M2404" s="15"/>
      <c r="N2404" s="16"/>
      <c r="O2404" s="17"/>
      <c r="P2404" s="18"/>
    </row>
    <row r="2405" spans="4:16" x14ac:dyDescent="0.25">
      <c r="D2405" s="11"/>
      <c r="E2405" s="11"/>
      <c r="F2405" s="12"/>
      <c r="G2405" s="11"/>
      <c r="H2405" s="13"/>
      <c r="I2405" s="14"/>
      <c r="K2405" s="11"/>
      <c r="L2405" s="11"/>
      <c r="M2405" s="15"/>
      <c r="N2405" s="16"/>
      <c r="O2405" s="17"/>
      <c r="P2405" s="18"/>
    </row>
    <row r="2406" spans="4:16" x14ac:dyDescent="0.25">
      <c r="D2406" s="11"/>
      <c r="E2406" s="11"/>
      <c r="F2406" s="12"/>
      <c r="G2406" s="11"/>
      <c r="H2406" s="13"/>
      <c r="I2406" s="14"/>
      <c r="K2406" s="11"/>
      <c r="L2406" s="11"/>
      <c r="M2406" s="15"/>
      <c r="N2406" s="16"/>
      <c r="O2406" s="17"/>
      <c r="P2406" s="18"/>
    </row>
    <row r="2407" spans="4:16" x14ac:dyDescent="0.25">
      <c r="D2407" s="11"/>
      <c r="E2407" s="11"/>
      <c r="F2407" s="12"/>
      <c r="G2407" s="11"/>
      <c r="H2407" s="13"/>
      <c r="I2407" s="14"/>
      <c r="K2407" s="11"/>
      <c r="L2407" s="11"/>
      <c r="M2407" s="15"/>
      <c r="N2407" s="16"/>
      <c r="O2407" s="17"/>
      <c r="P2407" s="18"/>
    </row>
    <row r="2408" spans="4:16" x14ac:dyDescent="0.25">
      <c r="D2408" s="11"/>
      <c r="E2408" s="11"/>
      <c r="F2408" s="12"/>
      <c r="G2408" s="11"/>
      <c r="H2408" s="13"/>
      <c r="I2408" s="14"/>
      <c r="K2408" s="11"/>
      <c r="L2408" s="11"/>
      <c r="M2408" s="15"/>
      <c r="N2408" s="16"/>
      <c r="O2408" s="17"/>
      <c r="P2408" s="18"/>
    </row>
    <row r="2409" spans="4:16" x14ac:dyDescent="0.25">
      <c r="D2409" s="11"/>
      <c r="E2409" s="11"/>
      <c r="F2409" s="12"/>
      <c r="G2409" s="11"/>
      <c r="H2409" s="13"/>
      <c r="I2409" s="14"/>
      <c r="K2409" s="11"/>
      <c r="L2409" s="11"/>
      <c r="M2409" s="15"/>
      <c r="N2409" s="16"/>
      <c r="O2409" s="17"/>
      <c r="P2409" s="18"/>
    </row>
    <row r="2410" spans="4:16" x14ac:dyDescent="0.25">
      <c r="D2410" s="11"/>
      <c r="E2410" s="11"/>
      <c r="F2410" s="12"/>
      <c r="G2410" s="11"/>
      <c r="H2410" s="13"/>
      <c r="I2410" s="14"/>
      <c r="K2410" s="11"/>
      <c r="L2410" s="11"/>
      <c r="M2410" s="15"/>
      <c r="N2410" s="16"/>
      <c r="O2410" s="17"/>
      <c r="P2410" s="18"/>
    </row>
    <row r="2411" spans="4:16" x14ac:dyDescent="0.25">
      <c r="D2411" s="11"/>
      <c r="E2411" s="11"/>
      <c r="F2411" s="12"/>
      <c r="G2411" s="11"/>
      <c r="H2411" s="13"/>
      <c r="I2411" s="14"/>
      <c r="K2411" s="11"/>
      <c r="L2411" s="11"/>
      <c r="M2411" s="15"/>
      <c r="N2411" s="16"/>
      <c r="O2411" s="17"/>
      <c r="P2411" s="18"/>
    </row>
    <row r="2412" spans="4:16" x14ac:dyDescent="0.25">
      <c r="D2412" s="11"/>
      <c r="E2412" s="11"/>
      <c r="F2412" s="12"/>
      <c r="G2412" s="11"/>
      <c r="H2412" s="13"/>
      <c r="I2412" s="14"/>
      <c r="K2412" s="11"/>
      <c r="L2412" s="11"/>
      <c r="M2412" s="15"/>
      <c r="N2412" s="16"/>
      <c r="O2412" s="17"/>
      <c r="P2412" s="18"/>
    </row>
    <row r="2413" spans="4:16" x14ac:dyDescent="0.25">
      <c r="D2413" s="11"/>
      <c r="E2413" s="11"/>
      <c r="F2413" s="12"/>
      <c r="G2413" s="11"/>
      <c r="H2413" s="13"/>
      <c r="I2413" s="14"/>
      <c r="K2413" s="11"/>
      <c r="L2413" s="11"/>
      <c r="M2413" s="15"/>
      <c r="N2413" s="16"/>
      <c r="O2413" s="17"/>
      <c r="P2413" s="18"/>
    </row>
    <row r="2414" spans="4:16" x14ac:dyDescent="0.25">
      <c r="D2414" s="11"/>
      <c r="E2414" s="11"/>
      <c r="F2414" s="12"/>
      <c r="G2414" s="11"/>
      <c r="H2414" s="13"/>
      <c r="I2414" s="14"/>
      <c r="K2414" s="11"/>
      <c r="L2414" s="11"/>
      <c r="M2414" s="15"/>
      <c r="N2414" s="16"/>
      <c r="O2414" s="17"/>
      <c r="P2414" s="18"/>
    </row>
    <row r="2415" spans="4:16" x14ac:dyDescent="0.25">
      <c r="D2415" s="11"/>
      <c r="E2415" s="11"/>
      <c r="F2415" s="12"/>
      <c r="G2415" s="11"/>
      <c r="H2415" s="13"/>
      <c r="I2415" s="14"/>
      <c r="K2415" s="11"/>
      <c r="L2415" s="11"/>
      <c r="M2415" s="15"/>
      <c r="N2415" s="16"/>
      <c r="O2415" s="17"/>
      <c r="P2415" s="18"/>
    </row>
    <row r="2416" spans="4:16" x14ac:dyDescent="0.25">
      <c r="D2416" s="11"/>
      <c r="E2416" s="11"/>
      <c r="F2416" s="12"/>
      <c r="G2416" s="11"/>
      <c r="H2416" s="13"/>
      <c r="I2416" s="14"/>
      <c r="K2416" s="11"/>
      <c r="L2416" s="11"/>
      <c r="M2416" s="15"/>
      <c r="N2416" s="16"/>
      <c r="O2416" s="17"/>
      <c r="P2416" s="18"/>
    </row>
    <row r="2417" spans="4:16" x14ac:dyDescent="0.25">
      <c r="D2417" s="11"/>
      <c r="E2417" s="11"/>
      <c r="F2417" s="12"/>
      <c r="G2417" s="11"/>
      <c r="H2417" s="13"/>
      <c r="I2417" s="14"/>
      <c r="K2417" s="11"/>
      <c r="L2417" s="11"/>
      <c r="M2417" s="15"/>
      <c r="N2417" s="16"/>
      <c r="O2417" s="17"/>
      <c r="P2417" s="18"/>
    </row>
    <row r="2418" spans="4:16" x14ac:dyDescent="0.25">
      <c r="D2418" s="11"/>
      <c r="E2418" s="11"/>
      <c r="F2418" s="12"/>
      <c r="G2418" s="11"/>
      <c r="H2418" s="13"/>
      <c r="I2418" s="14"/>
      <c r="K2418" s="11"/>
      <c r="L2418" s="11"/>
      <c r="M2418" s="15"/>
      <c r="N2418" s="16"/>
      <c r="O2418" s="17"/>
      <c r="P2418" s="18"/>
    </row>
    <row r="2419" spans="4:16" x14ac:dyDescent="0.25">
      <c r="D2419" s="11"/>
      <c r="E2419" s="11"/>
      <c r="F2419" s="12"/>
      <c r="G2419" s="11"/>
      <c r="H2419" s="13"/>
      <c r="I2419" s="14"/>
      <c r="K2419" s="11"/>
      <c r="L2419" s="11"/>
      <c r="M2419" s="15"/>
      <c r="N2419" s="16"/>
      <c r="O2419" s="17"/>
      <c r="P2419" s="18"/>
    </row>
    <row r="2420" spans="4:16" x14ac:dyDescent="0.25">
      <c r="D2420" s="11"/>
      <c r="E2420" s="11"/>
      <c r="F2420" s="12"/>
      <c r="G2420" s="11"/>
      <c r="H2420" s="13"/>
      <c r="I2420" s="14"/>
      <c r="K2420" s="11"/>
      <c r="L2420" s="11"/>
      <c r="M2420" s="15"/>
      <c r="N2420" s="16"/>
      <c r="O2420" s="17"/>
      <c r="P2420" s="18"/>
    </row>
    <row r="2421" spans="4:16" x14ac:dyDescent="0.25">
      <c r="D2421" s="11"/>
      <c r="E2421" s="11"/>
      <c r="F2421" s="12"/>
      <c r="G2421" s="11"/>
      <c r="H2421" s="13"/>
      <c r="I2421" s="14"/>
      <c r="K2421" s="11"/>
      <c r="L2421" s="11"/>
      <c r="M2421" s="15"/>
      <c r="N2421" s="16"/>
      <c r="O2421" s="17"/>
      <c r="P2421" s="18"/>
    </row>
    <row r="2422" spans="4:16" x14ac:dyDescent="0.25">
      <c r="D2422" s="11"/>
      <c r="E2422" s="11"/>
      <c r="F2422" s="12"/>
      <c r="G2422" s="11"/>
      <c r="H2422" s="13"/>
      <c r="I2422" s="14"/>
      <c r="K2422" s="11"/>
      <c r="L2422" s="11"/>
      <c r="M2422" s="15"/>
      <c r="N2422" s="16"/>
      <c r="O2422" s="17"/>
      <c r="P2422" s="18"/>
    </row>
    <row r="2423" spans="4:16" x14ac:dyDescent="0.25">
      <c r="D2423" s="11"/>
      <c r="E2423" s="11"/>
      <c r="F2423" s="12"/>
      <c r="G2423" s="11"/>
      <c r="H2423" s="13"/>
      <c r="I2423" s="14"/>
      <c r="K2423" s="11"/>
      <c r="L2423" s="11"/>
      <c r="M2423" s="15"/>
      <c r="N2423" s="16"/>
      <c r="O2423" s="17"/>
      <c r="P2423" s="18"/>
    </row>
    <row r="2424" spans="4:16" x14ac:dyDescent="0.25">
      <c r="D2424" s="11"/>
      <c r="E2424" s="11"/>
      <c r="F2424" s="12"/>
      <c r="G2424" s="11"/>
      <c r="H2424" s="13"/>
      <c r="I2424" s="14"/>
      <c r="K2424" s="11"/>
      <c r="L2424" s="11"/>
      <c r="M2424" s="15"/>
      <c r="N2424" s="16"/>
      <c r="O2424" s="17"/>
      <c r="P2424" s="18"/>
    </row>
    <row r="2425" spans="4:16" x14ac:dyDescent="0.25">
      <c r="D2425" s="11"/>
      <c r="E2425" s="11"/>
      <c r="F2425" s="12"/>
      <c r="G2425" s="11"/>
      <c r="H2425" s="13"/>
      <c r="I2425" s="14"/>
      <c r="K2425" s="11"/>
      <c r="L2425" s="11"/>
      <c r="M2425" s="15"/>
      <c r="N2425" s="16"/>
      <c r="O2425" s="17"/>
      <c r="P2425" s="18"/>
    </row>
    <row r="2426" spans="4:16" x14ac:dyDescent="0.25">
      <c r="D2426" s="11"/>
      <c r="E2426" s="11"/>
      <c r="F2426" s="12"/>
      <c r="G2426" s="11"/>
      <c r="H2426" s="13"/>
      <c r="I2426" s="14"/>
      <c r="K2426" s="11"/>
      <c r="L2426" s="11"/>
      <c r="M2426" s="15"/>
      <c r="N2426" s="16"/>
      <c r="O2426" s="17"/>
      <c r="P2426" s="18"/>
    </row>
    <row r="2427" spans="4:16" x14ac:dyDescent="0.25">
      <c r="D2427" s="11"/>
      <c r="E2427" s="11"/>
      <c r="F2427" s="12"/>
      <c r="G2427" s="11"/>
      <c r="H2427" s="13"/>
      <c r="I2427" s="14"/>
      <c r="K2427" s="11"/>
      <c r="L2427" s="11"/>
      <c r="M2427" s="15"/>
      <c r="N2427" s="16"/>
      <c r="O2427" s="17"/>
      <c r="P2427" s="18"/>
    </row>
    <row r="2428" spans="4:16" x14ac:dyDescent="0.25">
      <c r="D2428" s="11"/>
      <c r="E2428" s="11"/>
      <c r="F2428" s="12"/>
      <c r="G2428" s="11"/>
      <c r="H2428" s="13"/>
      <c r="I2428" s="14"/>
      <c r="K2428" s="11"/>
      <c r="L2428" s="11"/>
      <c r="M2428" s="15"/>
      <c r="N2428" s="16"/>
      <c r="O2428" s="17"/>
      <c r="P2428" s="18"/>
    </row>
    <row r="2429" spans="4:16" x14ac:dyDescent="0.25">
      <c r="D2429" s="11"/>
      <c r="E2429" s="11"/>
      <c r="F2429" s="12"/>
      <c r="G2429" s="11"/>
      <c r="H2429" s="13"/>
      <c r="I2429" s="14"/>
      <c r="K2429" s="11"/>
      <c r="L2429" s="11"/>
      <c r="M2429" s="15"/>
      <c r="N2429" s="16"/>
      <c r="O2429" s="17"/>
      <c r="P2429" s="18"/>
    </row>
    <row r="2430" spans="4:16" x14ac:dyDescent="0.25">
      <c r="D2430" s="11"/>
      <c r="E2430" s="11"/>
      <c r="F2430" s="12"/>
      <c r="G2430" s="11"/>
      <c r="H2430" s="13"/>
      <c r="I2430" s="14"/>
      <c r="K2430" s="11"/>
      <c r="L2430" s="11"/>
      <c r="M2430" s="15"/>
      <c r="N2430" s="16"/>
      <c r="O2430" s="17"/>
      <c r="P2430" s="18"/>
    </row>
    <row r="2431" spans="4:16" x14ac:dyDescent="0.25">
      <c r="D2431" s="11"/>
      <c r="E2431" s="11"/>
      <c r="F2431" s="12"/>
      <c r="G2431" s="11"/>
      <c r="H2431" s="13"/>
      <c r="I2431" s="14"/>
      <c r="K2431" s="11"/>
      <c r="L2431" s="11"/>
      <c r="M2431" s="15"/>
      <c r="N2431" s="16"/>
      <c r="O2431" s="17"/>
      <c r="P2431" s="18"/>
    </row>
    <row r="2432" spans="4:16" x14ac:dyDescent="0.25">
      <c r="D2432" s="11"/>
      <c r="E2432" s="11"/>
      <c r="F2432" s="12"/>
      <c r="G2432" s="11"/>
      <c r="H2432" s="13"/>
      <c r="I2432" s="14"/>
      <c r="K2432" s="11"/>
      <c r="L2432" s="11"/>
      <c r="M2432" s="15"/>
      <c r="N2432" s="16"/>
      <c r="O2432" s="17"/>
      <c r="P2432" s="18"/>
    </row>
    <row r="2433" spans="4:16" x14ac:dyDescent="0.25">
      <c r="D2433" s="11"/>
      <c r="E2433" s="11"/>
      <c r="F2433" s="12"/>
      <c r="G2433" s="11"/>
      <c r="H2433" s="13"/>
      <c r="I2433" s="14"/>
      <c r="K2433" s="11"/>
      <c r="L2433" s="11"/>
      <c r="M2433" s="15"/>
      <c r="N2433" s="16"/>
      <c r="O2433" s="17"/>
      <c r="P2433" s="18"/>
    </row>
    <row r="2434" spans="4:16" x14ac:dyDescent="0.25">
      <c r="D2434" s="11"/>
      <c r="E2434" s="11"/>
      <c r="F2434" s="12"/>
      <c r="G2434" s="11"/>
      <c r="H2434" s="13"/>
      <c r="I2434" s="14"/>
      <c r="K2434" s="11"/>
      <c r="L2434" s="11"/>
      <c r="M2434" s="15"/>
      <c r="N2434" s="16"/>
      <c r="O2434" s="17"/>
      <c r="P2434" s="18"/>
    </row>
    <row r="2435" spans="4:16" x14ac:dyDescent="0.25">
      <c r="D2435" s="11"/>
      <c r="E2435" s="11"/>
      <c r="F2435" s="12"/>
      <c r="G2435" s="11"/>
      <c r="H2435" s="13"/>
      <c r="I2435" s="14"/>
      <c r="K2435" s="11"/>
      <c r="L2435" s="11"/>
      <c r="M2435" s="15"/>
      <c r="N2435" s="16"/>
      <c r="O2435" s="17"/>
      <c r="P2435" s="18"/>
    </row>
    <row r="2436" spans="4:16" x14ac:dyDescent="0.25">
      <c r="D2436" s="11"/>
      <c r="E2436" s="11"/>
      <c r="F2436" s="12"/>
      <c r="G2436" s="11"/>
      <c r="H2436" s="13"/>
      <c r="I2436" s="14"/>
      <c r="K2436" s="11"/>
      <c r="L2436" s="11"/>
      <c r="M2436" s="15"/>
      <c r="N2436" s="16"/>
      <c r="O2436" s="17"/>
      <c r="P2436" s="18"/>
    </row>
    <row r="2437" spans="4:16" x14ac:dyDescent="0.25">
      <c r="D2437" s="11"/>
      <c r="E2437" s="11"/>
      <c r="F2437" s="12"/>
      <c r="G2437" s="11"/>
      <c r="H2437" s="13"/>
      <c r="I2437" s="14"/>
      <c r="K2437" s="11"/>
      <c r="L2437" s="11"/>
      <c r="M2437" s="15"/>
      <c r="N2437" s="16"/>
      <c r="O2437" s="17"/>
      <c r="P2437" s="18"/>
    </row>
    <row r="2438" spans="4:16" x14ac:dyDescent="0.25">
      <c r="D2438" s="11"/>
      <c r="E2438" s="11"/>
      <c r="F2438" s="12"/>
      <c r="G2438" s="11"/>
      <c r="H2438" s="13"/>
      <c r="I2438" s="14"/>
      <c r="K2438" s="11"/>
      <c r="L2438" s="11"/>
      <c r="M2438" s="15"/>
      <c r="N2438" s="16"/>
      <c r="O2438" s="17"/>
      <c r="P2438" s="18"/>
    </row>
    <row r="2439" spans="4:16" x14ac:dyDescent="0.25">
      <c r="D2439" s="11"/>
      <c r="E2439" s="11"/>
      <c r="F2439" s="12"/>
      <c r="G2439" s="11"/>
      <c r="H2439" s="13"/>
      <c r="I2439" s="14"/>
      <c r="K2439" s="11"/>
      <c r="L2439" s="11"/>
      <c r="M2439" s="15"/>
      <c r="N2439" s="16"/>
      <c r="O2439" s="17"/>
      <c r="P2439" s="18"/>
    </row>
    <row r="2440" spans="4:16" x14ac:dyDescent="0.25">
      <c r="D2440" s="11"/>
      <c r="E2440" s="11"/>
      <c r="F2440" s="12"/>
      <c r="G2440" s="11"/>
      <c r="H2440" s="13"/>
      <c r="I2440" s="14"/>
      <c r="K2440" s="11"/>
      <c r="L2440" s="11"/>
      <c r="M2440" s="15"/>
      <c r="N2440" s="16"/>
      <c r="O2440" s="17"/>
      <c r="P2440" s="18"/>
    </row>
    <row r="2441" spans="4:16" x14ac:dyDescent="0.25">
      <c r="D2441" s="11"/>
      <c r="E2441" s="11"/>
      <c r="F2441" s="12"/>
      <c r="G2441" s="11"/>
      <c r="H2441" s="13"/>
      <c r="I2441" s="14"/>
      <c r="K2441" s="11"/>
      <c r="L2441" s="11"/>
      <c r="M2441" s="15"/>
      <c r="N2441" s="16"/>
      <c r="O2441" s="17"/>
      <c r="P2441" s="18"/>
    </row>
    <row r="2442" spans="4:16" x14ac:dyDescent="0.25">
      <c r="D2442" s="11"/>
      <c r="E2442" s="11"/>
      <c r="F2442" s="12"/>
      <c r="G2442" s="11"/>
      <c r="H2442" s="13"/>
      <c r="I2442" s="14"/>
      <c r="K2442" s="11"/>
      <c r="L2442" s="11"/>
      <c r="M2442" s="15"/>
      <c r="N2442" s="16"/>
      <c r="O2442" s="17"/>
      <c r="P2442" s="18"/>
    </row>
    <row r="2443" spans="4:16" x14ac:dyDescent="0.25">
      <c r="D2443" s="11"/>
      <c r="E2443" s="11"/>
      <c r="F2443" s="12"/>
      <c r="G2443" s="11"/>
      <c r="H2443" s="13"/>
      <c r="I2443" s="14"/>
      <c r="K2443" s="11"/>
      <c r="L2443" s="11"/>
      <c r="M2443" s="15"/>
      <c r="N2443" s="16"/>
      <c r="O2443" s="17"/>
      <c r="P2443" s="18"/>
    </row>
    <row r="2444" spans="4:16" x14ac:dyDescent="0.25">
      <c r="D2444" s="11"/>
      <c r="E2444" s="11"/>
      <c r="F2444" s="12"/>
      <c r="G2444" s="11"/>
      <c r="H2444" s="13"/>
      <c r="I2444" s="14"/>
      <c r="K2444" s="11"/>
      <c r="L2444" s="11"/>
      <c r="M2444" s="15"/>
      <c r="N2444" s="16"/>
      <c r="O2444" s="17"/>
      <c r="P2444" s="18"/>
    </row>
    <row r="2445" spans="4:16" x14ac:dyDescent="0.25">
      <c r="D2445" s="11"/>
      <c r="E2445" s="11"/>
      <c r="F2445" s="12"/>
      <c r="G2445" s="11"/>
      <c r="H2445" s="13"/>
      <c r="I2445" s="14"/>
      <c r="K2445" s="11"/>
      <c r="L2445" s="11"/>
      <c r="M2445" s="15"/>
      <c r="N2445" s="16"/>
      <c r="O2445" s="17"/>
      <c r="P2445" s="18"/>
    </row>
    <row r="2446" spans="4:16" x14ac:dyDescent="0.25">
      <c r="D2446" s="11"/>
      <c r="E2446" s="11"/>
      <c r="F2446" s="12"/>
      <c r="G2446" s="11"/>
      <c r="H2446" s="13"/>
      <c r="I2446" s="14"/>
      <c r="K2446" s="11"/>
      <c r="L2446" s="11"/>
      <c r="M2446" s="15"/>
      <c r="N2446" s="16"/>
      <c r="O2446" s="17"/>
      <c r="P2446" s="18"/>
    </row>
    <row r="2447" spans="4:16" x14ac:dyDescent="0.25">
      <c r="D2447" s="11"/>
      <c r="E2447" s="11"/>
      <c r="F2447" s="12"/>
      <c r="G2447" s="11"/>
      <c r="H2447" s="13"/>
      <c r="I2447" s="14"/>
      <c r="K2447" s="11"/>
      <c r="L2447" s="11"/>
      <c r="M2447" s="15"/>
      <c r="N2447" s="16"/>
      <c r="O2447" s="17"/>
      <c r="P2447" s="18"/>
    </row>
    <row r="2448" spans="4:16" x14ac:dyDescent="0.25">
      <c r="D2448" s="11"/>
      <c r="E2448" s="11"/>
      <c r="F2448" s="12"/>
      <c r="G2448" s="11"/>
      <c r="H2448" s="13"/>
      <c r="I2448" s="14"/>
      <c r="K2448" s="11"/>
      <c r="L2448" s="11"/>
      <c r="M2448" s="15"/>
      <c r="N2448" s="16"/>
      <c r="O2448" s="17"/>
      <c r="P2448" s="18"/>
    </row>
    <row r="2449" spans="4:16" x14ac:dyDescent="0.25">
      <c r="D2449" s="11"/>
      <c r="E2449" s="11"/>
      <c r="F2449" s="12"/>
      <c r="G2449" s="11"/>
      <c r="H2449" s="13"/>
      <c r="I2449" s="14"/>
      <c r="K2449" s="11"/>
      <c r="L2449" s="11"/>
      <c r="M2449" s="15"/>
      <c r="N2449" s="16"/>
      <c r="O2449" s="17"/>
      <c r="P2449" s="18"/>
    </row>
    <row r="2450" spans="4:16" x14ac:dyDescent="0.25">
      <c r="D2450" s="11"/>
      <c r="E2450" s="11"/>
      <c r="F2450" s="12"/>
      <c r="G2450" s="11"/>
      <c r="H2450" s="13"/>
      <c r="I2450" s="14"/>
      <c r="K2450" s="11"/>
      <c r="L2450" s="11"/>
      <c r="M2450" s="15"/>
      <c r="N2450" s="16"/>
      <c r="O2450" s="17"/>
      <c r="P2450" s="18"/>
    </row>
    <row r="2451" spans="4:16" x14ac:dyDescent="0.25">
      <c r="D2451" s="11"/>
      <c r="E2451" s="11"/>
      <c r="F2451" s="12"/>
      <c r="G2451" s="11"/>
      <c r="H2451" s="13"/>
      <c r="I2451" s="14"/>
      <c r="K2451" s="11"/>
      <c r="L2451" s="11"/>
      <c r="M2451" s="15"/>
      <c r="N2451" s="16"/>
      <c r="O2451" s="17"/>
      <c r="P2451" s="18"/>
    </row>
    <row r="2452" spans="4:16" x14ac:dyDescent="0.25">
      <c r="D2452" s="11"/>
      <c r="E2452" s="11"/>
      <c r="F2452" s="12"/>
      <c r="G2452" s="11"/>
      <c r="H2452" s="13"/>
      <c r="I2452" s="14"/>
      <c r="K2452" s="11"/>
      <c r="L2452" s="11"/>
      <c r="M2452" s="15"/>
      <c r="N2452" s="16"/>
      <c r="O2452" s="17"/>
      <c r="P2452" s="18"/>
    </row>
    <row r="2453" spans="4:16" x14ac:dyDescent="0.25">
      <c r="D2453" s="11"/>
      <c r="E2453" s="11"/>
      <c r="F2453" s="12"/>
      <c r="G2453" s="11"/>
      <c r="H2453" s="13"/>
      <c r="I2453" s="14"/>
      <c r="K2453" s="11"/>
      <c r="L2453" s="11"/>
      <c r="M2453" s="15"/>
      <c r="N2453" s="16"/>
      <c r="O2453" s="17"/>
      <c r="P2453" s="18"/>
    </row>
    <row r="2454" spans="4:16" x14ac:dyDescent="0.25">
      <c r="D2454" s="11"/>
      <c r="E2454" s="11"/>
      <c r="F2454" s="12"/>
      <c r="G2454" s="11"/>
      <c r="H2454" s="13"/>
      <c r="I2454" s="14"/>
      <c r="K2454" s="11"/>
      <c r="L2454" s="11"/>
      <c r="M2454" s="15"/>
      <c r="N2454" s="16"/>
      <c r="O2454" s="17"/>
      <c r="P2454" s="18"/>
    </row>
    <row r="2455" spans="4:16" x14ac:dyDescent="0.25">
      <c r="D2455" s="11"/>
      <c r="E2455" s="11"/>
      <c r="F2455" s="12"/>
      <c r="G2455" s="11"/>
      <c r="H2455" s="13"/>
      <c r="I2455" s="14"/>
      <c r="K2455" s="11"/>
      <c r="L2455" s="11"/>
      <c r="M2455" s="15"/>
      <c r="N2455" s="16"/>
      <c r="O2455" s="17"/>
      <c r="P2455" s="18"/>
    </row>
    <row r="2456" spans="4:16" x14ac:dyDescent="0.25">
      <c r="D2456" s="11"/>
      <c r="E2456" s="11"/>
      <c r="F2456" s="12"/>
      <c r="G2456" s="11"/>
      <c r="H2456" s="13"/>
      <c r="I2456" s="14"/>
      <c r="K2456" s="11"/>
      <c r="L2456" s="11"/>
      <c r="M2456" s="15"/>
      <c r="N2456" s="16"/>
      <c r="O2456" s="17"/>
      <c r="P2456" s="18"/>
    </row>
    <row r="2457" spans="4:16" x14ac:dyDescent="0.25">
      <c r="D2457" s="11"/>
      <c r="E2457" s="11"/>
      <c r="F2457" s="12"/>
      <c r="G2457" s="11"/>
      <c r="H2457" s="13"/>
      <c r="I2457" s="14"/>
      <c r="K2457" s="11"/>
      <c r="L2457" s="11"/>
      <c r="M2457" s="15"/>
      <c r="N2457" s="16"/>
      <c r="O2457" s="17"/>
      <c r="P2457" s="18"/>
    </row>
    <row r="2458" spans="4:16" x14ac:dyDescent="0.25">
      <c r="D2458" s="11"/>
      <c r="E2458" s="11"/>
      <c r="F2458" s="12"/>
      <c r="G2458" s="11"/>
      <c r="H2458" s="13"/>
      <c r="I2458" s="14"/>
      <c r="K2458" s="11"/>
      <c r="L2458" s="11"/>
      <c r="M2458" s="15"/>
      <c r="N2458" s="16"/>
      <c r="O2458" s="17"/>
      <c r="P2458" s="18"/>
    </row>
    <row r="2459" spans="4:16" x14ac:dyDescent="0.25">
      <c r="D2459" s="11"/>
      <c r="E2459" s="11"/>
      <c r="F2459" s="12"/>
      <c r="G2459" s="11"/>
      <c r="H2459" s="13"/>
      <c r="I2459" s="14"/>
      <c r="K2459" s="11"/>
      <c r="L2459" s="11"/>
      <c r="M2459" s="15"/>
      <c r="N2459" s="16"/>
      <c r="O2459" s="17"/>
      <c r="P2459" s="18"/>
    </row>
    <row r="2460" spans="4:16" x14ac:dyDescent="0.25">
      <c r="D2460" s="11"/>
      <c r="E2460" s="11"/>
      <c r="F2460" s="12"/>
      <c r="G2460" s="11"/>
      <c r="H2460" s="13"/>
      <c r="I2460" s="14"/>
      <c r="K2460" s="11"/>
      <c r="L2460" s="11"/>
      <c r="M2460" s="15"/>
      <c r="N2460" s="16"/>
      <c r="O2460" s="17"/>
      <c r="P2460" s="18"/>
    </row>
    <row r="2461" spans="4:16" x14ac:dyDescent="0.25">
      <c r="D2461" s="11"/>
      <c r="E2461" s="11"/>
      <c r="F2461" s="12"/>
      <c r="G2461" s="11"/>
      <c r="H2461" s="13"/>
      <c r="I2461" s="14"/>
      <c r="K2461" s="11"/>
      <c r="L2461" s="11"/>
      <c r="M2461" s="15"/>
      <c r="N2461" s="16"/>
      <c r="O2461" s="17"/>
      <c r="P2461" s="18"/>
    </row>
    <row r="2462" spans="4:16" x14ac:dyDescent="0.25">
      <c r="D2462" s="11"/>
      <c r="E2462" s="11"/>
      <c r="F2462" s="12"/>
      <c r="G2462" s="11"/>
      <c r="H2462" s="13"/>
      <c r="I2462" s="14"/>
      <c r="K2462" s="11"/>
      <c r="L2462" s="11"/>
      <c r="M2462" s="15"/>
      <c r="N2462" s="16"/>
      <c r="O2462" s="17"/>
      <c r="P2462" s="18"/>
    </row>
    <row r="2463" spans="4:16" x14ac:dyDescent="0.25">
      <c r="D2463" s="11"/>
      <c r="E2463" s="11"/>
      <c r="F2463" s="12"/>
      <c r="G2463" s="11"/>
      <c r="H2463" s="13"/>
      <c r="I2463" s="14"/>
      <c r="K2463" s="11"/>
      <c r="L2463" s="11"/>
      <c r="M2463" s="15"/>
      <c r="N2463" s="16"/>
      <c r="O2463" s="17"/>
      <c r="P2463" s="18"/>
    </row>
    <row r="2464" spans="4:16" x14ac:dyDescent="0.25">
      <c r="D2464" s="11"/>
      <c r="E2464" s="11"/>
      <c r="F2464" s="12"/>
      <c r="G2464" s="11"/>
      <c r="H2464" s="13"/>
      <c r="I2464" s="14"/>
      <c r="K2464" s="11"/>
      <c r="L2464" s="11"/>
      <c r="M2464" s="15"/>
      <c r="N2464" s="16"/>
      <c r="O2464" s="17"/>
      <c r="P2464" s="18"/>
    </row>
    <row r="2465" spans="4:16" x14ac:dyDescent="0.25">
      <c r="D2465" s="11"/>
      <c r="E2465" s="11"/>
      <c r="F2465" s="12"/>
      <c r="G2465" s="11"/>
      <c r="H2465" s="13"/>
      <c r="I2465" s="14"/>
      <c r="K2465" s="11"/>
      <c r="L2465" s="11"/>
      <c r="M2465" s="15"/>
      <c r="N2465" s="16"/>
      <c r="O2465" s="17"/>
      <c r="P2465" s="18"/>
    </row>
    <row r="2466" spans="4:16" x14ac:dyDescent="0.25">
      <c r="D2466" s="11"/>
      <c r="E2466" s="11"/>
      <c r="F2466" s="12"/>
      <c r="G2466" s="11"/>
      <c r="H2466" s="13"/>
      <c r="I2466" s="14"/>
      <c r="K2466" s="11"/>
      <c r="L2466" s="11"/>
      <c r="M2466" s="15"/>
      <c r="N2466" s="16"/>
      <c r="O2466" s="17"/>
      <c r="P2466" s="18"/>
    </row>
    <row r="2467" spans="4:16" x14ac:dyDescent="0.25">
      <c r="D2467" s="11"/>
      <c r="E2467" s="11"/>
      <c r="F2467" s="12"/>
      <c r="G2467" s="11"/>
      <c r="H2467" s="13"/>
      <c r="I2467" s="14"/>
      <c r="K2467" s="11"/>
      <c r="L2467" s="11"/>
      <c r="M2467" s="15"/>
      <c r="N2467" s="16"/>
      <c r="O2467" s="17"/>
      <c r="P2467" s="18"/>
    </row>
    <row r="2468" spans="4:16" x14ac:dyDescent="0.25">
      <c r="D2468" s="11"/>
      <c r="E2468" s="11"/>
      <c r="F2468" s="12"/>
      <c r="G2468" s="11"/>
      <c r="H2468" s="13"/>
      <c r="I2468" s="14"/>
      <c r="K2468" s="11"/>
      <c r="L2468" s="11"/>
      <c r="M2468" s="15"/>
      <c r="N2468" s="16"/>
      <c r="O2468" s="17"/>
      <c r="P2468" s="18"/>
    </row>
    <row r="2469" spans="4:16" x14ac:dyDescent="0.25">
      <c r="D2469" s="11"/>
      <c r="E2469" s="11"/>
      <c r="F2469" s="12"/>
      <c r="G2469" s="11"/>
      <c r="H2469" s="13"/>
      <c r="I2469" s="14"/>
      <c r="K2469" s="11"/>
      <c r="L2469" s="11"/>
      <c r="M2469" s="15"/>
      <c r="N2469" s="16"/>
      <c r="O2469" s="17"/>
      <c r="P2469" s="18"/>
    </row>
    <row r="2470" spans="4:16" x14ac:dyDescent="0.25">
      <c r="D2470" s="11"/>
      <c r="E2470" s="11"/>
      <c r="F2470" s="12"/>
      <c r="G2470" s="11"/>
      <c r="H2470" s="13"/>
      <c r="I2470" s="14"/>
      <c r="K2470" s="11"/>
      <c r="L2470" s="11"/>
      <c r="M2470" s="15"/>
      <c r="N2470" s="16"/>
      <c r="O2470" s="17"/>
      <c r="P2470" s="18"/>
    </row>
    <row r="2471" spans="4:16" x14ac:dyDescent="0.25">
      <c r="D2471" s="11"/>
      <c r="E2471" s="11"/>
      <c r="F2471" s="12"/>
      <c r="G2471" s="11"/>
      <c r="H2471" s="13"/>
      <c r="I2471" s="14"/>
      <c r="K2471" s="11"/>
      <c r="L2471" s="11"/>
      <c r="M2471" s="15"/>
      <c r="N2471" s="16"/>
      <c r="O2471" s="17"/>
      <c r="P2471" s="18"/>
    </row>
    <row r="2472" spans="4:16" x14ac:dyDescent="0.25">
      <c r="D2472" s="11"/>
      <c r="E2472" s="11"/>
      <c r="F2472" s="12"/>
      <c r="G2472" s="11"/>
      <c r="H2472" s="13"/>
      <c r="I2472" s="14"/>
      <c r="K2472" s="11"/>
      <c r="L2472" s="11"/>
      <c r="M2472" s="15"/>
      <c r="N2472" s="16"/>
      <c r="O2472" s="17"/>
      <c r="P2472" s="18"/>
    </row>
    <row r="2473" spans="4:16" x14ac:dyDescent="0.25">
      <c r="D2473" s="11"/>
      <c r="E2473" s="11"/>
      <c r="F2473" s="12"/>
      <c r="G2473" s="11"/>
      <c r="H2473" s="13"/>
      <c r="I2473" s="14"/>
      <c r="K2473" s="11"/>
      <c r="L2473" s="11"/>
      <c r="M2473" s="15"/>
      <c r="N2473" s="16"/>
      <c r="O2473" s="17"/>
      <c r="P2473" s="18"/>
    </row>
    <row r="2474" spans="4:16" x14ac:dyDescent="0.25">
      <c r="D2474" s="11"/>
      <c r="E2474" s="11"/>
      <c r="F2474" s="12"/>
      <c r="G2474" s="11"/>
      <c r="H2474" s="13"/>
      <c r="I2474" s="14"/>
      <c r="K2474" s="11"/>
      <c r="L2474" s="11"/>
      <c r="M2474" s="15"/>
      <c r="N2474" s="16"/>
      <c r="O2474" s="17"/>
      <c r="P2474" s="18"/>
    </row>
    <row r="2475" spans="4:16" x14ac:dyDescent="0.25">
      <c r="D2475" s="11"/>
      <c r="E2475" s="11"/>
      <c r="F2475" s="12"/>
      <c r="G2475" s="11"/>
      <c r="H2475" s="13"/>
      <c r="I2475" s="14"/>
      <c r="K2475" s="11"/>
      <c r="L2475" s="11"/>
      <c r="M2475" s="15"/>
      <c r="N2475" s="16"/>
      <c r="O2475" s="17"/>
      <c r="P2475" s="18"/>
    </row>
    <row r="2476" spans="4:16" x14ac:dyDescent="0.25">
      <c r="D2476" s="11"/>
      <c r="E2476" s="11"/>
      <c r="F2476" s="12"/>
      <c r="G2476" s="11"/>
      <c r="H2476" s="13"/>
      <c r="I2476" s="14"/>
      <c r="K2476" s="11"/>
      <c r="L2476" s="11"/>
      <c r="M2476" s="15"/>
      <c r="N2476" s="16"/>
      <c r="O2476" s="17"/>
      <c r="P2476" s="18"/>
    </row>
    <row r="2477" spans="4:16" x14ac:dyDescent="0.25">
      <c r="D2477" s="11"/>
      <c r="E2477" s="11"/>
      <c r="F2477" s="12"/>
      <c r="G2477" s="11"/>
      <c r="H2477" s="13"/>
      <c r="I2477" s="14"/>
      <c r="K2477" s="11"/>
      <c r="L2477" s="11"/>
      <c r="M2477" s="15"/>
      <c r="N2477" s="16"/>
      <c r="O2477" s="17"/>
      <c r="P2477" s="18"/>
    </row>
    <row r="2478" spans="4:16" x14ac:dyDescent="0.25">
      <c r="D2478" s="11"/>
      <c r="E2478" s="11"/>
      <c r="F2478" s="12"/>
      <c r="G2478" s="11"/>
      <c r="H2478" s="13"/>
      <c r="I2478" s="14"/>
      <c r="K2478" s="11"/>
      <c r="L2478" s="11"/>
      <c r="M2478" s="15"/>
      <c r="N2478" s="16"/>
      <c r="O2478" s="17"/>
      <c r="P2478" s="18"/>
    </row>
    <row r="2479" spans="4:16" x14ac:dyDescent="0.25">
      <c r="D2479" s="11"/>
      <c r="E2479" s="11"/>
      <c r="F2479" s="12"/>
      <c r="G2479" s="11"/>
      <c r="H2479" s="13"/>
      <c r="I2479" s="14"/>
      <c r="K2479" s="11"/>
      <c r="L2479" s="11"/>
      <c r="M2479" s="15"/>
      <c r="N2479" s="16"/>
      <c r="O2479" s="17"/>
      <c r="P2479" s="18"/>
    </row>
    <row r="2480" spans="4:16" x14ac:dyDescent="0.25">
      <c r="D2480" s="11"/>
      <c r="E2480" s="11"/>
      <c r="F2480" s="12"/>
      <c r="G2480" s="11"/>
      <c r="H2480" s="13"/>
      <c r="I2480" s="14"/>
      <c r="K2480" s="11"/>
      <c r="L2480" s="11"/>
      <c r="M2480" s="15"/>
      <c r="N2480" s="16"/>
      <c r="O2480" s="17"/>
      <c r="P2480" s="18"/>
    </row>
    <row r="2481" spans="4:16" x14ac:dyDescent="0.25">
      <c r="D2481" s="11"/>
      <c r="E2481" s="11"/>
      <c r="F2481" s="12"/>
      <c r="G2481" s="11"/>
      <c r="H2481" s="13"/>
      <c r="I2481" s="14"/>
      <c r="K2481" s="11"/>
      <c r="L2481" s="11"/>
      <c r="M2481" s="15"/>
      <c r="N2481" s="16"/>
      <c r="O2481" s="17"/>
      <c r="P2481" s="18"/>
    </row>
    <row r="2482" spans="4:16" x14ac:dyDescent="0.25">
      <c r="D2482" s="11"/>
      <c r="E2482" s="11"/>
      <c r="F2482" s="12"/>
      <c r="G2482" s="11"/>
      <c r="H2482" s="13"/>
      <c r="I2482" s="14"/>
      <c r="K2482" s="11"/>
      <c r="L2482" s="11"/>
      <c r="M2482" s="15"/>
      <c r="N2482" s="16"/>
      <c r="O2482" s="17"/>
      <c r="P2482" s="18"/>
    </row>
    <row r="2483" spans="4:16" x14ac:dyDescent="0.25">
      <c r="D2483" s="11"/>
      <c r="E2483" s="11"/>
      <c r="F2483" s="12"/>
      <c r="G2483" s="11"/>
      <c r="H2483" s="13"/>
      <c r="I2483" s="14"/>
      <c r="K2483" s="11"/>
      <c r="L2483" s="11"/>
      <c r="M2483" s="15"/>
      <c r="N2483" s="16"/>
      <c r="O2483" s="17"/>
      <c r="P2483" s="18"/>
    </row>
    <row r="2484" spans="4:16" x14ac:dyDescent="0.25">
      <c r="D2484" s="11"/>
      <c r="E2484" s="11"/>
      <c r="F2484" s="12"/>
      <c r="G2484" s="11"/>
      <c r="H2484" s="13"/>
      <c r="I2484" s="14"/>
      <c r="K2484" s="11"/>
      <c r="L2484" s="11"/>
      <c r="M2484" s="15"/>
      <c r="N2484" s="16"/>
      <c r="O2484" s="17"/>
      <c r="P2484" s="18"/>
    </row>
    <row r="2485" spans="4:16" x14ac:dyDescent="0.25">
      <c r="D2485" s="11"/>
      <c r="E2485" s="11"/>
      <c r="F2485" s="12"/>
      <c r="G2485" s="11"/>
      <c r="H2485" s="13"/>
      <c r="I2485" s="14"/>
      <c r="K2485" s="11"/>
      <c r="L2485" s="11"/>
      <c r="M2485" s="15"/>
      <c r="N2485" s="16"/>
      <c r="O2485" s="17"/>
      <c r="P2485" s="18"/>
    </row>
    <row r="2486" spans="4:16" x14ac:dyDescent="0.25">
      <c r="D2486" s="11"/>
      <c r="E2486" s="11"/>
      <c r="F2486" s="12"/>
      <c r="G2486" s="11"/>
      <c r="H2486" s="13"/>
      <c r="I2486" s="14"/>
      <c r="K2486" s="11"/>
      <c r="L2486" s="11"/>
      <c r="M2486" s="15"/>
      <c r="N2486" s="16"/>
      <c r="O2486" s="17"/>
      <c r="P2486" s="18"/>
    </row>
    <row r="2487" spans="4:16" x14ac:dyDescent="0.25">
      <c r="D2487" s="11"/>
      <c r="E2487" s="11"/>
      <c r="F2487" s="12"/>
      <c r="G2487" s="11"/>
      <c r="H2487" s="13"/>
      <c r="I2487" s="14"/>
      <c r="K2487" s="11"/>
      <c r="L2487" s="11"/>
      <c r="M2487" s="15"/>
      <c r="N2487" s="16"/>
      <c r="O2487" s="17"/>
      <c r="P2487" s="18"/>
    </row>
    <row r="2488" spans="4:16" x14ac:dyDescent="0.25">
      <c r="D2488" s="11"/>
      <c r="E2488" s="11"/>
      <c r="F2488" s="12"/>
      <c r="G2488" s="11"/>
      <c r="H2488" s="13"/>
      <c r="I2488" s="14"/>
      <c r="K2488" s="11"/>
      <c r="L2488" s="11"/>
      <c r="M2488" s="15"/>
      <c r="N2488" s="16"/>
      <c r="O2488" s="17"/>
      <c r="P2488" s="18"/>
    </row>
    <row r="2489" spans="4:16" x14ac:dyDescent="0.25">
      <c r="D2489" s="11"/>
      <c r="E2489" s="11"/>
      <c r="F2489" s="12"/>
      <c r="G2489" s="11"/>
      <c r="H2489" s="13"/>
      <c r="I2489" s="14"/>
      <c r="K2489" s="11"/>
      <c r="L2489" s="11"/>
      <c r="M2489" s="15"/>
      <c r="N2489" s="16"/>
      <c r="O2489" s="17"/>
      <c r="P2489" s="18"/>
    </row>
    <row r="2490" spans="4:16" x14ac:dyDescent="0.25">
      <c r="D2490" s="11"/>
      <c r="E2490" s="11"/>
      <c r="F2490" s="12"/>
      <c r="G2490" s="11"/>
      <c r="H2490" s="13"/>
      <c r="I2490" s="14"/>
      <c r="K2490" s="11"/>
      <c r="L2490" s="11"/>
      <c r="M2490" s="15"/>
      <c r="N2490" s="16"/>
      <c r="O2490" s="17"/>
      <c r="P2490" s="18"/>
    </row>
    <row r="2491" spans="4:16" x14ac:dyDescent="0.25">
      <c r="D2491" s="11"/>
      <c r="E2491" s="11"/>
      <c r="F2491" s="12"/>
      <c r="G2491" s="11"/>
      <c r="H2491" s="13"/>
      <c r="I2491" s="14"/>
      <c r="K2491" s="11"/>
      <c r="L2491" s="11"/>
      <c r="M2491" s="15"/>
      <c r="N2491" s="16"/>
      <c r="O2491" s="17"/>
      <c r="P2491" s="18"/>
    </row>
    <row r="2492" spans="4:16" x14ac:dyDescent="0.25">
      <c r="D2492" s="11"/>
      <c r="E2492" s="11"/>
      <c r="F2492" s="12"/>
      <c r="G2492" s="11"/>
      <c r="H2492" s="13"/>
      <c r="I2492" s="14"/>
      <c r="K2492" s="11"/>
      <c r="L2492" s="11"/>
      <c r="M2492" s="15"/>
      <c r="N2492" s="16"/>
      <c r="O2492" s="17"/>
      <c r="P2492" s="18"/>
    </row>
    <row r="2493" spans="4:16" x14ac:dyDescent="0.25">
      <c r="D2493" s="11"/>
      <c r="E2493" s="11"/>
      <c r="F2493" s="12"/>
      <c r="G2493" s="11"/>
      <c r="H2493" s="13"/>
      <c r="I2493" s="14"/>
      <c r="K2493" s="11"/>
      <c r="L2493" s="11"/>
      <c r="M2493" s="15"/>
      <c r="N2493" s="16"/>
      <c r="O2493" s="17"/>
      <c r="P2493" s="18"/>
    </row>
    <row r="2494" spans="4:16" x14ac:dyDescent="0.25">
      <c r="D2494" s="11"/>
      <c r="E2494" s="11"/>
      <c r="F2494" s="12"/>
      <c r="G2494" s="11"/>
      <c r="H2494" s="13"/>
      <c r="I2494" s="14"/>
      <c r="K2494" s="11"/>
      <c r="L2494" s="11"/>
      <c r="M2494" s="15"/>
      <c r="N2494" s="16"/>
      <c r="O2494" s="17"/>
      <c r="P2494" s="18"/>
    </row>
    <row r="2495" spans="4:16" x14ac:dyDescent="0.25">
      <c r="D2495" s="11"/>
      <c r="E2495" s="11"/>
      <c r="F2495" s="12"/>
      <c r="G2495" s="11"/>
      <c r="H2495" s="13"/>
      <c r="I2495" s="14"/>
      <c r="K2495" s="11"/>
      <c r="L2495" s="11"/>
      <c r="M2495" s="15"/>
      <c r="N2495" s="16"/>
      <c r="O2495" s="17"/>
      <c r="P2495" s="18"/>
    </row>
    <row r="2496" spans="4:16" x14ac:dyDescent="0.25">
      <c r="D2496" s="11"/>
      <c r="E2496" s="11"/>
      <c r="F2496" s="12"/>
      <c r="G2496" s="11"/>
      <c r="H2496" s="13"/>
      <c r="I2496" s="14"/>
      <c r="K2496" s="11"/>
      <c r="L2496" s="11"/>
      <c r="M2496" s="15"/>
      <c r="N2496" s="16"/>
      <c r="O2496" s="17"/>
      <c r="P2496" s="18"/>
    </row>
    <row r="2497" spans="4:16" x14ac:dyDescent="0.25">
      <c r="D2497" s="11"/>
      <c r="E2497" s="11"/>
      <c r="F2497" s="12"/>
      <c r="G2497" s="11"/>
      <c r="H2497" s="13"/>
      <c r="I2497" s="14"/>
      <c r="K2497" s="11"/>
      <c r="L2497" s="11"/>
      <c r="M2497" s="15"/>
      <c r="N2497" s="16"/>
      <c r="O2497" s="17"/>
      <c r="P2497" s="18"/>
    </row>
    <row r="2498" spans="4:16" x14ac:dyDescent="0.25">
      <c r="D2498" s="11"/>
      <c r="E2498" s="11"/>
      <c r="F2498" s="12"/>
      <c r="G2498" s="11"/>
      <c r="H2498" s="13"/>
      <c r="I2498" s="14"/>
      <c r="K2498" s="11"/>
      <c r="L2498" s="11"/>
      <c r="M2498" s="15"/>
      <c r="N2498" s="16"/>
      <c r="O2498" s="17"/>
      <c r="P2498" s="18"/>
    </row>
    <row r="2499" spans="4:16" x14ac:dyDescent="0.25">
      <c r="D2499" s="11"/>
      <c r="E2499" s="11"/>
      <c r="F2499" s="12"/>
      <c r="G2499" s="11"/>
      <c r="H2499" s="13"/>
      <c r="I2499" s="14"/>
      <c r="K2499" s="11"/>
      <c r="L2499" s="11"/>
      <c r="M2499" s="15"/>
      <c r="N2499" s="16"/>
      <c r="O2499" s="17"/>
      <c r="P2499" s="18"/>
    </row>
    <row r="2500" spans="4:16" x14ac:dyDescent="0.25">
      <c r="D2500" s="11"/>
      <c r="E2500" s="11"/>
      <c r="F2500" s="12"/>
      <c r="G2500" s="11"/>
      <c r="H2500" s="13"/>
      <c r="I2500" s="14"/>
      <c r="K2500" s="11"/>
      <c r="L2500" s="11"/>
      <c r="M2500" s="15"/>
      <c r="N2500" s="16"/>
      <c r="O2500" s="17"/>
      <c r="P2500" s="18"/>
    </row>
    <row r="2501" spans="4:16" x14ac:dyDescent="0.25">
      <c r="D2501" s="11"/>
      <c r="E2501" s="11"/>
      <c r="F2501" s="12"/>
      <c r="G2501" s="11"/>
      <c r="H2501" s="13"/>
      <c r="I2501" s="14"/>
      <c r="K2501" s="11"/>
      <c r="L2501" s="11"/>
      <c r="M2501" s="15"/>
      <c r="N2501" s="16"/>
      <c r="O2501" s="17"/>
      <c r="P2501" s="18"/>
    </row>
    <row r="2502" spans="4:16" x14ac:dyDescent="0.25">
      <c r="D2502" s="11"/>
      <c r="E2502" s="11"/>
      <c r="F2502" s="12"/>
      <c r="G2502" s="11"/>
      <c r="H2502" s="13"/>
      <c r="I2502" s="14"/>
      <c r="K2502" s="11"/>
      <c r="L2502" s="11"/>
      <c r="M2502" s="15"/>
      <c r="N2502" s="16"/>
      <c r="O2502" s="17"/>
      <c r="P2502" s="18"/>
    </row>
    <row r="2503" spans="4:16" x14ac:dyDescent="0.25">
      <c r="D2503" s="11"/>
      <c r="E2503" s="11"/>
      <c r="F2503" s="12"/>
      <c r="G2503" s="11"/>
      <c r="H2503" s="13"/>
      <c r="I2503" s="14"/>
      <c r="K2503" s="11"/>
      <c r="L2503" s="11"/>
      <c r="M2503" s="15"/>
      <c r="N2503" s="16"/>
      <c r="O2503" s="17"/>
      <c r="P2503" s="18"/>
    </row>
    <row r="2504" spans="4:16" x14ac:dyDescent="0.25">
      <c r="D2504" s="11"/>
      <c r="E2504" s="11"/>
      <c r="F2504" s="12"/>
      <c r="G2504" s="11"/>
      <c r="H2504" s="13"/>
      <c r="I2504" s="14"/>
      <c r="K2504" s="11"/>
      <c r="L2504" s="11"/>
      <c r="M2504" s="15"/>
      <c r="N2504" s="16"/>
      <c r="O2504" s="17"/>
      <c r="P2504" s="18"/>
    </row>
    <row r="2505" spans="4:16" x14ac:dyDescent="0.25">
      <c r="D2505" s="11"/>
      <c r="E2505" s="11"/>
      <c r="F2505" s="12"/>
      <c r="G2505" s="11"/>
      <c r="H2505" s="13"/>
      <c r="I2505" s="14"/>
      <c r="K2505" s="11"/>
      <c r="L2505" s="11"/>
      <c r="M2505" s="15"/>
      <c r="N2505" s="16"/>
      <c r="O2505" s="17"/>
      <c r="P2505" s="18"/>
    </row>
    <row r="2506" spans="4:16" x14ac:dyDescent="0.25">
      <c r="D2506" s="11"/>
      <c r="E2506" s="11"/>
      <c r="F2506" s="12"/>
      <c r="G2506" s="11"/>
      <c r="H2506" s="13"/>
      <c r="I2506" s="14"/>
      <c r="K2506" s="11"/>
      <c r="L2506" s="11"/>
      <c r="M2506" s="15"/>
      <c r="N2506" s="16"/>
      <c r="O2506" s="17"/>
      <c r="P2506" s="18"/>
    </row>
    <row r="2507" spans="4:16" x14ac:dyDescent="0.25">
      <c r="D2507" s="11"/>
      <c r="E2507" s="11"/>
      <c r="F2507" s="12"/>
      <c r="G2507" s="11"/>
      <c r="H2507" s="13"/>
      <c r="I2507" s="14"/>
      <c r="K2507" s="11"/>
      <c r="L2507" s="11"/>
      <c r="M2507" s="15"/>
      <c r="N2507" s="16"/>
      <c r="O2507" s="17"/>
      <c r="P2507" s="18"/>
    </row>
    <row r="2508" spans="4:16" x14ac:dyDescent="0.25">
      <c r="D2508" s="11"/>
      <c r="E2508" s="11"/>
      <c r="F2508" s="12"/>
      <c r="G2508" s="11"/>
      <c r="H2508" s="13"/>
      <c r="I2508" s="14"/>
      <c r="K2508" s="11"/>
      <c r="L2508" s="11"/>
      <c r="M2508" s="15"/>
      <c r="N2508" s="16"/>
      <c r="O2508" s="17"/>
      <c r="P2508" s="18"/>
    </row>
    <row r="2509" spans="4:16" x14ac:dyDescent="0.25">
      <c r="D2509" s="11"/>
      <c r="E2509" s="11"/>
      <c r="F2509" s="12"/>
      <c r="G2509" s="11"/>
      <c r="H2509" s="13"/>
      <c r="I2509" s="14"/>
      <c r="K2509" s="11"/>
      <c r="L2509" s="11"/>
      <c r="M2509" s="15"/>
      <c r="N2509" s="16"/>
      <c r="O2509" s="17"/>
      <c r="P2509" s="18"/>
    </row>
    <row r="2510" spans="4:16" x14ac:dyDescent="0.25">
      <c r="D2510" s="11"/>
      <c r="E2510" s="11"/>
      <c r="F2510" s="12"/>
      <c r="G2510" s="11"/>
      <c r="H2510" s="13"/>
      <c r="I2510" s="14"/>
      <c r="K2510" s="11"/>
      <c r="L2510" s="11"/>
      <c r="M2510" s="15"/>
      <c r="N2510" s="16"/>
      <c r="O2510" s="17"/>
      <c r="P2510" s="18"/>
    </row>
    <row r="2511" spans="4:16" x14ac:dyDescent="0.25">
      <c r="D2511" s="11"/>
      <c r="E2511" s="11"/>
      <c r="F2511" s="12"/>
      <c r="G2511" s="11"/>
      <c r="H2511" s="13"/>
      <c r="I2511" s="14"/>
      <c r="K2511" s="11"/>
      <c r="L2511" s="11"/>
      <c r="M2511" s="15"/>
      <c r="N2511" s="16"/>
      <c r="O2511" s="17"/>
      <c r="P2511" s="18"/>
    </row>
    <row r="2512" spans="4:16" x14ac:dyDescent="0.25">
      <c r="D2512" s="11"/>
      <c r="E2512" s="11"/>
      <c r="F2512" s="12"/>
      <c r="G2512" s="11"/>
      <c r="H2512" s="13"/>
      <c r="I2512" s="14"/>
      <c r="K2512" s="11"/>
      <c r="L2512" s="11"/>
      <c r="M2512" s="15"/>
      <c r="N2512" s="16"/>
      <c r="O2512" s="17"/>
      <c r="P2512" s="18"/>
    </row>
    <row r="2513" spans="4:16" x14ac:dyDescent="0.25">
      <c r="D2513" s="11"/>
      <c r="E2513" s="11"/>
      <c r="F2513" s="12"/>
      <c r="G2513" s="11"/>
      <c r="H2513" s="13"/>
      <c r="I2513" s="14"/>
      <c r="K2513" s="11"/>
      <c r="L2513" s="11"/>
      <c r="M2513" s="15"/>
      <c r="N2513" s="16"/>
      <c r="O2513" s="17"/>
      <c r="P2513" s="18"/>
    </row>
    <row r="2514" spans="4:16" x14ac:dyDescent="0.25">
      <c r="D2514" s="11"/>
      <c r="E2514" s="11"/>
      <c r="F2514" s="12"/>
      <c r="G2514" s="11"/>
      <c r="H2514" s="13"/>
      <c r="I2514" s="14"/>
      <c r="K2514" s="11"/>
      <c r="L2514" s="11"/>
      <c r="M2514" s="15"/>
      <c r="N2514" s="16"/>
      <c r="O2514" s="17"/>
      <c r="P2514" s="18"/>
    </row>
    <row r="2515" spans="4:16" x14ac:dyDescent="0.25">
      <c r="D2515" s="11"/>
      <c r="E2515" s="11"/>
      <c r="F2515" s="12"/>
      <c r="G2515" s="11"/>
      <c r="H2515" s="13"/>
      <c r="I2515" s="14"/>
      <c r="K2515" s="11"/>
      <c r="L2515" s="11"/>
      <c r="M2515" s="15"/>
      <c r="N2515" s="16"/>
      <c r="O2515" s="17"/>
      <c r="P2515" s="18"/>
    </row>
    <row r="2516" spans="4:16" x14ac:dyDescent="0.25">
      <c r="D2516" s="11"/>
      <c r="E2516" s="11"/>
      <c r="F2516" s="12"/>
      <c r="G2516" s="11"/>
      <c r="H2516" s="13"/>
      <c r="I2516" s="14"/>
      <c r="K2516" s="11"/>
      <c r="L2516" s="11"/>
      <c r="M2516" s="15"/>
      <c r="N2516" s="16"/>
      <c r="O2516" s="17"/>
      <c r="P2516" s="18"/>
    </row>
    <row r="2517" spans="4:16" x14ac:dyDescent="0.25">
      <c r="D2517" s="11"/>
      <c r="E2517" s="11"/>
      <c r="F2517" s="12"/>
      <c r="G2517" s="11"/>
      <c r="H2517" s="13"/>
      <c r="I2517" s="14"/>
      <c r="K2517" s="11"/>
      <c r="L2517" s="11"/>
      <c r="M2517" s="15"/>
      <c r="N2517" s="16"/>
      <c r="O2517" s="17"/>
      <c r="P2517" s="18"/>
    </row>
    <row r="2518" spans="4:16" x14ac:dyDescent="0.25">
      <c r="D2518" s="11"/>
      <c r="E2518" s="11"/>
      <c r="F2518" s="12"/>
      <c r="G2518" s="11"/>
      <c r="H2518" s="13"/>
      <c r="I2518" s="14"/>
      <c r="K2518" s="11"/>
      <c r="L2518" s="11"/>
      <c r="M2518" s="15"/>
      <c r="N2518" s="16"/>
      <c r="O2518" s="17"/>
      <c r="P2518" s="18"/>
    </row>
    <row r="2519" spans="4:16" x14ac:dyDescent="0.25">
      <c r="D2519" s="11"/>
      <c r="E2519" s="11"/>
      <c r="F2519" s="12"/>
      <c r="G2519" s="11"/>
      <c r="H2519" s="13"/>
      <c r="I2519" s="14"/>
      <c r="K2519" s="11"/>
      <c r="L2519" s="11"/>
      <c r="M2519" s="15"/>
      <c r="N2519" s="16"/>
      <c r="O2519" s="17"/>
      <c r="P2519" s="18"/>
    </row>
    <row r="2520" spans="4:16" x14ac:dyDescent="0.25">
      <c r="D2520" s="11"/>
      <c r="E2520" s="11"/>
      <c r="F2520" s="12"/>
      <c r="G2520" s="11"/>
      <c r="H2520" s="13"/>
      <c r="I2520" s="14"/>
      <c r="K2520" s="11"/>
      <c r="L2520" s="11"/>
      <c r="M2520" s="15"/>
      <c r="N2520" s="16"/>
      <c r="O2520" s="17"/>
      <c r="P2520" s="18"/>
    </row>
    <row r="2521" spans="4:16" x14ac:dyDescent="0.25">
      <c r="D2521" s="11"/>
      <c r="E2521" s="11"/>
      <c r="F2521" s="12"/>
      <c r="G2521" s="11"/>
      <c r="H2521" s="13"/>
      <c r="I2521" s="14"/>
      <c r="K2521" s="11"/>
      <c r="L2521" s="11"/>
      <c r="M2521" s="15"/>
      <c r="N2521" s="16"/>
      <c r="O2521" s="17"/>
      <c r="P2521" s="18"/>
    </row>
    <row r="2522" spans="4:16" x14ac:dyDescent="0.25">
      <c r="D2522" s="11"/>
      <c r="E2522" s="11"/>
      <c r="F2522" s="12"/>
      <c r="G2522" s="11"/>
      <c r="H2522" s="13"/>
      <c r="I2522" s="14"/>
      <c r="K2522" s="11"/>
      <c r="L2522" s="11"/>
      <c r="M2522" s="15"/>
      <c r="N2522" s="16"/>
      <c r="O2522" s="17"/>
      <c r="P2522" s="18"/>
    </row>
    <row r="2523" spans="4:16" x14ac:dyDescent="0.25">
      <c r="D2523" s="11"/>
      <c r="E2523" s="11"/>
      <c r="F2523" s="12"/>
      <c r="G2523" s="11"/>
      <c r="H2523" s="13"/>
      <c r="I2523" s="14"/>
      <c r="K2523" s="11"/>
      <c r="L2523" s="11"/>
      <c r="M2523" s="15"/>
      <c r="N2523" s="16"/>
      <c r="O2523" s="17"/>
      <c r="P2523" s="18"/>
    </row>
    <row r="2524" spans="4:16" x14ac:dyDescent="0.25">
      <c r="D2524" s="11"/>
      <c r="E2524" s="11"/>
      <c r="F2524" s="12"/>
      <c r="G2524" s="11"/>
      <c r="H2524" s="13"/>
      <c r="I2524" s="14"/>
      <c r="K2524" s="11"/>
      <c r="L2524" s="11"/>
      <c r="M2524" s="15"/>
      <c r="N2524" s="16"/>
      <c r="O2524" s="17"/>
      <c r="P2524" s="18"/>
    </row>
    <row r="2525" spans="4:16" x14ac:dyDescent="0.25">
      <c r="D2525" s="11"/>
      <c r="E2525" s="11"/>
      <c r="F2525" s="12"/>
      <c r="G2525" s="11"/>
      <c r="H2525" s="13"/>
      <c r="I2525" s="14"/>
      <c r="K2525" s="11"/>
      <c r="L2525" s="11"/>
      <c r="M2525" s="15"/>
      <c r="N2525" s="16"/>
      <c r="O2525" s="17"/>
      <c r="P2525" s="18"/>
    </row>
    <row r="2526" spans="4:16" x14ac:dyDescent="0.25">
      <c r="D2526" s="11"/>
      <c r="E2526" s="11"/>
      <c r="F2526" s="12"/>
      <c r="G2526" s="11"/>
      <c r="H2526" s="13"/>
      <c r="I2526" s="14"/>
      <c r="K2526" s="11"/>
      <c r="L2526" s="11"/>
      <c r="M2526" s="15"/>
      <c r="N2526" s="16"/>
      <c r="O2526" s="17"/>
      <c r="P2526" s="18"/>
    </row>
    <row r="2527" spans="4:16" x14ac:dyDescent="0.25">
      <c r="D2527" s="11"/>
      <c r="E2527" s="11"/>
      <c r="F2527" s="12"/>
      <c r="G2527" s="11"/>
      <c r="H2527" s="13"/>
      <c r="I2527" s="14"/>
      <c r="K2527" s="11"/>
      <c r="L2527" s="11"/>
      <c r="M2527" s="15"/>
      <c r="N2527" s="16"/>
      <c r="O2527" s="17"/>
      <c r="P2527" s="18"/>
    </row>
    <row r="2528" spans="4:16" x14ac:dyDescent="0.25">
      <c r="D2528" s="11"/>
      <c r="E2528" s="11"/>
      <c r="F2528" s="12"/>
      <c r="G2528" s="11"/>
      <c r="H2528" s="13"/>
      <c r="I2528" s="14"/>
      <c r="K2528" s="11"/>
      <c r="L2528" s="11"/>
      <c r="M2528" s="15"/>
      <c r="N2528" s="16"/>
      <c r="O2528" s="17"/>
      <c r="P2528" s="18"/>
    </row>
    <row r="2529" spans="4:16" x14ac:dyDescent="0.25">
      <c r="D2529" s="11"/>
      <c r="E2529" s="11"/>
      <c r="F2529" s="12"/>
      <c r="G2529" s="11"/>
      <c r="H2529" s="13"/>
      <c r="I2529" s="14"/>
      <c r="K2529" s="11"/>
      <c r="L2529" s="11"/>
      <c r="M2529" s="15"/>
      <c r="N2529" s="16"/>
      <c r="O2529" s="17"/>
      <c r="P2529" s="18"/>
    </row>
    <row r="2530" spans="4:16" x14ac:dyDescent="0.25">
      <c r="D2530" s="11"/>
      <c r="E2530" s="11"/>
      <c r="F2530" s="12"/>
      <c r="G2530" s="11"/>
      <c r="H2530" s="13"/>
      <c r="I2530" s="14"/>
      <c r="K2530" s="11"/>
      <c r="L2530" s="11"/>
      <c r="M2530" s="15"/>
      <c r="N2530" s="16"/>
      <c r="O2530" s="17"/>
      <c r="P2530" s="18"/>
    </row>
    <row r="2531" spans="4:16" x14ac:dyDescent="0.25">
      <c r="D2531" s="11"/>
      <c r="E2531" s="11"/>
      <c r="F2531" s="12"/>
      <c r="G2531" s="11"/>
      <c r="H2531" s="13"/>
      <c r="I2531" s="14"/>
      <c r="K2531" s="11"/>
      <c r="L2531" s="11"/>
      <c r="M2531" s="15"/>
      <c r="N2531" s="16"/>
      <c r="O2531" s="17"/>
      <c r="P2531" s="18"/>
    </row>
    <row r="2532" spans="4:16" x14ac:dyDescent="0.25">
      <c r="D2532" s="11"/>
      <c r="E2532" s="11"/>
      <c r="F2532" s="12"/>
      <c r="G2532" s="11"/>
      <c r="H2532" s="13"/>
      <c r="I2532" s="14"/>
      <c r="K2532" s="11"/>
      <c r="L2532" s="11"/>
      <c r="M2532" s="15"/>
      <c r="N2532" s="16"/>
      <c r="O2532" s="17"/>
      <c r="P2532" s="18"/>
    </row>
    <row r="2533" spans="4:16" x14ac:dyDescent="0.25">
      <c r="D2533" s="11"/>
      <c r="E2533" s="11"/>
      <c r="F2533" s="12"/>
      <c r="G2533" s="11"/>
      <c r="H2533" s="13"/>
      <c r="I2533" s="14"/>
      <c r="K2533" s="11"/>
      <c r="L2533" s="11"/>
      <c r="M2533" s="15"/>
      <c r="N2533" s="16"/>
      <c r="O2533" s="17"/>
      <c r="P2533" s="18"/>
    </row>
    <row r="2534" spans="4:16" x14ac:dyDescent="0.25">
      <c r="D2534" s="11"/>
      <c r="E2534" s="11"/>
      <c r="F2534" s="12"/>
      <c r="G2534" s="11"/>
      <c r="H2534" s="13"/>
      <c r="I2534" s="14"/>
      <c r="K2534" s="11"/>
      <c r="L2534" s="11"/>
      <c r="M2534" s="15"/>
      <c r="N2534" s="16"/>
      <c r="O2534" s="17"/>
      <c r="P2534" s="18"/>
    </row>
    <row r="2535" spans="4:16" x14ac:dyDescent="0.25">
      <c r="D2535" s="11"/>
      <c r="E2535" s="11"/>
      <c r="F2535" s="12"/>
      <c r="G2535" s="11"/>
      <c r="H2535" s="13"/>
      <c r="I2535" s="14"/>
      <c r="K2535" s="11"/>
      <c r="L2535" s="11"/>
      <c r="M2535" s="15"/>
      <c r="N2535" s="16"/>
      <c r="O2535" s="17"/>
      <c r="P2535" s="18"/>
    </row>
    <row r="2536" spans="4:16" x14ac:dyDescent="0.25">
      <c r="D2536" s="11"/>
      <c r="E2536" s="11"/>
      <c r="F2536" s="12"/>
      <c r="G2536" s="11"/>
      <c r="H2536" s="13"/>
      <c r="I2536" s="14"/>
      <c r="K2536" s="11"/>
      <c r="L2536" s="11"/>
      <c r="M2536" s="15"/>
      <c r="N2536" s="16"/>
      <c r="O2536" s="17"/>
      <c r="P2536" s="18"/>
    </row>
    <row r="2537" spans="4:16" x14ac:dyDescent="0.25">
      <c r="D2537" s="11"/>
      <c r="E2537" s="11"/>
      <c r="F2537" s="12"/>
      <c r="G2537" s="11"/>
      <c r="H2537" s="13"/>
      <c r="I2537" s="14"/>
      <c r="K2537" s="11"/>
      <c r="L2537" s="11"/>
      <c r="M2537" s="15"/>
      <c r="N2537" s="16"/>
      <c r="O2537" s="17"/>
      <c r="P2537" s="18"/>
    </row>
    <row r="2538" spans="4:16" x14ac:dyDescent="0.25">
      <c r="D2538" s="11"/>
      <c r="E2538" s="11"/>
      <c r="F2538" s="12"/>
      <c r="G2538" s="11"/>
      <c r="H2538" s="13"/>
      <c r="I2538" s="14"/>
      <c r="K2538" s="11"/>
      <c r="L2538" s="11"/>
      <c r="M2538" s="15"/>
      <c r="N2538" s="16"/>
      <c r="O2538" s="17"/>
      <c r="P2538" s="18"/>
    </row>
    <row r="2539" spans="4:16" x14ac:dyDescent="0.25">
      <c r="D2539" s="11"/>
      <c r="E2539" s="11"/>
      <c r="F2539" s="12"/>
      <c r="G2539" s="11"/>
      <c r="H2539" s="13"/>
      <c r="I2539" s="14"/>
      <c r="K2539" s="11"/>
      <c r="L2539" s="11"/>
      <c r="M2539" s="15"/>
      <c r="N2539" s="16"/>
      <c r="O2539" s="17"/>
      <c r="P2539" s="18"/>
    </row>
    <row r="2540" spans="4:16" x14ac:dyDescent="0.25">
      <c r="D2540" s="11"/>
      <c r="E2540" s="11"/>
      <c r="F2540" s="12"/>
      <c r="G2540" s="11"/>
      <c r="H2540" s="13"/>
      <c r="I2540" s="14"/>
      <c r="K2540" s="11"/>
      <c r="L2540" s="11"/>
      <c r="M2540" s="15"/>
      <c r="N2540" s="16"/>
      <c r="O2540" s="17"/>
      <c r="P2540" s="18"/>
    </row>
    <row r="2541" spans="4:16" x14ac:dyDescent="0.25">
      <c r="D2541" s="11"/>
      <c r="E2541" s="11"/>
      <c r="F2541" s="12"/>
      <c r="G2541" s="11"/>
      <c r="H2541" s="13"/>
      <c r="I2541" s="14"/>
      <c r="K2541" s="11"/>
      <c r="L2541" s="11"/>
      <c r="M2541" s="15"/>
      <c r="N2541" s="16"/>
      <c r="O2541" s="17"/>
      <c r="P2541" s="18"/>
    </row>
    <row r="2542" spans="4:16" x14ac:dyDescent="0.25">
      <c r="D2542" s="11"/>
      <c r="E2542" s="11"/>
      <c r="F2542" s="12"/>
      <c r="G2542" s="11"/>
      <c r="H2542" s="13"/>
      <c r="I2542" s="14"/>
      <c r="K2542" s="11"/>
      <c r="L2542" s="11"/>
      <c r="M2542" s="15"/>
      <c r="N2542" s="16"/>
      <c r="O2542" s="17"/>
      <c r="P2542" s="18"/>
    </row>
    <row r="2543" spans="4:16" x14ac:dyDescent="0.25">
      <c r="D2543" s="11"/>
      <c r="E2543" s="11"/>
      <c r="F2543" s="12"/>
      <c r="G2543" s="11"/>
      <c r="H2543" s="13"/>
      <c r="I2543" s="14"/>
      <c r="K2543" s="11"/>
      <c r="L2543" s="11"/>
      <c r="M2543" s="15"/>
      <c r="N2543" s="16"/>
      <c r="O2543" s="17"/>
      <c r="P2543" s="18"/>
    </row>
    <row r="2544" spans="4:16" x14ac:dyDescent="0.25">
      <c r="D2544" s="11"/>
      <c r="E2544" s="11"/>
      <c r="F2544" s="12"/>
      <c r="G2544" s="11"/>
      <c r="H2544" s="13"/>
      <c r="I2544" s="14"/>
      <c r="K2544" s="11"/>
      <c r="L2544" s="11"/>
      <c r="M2544" s="15"/>
      <c r="N2544" s="16"/>
      <c r="O2544" s="17"/>
      <c r="P2544" s="18"/>
    </row>
    <row r="2545" spans="4:16" x14ac:dyDescent="0.25">
      <c r="D2545" s="11"/>
      <c r="E2545" s="11"/>
      <c r="F2545" s="12"/>
      <c r="G2545" s="11"/>
      <c r="H2545" s="13"/>
      <c r="I2545" s="14"/>
      <c r="K2545" s="11"/>
      <c r="L2545" s="11"/>
      <c r="M2545" s="15"/>
      <c r="N2545" s="16"/>
      <c r="O2545" s="17"/>
      <c r="P2545" s="18"/>
    </row>
    <row r="2546" spans="4:16" x14ac:dyDescent="0.25">
      <c r="D2546" s="11"/>
      <c r="E2546" s="11"/>
      <c r="F2546" s="12"/>
      <c r="G2546" s="11"/>
      <c r="H2546" s="13"/>
      <c r="I2546" s="14"/>
      <c r="K2546" s="11"/>
      <c r="L2546" s="11"/>
      <c r="M2546" s="15"/>
      <c r="N2546" s="16"/>
      <c r="O2546" s="17"/>
      <c r="P2546" s="18"/>
    </row>
    <row r="2547" spans="4:16" x14ac:dyDescent="0.25">
      <c r="D2547" s="11"/>
      <c r="E2547" s="11"/>
      <c r="F2547" s="12"/>
      <c r="G2547" s="11"/>
      <c r="H2547" s="13"/>
      <c r="I2547" s="14"/>
      <c r="K2547" s="11"/>
      <c r="L2547" s="11"/>
      <c r="M2547" s="15"/>
      <c r="N2547" s="16"/>
      <c r="O2547" s="17"/>
      <c r="P2547" s="18"/>
    </row>
    <row r="2548" spans="4:16" x14ac:dyDescent="0.25">
      <c r="D2548" s="11"/>
      <c r="E2548" s="11"/>
      <c r="F2548" s="12"/>
      <c r="G2548" s="11"/>
      <c r="H2548" s="13"/>
      <c r="I2548" s="14"/>
      <c r="K2548" s="11"/>
      <c r="L2548" s="11"/>
      <c r="M2548" s="15"/>
      <c r="N2548" s="16"/>
      <c r="O2548" s="17"/>
      <c r="P2548" s="18"/>
    </row>
    <row r="2549" spans="4:16" x14ac:dyDescent="0.25">
      <c r="D2549" s="11"/>
      <c r="E2549" s="11"/>
      <c r="F2549" s="12"/>
      <c r="G2549" s="11"/>
      <c r="H2549" s="13"/>
      <c r="I2549" s="14"/>
      <c r="K2549" s="11"/>
      <c r="L2549" s="11"/>
      <c r="M2549" s="15"/>
      <c r="N2549" s="16"/>
      <c r="O2549" s="17"/>
      <c r="P2549" s="18"/>
    </row>
    <row r="2550" spans="4:16" x14ac:dyDescent="0.25">
      <c r="D2550" s="11"/>
      <c r="E2550" s="11"/>
      <c r="F2550" s="12"/>
      <c r="G2550" s="11"/>
      <c r="H2550" s="13"/>
      <c r="I2550" s="14"/>
      <c r="K2550" s="11"/>
      <c r="L2550" s="11"/>
      <c r="M2550" s="15"/>
      <c r="N2550" s="16"/>
      <c r="O2550" s="17"/>
      <c r="P2550" s="18"/>
    </row>
    <row r="2551" spans="4:16" x14ac:dyDescent="0.25">
      <c r="D2551" s="11"/>
      <c r="E2551" s="11"/>
      <c r="F2551" s="12"/>
      <c r="G2551" s="11"/>
      <c r="H2551" s="13"/>
      <c r="I2551" s="14"/>
      <c r="K2551" s="11"/>
      <c r="L2551" s="11"/>
      <c r="M2551" s="15"/>
      <c r="N2551" s="16"/>
      <c r="O2551" s="17"/>
      <c r="P2551" s="18"/>
    </row>
    <row r="2552" spans="4:16" x14ac:dyDescent="0.25">
      <c r="D2552" s="11"/>
      <c r="E2552" s="11"/>
      <c r="F2552" s="12"/>
      <c r="G2552" s="11"/>
      <c r="H2552" s="13"/>
      <c r="I2552" s="14"/>
      <c r="K2552" s="11"/>
      <c r="L2552" s="11"/>
      <c r="M2552" s="15"/>
      <c r="N2552" s="16"/>
      <c r="O2552" s="17"/>
      <c r="P2552" s="18"/>
    </row>
    <row r="2553" spans="4:16" x14ac:dyDescent="0.25">
      <c r="D2553" s="11"/>
      <c r="E2553" s="11"/>
      <c r="F2553" s="12"/>
      <c r="G2553" s="11"/>
      <c r="H2553" s="13"/>
      <c r="I2553" s="14"/>
      <c r="K2553" s="11"/>
      <c r="L2553" s="11"/>
      <c r="M2553" s="15"/>
      <c r="N2553" s="16"/>
      <c r="O2553" s="17"/>
      <c r="P2553" s="18"/>
    </row>
    <row r="2554" spans="4:16" x14ac:dyDescent="0.25">
      <c r="D2554" s="11"/>
      <c r="E2554" s="11"/>
      <c r="F2554" s="12"/>
      <c r="G2554" s="11"/>
      <c r="H2554" s="13"/>
      <c r="I2554" s="14"/>
      <c r="K2554" s="11"/>
      <c r="L2554" s="11"/>
      <c r="M2554" s="15"/>
      <c r="N2554" s="16"/>
      <c r="O2554" s="17"/>
      <c r="P2554" s="18"/>
    </row>
    <row r="2555" spans="4:16" x14ac:dyDescent="0.25">
      <c r="D2555" s="11"/>
      <c r="E2555" s="11"/>
      <c r="F2555" s="12"/>
      <c r="G2555" s="11"/>
      <c r="H2555" s="13"/>
      <c r="I2555" s="14"/>
      <c r="K2555" s="11"/>
      <c r="L2555" s="11"/>
      <c r="M2555" s="15"/>
      <c r="N2555" s="16"/>
      <c r="O2555" s="17"/>
      <c r="P2555" s="18"/>
    </row>
    <row r="2556" spans="4:16" x14ac:dyDescent="0.25">
      <c r="D2556" s="11"/>
      <c r="E2556" s="11"/>
      <c r="F2556" s="12"/>
      <c r="G2556" s="11"/>
      <c r="H2556" s="13"/>
      <c r="I2556" s="14"/>
      <c r="K2556" s="11"/>
      <c r="L2556" s="11"/>
      <c r="M2556" s="15"/>
      <c r="N2556" s="16"/>
      <c r="O2556" s="17"/>
      <c r="P2556" s="18"/>
    </row>
    <row r="2557" spans="4:16" x14ac:dyDescent="0.25">
      <c r="D2557" s="11"/>
      <c r="E2557" s="11"/>
      <c r="F2557" s="12"/>
      <c r="G2557" s="11"/>
      <c r="H2557" s="13"/>
      <c r="I2557" s="14"/>
      <c r="K2557" s="11"/>
      <c r="L2557" s="11"/>
      <c r="M2557" s="15"/>
      <c r="N2557" s="16"/>
      <c r="O2557" s="17"/>
      <c r="P2557" s="18"/>
    </row>
    <row r="2558" spans="4:16" x14ac:dyDescent="0.25">
      <c r="D2558" s="11"/>
      <c r="E2558" s="11"/>
      <c r="F2558" s="12"/>
      <c r="G2558" s="11"/>
      <c r="H2558" s="13"/>
      <c r="I2558" s="14"/>
      <c r="K2558" s="11"/>
      <c r="L2558" s="11"/>
      <c r="M2558" s="15"/>
      <c r="N2558" s="16"/>
      <c r="O2558" s="17"/>
      <c r="P2558" s="18"/>
    </row>
    <row r="2559" spans="4:16" x14ac:dyDescent="0.25">
      <c r="D2559" s="11"/>
      <c r="E2559" s="11"/>
      <c r="F2559" s="12"/>
      <c r="G2559" s="11"/>
      <c r="H2559" s="13"/>
      <c r="I2559" s="14"/>
      <c r="K2559" s="11"/>
      <c r="L2559" s="11"/>
      <c r="M2559" s="15"/>
      <c r="N2559" s="16"/>
      <c r="O2559" s="17"/>
      <c r="P2559" s="18"/>
    </row>
    <row r="2560" spans="4:16" x14ac:dyDescent="0.25">
      <c r="D2560" s="11"/>
      <c r="E2560" s="11"/>
      <c r="F2560" s="12"/>
      <c r="G2560" s="11"/>
      <c r="H2560" s="13"/>
      <c r="I2560" s="14"/>
      <c r="K2560" s="11"/>
      <c r="L2560" s="11"/>
      <c r="M2560" s="15"/>
      <c r="N2560" s="16"/>
      <c r="O2560" s="17"/>
      <c r="P2560" s="18"/>
    </row>
    <row r="2561" spans="4:16" x14ac:dyDescent="0.25">
      <c r="D2561" s="11"/>
      <c r="E2561" s="11"/>
      <c r="F2561" s="12"/>
      <c r="G2561" s="11"/>
      <c r="H2561" s="13"/>
      <c r="I2561" s="14"/>
      <c r="K2561" s="11"/>
      <c r="L2561" s="11"/>
      <c r="M2561" s="15"/>
      <c r="N2561" s="16"/>
      <c r="O2561" s="17"/>
      <c r="P2561" s="18"/>
    </row>
    <row r="2562" spans="4:16" x14ac:dyDescent="0.25">
      <c r="D2562" s="11"/>
      <c r="E2562" s="11"/>
      <c r="F2562" s="12"/>
      <c r="G2562" s="11"/>
      <c r="H2562" s="13"/>
      <c r="I2562" s="14"/>
      <c r="K2562" s="11"/>
      <c r="L2562" s="11"/>
      <c r="M2562" s="15"/>
      <c r="N2562" s="16"/>
      <c r="O2562" s="17"/>
      <c r="P2562" s="18"/>
    </row>
    <row r="2563" spans="4:16" x14ac:dyDescent="0.25">
      <c r="D2563" s="11"/>
      <c r="E2563" s="11"/>
      <c r="F2563" s="12"/>
      <c r="G2563" s="11"/>
      <c r="H2563" s="13"/>
      <c r="I2563" s="14"/>
      <c r="K2563" s="11"/>
      <c r="L2563" s="11"/>
      <c r="M2563" s="15"/>
      <c r="N2563" s="16"/>
      <c r="O2563" s="17"/>
      <c r="P2563" s="18"/>
    </row>
    <row r="2564" spans="4:16" x14ac:dyDescent="0.25">
      <c r="D2564" s="11"/>
      <c r="E2564" s="11"/>
      <c r="F2564" s="12"/>
      <c r="G2564" s="11"/>
      <c r="H2564" s="13"/>
      <c r="I2564" s="14"/>
      <c r="K2564" s="11"/>
      <c r="L2564" s="11"/>
      <c r="M2564" s="15"/>
      <c r="N2564" s="16"/>
      <c r="O2564" s="17"/>
      <c r="P2564" s="18"/>
    </row>
    <row r="2565" spans="4:16" x14ac:dyDescent="0.25">
      <c r="D2565" s="11"/>
      <c r="E2565" s="11"/>
      <c r="F2565" s="12"/>
      <c r="G2565" s="11"/>
      <c r="H2565" s="13"/>
      <c r="I2565" s="14"/>
      <c r="K2565" s="11"/>
      <c r="L2565" s="11"/>
      <c r="M2565" s="15"/>
      <c r="N2565" s="16"/>
      <c r="O2565" s="17"/>
      <c r="P2565" s="18"/>
    </row>
    <row r="2566" spans="4:16" x14ac:dyDescent="0.25">
      <c r="D2566" s="11"/>
      <c r="E2566" s="11"/>
      <c r="F2566" s="12"/>
      <c r="G2566" s="11"/>
      <c r="H2566" s="13"/>
      <c r="I2566" s="14"/>
      <c r="K2566" s="11"/>
      <c r="L2566" s="11"/>
      <c r="M2566" s="15"/>
      <c r="N2566" s="16"/>
      <c r="O2566" s="17"/>
      <c r="P2566" s="18"/>
    </row>
    <row r="2567" spans="4:16" x14ac:dyDescent="0.25">
      <c r="D2567" s="11"/>
      <c r="E2567" s="11"/>
      <c r="F2567" s="12"/>
      <c r="G2567" s="11"/>
      <c r="H2567" s="13"/>
      <c r="I2567" s="14"/>
      <c r="K2567" s="11"/>
      <c r="L2567" s="11"/>
      <c r="M2567" s="15"/>
      <c r="N2567" s="16"/>
      <c r="O2567" s="17"/>
      <c r="P2567" s="18"/>
    </row>
    <row r="2568" spans="4:16" x14ac:dyDescent="0.25">
      <c r="D2568" s="11"/>
      <c r="E2568" s="11"/>
      <c r="F2568" s="12"/>
      <c r="G2568" s="11"/>
      <c r="H2568" s="13"/>
      <c r="I2568" s="14"/>
      <c r="K2568" s="11"/>
      <c r="L2568" s="11"/>
      <c r="M2568" s="15"/>
      <c r="N2568" s="16"/>
      <c r="O2568" s="17"/>
      <c r="P2568" s="18"/>
    </row>
    <row r="2569" spans="4:16" x14ac:dyDescent="0.25">
      <c r="D2569" s="11"/>
      <c r="E2569" s="11"/>
      <c r="F2569" s="12"/>
      <c r="G2569" s="11"/>
      <c r="H2569" s="13"/>
      <c r="I2569" s="14"/>
      <c r="K2569" s="11"/>
      <c r="L2569" s="11"/>
      <c r="M2569" s="15"/>
      <c r="N2569" s="16"/>
      <c r="O2569" s="17"/>
      <c r="P2569" s="18"/>
    </row>
    <row r="2570" spans="4:16" x14ac:dyDescent="0.25">
      <c r="D2570" s="11"/>
      <c r="E2570" s="11"/>
      <c r="F2570" s="12"/>
      <c r="G2570" s="11"/>
      <c r="H2570" s="13"/>
      <c r="I2570" s="14"/>
      <c r="K2570" s="11"/>
      <c r="L2570" s="11"/>
      <c r="M2570" s="15"/>
      <c r="N2570" s="16"/>
      <c r="O2570" s="17"/>
      <c r="P2570" s="18"/>
    </row>
    <row r="2571" spans="4:16" x14ac:dyDescent="0.25">
      <c r="D2571" s="11"/>
      <c r="E2571" s="11"/>
      <c r="F2571" s="12"/>
      <c r="G2571" s="11"/>
      <c r="H2571" s="13"/>
      <c r="I2571" s="14"/>
      <c r="K2571" s="11"/>
      <c r="L2571" s="11"/>
      <c r="M2571" s="15"/>
      <c r="N2571" s="16"/>
      <c r="O2571" s="17"/>
      <c r="P2571" s="18"/>
    </row>
    <row r="2572" spans="4:16" x14ac:dyDescent="0.25">
      <c r="D2572" s="11"/>
      <c r="E2572" s="11"/>
      <c r="F2572" s="12"/>
      <c r="G2572" s="11"/>
      <c r="H2572" s="13"/>
      <c r="I2572" s="14"/>
      <c r="K2572" s="11"/>
      <c r="L2572" s="11"/>
      <c r="M2572" s="15"/>
      <c r="N2572" s="16"/>
      <c r="O2572" s="17"/>
      <c r="P2572" s="18"/>
    </row>
    <row r="2573" spans="4:16" x14ac:dyDescent="0.25">
      <c r="D2573" s="11"/>
      <c r="E2573" s="11"/>
      <c r="F2573" s="12"/>
      <c r="G2573" s="11"/>
      <c r="H2573" s="13"/>
      <c r="I2573" s="14"/>
      <c r="K2573" s="11"/>
      <c r="L2573" s="11"/>
      <c r="M2573" s="15"/>
      <c r="N2573" s="16"/>
      <c r="O2573" s="17"/>
      <c r="P2573" s="18"/>
    </row>
    <row r="2574" spans="4:16" x14ac:dyDescent="0.25">
      <c r="D2574" s="11"/>
      <c r="E2574" s="11"/>
      <c r="F2574" s="12"/>
      <c r="G2574" s="11"/>
      <c r="H2574" s="13"/>
      <c r="I2574" s="14"/>
      <c r="K2574" s="11"/>
      <c r="L2574" s="11"/>
      <c r="M2574" s="15"/>
      <c r="N2574" s="16"/>
      <c r="O2574" s="17"/>
      <c r="P2574" s="18"/>
    </row>
    <row r="2575" spans="4:16" x14ac:dyDescent="0.25">
      <c r="D2575" s="11"/>
      <c r="E2575" s="11"/>
      <c r="F2575" s="12"/>
      <c r="G2575" s="11"/>
      <c r="H2575" s="13"/>
      <c r="I2575" s="14"/>
      <c r="K2575" s="11"/>
      <c r="L2575" s="11"/>
      <c r="M2575" s="15"/>
      <c r="N2575" s="16"/>
      <c r="O2575" s="17"/>
      <c r="P2575" s="18"/>
    </row>
    <row r="2576" spans="4:16" x14ac:dyDescent="0.25">
      <c r="D2576" s="11"/>
      <c r="E2576" s="11"/>
      <c r="F2576" s="12"/>
      <c r="G2576" s="11"/>
      <c r="H2576" s="13"/>
      <c r="I2576" s="14"/>
      <c r="K2576" s="11"/>
      <c r="L2576" s="11"/>
      <c r="M2576" s="15"/>
      <c r="N2576" s="16"/>
      <c r="O2576" s="17"/>
      <c r="P2576" s="18"/>
    </row>
    <row r="2577" spans="4:16" x14ac:dyDescent="0.25">
      <c r="D2577" s="11"/>
      <c r="E2577" s="11"/>
      <c r="F2577" s="12"/>
      <c r="G2577" s="11"/>
      <c r="H2577" s="13"/>
      <c r="I2577" s="14"/>
      <c r="K2577" s="11"/>
      <c r="L2577" s="11"/>
      <c r="M2577" s="15"/>
      <c r="N2577" s="16"/>
      <c r="O2577" s="17"/>
      <c r="P2577" s="18"/>
    </row>
    <row r="2578" spans="4:16" x14ac:dyDescent="0.25">
      <c r="D2578" s="11"/>
      <c r="E2578" s="11"/>
      <c r="F2578" s="12"/>
      <c r="G2578" s="11"/>
      <c r="H2578" s="13"/>
      <c r="I2578" s="14"/>
      <c r="K2578" s="11"/>
      <c r="L2578" s="11"/>
      <c r="M2578" s="15"/>
      <c r="N2578" s="16"/>
      <c r="O2578" s="17"/>
      <c r="P2578" s="18"/>
    </row>
    <row r="2579" spans="4:16" x14ac:dyDescent="0.25">
      <c r="D2579" s="11"/>
      <c r="E2579" s="11"/>
      <c r="F2579" s="12"/>
      <c r="G2579" s="11"/>
      <c r="H2579" s="13"/>
      <c r="I2579" s="14"/>
      <c r="K2579" s="11"/>
      <c r="L2579" s="11"/>
      <c r="M2579" s="15"/>
      <c r="N2579" s="16"/>
      <c r="O2579" s="17"/>
      <c r="P2579" s="18"/>
    </row>
    <row r="2580" spans="4:16" x14ac:dyDescent="0.25">
      <c r="D2580" s="11"/>
      <c r="E2580" s="11"/>
      <c r="F2580" s="12"/>
      <c r="G2580" s="11"/>
      <c r="H2580" s="13"/>
      <c r="I2580" s="14"/>
      <c r="K2580" s="11"/>
      <c r="L2580" s="11"/>
      <c r="M2580" s="15"/>
      <c r="N2580" s="16"/>
      <c r="O2580" s="17"/>
      <c r="P2580" s="18"/>
    </row>
    <row r="2581" spans="4:16" x14ac:dyDescent="0.25">
      <c r="D2581" s="11"/>
      <c r="E2581" s="11"/>
      <c r="F2581" s="12"/>
      <c r="G2581" s="11"/>
      <c r="H2581" s="13"/>
      <c r="I2581" s="14"/>
      <c r="K2581" s="11"/>
      <c r="L2581" s="11"/>
      <c r="M2581" s="15"/>
      <c r="N2581" s="16"/>
      <c r="O2581" s="17"/>
      <c r="P2581" s="18"/>
    </row>
    <row r="2582" spans="4:16" x14ac:dyDescent="0.25">
      <c r="D2582" s="11"/>
      <c r="E2582" s="11"/>
      <c r="F2582" s="12"/>
      <c r="G2582" s="11"/>
      <c r="H2582" s="13"/>
      <c r="I2582" s="14"/>
      <c r="K2582" s="11"/>
      <c r="L2582" s="11"/>
      <c r="M2582" s="15"/>
      <c r="N2582" s="16"/>
      <c r="O2582" s="17"/>
      <c r="P2582" s="18"/>
    </row>
    <row r="2583" spans="4:16" x14ac:dyDescent="0.25">
      <c r="D2583" s="11"/>
      <c r="E2583" s="11"/>
      <c r="F2583" s="12"/>
      <c r="G2583" s="11"/>
      <c r="H2583" s="13"/>
      <c r="I2583" s="14"/>
      <c r="K2583" s="11"/>
      <c r="L2583" s="11"/>
      <c r="M2583" s="15"/>
      <c r="N2583" s="16"/>
      <c r="O2583" s="17"/>
      <c r="P2583" s="18"/>
    </row>
    <row r="2584" spans="4:16" x14ac:dyDescent="0.25">
      <c r="D2584" s="11"/>
      <c r="E2584" s="11"/>
      <c r="F2584" s="12"/>
      <c r="G2584" s="11"/>
      <c r="H2584" s="13"/>
      <c r="I2584" s="14"/>
      <c r="K2584" s="11"/>
      <c r="L2584" s="11"/>
      <c r="M2584" s="15"/>
      <c r="N2584" s="16"/>
      <c r="O2584" s="17"/>
      <c r="P2584" s="18"/>
    </row>
    <row r="2585" spans="4:16" x14ac:dyDescent="0.25">
      <c r="D2585" s="11"/>
      <c r="E2585" s="11"/>
      <c r="F2585" s="12"/>
      <c r="G2585" s="11"/>
      <c r="H2585" s="13"/>
      <c r="I2585" s="14"/>
      <c r="K2585" s="11"/>
      <c r="L2585" s="11"/>
      <c r="M2585" s="15"/>
      <c r="N2585" s="16"/>
      <c r="O2585" s="17"/>
      <c r="P2585" s="18"/>
    </row>
    <row r="2586" spans="4:16" x14ac:dyDescent="0.25">
      <c r="D2586" s="11"/>
      <c r="E2586" s="11"/>
      <c r="F2586" s="12"/>
      <c r="G2586" s="11"/>
      <c r="H2586" s="13"/>
      <c r="I2586" s="14"/>
      <c r="K2586" s="11"/>
      <c r="L2586" s="11"/>
      <c r="M2586" s="15"/>
      <c r="N2586" s="16"/>
      <c r="O2586" s="17"/>
      <c r="P2586" s="18"/>
    </row>
    <row r="2587" spans="4:16" x14ac:dyDescent="0.25">
      <c r="D2587" s="11"/>
      <c r="E2587" s="11"/>
      <c r="F2587" s="12"/>
      <c r="G2587" s="11"/>
      <c r="H2587" s="13"/>
      <c r="I2587" s="14"/>
      <c r="K2587" s="11"/>
      <c r="L2587" s="11"/>
      <c r="M2587" s="15"/>
      <c r="N2587" s="16"/>
      <c r="O2587" s="17"/>
      <c r="P2587" s="18"/>
    </row>
    <row r="2588" spans="4:16" x14ac:dyDescent="0.25">
      <c r="D2588" s="11"/>
      <c r="E2588" s="11"/>
      <c r="F2588" s="12"/>
      <c r="G2588" s="11"/>
      <c r="H2588" s="13"/>
      <c r="I2588" s="14"/>
      <c r="K2588" s="11"/>
      <c r="L2588" s="11"/>
      <c r="M2588" s="15"/>
      <c r="N2588" s="16"/>
      <c r="O2588" s="17"/>
      <c r="P2588" s="18"/>
    </row>
    <row r="2589" spans="4:16" x14ac:dyDescent="0.25">
      <c r="D2589" s="11"/>
      <c r="E2589" s="11"/>
      <c r="F2589" s="12"/>
      <c r="G2589" s="11"/>
      <c r="H2589" s="13"/>
      <c r="I2589" s="14"/>
      <c r="K2589" s="11"/>
      <c r="L2589" s="11"/>
      <c r="M2589" s="15"/>
      <c r="N2589" s="16"/>
      <c r="O2589" s="17"/>
      <c r="P2589" s="18"/>
    </row>
    <row r="2590" spans="4:16" x14ac:dyDescent="0.25">
      <c r="D2590" s="11"/>
      <c r="E2590" s="11"/>
      <c r="F2590" s="12"/>
      <c r="G2590" s="11"/>
      <c r="H2590" s="13"/>
      <c r="I2590" s="14"/>
      <c r="K2590" s="11"/>
      <c r="L2590" s="11"/>
      <c r="M2590" s="15"/>
      <c r="N2590" s="16"/>
      <c r="O2590" s="17"/>
      <c r="P2590" s="18"/>
    </row>
    <row r="2591" spans="4:16" x14ac:dyDescent="0.25">
      <c r="D2591" s="11"/>
      <c r="E2591" s="11"/>
      <c r="F2591" s="12"/>
      <c r="G2591" s="11"/>
      <c r="H2591" s="13"/>
      <c r="I2591" s="14"/>
      <c r="K2591" s="11"/>
      <c r="L2591" s="11"/>
      <c r="M2591" s="15"/>
      <c r="N2591" s="16"/>
      <c r="O2591" s="17"/>
      <c r="P2591" s="18"/>
    </row>
    <row r="2592" spans="4:16" x14ac:dyDescent="0.25">
      <c r="D2592" s="11"/>
      <c r="E2592" s="11"/>
      <c r="F2592" s="12"/>
      <c r="G2592" s="11"/>
      <c r="H2592" s="13"/>
      <c r="I2592" s="14"/>
      <c r="K2592" s="11"/>
      <c r="L2592" s="11"/>
      <c r="M2592" s="15"/>
      <c r="N2592" s="16"/>
      <c r="O2592" s="17"/>
      <c r="P2592" s="18"/>
    </row>
    <row r="2593" spans="4:16" x14ac:dyDescent="0.25">
      <c r="D2593" s="11"/>
      <c r="E2593" s="11"/>
      <c r="F2593" s="12"/>
      <c r="G2593" s="11"/>
      <c r="H2593" s="13"/>
      <c r="I2593" s="14"/>
      <c r="K2593" s="11"/>
      <c r="L2593" s="11"/>
      <c r="M2593" s="15"/>
      <c r="N2593" s="16"/>
      <c r="O2593" s="17"/>
      <c r="P2593" s="18"/>
    </row>
    <row r="2594" spans="4:16" x14ac:dyDescent="0.25">
      <c r="D2594" s="11"/>
      <c r="E2594" s="11"/>
      <c r="F2594" s="12"/>
      <c r="G2594" s="11"/>
      <c r="H2594" s="13"/>
      <c r="I2594" s="14"/>
      <c r="K2594" s="11"/>
      <c r="L2594" s="11"/>
      <c r="M2594" s="15"/>
      <c r="N2594" s="16"/>
      <c r="O2594" s="17"/>
      <c r="P2594" s="18"/>
    </row>
    <row r="2595" spans="4:16" x14ac:dyDescent="0.25">
      <c r="D2595" s="11"/>
      <c r="E2595" s="11"/>
      <c r="F2595" s="12"/>
      <c r="G2595" s="11"/>
      <c r="H2595" s="13"/>
      <c r="I2595" s="14"/>
      <c r="K2595" s="11"/>
      <c r="L2595" s="11"/>
      <c r="M2595" s="15"/>
      <c r="N2595" s="16"/>
      <c r="O2595" s="17"/>
      <c r="P2595" s="18"/>
    </row>
    <row r="2596" spans="4:16" x14ac:dyDescent="0.25">
      <c r="D2596" s="11"/>
      <c r="E2596" s="11"/>
      <c r="F2596" s="12"/>
      <c r="G2596" s="11"/>
      <c r="H2596" s="13"/>
      <c r="I2596" s="14"/>
      <c r="K2596" s="11"/>
      <c r="L2596" s="11"/>
      <c r="M2596" s="15"/>
      <c r="N2596" s="16"/>
      <c r="O2596" s="17"/>
      <c r="P2596" s="18"/>
    </row>
    <row r="2597" spans="4:16" x14ac:dyDescent="0.25">
      <c r="D2597" s="11"/>
      <c r="E2597" s="11"/>
      <c r="F2597" s="12"/>
      <c r="G2597" s="11"/>
      <c r="H2597" s="13"/>
      <c r="I2597" s="14"/>
      <c r="K2597" s="11"/>
      <c r="L2597" s="11"/>
      <c r="M2597" s="15"/>
      <c r="N2597" s="16"/>
      <c r="O2597" s="17"/>
      <c r="P2597" s="18"/>
    </row>
    <row r="2598" spans="4:16" x14ac:dyDescent="0.25">
      <c r="D2598" s="11"/>
      <c r="E2598" s="11"/>
      <c r="F2598" s="12"/>
      <c r="G2598" s="11"/>
      <c r="H2598" s="13"/>
      <c r="I2598" s="14"/>
      <c r="K2598" s="11"/>
      <c r="L2598" s="11"/>
      <c r="M2598" s="15"/>
      <c r="N2598" s="16"/>
      <c r="O2598" s="17"/>
      <c r="P2598" s="18"/>
    </row>
    <row r="2599" spans="4:16" x14ac:dyDescent="0.25">
      <c r="D2599" s="11"/>
      <c r="E2599" s="11"/>
      <c r="F2599" s="12"/>
      <c r="G2599" s="11"/>
      <c r="H2599" s="13"/>
      <c r="I2599" s="14"/>
      <c r="K2599" s="11"/>
      <c r="L2599" s="11"/>
      <c r="M2599" s="15"/>
      <c r="N2599" s="16"/>
      <c r="O2599" s="17"/>
      <c r="P2599" s="18"/>
    </row>
    <row r="2600" spans="4:16" x14ac:dyDescent="0.25">
      <c r="D2600" s="11"/>
      <c r="E2600" s="11"/>
      <c r="F2600" s="12"/>
      <c r="G2600" s="11"/>
      <c r="H2600" s="13"/>
      <c r="I2600" s="14"/>
      <c r="K2600" s="11"/>
      <c r="L2600" s="11"/>
      <c r="M2600" s="15"/>
      <c r="N2600" s="16"/>
      <c r="O2600" s="17"/>
      <c r="P2600" s="18"/>
    </row>
    <row r="2601" spans="4:16" x14ac:dyDescent="0.25">
      <c r="D2601" s="11"/>
      <c r="E2601" s="11"/>
      <c r="F2601" s="12"/>
      <c r="G2601" s="11"/>
      <c r="H2601" s="13"/>
      <c r="I2601" s="14"/>
      <c r="K2601" s="11"/>
      <c r="L2601" s="11"/>
      <c r="M2601" s="15"/>
      <c r="N2601" s="16"/>
      <c r="O2601" s="17"/>
      <c r="P2601" s="18"/>
    </row>
    <row r="2602" spans="4:16" x14ac:dyDescent="0.25">
      <c r="D2602" s="11"/>
      <c r="E2602" s="11"/>
      <c r="F2602" s="12"/>
      <c r="G2602" s="11"/>
      <c r="H2602" s="13"/>
      <c r="I2602" s="14"/>
      <c r="K2602" s="11"/>
      <c r="L2602" s="11"/>
      <c r="M2602" s="15"/>
      <c r="N2602" s="16"/>
      <c r="O2602" s="17"/>
      <c r="P2602" s="18"/>
    </row>
    <row r="2603" spans="4:16" x14ac:dyDescent="0.25">
      <c r="D2603" s="11"/>
      <c r="E2603" s="11"/>
      <c r="F2603" s="12"/>
      <c r="G2603" s="11"/>
      <c r="H2603" s="13"/>
      <c r="I2603" s="14"/>
      <c r="K2603" s="11"/>
      <c r="L2603" s="11"/>
      <c r="M2603" s="15"/>
      <c r="N2603" s="16"/>
      <c r="O2603" s="17"/>
      <c r="P2603" s="18"/>
    </row>
    <row r="2604" spans="4:16" x14ac:dyDescent="0.25">
      <c r="D2604" s="11"/>
      <c r="E2604" s="11"/>
      <c r="F2604" s="12"/>
      <c r="G2604" s="11"/>
      <c r="H2604" s="13"/>
      <c r="I2604" s="14"/>
      <c r="K2604" s="11"/>
      <c r="L2604" s="11"/>
      <c r="M2604" s="15"/>
      <c r="N2604" s="16"/>
      <c r="O2604" s="17"/>
      <c r="P2604" s="18"/>
    </row>
    <row r="2605" spans="4:16" x14ac:dyDescent="0.25">
      <c r="D2605" s="11"/>
      <c r="E2605" s="11"/>
      <c r="F2605" s="12"/>
      <c r="G2605" s="11"/>
      <c r="H2605" s="13"/>
      <c r="I2605" s="14"/>
      <c r="K2605" s="11"/>
      <c r="L2605" s="11"/>
      <c r="M2605" s="15"/>
      <c r="N2605" s="16"/>
      <c r="O2605" s="17"/>
      <c r="P2605" s="18"/>
    </row>
    <row r="2606" spans="4:16" x14ac:dyDescent="0.25">
      <c r="D2606" s="11"/>
      <c r="E2606" s="11"/>
      <c r="F2606" s="12"/>
      <c r="G2606" s="11"/>
      <c r="H2606" s="13"/>
      <c r="I2606" s="14"/>
      <c r="K2606" s="11"/>
      <c r="L2606" s="11"/>
      <c r="M2606" s="15"/>
      <c r="N2606" s="16"/>
      <c r="O2606" s="17"/>
      <c r="P2606" s="18"/>
    </row>
    <row r="2607" spans="4:16" x14ac:dyDescent="0.25">
      <c r="D2607" s="11"/>
      <c r="E2607" s="11"/>
      <c r="F2607" s="12"/>
      <c r="G2607" s="11"/>
      <c r="H2607" s="13"/>
      <c r="I2607" s="14"/>
      <c r="K2607" s="11"/>
      <c r="L2607" s="11"/>
      <c r="M2607" s="15"/>
      <c r="N2607" s="16"/>
      <c r="O2607" s="17"/>
      <c r="P2607" s="18"/>
    </row>
    <row r="2608" spans="4:16" x14ac:dyDescent="0.25">
      <c r="D2608" s="11"/>
      <c r="E2608" s="11"/>
      <c r="F2608" s="12"/>
      <c r="G2608" s="11"/>
      <c r="H2608" s="13"/>
      <c r="I2608" s="14"/>
      <c r="K2608" s="11"/>
      <c r="L2608" s="11"/>
      <c r="M2608" s="15"/>
      <c r="N2608" s="16"/>
      <c r="O2608" s="17"/>
      <c r="P2608" s="18"/>
    </row>
    <row r="2609" spans="4:16" x14ac:dyDescent="0.25">
      <c r="D2609" s="11"/>
      <c r="E2609" s="11"/>
      <c r="F2609" s="12"/>
      <c r="G2609" s="11"/>
      <c r="H2609" s="13"/>
      <c r="I2609" s="14"/>
      <c r="K2609" s="11"/>
      <c r="L2609" s="11"/>
      <c r="M2609" s="15"/>
      <c r="N2609" s="16"/>
      <c r="O2609" s="17"/>
      <c r="P2609" s="18"/>
    </row>
    <row r="2610" spans="4:16" x14ac:dyDescent="0.25">
      <c r="D2610" s="11"/>
      <c r="E2610" s="11"/>
      <c r="F2610" s="12"/>
      <c r="G2610" s="11"/>
      <c r="H2610" s="13"/>
      <c r="I2610" s="14"/>
      <c r="K2610" s="11"/>
      <c r="L2610" s="11"/>
      <c r="M2610" s="15"/>
      <c r="N2610" s="16"/>
      <c r="O2610" s="17"/>
      <c r="P2610" s="18"/>
    </row>
    <row r="2611" spans="4:16" x14ac:dyDescent="0.25">
      <c r="D2611" s="11"/>
      <c r="E2611" s="11"/>
      <c r="F2611" s="12"/>
      <c r="G2611" s="11"/>
      <c r="H2611" s="13"/>
      <c r="I2611" s="14"/>
      <c r="K2611" s="11"/>
      <c r="L2611" s="11"/>
      <c r="M2611" s="15"/>
      <c r="N2611" s="16"/>
      <c r="O2611" s="17"/>
      <c r="P2611" s="18"/>
    </row>
    <row r="2612" spans="4:16" x14ac:dyDescent="0.25">
      <c r="D2612" s="11"/>
      <c r="E2612" s="11"/>
      <c r="F2612" s="12"/>
      <c r="G2612" s="11"/>
      <c r="H2612" s="13"/>
      <c r="I2612" s="14"/>
      <c r="K2612" s="11"/>
      <c r="L2612" s="11"/>
      <c r="M2612" s="15"/>
      <c r="N2612" s="16"/>
      <c r="O2612" s="17"/>
      <c r="P2612" s="18"/>
    </row>
    <row r="2613" spans="4:16" x14ac:dyDescent="0.25">
      <c r="D2613" s="11"/>
      <c r="E2613" s="11"/>
      <c r="F2613" s="12"/>
      <c r="G2613" s="11"/>
      <c r="H2613" s="13"/>
      <c r="I2613" s="14"/>
      <c r="K2613" s="11"/>
      <c r="L2613" s="11"/>
      <c r="M2613" s="15"/>
      <c r="N2613" s="16"/>
      <c r="O2613" s="17"/>
      <c r="P2613" s="18"/>
    </row>
    <row r="2614" spans="4:16" x14ac:dyDescent="0.25">
      <c r="D2614" s="11"/>
      <c r="E2614" s="11"/>
      <c r="F2614" s="12"/>
      <c r="G2614" s="11"/>
      <c r="H2614" s="13"/>
      <c r="I2614" s="14"/>
      <c r="K2614" s="11"/>
      <c r="L2614" s="11"/>
      <c r="M2614" s="15"/>
      <c r="N2614" s="16"/>
      <c r="O2614" s="17"/>
      <c r="P2614" s="18"/>
    </row>
    <row r="2615" spans="4:16" x14ac:dyDescent="0.25">
      <c r="D2615" s="11"/>
      <c r="E2615" s="11"/>
      <c r="F2615" s="12"/>
      <c r="G2615" s="11"/>
      <c r="H2615" s="13"/>
      <c r="I2615" s="14"/>
      <c r="K2615" s="11"/>
      <c r="L2615" s="11"/>
      <c r="M2615" s="15"/>
      <c r="N2615" s="16"/>
      <c r="O2615" s="17"/>
      <c r="P2615" s="18"/>
    </row>
    <row r="2616" spans="4:16" x14ac:dyDescent="0.25">
      <c r="D2616" s="11"/>
      <c r="E2616" s="11"/>
      <c r="F2616" s="12"/>
      <c r="G2616" s="11"/>
      <c r="H2616" s="13"/>
      <c r="I2616" s="14"/>
      <c r="K2616" s="11"/>
      <c r="L2616" s="11"/>
      <c r="M2616" s="15"/>
      <c r="N2616" s="16"/>
      <c r="O2616" s="17"/>
      <c r="P2616" s="18"/>
    </row>
    <row r="2617" spans="4:16" x14ac:dyDescent="0.25">
      <c r="D2617" s="11"/>
      <c r="E2617" s="11"/>
      <c r="F2617" s="12"/>
      <c r="G2617" s="11"/>
      <c r="H2617" s="13"/>
      <c r="I2617" s="14"/>
      <c r="K2617" s="11"/>
      <c r="L2617" s="11"/>
      <c r="M2617" s="15"/>
      <c r="N2617" s="16"/>
      <c r="O2617" s="17"/>
      <c r="P2617" s="18"/>
    </row>
    <row r="2618" spans="4:16" x14ac:dyDescent="0.25">
      <c r="D2618" s="11"/>
      <c r="E2618" s="11"/>
      <c r="F2618" s="12"/>
      <c r="G2618" s="11"/>
      <c r="H2618" s="13"/>
      <c r="I2618" s="14"/>
      <c r="K2618" s="11"/>
      <c r="L2618" s="11"/>
      <c r="M2618" s="15"/>
      <c r="N2618" s="16"/>
      <c r="O2618" s="17"/>
      <c r="P2618" s="18"/>
    </row>
    <row r="2619" spans="4:16" x14ac:dyDescent="0.25">
      <c r="D2619" s="11"/>
      <c r="E2619" s="11"/>
      <c r="F2619" s="12"/>
      <c r="G2619" s="11"/>
      <c r="H2619" s="13"/>
      <c r="I2619" s="14"/>
      <c r="K2619" s="11"/>
      <c r="L2619" s="11"/>
      <c r="M2619" s="15"/>
      <c r="N2619" s="16"/>
      <c r="O2619" s="17"/>
      <c r="P2619" s="18"/>
    </row>
    <row r="2620" spans="4:16" x14ac:dyDescent="0.25">
      <c r="D2620" s="11"/>
      <c r="E2620" s="11"/>
      <c r="F2620" s="12"/>
      <c r="G2620" s="11"/>
      <c r="H2620" s="13"/>
      <c r="I2620" s="14"/>
      <c r="K2620" s="11"/>
      <c r="L2620" s="11"/>
      <c r="M2620" s="15"/>
      <c r="N2620" s="16"/>
      <c r="O2620" s="17"/>
      <c r="P2620" s="18"/>
    </row>
    <row r="2621" spans="4:16" x14ac:dyDescent="0.25">
      <c r="D2621" s="11"/>
      <c r="E2621" s="11"/>
      <c r="F2621" s="12"/>
      <c r="G2621" s="11"/>
      <c r="H2621" s="13"/>
      <c r="I2621" s="14"/>
      <c r="K2621" s="11"/>
      <c r="L2621" s="11"/>
      <c r="M2621" s="15"/>
      <c r="N2621" s="16"/>
      <c r="O2621" s="17"/>
      <c r="P2621" s="18"/>
    </row>
    <row r="2622" spans="4:16" x14ac:dyDescent="0.25">
      <c r="D2622" s="11"/>
      <c r="E2622" s="11"/>
      <c r="F2622" s="12"/>
      <c r="G2622" s="11"/>
      <c r="H2622" s="13"/>
      <c r="I2622" s="14"/>
      <c r="K2622" s="11"/>
      <c r="L2622" s="11"/>
      <c r="M2622" s="15"/>
      <c r="N2622" s="16"/>
      <c r="O2622" s="17"/>
      <c r="P2622" s="18"/>
    </row>
    <row r="2623" spans="4:16" x14ac:dyDescent="0.25">
      <c r="D2623" s="11"/>
      <c r="E2623" s="11"/>
      <c r="F2623" s="12"/>
      <c r="G2623" s="11"/>
      <c r="H2623" s="13"/>
      <c r="I2623" s="14"/>
      <c r="K2623" s="11"/>
      <c r="L2623" s="11"/>
      <c r="M2623" s="15"/>
      <c r="N2623" s="16"/>
      <c r="O2623" s="17"/>
      <c r="P2623" s="18"/>
    </row>
    <row r="2624" spans="4:16" x14ac:dyDescent="0.25">
      <c r="D2624" s="11"/>
      <c r="E2624" s="11"/>
      <c r="F2624" s="12"/>
      <c r="G2624" s="11"/>
      <c r="H2624" s="13"/>
      <c r="I2624" s="14"/>
      <c r="K2624" s="11"/>
      <c r="L2624" s="11"/>
      <c r="M2624" s="15"/>
      <c r="N2624" s="16"/>
      <c r="O2624" s="17"/>
      <c r="P2624" s="18"/>
    </row>
    <row r="2625" spans="4:16" x14ac:dyDescent="0.25">
      <c r="D2625" s="11"/>
      <c r="E2625" s="11"/>
      <c r="F2625" s="12"/>
      <c r="G2625" s="11"/>
      <c r="H2625" s="13"/>
      <c r="I2625" s="14"/>
      <c r="K2625" s="11"/>
      <c r="L2625" s="11"/>
      <c r="M2625" s="15"/>
      <c r="N2625" s="16"/>
      <c r="O2625" s="17"/>
      <c r="P2625" s="18"/>
    </row>
    <row r="2626" spans="4:16" x14ac:dyDescent="0.25">
      <c r="D2626" s="11"/>
      <c r="E2626" s="11"/>
      <c r="F2626" s="12"/>
      <c r="G2626" s="11"/>
      <c r="H2626" s="13"/>
      <c r="I2626" s="14"/>
      <c r="K2626" s="11"/>
      <c r="L2626" s="11"/>
      <c r="M2626" s="15"/>
      <c r="N2626" s="16"/>
      <c r="O2626" s="17"/>
      <c r="P2626" s="18"/>
    </row>
    <row r="2627" spans="4:16" x14ac:dyDescent="0.25">
      <c r="D2627" s="11"/>
      <c r="E2627" s="11"/>
      <c r="F2627" s="12"/>
      <c r="G2627" s="11"/>
      <c r="H2627" s="13"/>
      <c r="I2627" s="14"/>
      <c r="K2627" s="11"/>
      <c r="L2627" s="11"/>
      <c r="M2627" s="15"/>
      <c r="N2627" s="16"/>
      <c r="O2627" s="17"/>
      <c r="P2627" s="18"/>
    </row>
    <row r="2628" spans="4:16" x14ac:dyDescent="0.25">
      <c r="D2628" s="11"/>
      <c r="E2628" s="11"/>
      <c r="F2628" s="12"/>
      <c r="G2628" s="11"/>
      <c r="H2628" s="13"/>
      <c r="I2628" s="14"/>
      <c r="K2628" s="11"/>
      <c r="L2628" s="11"/>
      <c r="M2628" s="15"/>
      <c r="N2628" s="16"/>
      <c r="O2628" s="17"/>
      <c r="P2628" s="18"/>
    </row>
    <row r="2629" spans="4:16" x14ac:dyDescent="0.25">
      <c r="D2629" s="11"/>
      <c r="E2629" s="11"/>
      <c r="F2629" s="12"/>
      <c r="G2629" s="11"/>
      <c r="H2629" s="13"/>
      <c r="I2629" s="14"/>
      <c r="K2629" s="11"/>
      <c r="L2629" s="11"/>
      <c r="M2629" s="15"/>
      <c r="N2629" s="16"/>
      <c r="O2629" s="17"/>
      <c r="P2629" s="18"/>
    </row>
    <row r="2630" spans="4:16" x14ac:dyDescent="0.25">
      <c r="D2630" s="11"/>
      <c r="E2630" s="11"/>
      <c r="F2630" s="12"/>
      <c r="G2630" s="11"/>
      <c r="H2630" s="13"/>
      <c r="I2630" s="14"/>
      <c r="K2630" s="11"/>
      <c r="L2630" s="11"/>
      <c r="M2630" s="15"/>
      <c r="N2630" s="16"/>
      <c r="O2630" s="17"/>
      <c r="P2630" s="18"/>
    </row>
    <row r="2631" spans="4:16" x14ac:dyDescent="0.25">
      <c r="D2631" s="11"/>
      <c r="E2631" s="11"/>
      <c r="F2631" s="12"/>
      <c r="G2631" s="11"/>
      <c r="H2631" s="13"/>
      <c r="I2631" s="14"/>
      <c r="K2631" s="11"/>
      <c r="L2631" s="11"/>
      <c r="M2631" s="15"/>
      <c r="N2631" s="16"/>
      <c r="O2631" s="17"/>
      <c r="P2631" s="18"/>
    </row>
    <row r="2632" spans="4:16" x14ac:dyDescent="0.25">
      <c r="D2632" s="11"/>
      <c r="E2632" s="11"/>
      <c r="F2632" s="12"/>
      <c r="G2632" s="11"/>
      <c r="H2632" s="13"/>
      <c r="I2632" s="14"/>
      <c r="K2632" s="11"/>
      <c r="L2632" s="11"/>
      <c r="M2632" s="15"/>
      <c r="N2632" s="16"/>
      <c r="O2632" s="17"/>
      <c r="P2632" s="18"/>
    </row>
    <row r="2633" spans="4:16" x14ac:dyDescent="0.25">
      <c r="D2633" s="11"/>
      <c r="E2633" s="11"/>
      <c r="F2633" s="12"/>
      <c r="G2633" s="11"/>
      <c r="H2633" s="13"/>
      <c r="I2633" s="14"/>
      <c r="K2633" s="11"/>
      <c r="L2633" s="11"/>
      <c r="M2633" s="15"/>
      <c r="N2633" s="16"/>
      <c r="O2633" s="17"/>
      <c r="P2633" s="18"/>
    </row>
    <row r="2634" spans="4:16" x14ac:dyDescent="0.25">
      <c r="D2634" s="11"/>
      <c r="E2634" s="11"/>
      <c r="F2634" s="12"/>
      <c r="G2634" s="11"/>
      <c r="H2634" s="13"/>
      <c r="I2634" s="14"/>
      <c r="K2634" s="11"/>
      <c r="L2634" s="11"/>
      <c r="M2634" s="15"/>
      <c r="N2634" s="16"/>
      <c r="O2634" s="17"/>
      <c r="P2634" s="18"/>
    </row>
    <row r="2635" spans="4:16" x14ac:dyDescent="0.25">
      <c r="D2635" s="11"/>
      <c r="E2635" s="11"/>
      <c r="F2635" s="12"/>
      <c r="G2635" s="11"/>
      <c r="H2635" s="13"/>
      <c r="I2635" s="14"/>
      <c r="K2635" s="11"/>
      <c r="L2635" s="11"/>
      <c r="M2635" s="15"/>
      <c r="N2635" s="16"/>
      <c r="O2635" s="17"/>
      <c r="P2635" s="18"/>
    </row>
    <row r="2636" spans="4:16" x14ac:dyDescent="0.25">
      <c r="D2636" s="11"/>
      <c r="E2636" s="11"/>
      <c r="F2636" s="12"/>
      <c r="G2636" s="11"/>
      <c r="H2636" s="13"/>
      <c r="I2636" s="14"/>
      <c r="K2636" s="11"/>
      <c r="L2636" s="11"/>
      <c r="M2636" s="15"/>
      <c r="N2636" s="16"/>
      <c r="O2636" s="17"/>
      <c r="P2636" s="18"/>
    </row>
    <row r="2637" spans="4:16" x14ac:dyDescent="0.25">
      <c r="D2637" s="11"/>
      <c r="E2637" s="11"/>
      <c r="F2637" s="12"/>
      <c r="G2637" s="11"/>
      <c r="H2637" s="13"/>
      <c r="I2637" s="14"/>
      <c r="K2637" s="11"/>
      <c r="L2637" s="11"/>
      <c r="M2637" s="15"/>
      <c r="N2637" s="16"/>
      <c r="O2637" s="17"/>
      <c r="P2637" s="18"/>
    </row>
    <row r="2638" spans="4:16" x14ac:dyDescent="0.25">
      <c r="D2638" s="11"/>
      <c r="E2638" s="11"/>
      <c r="F2638" s="12"/>
      <c r="G2638" s="11"/>
      <c r="H2638" s="13"/>
      <c r="I2638" s="14"/>
      <c r="K2638" s="11"/>
      <c r="L2638" s="11"/>
      <c r="M2638" s="15"/>
      <c r="N2638" s="16"/>
      <c r="O2638" s="17"/>
      <c r="P2638" s="18"/>
    </row>
    <row r="2639" spans="4:16" x14ac:dyDescent="0.25">
      <c r="D2639" s="11"/>
      <c r="E2639" s="11"/>
      <c r="F2639" s="12"/>
      <c r="G2639" s="11"/>
      <c r="H2639" s="13"/>
      <c r="I2639" s="14"/>
      <c r="K2639" s="11"/>
      <c r="L2639" s="11"/>
      <c r="M2639" s="15"/>
      <c r="N2639" s="16"/>
      <c r="O2639" s="17"/>
      <c r="P2639" s="18"/>
    </row>
    <row r="2640" spans="4:16" x14ac:dyDescent="0.25">
      <c r="D2640" s="11"/>
      <c r="E2640" s="11"/>
      <c r="F2640" s="12"/>
      <c r="G2640" s="11"/>
      <c r="H2640" s="13"/>
      <c r="I2640" s="14"/>
      <c r="K2640" s="11"/>
      <c r="L2640" s="11"/>
      <c r="M2640" s="15"/>
      <c r="N2640" s="16"/>
      <c r="O2640" s="17"/>
      <c r="P2640" s="18"/>
    </row>
    <row r="2641" spans="4:16" x14ac:dyDescent="0.25">
      <c r="D2641" s="11"/>
      <c r="E2641" s="11"/>
      <c r="F2641" s="12"/>
      <c r="G2641" s="11"/>
      <c r="H2641" s="13"/>
      <c r="I2641" s="14"/>
      <c r="K2641" s="11"/>
      <c r="L2641" s="11"/>
      <c r="M2641" s="15"/>
      <c r="N2641" s="16"/>
      <c r="O2641" s="17"/>
      <c r="P2641" s="18"/>
    </row>
    <row r="2642" spans="4:16" x14ac:dyDescent="0.25">
      <c r="D2642" s="11"/>
      <c r="E2642" s="11"/>
      <c r="F2642" s="12"/>
      <c r="G2642" s="11"/>
      <c r="H2642" s="13"/>
      <c r="I2642" s="14"/>
      <c r="K2642" s="11"/>
      <c r="L2642" s="11"/>
      <c r="M2642" s="15"/>
      <c r="N2642" s="16"/>
      <c r="O2642" s="17"/>
      <c r="P2642" s="18"/>
    </row>
    <row r="2643" spans="4:16" x14ac:dyDescent="0.25">
      <c r="D2643" s="11"/>
      <c r="E2643" s="11"/>
      <c r="F2643" s="12"/>
      <c r="G2643" s="11"/>
      <c r="H2643" s="13"/>
      <c r="I2643" s="14"/>
      <c r="K2643" s="11"/>
      <c r="L2643" s="11"/>
      <c r="M2643" s="15"/>
      <c r="N2643" s="16"/>
      <c r="O2643" s="17"/>
      <c r="P2643" s="18"/>
    </row>
    <row r="2644" spans="4:16" x14ac:dyDescent="0.25">
      <c r="D2644" s="11"/>
      <c r="E2644" s="11"/>
      <c r="F2644" s="12"/>
      <c r="G2644" s="11"/>
      <c r="H2644" s="13"/>
      <c r="I2644" s="14"/>
      <c r="K2644" s="11"/>
      <c r="L2644" s="11"/>
      <c r="M2644" s="15"/>
      <c r="N2644" s="16"/>
      <c r="O2644" s="17"/>
      <c r="P2644" s="18"/>
    </row>
    <row r="2645" spans="4:16" x14ac:dyDescent="0.25">
      <c r="D2645" s="11"/>
      <c r="E2645" s="11"/>
      <c r="F2645" s="12"/>
      <c r="G2645" s="11"/>
      <c r="H2645" s="13"/>
      <c r="I2645" s="14"/>
      <c r="K2645" s="11"/>
      <c r="L2645" s="11"/>
      <c r="M2645" s="15"/>
      <c r="N2645" s="16"/>
      <c r="O2645" s="17"/>
      <c r="P2645" s="18"/>
    </row>
    <row r="2646" spans="4:16" x14ac:dyDescent="0.25">
      <c r="D2646" s="11"/>
      <c r="E2646" s="11"/>
      <c r="F2646" s="12"/>
      <c r="G2646" s="11"/>
      <c r="H2646" s="13"/>
      <c r="I2646" s="14"/>
      <c r="K2646" s="11"/>
      <c r="L2646" s="11"/>
      <c r="M2646" s="15"/>
      <c r="N2646" s="16"/>
      <c r="O2646" s="17"/>
      <c r="P2646" s="18"/>
    </row>
    <row r="2647" spans="4:16" x14ac:dyDescent="0.25">
      <c r="D2647" s="11"/>
      <c r="E2647" s="11"/>
      <c r="F2647" s="12"/>
      <c r="G2647" s="11"/>
      <c r="H2647" s="13"/>
      <c r="I2647" s="14"/>
      <c r="K2647" s="11"/>
      <c r="L2647" s="11"/>
      <c r="M2647" s="15"/>
      <c r="N2647" s="16"/>
      <c r="O2647" s="17"/>
      <c r="P2647" s="18"/>
    </row>
    <row r="2648" spans="4:16" x14ac:dyDescent="0.25">
      <c r="D2648" s="11"/>
      <c r="E2648" s="11"/>
      <c r="F2648" s="12"/>
      <c r="G2648" s="11"/>
      <c r="H2648" s="13"/>
      <c r="I2648" s="14"/>
      <c r="K2648" s="11"/>
      <c r="L2648" s="11"/>
      <c r="M2648" s="15"/>
      <c r="N2648" s="16"/>
      <c r="O2648" s="17"/>
      <c r="P2648" s="18"/>
    </row>
    <row r="2649" spans="4:16" x14ac:dyDescent="0.25">
      <c r="D2649" s="11"/>
      <c r="E2649" s="11"/>
      <c r="F2649" s="12"/>
      <c r="G2649" s="11"/>
      <c r="H2649" s="13"/>
      <c r="I2649" s="14"/>
      <c r="K2649" s="11"/>
      <c r="L2649" s="11"/>
      <c r="M2649" s="15"/>
      <c r="N2649" s="16"/>
      <c r="O2649" s="17"/>
      <c r="P2649" s="18"/>
    </row>
    <row r="2650" spans="4:16" x14ac:dyDescent="0.25">
      <c r="D2650" s="11"/>
      <c r="E2650" s="11"/>
      <c r="F2650" s="12"/>
      <c r="G2650" s="11"/>
      <c r="H2650" s="13"/>
      <c r="I2650" s="14"/>
      <c r="K2650" s="11"/>
      <c r="L2650" s="11"/>
      <c r="M2650" s="15"/>
      <c r="N2650" s="16"/>
      <c r="O2650" s="17"/>
      <c r="P2650" s="18"/>
    </row>
    <row r="2651" spans="4:16" x14ac:dyDescent="0.25">
      <c r="D2651" s="11"/>
      <c r="E2651" s="11"/>
      <c r="F2651" s="12"/>
      <c r="G2651" s="11"/>
      <c r="H2651" s="13"/>
      <c r="I2651" s="14"/>
      <c r="K2651" s="11"/>
      <c r="L2651" s="11"/>
      <c r="M2651" s="15"/>
      <c r="N2651" s="16"/>
      <c r="O2651" s="17"/>
      <c r="P2651" s="18"/>
    </row>
    <row r="2652" spans="4:16" x14ac:dyDescent="0.25">
      <c r="D2652" s="11"/>
      <c r="E2652" s="11"/>
      <c r="F2652" s="12"/>
      <c r="G2652" s="11"/>
      <c r="H2652" s="13"/>
      <c r="I2652" s="14"/>
      <c r="K2652" s="11"/>
      <c r="L2652" s="11"/>
      <c r="M2652" s="15"/>
      <c r="N2652" s="16"/>
      <c r="O2652" s="17"/>
      <c r="P2652" s="18"/>
    </row>
    <row r="2653" spans="4:16" x14ac:dyDescent="0.25">
      <c r="D2653" s="11"/>
      <c r="E2653" s="11"/>
      <c r="F2653" s="12"/>
      <c r="G2653" s="11"/>
      <c r="H2653" s="13"/>
      <c r="I2653" s="14"/>
      <c r="K2653" s="11"/>
      <c r="L2653" s="11"/>
      <c r="M2653" s="15"/>
      <c r="N2653" s="16"/>
      <c r="O2653" s="17"/>
      <c r="P2653" s="18"/>
    </row>
    <row r="2654" spans="4:16" x14ac:dyDescent="0.25">
      <c r="D2654" s="11"/>
      <c r="E2654" s="11"/>
      <c r="F2654" s="12"/>
      <c r="G2654" s="11"/>
      <c r="H2654" s="13"/>
      <c r="I2654" s="14"/>
      <c r="K2654" s="11"/>
      <c r="L2654" s="11"/>
      <c r="M2654" s="15"/>
      <c r="N2654" s="16"/>
      <c r="O2654" s="17"/>
      <c r="P2654" s="18"/>
    </row>
    <row r="2655" spans="4:16" x14ac:dyDescent="0.25">
      <c r="D2655" s="11"/>
      <c r="E2655" s="11"/>
      <c r="F2655" s="12"/>
      <c r="G2655" s="11"/>
      <c r="H2655" s="13"/>
      <c r="I2655" s="14"/>
      <c r="K2655" s="11"/>
      <c r="L2655" s="11"/>
      <c r="M2655" s="15"/>
      <c r="N2655" s="16"/>
      <c r="O2655" s="17"/>
      <c r="P2655" s="18"/>
    </row>
    <row r="2656" spans="4:16" x14ac:dyDescent="0.25">
      <c r="D2656" s="11"/>
      <c r="E2656" s="11"/>
      <c r="F2656" s="12"/>
      <c r="G2656" s="11"/>
      <c r="H2656" s="13"/>
      <c r="I2656" s="14"/>
      <c r="K2656" s="11"/>
      <c r="L2656" s="11"/>
      <c r="M2656" s="15"/>
      <c r="N2656" s="16"/>
      <c r="O2656" s="17"/>
      <c r="P2656" s="18"/>
    </row>
    <row r="2657" spans="4:16" x14ac:dyDescent="0.25">
      <c r="D2657" s="11"/>
      <c r="E2657" s="11"/>
      <c r="F2657" s="12"/>
      <c r="G2657" s="11"/>
      <c r="H2657" s="13"/>
      <c r="I2657" s="14"/>
      <c r="K2657" s="11"/>
      <c r="L2657" s="11"/>
      <c r="M2657" s="15"/>
      <c r="N2657" s="16"/>
      <c r="O2657" s="17"/>
      <c r="P2657" s="18"/>
    </row>
    <row r="2658" spans="4:16" x14ac:dyDescent="0.25">
      <c r="D2658" s="11"/>
      <c r="E2658" s="11"/>
      <c r="F2658" s="12"/>
      <c r="G2658" s="11"/>
      <c r="H2658" s="13"/>
      <c r="I2658" s="14"/>
      <c r="K2658" s="11"/>
      <c r="L2658" s="11"/>
      <c r="M2658" s="15"/>
      <c r="N2658" s="16"/>
      <c r="O2658" s="17"/>
      <c r="P2658" s="18"/>
    </row>
    <row r="2659" spans="4:16" x14ac:dyDescent="0.25">
      <c r="D2659" s="11"/>
      <c r="E2659" s="11"/>
      <c r="F2659" s="12"/>
      <c r="G2659" s="11"/>
      <c r="H2659" s="13"/>
      <c r="I2659" s="14"/>
      <c r="K2659" s="11"/>
      <c r="L2659" s="11"/>
      <c r="M2659" s="15"/>
      <c r="N2659" s="16"/>
      <c r="O2659" s="17"/>
      <c r="P2659" s="18"/>
    </row>
    <row r="2660" spans="4:16" x14ac:dyDescent="0.25">
      <c r="D2660" s="11"/>
      <c r="E2660" s="11"/>
      <c r="F2660" s="12"/>
      <c r="G2660" s="11"/>
      <c r="H2660" s="13"/>
      <c r="I2660" s="14"/>
      <c r="K2660" s="11"/>
      <c r="L2660" s="11"/>
      <c r="M2660" s="15"/>
      <c r="N2660" s="16"/>
      <c r="O2660" s="17"/>
      <c r="P2660" s="18"/>
    </row>
    <row r="2661" spans="4:16" x14ac:dyDescent="0.25">
      <c r="D2661" s="11"/>
      <c r="E2661" s="11"/>
      <c r="F2661" s="12"/>
      <c r="G2661" s="11"/>
      <c r="H2661" s="13"/>
      <c r="I2661" s="14"/>
      <c r="K2661" s="11"/>
      <c r="L2661" s="11"/>
      <c r="M2661" s="15"/>
      <c r="N2661" s="16"/>
      <c r="O2661" s="17"/>
      <c r="P2661" s="18"/>
    </row>
    <row r="2662" spans="4:16" x14ac:dyDescent="0.25">
      <c r="D2662" s="11"/>
      <c r="E2662" s="11"/>
      <c r="F2662" s="12"/>
      <c r="G2662" s="11"/>
      <c r="H2662" s="13"/>
      <c r="I2662" s="14"/>
      <c r="K2662" s="11"/>
      <c r="L2662" s="11"/>
      <c r="M2662" s="15"/>
      <c r="N2662" s="16"/>
      <c r="O2662" s="17"/>
      <c r="P2662" s="18"/>
    </row>
    <row r="2663" spans="4:16" x14ac:dyDescent="0.25">
      <c r="D2663" s="11"/>
      <c r="E2663" s="11"/>
      <c r="F2663" s="12"/>
      <c r="G2663" s="11"/>
      <c r="H2663" s="13"/>
      <c r="I2663" s="14"/>
      <c r="K2663" s="11"/>
      <c r="L2663" s="11"/>
      <c r="M2663" s="15"/>
      <c r="N2663" s="16"/>
      <c r="O2663" s="17"/>
      <c r="P2663" s="18"/>
    </row>
    <row r="2664" spans="4:16" x14ac:dyDescent="0.25">
      <c r="D2664" s="11"/>
      <c r="E2664" s="11"/>
      <c r="F2664" s="12"/>
      <c r="G2664" s="11"/>
      <c r="H2664" s="13"/>
      <c r="I2664" s="14"/>
      <c r="K2664" s="11"/>
      <c r="L2664" s="11"/>
      <c r="M2664" s="15"/>
      <c r="N2664" s="16"/>
      <c r="O2664" s="17"/>
      <c r="P2664" s="18"/>
    </row>
    <row r="2665" spans="4:16" x14ac:dyDescent="0.25">
      <c r="D2665" s="11"/>
      <c r="E2665" s="11"/>
      <c r="F2665" s="12"/>
      <c r="G2665" s="11"/>
      <c r="H2665" s="13"/>
      <c r="I2665" s="14"/>
      <c r="K2665" s="11"/>
      <c r="L2665" s="11"/>
      <c r="M2665" s="15"/>
      <c r="N2665" s="16"/>
      <c r="O2665" s="17"/>
      <c r="P2665" s="18"/>
    </row>
    <row r="2666" spans="4:16" x14ac:dyDescent="0.25">
      <c r="D2666" s="11"/>
      <c r="E2666" s="11"/>
      <c r="F2666" s="12"/>
      <c r="G2666" s="11"/>
      <c r="H2666" s="13"/>
      <c r="I2666" s="14"/>
      <c r="K2666" s="11"/>
      <c r="L2666" s="11"/>
      <c r="M2666" s="15"/>
      <c r="N2666" s="16"/>
      <c r="O2666" s="17"/>
      <c r="P2666" s="18"/>
    </row>
    <row r="2667" spans="4:16" x14ac:dyDescent="0.25">
      <c r="D2667" s="11"/>
      <c r="E2667" s="11"/>
      <c r="F2667" s="12"/>
      <c r="G2667" s="11"/>
      <c r="H2667" s="13"/>
      <c r="I2667" s="14"/>
      <c r="K2667" s="11"/>
      <c r="L2667" s="11"/>
      <c r="M2667" s="15"/>
      <c r="N2667" s="16"/>
      <c r="O2667" s="17"/>
      <c r="P2667" s="18"/>
    </row>
    <row r="2668" spans="4:16" x14ac:dyDescent="0.25">
      <c r="D2668" s="11"/>
      <c r="E2668" s="11"/>
      <c r="F2668" s="12"/>
      <c r="G2668" s="11"/>
      <c r="H2668" s="13"/>
      <c r="I2668" s="14"/>
      <c r="K2668" s="11"/>
      <c r="L2668" s="11"/>
      <c r="M2668" s="15"/>
      <c r="N2668" s="16"/>
      <c r="O2668" s="17"/>
      <c r="P2668" s="18"/>
    </row>
    <row r="2669" spans="4:16" x14ac:dyDescent="0.25">
      <c r="D2669" s="11"/>
      <c r="E2669" s="11"/>
      <c r="F2669" s="12"/>
      <c r="G2669" s="11"/>
      <c r="H2669" s="13"/>
      <c r="I2669" s="14"/>
      <c r="K2669" s="11"/>
      <c r="L2669" s="11"/>
      <c r="M2669" s="15"/>
      <c r="N2669" s="16"/>
      <c r="O2669" s="17"/>
      <c r="P2669" s="18"/>
    </row>
    <row r="2670" spans="4:16" x14ac:dyDescent="0.25">
      <c r="D2670" s="11"/>
      <c r="E2670" s="11"/>
      <c r="F2670" s="12"/>
      <c r="G2670" s="11"/>
      <c r="H2670" s="13"/>
      <c r="I2670" s="14"/>
      <c r="K2670" s="11"/>
      <c r="L2670" s="11"/>
      <c r="M2670" s="15"/>
      <c r="N2670" s="16"/>
      <c r="O2670" s="17"/>
      <c r="P2670" s="18"/>
    </row>
    <row r="2671" spans="4:16" x14ac:dyDescent="0.25">
      <c r="D2671" s="11"/>
      <c r="E2671" s="11"/>
      <c r="F2671" s="12"/>
      <c r="G2671" s="11"/>
      <c r="H2671" s="13"/>
      <c r="I2671" s="14"/>
      <c r="K2671" s="11"/>
      <c r="L2671" s="11"/>
      <c r="M2671" s="15"/>
      <c r="N2671" s="16"/>
      <c r="O2671" s="17"/>
      <c r="P2671" s="18"/>
    </row>
    <row r="2672" spans="4:16" x14ac:dyDescent="0.25">
      <c r="D2672" s="11"/>
      <c r="E2672" s="11"/>
      <c r="F2672" s="12"/>
      <c r="G2672" s="11"/>
      <c r="H2672" s="13"/>
      <c r="I2672" s="14"/>
      <c r="K2672" s="11"/>
      <c r="L2672" s="11"/>
      <c r="M2672" s="15"/>
      <c r="N2672" s="16"/>
      <c r="O2672" s="17"/>
      <c r="P2672" s="18"/>
    </row>
    <row r="2673" spans="4:16" x14ac:dyDescent="0.25">
      <c r="D2673" s="11"/>
      <c r="E2673" s="11"/>
      <c r="F2673" s="12"/>
      <c r="G2673" s="11"/>
      <c r="H2673" s="13"/>
      <c r="I2673" s="14"/>
      <c r="K2673" s="11"/>
      <c r="L2673" s="11"/>
      <c r="M2673" s="15"/>
      <c r="N2673" s="16"/>
      <c r="O2673" s="17"/>
      <c r="P2673" s="18"/>
    </row>
    <row r="2674" spans="4:16" x14ac:dyDescent="0.25">
      <c r="D2674" s="11"/>
      <c r="E2674" s="11"/>
      <c r="F2674" s="12"/>
      <c r="G2674" s="11"/>
      <c r="H2674" s="13"/>
      <c r="I2674" s="14"/>
      <c r="K2674" s="11"/>
      <c r="L2674" s="11"/>
      <c r="M2674" s="15"/>
      <c r="N2674" s="16"/>
      <c r="O2674" s="17"/>
      <c r="P2674" s="18"/>
    </row>
    <row r="2675" spans="4:16" x14ac:dyDescent="0.25">
      <c r="D2675" s="11"/>
      <c r="E2675" s="11"/>
      <c r="F2675" s="12"/>
      <c r="G2675" s="11"/>
      <c r="H2675" s="13"/>
      <c r="I2675" s="14"/>
      <c r="K2675" s="11"/>
      <c r="L2675" s="11"/>
      <c r="M2675" s="15"/>
      <c r="N2675" s="16"/>
      <c r="O2675" s="17"/>
      <c r="P2675" s="18"/>
    </row>
    <row r="2676" spans="4:16" x14ac:dyDescent="0.25">
      <c r="D2676" s="11"/>
      <c r="E2676" s="11"/>
      <c r="F2676" s="12"/>
      <c r="G2676" s="11"/>
      <c r="H2676" s="13"/>
      <c r="I2676" s="14"/>
      <c r="K2676" s="11"/>
      <c r="L2676" s="11"/>
      <c r="M2676" s="15"/>
      <c r="N2676" s="16"/>
      <c r="O2676" s="17"/>
      <c r="P2676" s="18"/>
    </row>
    <row r="2677" spans="4:16" x14ac:dyDescent="0.25">
      <c r="D2677" s="11"/>
      <c r="E2677" s="11"/>
      <c r="F2677" s="12"/>
      <c r="G2677" s="11"/>
      <c r="H2677" s="13"/>
      <c r="I2677" s="14"/>
      <c r="K2677" s="11"/>
      <c r="L2677" s="11"/>
      <c r="M2677" s="15"/>
      <c r="N2677" s="16"/>
      <c r="O2677" s="17"/>
      <c r="P2677" s="18"/>
    </row>
    <row r="2678" spans="4:16" x14ac:dyDescent="0.25">
      <c r="D2678" s="11"/>
      <c r="E2678" s="11"/>
      <c r="F2678" s="12"/>
      <c r="G2678" s="11"/>
      <c r="H2678" s="13"/>
      <c r="I2678" s="14"/>
      <c r="K2678" s="11"/>
      <c r="L2678" s="11"/>
      <c r="M2678" s="15"/>
      <c r="N2678" s="16"/>
      <c r="O2678" s="17"/>
      <c r="P2678" s="18"/>
    </row>
    <row r="2679" spans="4:16" x14ac:dyDescent="0.25">
      <c r="D2679" s="11"/>
      <c r="E2679" s="11"/>
      <c r="F2679" s="12"/>
      <c r="G2679" s="11"/>
      <c r="H2679" s="13"/>
      <c r="I2679" s="14"/>
      <c r="K2679" s="11"/>
      <c r="L2679" s="11"/>
      <c r="M2679" s="15"/>
      <c r="N2679" s="16"/>
      <c r="O2679" s="17"/>
      <c r="P2679" s="18"/>
    </row>
    <row r="2680" spans="4:16" x14ac:dyDescent="0.25">
      <c r="D2680" s="11"/>
      <c r="E2680" s="11"/>
      <c r="F2680" s="12"/>
      <c r="G2680" s="11"/>
      <c r="H2680" s="13"/>
      <c r="I2680" s="14"/>
      <c r="K2680" s="11"/>
      <c r="L2680" s="11"/>
      <c r="M2680" s="15"/>
      <c r="N2680" s="16"/>
      <c r="O2680" s="17"/>
      <c r="P2680" s="18"/>
    </row>
    <row r="2681" spans="4:16" x14ac:dyDescent="0.25">
      <c r="D2681" s="11"/>
      <c r="E2681" s="11"/>
      <c r="F2681" s="12"/>
      <c r="G2681" s="11"/>
      <c r="H2681" s="13"/>
      <c r="I2681" s="14"/>
      <c r="K2681" s="11"/>
      <c r="L2681" s="11"/>
      <c r="M2681" s="15"/>
      <c r="N2681" s="16"/>
      <c r="O2681" s="17"/>
      <c r="P2681" s="18"/>
    </row>
    <row r="2682" spans="4:16" x14ac:dyDescent="0.25">
      <c r="D2682" s="11"/>
      <c r="E2682" s="11"/>
      <c r="F2682" s="12"/>
      <c r="G2682" s="11"/>
      <c r="H2682" s="13"/>
      <c r="I2682" s="14"/>
      <c r="K2682" s="11"/>
      <c r="L2682" s="11"/>
      <c r="M2682" s="15"/>
      <c r="N2682" s="16"/>
      <c r="O2682" s="17"/>
      <c r="P2682" s="18"/>
    </row>
    <row r="2683" spans="4:16" x14ac:dyDescent="0.25">
      <c r="D2683" s="11"/>
      <c r="E2683" s="11"/>
      <c r="F2683" s="12"/>
      <c r="G2683" s="11"/>
      <c r="H2683" s="13"/>
      <c r="I2683" s="14"/>
      <c r="K2683" s="11"/>
      <c r="L2683" s="11"/>
      <c r="M2683" s="15"/>
      <c r="N2683" s="16"/>
      <c r="O2683" s="17"/>
      <c r="P2683" s="18"/>
    </row>
    <row r="2684" spans="4:16" x14ac:dyDescent="0.25">
      <c r="D2684" s="11"/>
      <c r="E2684" s="11"/>
      <c r="F2684" s="12"/>
      <c r="G2684" s="11"/>
      <c r="H2684" s="13"/>
      <c r="I2684" s="14"/>
      <c r="K2684" s="11"/>
      <c r="L2684" s="11"/>
      <c r="M2684" s="15"/>
      <c r="N2684" s="16"/>
      <c r="O2684" s="17"/>
      <c r="P2684" s="18"/>
    </row>
    <row r="2685" spans="4:16" x14ac:dyDescent="0.25">
      <c r="D2685" s="11"/>
      <c r="E2685" s="11"/>
      <c r="F2685" s="12"/>
      <c r="G2685" s="11"/>
      <c r="H2685" s="13"/>
      <c r="I2685" s="14"/>
      <c r="K2685" s="11"/>
      <c r="L2685" s="11"/>
      <c r="M2685" s="15"/>
      <c r="N2685" s="16"/>
      <c r="O2685" s="17"/>
      <c r="P2685" s="18"/>
    </row>
    <row r="2686" spans="4:16" x14ac:dyDescent="0.25">
      <c r="D2686" s="11"/>
      <c r="E2686" s="11"/>
      <c r="F2686" s="12"/>
      <c r="G2686" s="11"/>
      <c r="H2686" s="13"/>
      <c r="I2686" s="14"/>
      <c r="K2686" s="11"/>
      <c r="L2686" s="11"/>
      <c r="M2686" s="15"/>
      <c r="N2686" s="16"/>
      <c r="O2686" s="17"/>
      <c r="P2686" s="18"/>
    </row>
    <row r="2687" spans="4:16" x14ac:dyDescent="0.25">
      <c r="D2687" s="11"/>
      <c r="E2687" s="11"/>
      <c r="F2687" s="12"/>
      <c r="G2687" s="11"/>
      <c r="H2687" s="13"/>
      <c r="I2687" s="14"/>
      <c r="K2687" s="11"/>
      <c r="L2687" s="11"/>
      <c r="M2687" s="15"/>
      <c r="N2687" s="16"/>
      <c r="O2687" s="17"/>
      <c r="P2687" s="18"/>
    </row>
    <row r="2688" spans="4:16" x14ac:dyDescent="0.25">
      <c r="D2688" s="11"/>
      <c r="E2688" s="11"/>
      <c r="F2688" s="12"/>
      <c r="G2688" s="11"/>
      <c r="H2688" s="13"/>
      <c r="I2688" s="14"/>
      <c r="K2688" s="11"/>
      <c r="L2688" s="11"/>
      <c r="M2688" s="15"/>
      <c r="N2688" s="16"/>
      <c r="O2688" s="17"/>
      <c r="P2688" s="18"/>
    </row>
    <row r="2689" spans="4:16" x14ac:dyDescent="0.25">
      <c r="D2689" s="11"/>
      <c r="E2689" s="11"/>
      <c r="F2689" s="12"/>
      <c r="G2689" s="11"/>
      <c r="H2689" s="13"/>
      <c r="I2689" s="14"/>
      <c r="K2689" s="11"/>
      <c r="L2689" s="11"/>
      <c r="M2689" s="15"/>
      <c r="N2689" s="16"/>
      <c r="O2689" s="17"/>
      <c r="P2689" s="18"/>
    </row>
    <row r="2690" spans="4:16" x14ac:dyDescent="0.25">
      <c r="D2690" s="11"/>
      <c r="E2690" s="11"/>
      <c r="F2690" s="12"/>
      <c r="G2690" s="11"/>
      <c r="H2690" s="13"/>
      <c r="I2690" s="14"/>
      <c r="K2690" s="11"/>
      <c r="L2690" s="11"/>
      <c r="M2690" s="15"/>
      <c r="N2690" s="16"/>
      <c r="O2690" s="17"/>
      <c r="P2690" s="18"/>
    </row>
    <row r="2691" spans="4:16" x14ac:dyDescent="0.25">
      <c r="D2691" s="11"/>
      <c r="E2691" s="11"/>
      <c r="F2691" s="12"/>
      <c r="G2691" s="11"/>
      <c r="H2691" s="13"/>
      <c r="I2691" s="14"/>
      <c r="K2691" s="11"/>
      <c r="L2691" s="11"/>
      <c r="M2691" s="15"/>
      <c r="N2691" s="16"/>
      <c r="O2691" s="17"/>
      <c r="P2691" s="18"/>
    </row>
    <row r="2692" spans="4:16" x14ac:dyDescent="0.25">
      <c r="D2692" s="11"/>
      <c r="E2692" s="11"/>
      <c r="F2692" s="12"/>
      <c r="G2692" s="11"/>
      <c r="H2692" s="13"/>
      <c r="I2692" s="14"/>
      <c r="K2692" s="11"/>
      <c r="L2692" s="11"/>
      <c r="M2692" s="15"/>
      <c r="N2692" s="16"/>
      <c r="O2692" s="17"/>
      <c r="P2692" s="18"/>
    </row>
    <row r="2693" spans="4:16" x14ac:dyDescent="0.25">
      <c r="D2693" s="11"/>
      <c r="E2693" s="11"/>
      <c r="F2693" s="12"/>
      <c r="G2693" s="11"/>
      <c r="H2693" s="13"/>
      <c r="I2693" s="14"/>
      <c r="K2693" s="11"/>
      <c r="L2693" s="11"/>
      <c r="M2693" s="15"/>
      <c r="N2693" s="16"/>
      <c r="O2693" s="17"/>
      <c r="P2693" s="18"/>
    </row>
    <row r="2694" spans="4:16" x14ac:dyDescent="0.25">
      <c r="D2694" s="11"/>
      <c r="E2694" s="11"/>
      <c r="F2694" s="12"/>
      <c r="G2694" s="11"/>
      <c r="H2694" s="13"/>
      <c r="I2694" s="14"/>
      <c r="K2694" s="11"/>
      <c r="L2694" s="11"/>
      <c r="M2694" s="15"/>
      <c r="N2694" s="16"/>
      <c r="O2694" s="17"/>
      <c r="P2694" s="18"/>
    </row>
    <row r="2695" spans="4:16" x14ac:dyDescent="0.25">
      <c r="D2695" s="11"/>
      <c r="E2695" s="11"/>
      <c r="F2695" s="12"/>
      <c r="G2695" s="11"/>
      <c r="H2695" s="13"/>
      <c r="I2695" s="14"/>
      <c r="K2695" s="11"/>
      <c r="L2695" s="11"/>
      <c r="M2695" s="15"/>
      <c r="N2695" s="16"/>
      <c r="O2695" s="17"/>
      <c r="P2695" s="18"/>
    </row>
    <row r="2696" spans="4:16" x14ac:dyDescent="0.25">
      <c r="D2696" s="11"/>
      <c r="E2696" s="11"/>
      <c r="F2696" s="12"/>
      <c r="G2696" s="11"/>
      <c r="H2696" s="13"/>
      <c r="I2696" s="14"/>
      <c r="K2696" s="11"/>
      <c r="L2696" s="11"/>
      <c r="M2696" s="15"/>
      <c r="N2696" s="16"/>
      <c r="O2696" s="17"/>
      <c r="P2696" s="18"/>
    </row>
    <row r="2697" spans="4:16" x14ac:dyDescent="0.25">
      <c r="D2697" s="11"/>
      <c r="E2697" s="11"/>
      <c r="F2697" s="12"/>
      <c r="G2697" s="11"/>
      <c r="H2697" s="13"/>
      <c r="I2697" s="14"/>
      <c r="K2697" s="11"/>
      <c r="L2697" s="11"/>
      <c r="M2697" s="15"/>
      <c r="N2697" s="16"/>
      <c r="O2697" s="17"/>
      <c r="P2697" s="18"/>
    </row>
    <row r="2698" spans="4:16" x14ac:dyDescent="0.25">
      <c r="D2698" s="11"/>
      <c r="E2698" s="11"/>
      <c r="F2698" s="12"/>
      <c r="G2698" s="11"/>
      <c r="H2698" s="13"/>
      <c r="I2698" s="14"/>
      <c r="K2698" s="11"/>
      <c r="L2698" s="11"/>
      <c r="M2698" s="15"/>
      <c r="N2698" s="16"/>
      <c r="O2698" s="17"/>
      <c r="P2698" s="18"/>
    </row>
    <row r="2699" spans="4:16" x14ac:dyDescent="0.25">
      <c r="D2699" s="11"/>
      <c r="E2699" s="11"/>
      <c r="F2699" s="12"/>
      <c r="G2699" s="11"/>
      <c r="H2699" s="13"/>
      <c r="I2699" s="14"/>
      <c r="K2699" s="11"/>
      <c r="L2699" s="11"/>
      <c r="M2699" s="15"/>
      <c r="N2699" s="16"/>
      <c r="O2699" s="17"/>
      <c r="P2699" s="18"/>
    </row>
    <row r="2700" spans="4:16" x14ac:dyDescent="0.25">
      <c r="D2700" s="11"/>
      <c r="E2700" s="11"/>
      <c r="F2700" s="12"/>
      <c r="G2700" s="11"/>
      <c r="H2700" s="13"/>
      <c r="I2700" s="14"/>
      <c r="K2700" s="11"/>
      <c r="L2700" s="11"/>
      <c r="M2700" s="15"/>
      <c r="N2700" s="16"/>
      <c r="O2700" s="17"/>
      <c r="P2700" s="18"/>
    </row>
    <row r="2701" spans="4:16" x14ac:dyDescent="0.25">
      <c r="D2701" s="11"/>
      <c r="E2701" s="11"/>
      <c r="F2701" s="12"/>
      <c r="G2701" s="11"/>
      <c r="H2701" s="13"/>
      <c r="I2701" s="14"/>
      <c r="K2701" s="11"/>
      <c r="L2701" s="11"/>
      <c r="M2701" s="15"/>
      <c r="N2701" s="16"/>
      <c r="O2701" s="17"/>
      <c r="P2701" s="18"/>
    </row>
    <row r="2702" spans="4:16" x14ac:dyDescent="0.25">
      <c r="D2702" s="11"/>
      <c r="E2702" s="11"/>
      <c r="F2702" s="12"/>
      <c r="G2702" s="11"/>
      <c r="H2702" s="13"/>
      <c r="I2702" s="14"/>
      <c r="K2702" s="11"/>
      <c r="L2702" s="11"/>
      <c r="M2702" s="15"/>
      <c r="N2702" s="16"/>
      <c r="O2702" s="17"/>
      <c r="P2702" s="18"/>
    </row>
    <row r="2703" spans="4:16" x14ac:dyDescent="0.25">
      <c r="D2703" s="11"/>
      <c r="E2703" s="11"/>
      <c r="F2703" s="12"/>
      <c r="G2703" s="11"/>
      <c r="H2703" s="13"/>
      <c r="I2703" s="14"/>
      <c r="K2703" s="11"/>
      <c r="L2703" s="11"/>
      <c r="M2703" s="15"/>
      <c r="N2703" s="16"/>
      <c r="O2703" s="17"/>
      <c r="P2703" s="18"/>
    </row>
    <row r="2704" spans="4:16" x14ac:dyDescent="0.25">
      <c r="D2704" s="11"/>
      <c r="E2704" s="11"/>
      <c r="F2704" s="12"/>
      <c r="G2704" s="11"/>
      <c r="H2704" s="13"/>
      <c r="I2704" s="14"/>
      <c r="K2704" s="11"/>
      <c r="L2704" s="11"/>
      <c r="M2704" s="15"/>
      <c r="N2704" s="16"/>
      <c r="O2704" s="17"/>
      <c r="P2704" s="18"/>
    </row>
    <row r="2705" spans="4:16" x14ac:dyDescent="0.25">
      <c r="D2705" s="11"/>
      <c r="E2705" s="11"/>
      <c r="F2705" s="12"/>
      <c r="G2705" s="11"/>
      <c r="H2705" s="13"/>
      <c r="I2705" s="14"/>
      <c r="K2705" s="11"/>
      <c r="L2705" s="11"/>
      <c r="M2705" s="15"/>
      <c r="N2705" s="16"/>
      <c r="O2705" s="17"/>
      <c r="P2705" s="18"/>
    </row>
    <row r="2706" spans="4:16" x14ac:dyDescent="0.25">
      <c r="D2706" s="11"/>
      <c r="E2706" s="11"/>
      <c r="F2706" s="12"/>
      <c r="G2706" s="11"/>
      <c r="H2706" s="13"/>
      <c r="I2706" s="14"/>
      <c r="K2706" s="11"/>
      <c r="L2706" s="11"/>
      <c r="M2706" s="15"/>
      <c r="N2706" s="16"/>
      <c r="O2706" s="17"/>
      <c r="P2706" s="18"/>
    </row>
    <row r="2707" spans="4:16" x14ac:dyDescent="0.25">
      <c r="D2707" s="11"/>
      <c r="E2707" s="11"/>
      <c r="F2707" s="12"/>
      <c r="G2707" s="11"/>
      <c r="H2707" s="13"/>
      <c r="I2707" s="14"/>
      <c r="K2707" s="11"/>
      <c r="L2707" s="11"/>
      <c r="M2707" s="15"/>
      <c r="N2707" s="16"/>
      <c r="O2707" s="17"/>
      <c r="P2707" s="18"/>
    </row>
    <row r="2708" spans="4:16" x14ac:dyDescent="0.25">
      <c r="D2708" s="11"/>
      <c r="E2708" s="11"/>
      <c r="F2708" s="12"/>
      <c r="G2708" s="11"/>
      <c r="H2708" s="13"/>
      <c r="I2708" s="14"/>
      <c r="K2708" s="11"/>
      <c r="L2708" s="11"/>
      <c r="M2708" s="15"/>
      <c r="N2708" s="16"/>
      <c r="O2708" s="17"/>
      <c r="P2708" s="18"/>
    </row>
    <row r="2709" spans="4:16" x14ac:dyDescent="0.25">
      <c r="D2709" s="11"/>
      <c r="E2709" s="11"/>
      <c r="F2709" s="12"/>
      <c r="G2709" s="11"/>
      <c r="H2709" s="13"/>
      <c r="I2709" s="14"/>
      <c r="K2709" s="11"/>
      <c r="L2709" s="11"/>
      <c r="M2709" s="15"/>
      <c r="N2709" s="16"/>
      <c r="O2709" s="17"/>
      <c r="P2709" s="18"/>
    </row>
    <row r="2710" spans="4:16" x14ac:dyDescent="0.25">
      <c r="D2710" s="11"/>
      <c r="E2710" s="11"/>
      <c r="F2710" s="12"/>
      <c r="G2710" s="11"/>
      <c r="H2710" s="13"/>
      <c r="I2710" s="14"/>
      <c r="K2710" s="11"/>
      <c r="L2710" s="11"/>
      <c r="M2710" s="15"/>
      <c r="N2710" s="16"/>
      <c r="O2710" s="17"/>
      <c r="P2710" s="18"/>
    </row>
    <row r="2711" spans="4:16" x14ac:dyDescent="0.25">
      <c r="D2711" s="11"/>
      <c r="E2711" s="11"/>
      <c r="F2711" s="12"/>
      <c r="G2711" s="11"/>
      <c r="H2711" s="13"/>
      <c r="I2711" s="14"/>
      <c r="K2711" s="11"/>
      <c r="L2711" s="11"/>
      <c r="M2711" s="15"/>
      <c r="N2711" s="16"/>
      <c r="O2711" s="17"/>
      <c r="P2711" s="18"/>
    </row>
    <row r="2712" spans="4:16" x14ac:dyDescent="0.25">
      <c r="D2712" s="11"/>
      <c r="E2712" s="11"/>
      <c r="F2712" s="12"/>
      <c r="G2712" s="11"/>
      <c r="H2712" s="13"/>
      <c r="I2712" s="14"/>
      <c r="K2712" s="11"/>
      <c r="L2712" s="11"/>
      <c r="M2712" s="15"/>
      <c r="N2712" s="16"/>
      <c r="O2712" s="17"/>
      <c r="P2712" s="18"/>
    </row>
    <row r="2713" spans="4:16" x14ac:dyDescent="0.25">
      <c r="D2713" s="11"/>
      <c r="E2713" s="11"/>
      <c r="F2713" s="12"/>
      <c r="G2713" s="11"/>
      <c r="H2713" s="13"/>
      <c r="I2713" s="14"/>
      <c r="K2713" s="11"/>
      <c r="L2713" s="11"/>
      <c r="M2713" s="15"/>
      <c r="N2713" s="16"/>
      <c r="O2713" s="17"/>
      <c r="P2713" s="18"/>
    </row>
    <row r="2714" spans="4:16" x14ac:dyDescent="0.25">
      <c r="D2714" s="11"/>
      <c r="E2714" s="11"/>
      <c r="F2714" s="12"/>
      <c r="G2714" s="11"/>
      <c r="H2714" s="13"/>
      <c r="I2714" s="14"/>
      <c r="K2714" s="11"/>
      <c r="L2714" s="11"/>
      <c r="M2714" s="15"/>
      <c r="N2714" s="16"/>
      <c r="O2714" s="17"/>
      <c r="P2714" s="18"/>
    </row>
    <row r="2715" spans="4:16" x14ac:dyDescent="0.25">
      <c r="D2715" s="11"/>
      <c r="E2715" s="11"/>
      <c r="F2715" s="12"/>
      <c r="G2715" s="11"/>
      <c r="H2715" s="13"/>
      <c r="I2715" s="14"/>
      <c r="K2715" s="11"/>
      <c r="L2715" s="11"/>
      <c r="M2715" s="15"/>
      <c r="N2715" s="16"/>
      <c r="O2715" s="17"/>
      <c r="P2715" s="18"/>
    </row>
    <row r="2716" spans="4:16" x14ac:dyDescent="0.25">
      <c r="D2716" s="11"/>
      <c r="E2716" s="11"/>
      <c r="F2716" s="12"/>
      <c r="G2716" s="11"/>
      <c r="H2716" s="13"/>
      <c r="I2716" s="14"/>
      <c r="K2716" s="11"/>
      <c r="L2716" s="11"/>
      <c r="M2716" s="15"/>
      <c r="N2716" s="16"/>
      <c r="O2716" s="17"/>
      <c r="P2716" s="18"/>
    </row>
    <row r="2717" spans="4:16" x14ac:dyDescent="0.25">
      <c r="D2717" s="11"/>
      <c r="E2717" s="11"/>
      <c r="F2717" s="12"/>
      <c r="G2717" s="11"/>
      <c r="H2717" s="13"/>
      <c r="I2717" s="14"/>
      <c r="K2717" s="11"/>
      <c r="L2717" s="11"/>
      <c r="M2717" s="15"/>
      <c r="N2717" s="16"/>
      <c r="O2717" s="17"/>
      <c r="P2717" s="18"/>
    </row>
    <row r="2718" spans="4:16" x14ac:dyDescent="0.25">
      <c r="D2718" s="11"/>
      <c r="E2718" s="11"/>
      <c r="F2718" s="12"/>
      <c r="G2718" s="11"/>
      <c r="H2718" s="13"/>
      <c r="I2718" s="14"/>
      <c r="K2718" s="11"/>
      <c r="L2718" s="11"/>
      <c r="M2718" s="15"/>
      <c r="N2718" s="16"/>
      <c r="O2718" s="17"/>
      <c r="P2718" s="18"/>
    </row>
    <row r="2719" spans="4:16" x14ac:dyDescent="0.25">
      <c r="D2719" s="11"/>
      <c r="E2719" s="11"/>
      <c r="F2719" s="12"/>
      <c r="G2719" s="11"/>
      <c r="H2719" s="13"/>
      <c r="I2719" s="14"/>
      <c r="K2719" s="11"/>
      <c r="L2719" s="11"/>
      <c r="M2719" s="15"/>
      <c r="N2719" s="16"/>
      <c r="O2719" s="17"/>
      <c r="P2719" s="18"/>
    </row>
    <row r="2720" spans="4:16" x14ac:dyDescent="0.25">
      <c r="D2720" s="11"/>
      <c r="E2720" s="11"/>
      <c r="F2720" s="12"/>
      <c r="G2720" s="11"/>
      <c r="H2720" s="13"/>
      <c r="I2720" s="14"/>
      <c r="K2720" s="11"/>
      <c r="L2720" s="11"/>
      <c r="M2720" s="15"/>
      <c r="N2720" s="16"/>
      <c r="O2720" s="17"/>
      <c r="P2720" s="18"/>
    </row>
    <row r="2721" spans="4:16" x14ac:dyDescent="0.25">
      <c r="D2721" s="11"/>
      <c r="E2721" s="11"/>
      <c r="F2721" s="12"/>
      <c r="G2721" s="11"/>
      <c r="H2721" s="13"/>
      <c r="I2721" s="14"/>
      <c r="K2721" s="11"/>
      <c r="L2721" s="11"/>
      <c r="M2721" s="15"/>
      <c r="N2721" s="16"/>
      <c r="O2721" s="17"/>
      <c r="P2721" s="18"/>
    </row>
    <row r="2722" spans="4:16" x14ac:dyDescent="0.25">
      <c r="D2722" s="11"/>
      <c r="E2722" s="11"/>
      <c r="F2722" s="12"/>
      <c r="G2722" s="11"/>
      <c r="H2722" s="13"/>
      <c r="I2722" s="14"/>
      <c r="K2722" s="11"/>
      <c r="L2722" s="11"/>
      <c r="M2722" s="15"/>
      <c r="N2722" s="16"/>
      <c r="O2722" s="17"/>
      <c r="P2722" s="18"/>
    </row>
    <row r="2723" spans="4:16" x14ac:dyDescent="0.25">
      <c r="D2723" s="11"/>
      <c r="E2723" s="11"/>
      <c r="F2723" s="12"/>
      <c r="G2723" s="11"/>
      <c r="H2723" s="13"/>
      <c r="I2723" s="14"/>
      <c r="K2723" s="11"/>
      <c r="L2723" s="11"/>
      <c r="M2723" s="15"/>
      <c r="N2723" s="16"/>
      <c r="O2723" s="17"/>
      <c r="P2723" s="18"/>
    </row>
    <row r="2724" spans="4:16" x14ac:dyDescent="0.25">
      <c r="D2724" s="11"/>
      <c r="E2724" s="11"/>
      <c r="F2724" s="12"/>
      <c r="G2724" s="11"/>
      <c r="H2724" s="13"/>
      <c r="I2724" s="14"/>
      <c r="K2724" s="11"/>
      <c r="L2724" s="11"/>
      <c r="M2724" s="15"/>
      <c r="N2724" s="16"/>
      <c r="O2724" s="17"/>
      <c r="P2724" s="18"/>
    </row>
    <row r="2725" spans="4:16" x14ac:dyDescent="0.25">
      <c r="D2725" s="11"/>
      <c r="E2725" s="11"/>
      <c r="F2725" s="12"/>
      <c r="G2725" s="11"/>
      <c r="H2725" s="13"/>
      <c r="I2725" s="14"/>
      <c r="K2725" s="11"/>
      <c r="L2725" s="11"/>
      <c r="M2725" s="15"/>
      <c r="N2725" s="16"/>
      <c r="O2725" s="17"/>
      <c r="P2725" s="18"/>
    </row>
    <row r="2726" spans="4:16" x14ac:dyDescent="0.25">
      <c r="D2726" s="11"/>
      <c r="E2726" s="11"/>
      <c r="F2726" s="12"/>
      <c r="G2726" s="11"/>
      <c r="H2726" s="13"/>
      <c r="I2726" s="14"/>
      <c r="K2726" s="11"/>
      <c r="L2726" s="11"/>
      <c r="M2726" s="15"/>
      <c r="N2726" s="16"/>
      <c r="O2726" s="17"/>
      <c r="P2726" s="18"/>
    </row>
    <row r="2727" spans="4:16" x14ac:dyDescent="0.25">
      <c r="D2727" s="11"/>
      <c r="E2727" s="11"/>
      <c r="F2727" s="12"/>
      <c r="G2727" s="11"/>
      <c r="H2727" s="13"/>
      <c r="I2727" s="14"/>
      <c r="K2727" s="11"/>
      <c r="L2727" s="11"/>
      <c r="M2727" s="15"/>
      <c r="N2727" s="16"/>
      <c r="O2727" s="17"/>
      <c r="P2727" s="18"/>
    </row>
    <row r="2728" spans="4:16" x14ac:dyDescent="0.25">
      <c r="D2728" s="11"/>
      <c r="E2728" s="11"/>
      <c r="F2728" s="12"/>
      <c r="G2728" s="11"/>
      <c r="H2728" s="13"/>
      <c r="I2728" s="14"/>
      <c r="K2728" s="11"/>
      <c r="L2728" s="11"/>
      <c r="M2728" s="15"/>
      <c r="N2728" s="16"/>
      <c r="O2728" s="17"/>
      <c r="P2728" s="18"/>
    </row>
    <row r="2729" spans="4:16" x14ac:dyDescent="0.25">
      <c r="D2729" s="11"/>
      <c r="E2729" s="11"/>
      <c r="F2729" s="12"/>
      <c r="G2729" s="11"/>
      <c r="H2729" s="13"/>
      <c r="I2729" s="14"/>
      <c r="K2729" s="11"/>
      <c r="L2729" s="11"/>
      <c r="M2729" s="15"/>
      <c r="N2729" s="16"/>
      <c r="O2729" s="17"/>
      <c r="P2729" s="18"/>
    </row>
    <row r="2730" spans="4:16" x14ac:dyDescent="0.25">
      <c r="D2730" s="11"/>
      <c r="E2730" s="11"/>
      <c r="F2730" s="12"/>
      <c r="G2730" s="11"/>
      <c r="H2730" s="13"/>
      <c r="I2730" s="14"/>
      <c r="K2730" s="11"/>
      <c r="L2730" s="11"/>
      <c r="M2730" s="15"/>
      <c r="N2730" s="16"/>
      <c r="O2730" s="17"/>
      <c r="P2730" s="18"/>
    </row>
    <row r="2731" spans="4:16" x14ac:dyDescent="0.25">
      <c r="D2731" s="11"/>
      <c r="E2731" s="11"/>
      <c r="F2731" s="12"/>
      <c r="G2731" s="11"/>
      <c r="H2731" s="13"/>
      <c r="I2731" s="14"/>
      <c r="K2731" s="11"/>
      <c r="L2731" s="11"/>
      <c r="M2731" s="15"/>
      <c r="N2731" s="16"/>
      <c r="O2731" s="17"/>
      <c r="P2731" s="18"/>
    </row>
    <row r="2732" spans="4:16" x14ac:dyDescent="0.25">
      <c r="D2732" s="11"/>
      <c r="E2732" s="11"/>
      <c r="F2732" s="12"/>
      <c r="G2732" s="11"/>
      <c r="H2732" s="13"/>
      <c r="I2732" s="14"/>
      <c r="K2732" s="11"/>
      <c r="L2732" s="11"/>
      <c r="M2732" s="15"/>
      <c r="N2732" s="16"/>
      <c r="O2732" s="17"/>
      <c r="P2732" s="18"/>
    </row>
    <row r="2733" spans="4:16" x14ac:dyDescent="0.25">
      <c r="D2733" s="11"/>
      <c r="E2733" s="11"/>
      <c r="F2733" s="12"/>
      <c r="G2733" s="11"/>
      <c r="H2733" s="13"/>
      <c r="I2733" s="14"/>
      <c r="K2733" s="11"/>
      <c r="L2733" s="11"/>
      <c r="M2733" s="15"/>
      <c r="N2733" s="16"/>
      <c r="O2733" s="17"/>
      <c r="P2733" s="18"/>
    </row>
    <row r="2734" spans="4:16" x14ac:dyDescent="0.25">
      <c r="D2734" s="11"/>
      <c r="E2734" s="11"/>
      <c r="F2734" s="12"/>
      <c r="G2734" s="11"/>
      <c r="H2734" s="13"/>
      <c r="I2734" s="14"/>
      <c r="K2734" s="11"/>
      <c r="L2734" s="11"/>
      <c r="M2734" s="15"/>
      <c r="N2734" s="16"/>
      <c r="O2734" s="17"/>
      <c r="P2734" s="18"/>
    </row>
    <row r="2735" spans="4:16" x14ac:dyDescent="0.25">
      <c r="D2735" s="11"/>
      <c r="E2735" s="11"/>
      <c r="F2735" s="12"/>
      <c r="G2735" s="11"/>
      <c r="H2735" s="13"/>
      <c r="I2735" s="14"/>
      <c r="K2735" s="11"/>
      <c r="L2735" s="11"/>
      <c r="M2735" s="15"/>
      <c r="N2735" s="16"/>
      <c r="O2735" s="17"/>
      <c r="P2735" s="18"/>
    </row>
    <row r="2736" spans="4:16" x14ac:dyDescent="0.25">
      <c r="D2736" s="11"/>
      <c r="E2736" s="11"/>
      <c r="F2736" s="12"/>
      <c r="G2736" s="11"/>
      <c r="H2736" s="13"/>
      <c r="I2736" s="14"/>
      <c r="K2736" s="11"/>
      <c r="L2736" s="11"/>
      <c r="M2736" s="15"/>
      <c r="N2736" s="16"/>
      <c r="O2736" s="17"/>
      <c r="P2736" s="18"/>
    </row>
    <row r="2737" spans="4:16" x14ac:dyDescent="0.25">
      <c r="D2737" s="11"/>
      <c r="E2737" s="11"/>
      <c r="F2737" s="12"/>
      <c r="G2737" s="11"/>
      <c r="H2737" s="13"/>
      <c r="I2737" s="14"/>
      <c r="K2737" s="11"/>
      <c r="L2737" s="11"/>
      <c r="M2737" s="15"/>
      <c r="N2737" s="16"/>
      <c r="O2737" s="17"/>
      <c r="P2737" s="18"/>
    </row>
    <row r="2738" spans="4:16" x14ac:dyDescent="0.25">
      <c r="D2738" s="11"/>
      <c r="E2738" s="11"/>
      <c r="F2738" s="12"/>
      <c r="G2738" s="11"/>
      <c r="H2738" s="13"/>
      <c r="I2738" s="14"/>
      <c r="K2738" s="11"/>
      <c r="L2738" s="11"/>
      <c r="M2738" s="15"/>
      <c r="N2738" s="16"/>
      <c r="O2738" s="17"/>
      <c r="P2738" s="18"/>
    </row>
    <row r="2739" spans="4:16" x14ac:dyDescent="0.25">
      <c r="D2739" s="11"/>
      <c r="E2739" s="11"/>
      <c r="F2739" s="12"/>
      <c r="G2739" s="11"/>
      <c r="H2739" s="13"/>
      <c r="I2739" s="14"/>
      <c r="K2739" s="11"/>
      <c r="L2739" s="11"/>
      <c r="M2739" s="15"/>
      <c r="N2739" s="16"/>
      <c r="O2739" s="17"/>
      <c r="P2739" s="18"/>
    </row>
    <row r="2740" spans="4:16" x14ac:dyDescent="0.25">
      <c r="D2740" s="11"/>
      <c r="E2740" s="11"/>
      <c r="F2740" s="12"/>
      <c r="G2740" s="11"/>
      <c r="H2740" s="13"/>
      <c r="I2740" s="14"/>
      <c r="K2740" s="11"/>
      <c r="L2740" s="11"/>
      <c r="M2740" s="15"/>
      <c r="N2740" s="16"/>
      <c r="O2740" s="17"/>
      <c r="P2740" s="18"/>
    </row>
    <row r="2741" spans="4:16" x14ac:dyDescent="0.25">
      <c r="D2741" s="11"/>
      <c r="E2741" s="11"/>
      <c r="F2741" s="12"/>
      <c r="G2741" s="11"/>
      <c r="H2741" s="13"/>
      <c r="I2741" s="14"/>
      <c r="K2741" s="11"/>
      <c r="L2741" s="11"/>
      <c r="M2741" s="15"/>
      <c r="N2741" s="16"/>
      <c r="O2741" s="17"/>
      <c r="P2741" s="18"/>
    </row>
    <row r="2742" spans="4:16" x14ac:dyDescent="0.25">
      <c r="D2742" s="11"/>
      <c r="E2742" s="11"/>
      <c r="F2742" s="12"/>
      <c r="G2742" s="11"/>
      <c r="H2742" s="13"/>
      <c r="I2742" s="14"/>
      <c r="K2742" s="11"/>
      <c r="L2742" s="11"/>
      <c r="M2742" s="15"/>
      <c r="N2742" s="16"/>
      <c r="O2742" s="17"/>
      <c r="P2742" s="18"/>
    </row>
    <row r="2743" spans="4:16" x14ac:dyDescent="0.25">
      <c r="D2743" s="11"/>
      <c r="E2743" s="11"/>
      <c r="F2743" s="12"/>
      <c r="G2743" s="11"/>
      <c r="H2743" s="13"/>
      <c r="I2743" s="14"/>
      <c r="K2743" s="11"/>
      <c r="L2743" s="11"/>
      <c r="M2743" s="15"/>
      <c r="N2743" s="16"/>
      <c r="O2743" s="17"/>
      <c r="P2743" s="18"/>
    </row>
    <row r="2744" spans="4:16" x14ac:dyDescent="0.25">
      <c r="D2744" s="11"/>
      <c r="E2744" s="11"/>
      <c r="F2744" s="12"/>
      <c r="G2744" s="11"/>
      <c r="H2744" s="13"/>
      <c r="I2744" s="14"/>
      <c r="K2744" s="11"/>
      <c r="L2744" s="11"/>
      <c r="M2744" s="15"/>
      <c r="N2744" s="16"/>
      <c r="O2744" s="17"/>
      <c r="P2744" s="18"/>
    </row>
    <row r="2745" spans="4:16" x14ac:dyDescent="0.25">
      <c r="D2745" s="11"/>
      <c r="E2745" s="11"/>
      <c r="F2745" s="12"/>
      <c r="G2745" s="11"/>
      <c r="H2745" s="13"/>
      <c r="I2745" s="14"/>
      <c r="K2745" s="11"/>
      <c r="L2745" s="11"/>
      <c r="M2745" s="15"/>
      <c r="N2745" s="16"/>
      <c r="O2745" s="17"/>
      <c r="P2745" s="18"/>
    </row>
    <row r="2746" spans="4:16" x14ac:dyDescent="0.25">
      <c r="D2746" s="11"/>
      <c r="E2746" s="11"/>
      <c r="F2746" s="12"/>
      <c r="G2746" s="11"/>
      <c r="H2746" s="13"/>
      <c r="I2746" s="14"/>
      <c r="K2746" s="11"/>
      <c r="L2746" s="11"/>
      <c r="M2746" s="15"/>
      <c r="N2746" s="16"/>
      <c r="O2746" s="17"/>
      <c r="P2746" s="18"/>
    </row>
    <row r="2747" spans="4:16" x14ac:dyDescent="0.25">
      <c r="D2747" s="11"/>
      <c r="E2747" s="11"/>
      <c r="F2747" s="12"/>
      <c r="G2747" s="11"/>
      <c r="H2747" s="13"/>
      <c r="I2747" s="14"/>
      <c r="K2747" s="11"/>
      <c r="L2747" s="11"/>
      <c r="M2747" s="15"/>
      <c r="N2747" s="16"/>
      <c r="O2747" s="17"/>
      <c r="P2747" s="18"/>
    </row>
    <row r="2748" spans="4:16" x14ac:dyDescent="0.25">
      <c r="D2748" s="11"/>
      <c r="E2748" s="11"/>
      <c r="F2748" s="12"/>
      <c r="G2748" s="11"/>
      <c r="H2748" s="13"/>
      <c r="I2748" s="14"/>
      <c r="K2748" s="11"/>
      <c r="L2748" s="11"/>
      <c r="M2748" s="15"/>
      <c r="N2748" s="16"/>
      <c r="O2748" s="17"/>
      <c r="P2748" s="18"/>
    </row>
    <row r="2749" spans="4:16" x14ac:dyDescent="0.25">
      <c r="D2749" s="11"/>
      <c r="E2749" s="11"/>
      <c r="F2749" s="12"/>
      <c r="G2749" s="11"/>
      <c r="H2749" s="13"/>
      <c r="I2749" s="14"/>
      <c r="K2749" s="11"/>
      <c r="L2749" s="11"/>
      <c r="M2749" s="15"/>
      <c r="N2749" s="16"/>
      <c r="O2749" s="17"/>
      <c r="P2749" s="18"/>
    </row>
    <row r="2750" spans="4:16" x14ac:dyDescent="0.25">
      <c r="D2750" s="11"/>
      <c r="E2750" s="11"/>
      <c r="F2750" s="12"/>
      <c r="G2750" s="11"/>
      <c r="H2750" s="13"/>
      <c r="I2750" s="14"/>
      <c r="K2750" s="11"/>
      <c r="L2750" s="11"/>
      <c r="M2750" s="15"/>
      <c r="N2750" s="16"/>
      <c r="O2750" s="17"/>
      <c r="P2750" s="18"/>
    </row>
    <row r="2751" spans="4:16" x14ac:dyDescent="0.25">
      <c r="D2751" s="11"/>
      <c r="E2751" s="11"/>
      <c r="F2751" s="12"/>
      <c r="G2751" s="11"/>
      <c r="H2751" s="13"/>
      <c r="I2751" s="14"/>
      <c r="K2751" s="11"/>
      <c r="L2751" s="11"/>
      <c r="M2751" s="15"/>
      <c r="N2751" s="16"/>
      <c r="O2751" s="17"/>
      <c r="P2751" s="18"/>
    </row>
    <row r="2752" spans="4:16" x14ac:dyDescent="0.25">
      <c r="D2752" s="11"/>
      <c r="E2752" s="11"/>
      <c r="F2752" s="12"/>
      <c r="G2752" s="11"/>
      <c r="H2752" s="13"/>
      <c r="I2752" s="14"/>
      <c r="K2752" s="11"/>
      <c r="L2752" s="11"/>
      <c r="M2752" s="15"/>
      <c r="N2752" s="16"/>
      <c r="O2752" s="17"/>
      <c r="P2752" s="18"/>
    </row>
    <row r="2753" spans="4:16" x14ac:dyDescent="0.25">
      <c r="D2753" s="11"/>
      <c r="E2753" s="11"/>
      <c r="F2753" s="12"/>
      <c r="G2753" s="11"/>
      <c r="H2753" s="13"/>
      <c r="I2753" s="14"/>
      <c r="K2753" s="11"/>
      <c r="L2753" s="11"/>
      <c r="M2753" s="15"/>
      <c r="N2753" s="16"/>
      <c r="O2753" s="17"/>
      <c r="P2753" s="18"/>
    </row>
    <row r="2754" spans="4:16" x14ac:dyDescent="0.25">
      <c r="D2754" s="11"/>
      <c r="E2754" s="11"/>
      <c r="F2754" s="12"/>
      <c r="G2754" s="11"/>
      <c r="H2754" s="13"/>
      <c r="I2754" s="14"/>
      <c r="K2754" s="11"/>
      <c r="L2754" s="11"/>
      <c r="M2754" s="15"/>
      <c r="N2754" s="16"/>
      <c r="O2754" s="17"/>
      <c r="P2754" s="18"/>
    </row>
    <row r="2755" spans="4:16" x14ac:dyDescent="0.25">
      <c r="D2755" s="11"/>
      <c r="E2755" s="11"/>
      <c r="F2755" s="12"/>
      <c r="G2755" s="11"/>
      <c r="H2755" s="13"/>
      <c r="I2755" s="14"/>
      <c r="K2755" s="11"/>
      <c r="L2755" s="11"/>
      <c r="M2755" s="15"/>
      <c r="N2755" s="16"/>
      <c r="O2755" s="17"/>
      <c r="P2755" s="18"/>
    </row>
    <row r="2756" spans="4:16" x14ac:dyDescent="0.25">
      <c r="D2756" s="11"/>
      <c r="E2756" s="11"/>
      <c r="F2756" s="12"/>
      <c r="G2756" s="11"/>
      <c r="H2756" s="13"/>
      <c r="I2756" s="14"/>
      <c r="K2756" s="11"/>
      <c r="L2756" s="11"/>
      <c r="M2756" s="15"/>
      <c r="N2756" s="16"/>
      <c r="O2756" s="17"/>
      <c r="P2756" s="18"/>
    </row>
    <row r="2757" spans="4:16" x14ac:dyDescent="0.25">
      <c r="D2757" s="11"/>
      <c r="E2757" s="11"/>
      <c r="F2757" s="12"/>
      <c r="G2757" s="11"/>
      <c r="H2757" s="13"/>
      <c r="I2757" s="14"/>
      <c r="K2757" s="11"/>
      <c r="L2757" s="11"/>
      <c r="M2757" s="15"/>
      <c r="N2757" s="16"/>
      <c r="O2757" s="17"/>
      <c r="P2757" s="18"/>
    </row>
    <row r="2758" spans="4:16" x14ac:dyDescent="0.25">
      <c r="D2758" s="11"/>
      <c r="E2758" s="11"/>
      <c r="F2758" s="12"/>
      <c r="G2758" s="11"/>
      <c r="H2758" s="13"/>
      <c r="I2758" s="14"/>
      <c r="K2758" s="11"/>
      <c r="L2758" s="11"/>
      <c r="M2758" s="15"/>
      <c r="N2758" s="16"/>
      <c r="O2758" s="17"/>
      <c r="P2758" s="18"/>
    </row>
    <row r="2759" spans="4:16" x14ac:dyDescent="0.25">
      <c r="D2759" s="11"/>
      <c r="E2759" s="11"/>
      <c r="F2759" s="12"/>
      <c r="G2759" s="11"/>
      <c r="H2759" s="13"/>
      <c r="I2759" s="14"/>
      <c r="K2759" s="11"/>
      <c r="L2759" s="11"/>
      <c r="M2759" s="15"/>
      <c r="N2759" s="16"/>
      <c r="O2759" s="17"/>
      <c r="P2759" s="18"/>
    </row>
    <row r="2760" spans="4:16" x14ac:dyDescent="0.25">
      <c r="D2760" s="11"/>
      <c r="E2760" s="11"/>
      <c r="F2760" s="12"/>
      <c r="G2760" s="11"/>
      <c r="H2760" s="13"/>
      <c r="I2760" s="14"/>
      <c r="K2760" s="11"/>
      <c r="L2760" s="11"/>
      <c r="M2760" s="15"/>
      <c r="N2760" s="16"/>
      <c r="O2760" s="17"/>
      <c r="P2760" s="18"/>
    </row>
    <row r="2761" spans="4:16" x14ac:dyDescent="0.25">
      <c r="D2761" s="11"/>
      <c r="E2761" s="11"/>
      <c r="F2761" s="12"/>
      <c r="G2761" s="11"/>
      <c r="H2761" s="13"/>
      <c r="I2761" s="14"/>
      <c r="K2761" s="11"/>
      <c r="L2761" s="11"/>
      <c r="M2761" s="15"/>
      <c r="N2761" s="16"/>
      <c r="O2761" s="17"/>
      <c r="P2761" s="18"/>
    </row>
    <row r="2762" spans="4:16" x14ac:dyDescent="0.25">
      <c r="D2762" s="11"/>
      <c r="E2762" s="11"/>
      <c r="F2762" s="12"/>
      <c r="G2762" s="11"/>
      <c r="H2762" s="13"/>
      <c r="I2762" s="14"/>
      <c r="K2762" s="11"/>
      <c r="L2762" s="11"/>
      <c r="M2762" s="15"/>
      <c r="N2762" s="16"/>
      <c r="O2762" s="17"/>
      <c r="P2762" s="18"/>
    </row>
    <row r="2763" spans="4:16" x14ac:dyDescent="0.25">
      <c r="D2763" s="11"/>
      <c r="E2763" s="11"/>
      <c r="F2763" s="12"/>
      <c r="G2763" s="11"/>
      <c r="H2763" s="13"/>
      <c r="I2763" s="14"/>
      <c r="K2763" s="11"/>
      <c r="L2763" s="11"/>
      <c r="M2763" s="15"/>
      <c r="N2763" s="16"/>
      <c r="O2763" s="17"/>
      <c r="P2763" s="18"/>
    </row>
    <row r="2764" spans="4:16" x14ac:dyDescent="0.25">
      <c r="D2764" s="11"/>
      <c r="E2764" s="11"/>
      <c r="F2764" s="12"/>
      <c r="G2764" s="11"/>
      <c r="H2764" s="13"/>
      <c r="I2764" s="14"/>
      <c r="K2764" s="11"/>
      <c r="L2764" s="11"/>
      <c r="M2764" s="15"/>
      <c r="N2764" s="16"/>
      <c r="O2764" s="17"/>
      <c r="P2764" s="18"/>
    </row>
    <row r="2765" spans="4:16" x14ac:dyDescent="0.25">
      <c r="D2765" s="11"/>
      <c r="E2765" s="11"/>
      <c r="F2765" s="12"/>
      <c r="G2765" s="11"/>
      <c r="H2765" s="13"/>
      <c r="I2765" s="14"/>
      <c r="K2765" s="11"/>
      <c r="L2765" s="11"/>
      <c r="M2765" s="15"/>
      <c r="N2765" s="16"/>
      <c r="O2765" s="17"/>
      <c r="P2765" s="18"/>
    </row>
    <row r="2766" spans="4:16" x14ac:dyDescent="0.25">
      <c r="D2766" s="11"/>
      <c r="E2766" s="11"/>
      <c r="F2766" s="12"/>
      <c r="G2766" s="11"/>
      <c r="H2766" s="13"/>
      <c r="I2766" s="14"/>
      <c r="K2766" s="11"/>
      <c r="L2766" s="11"/>
      <c r="M2766" s="15"/>
      <c r="N2766" s="16"/>
      <c r="O2766" s="17"/>
      <c r="P2766" s="18"/>
    </row>
    <row r="2767" spans="4:16" x14ac:dyDescent="0.25">
      <c r="D2767" s="11"/>
      <c r="E2767" s="11"/>
      <c r="F2767" s="12"/>
      <c r="G2767" s="11"/>
      <c r="H2767" s="13"/>
      <c r="I2767" s="14"/>
      <c r="K2767" s="11"/>
      <c r="L2767" s="11"/>
      <c r="M2767" s="15"/>
      <c r="N2767" s="16"/>
      <c r="O2767" s="17"/>
      <c r="P2767" s="18"/>
    </row>
    <row r="2768" spans="4:16" x14ac:dyDescent="0.25">
      <c r="D2768" s="11"/>
      <c r="E2768" s="11"/>
      <c r="F2768" s="12"/>
      <c r="G2768" s="11"/>
      <c r="H2768" s="13"/>
      <c r="I2768" s="14"/>
      <c r="K2768" s="11"/>
      <c r="L2768" s="11"/>
      <c r="M2768" s="15"/>
      <c r="N2768" s="16"/>
      <c r="O2768" s="17"/>
      <c r="P2768" s="18"/>
    </row>
    <row r="2769" spans="4:16" x14ac:dyDescent="0.25">
      <c r="D2769" s="11"/>
      <c r="E2769" s="11"/>
      <c r="F2769" s="12"/>
      <c r="G2769" s="11"/>
      <c r="H2769" s="13"/>
      <c r="I2769" s="14"/>
      <c r="K2769" s="11"/>
      <c r="L2769" s="11"/>
      <c r="M2769" s="15"/>
      <c r="N2769" s="16"/>
      <c r="O2769" s="17"/>
      <c r="P2769" s="18"/>
    </row>
    <row r="2770" spans="4:16" x14ac:dyDescent="0.25">
      <c r="D2770" s="11"/>
      <c r="E2770" s="11"/>
      <c r="F2770" s="12"/>
      <c r="G2770" s="11"/>
      <c r="H2770" s="13"/>
      <c r="I2770" s="14"/>
      <c r="K2770" s="11"/>
      <c r="L2770" s="11"/>
      <c r="M2770" s="15"/>
      <c r="N2770" s="16"/>
      <c r="O2770" s="17"/>
      <c r="P2770" s="18"/>
    </row>
    <row r="2771" spans="4:16" x14ac:dyDescent="0.25">
      <c r="D2771" s="11"/>
      <c r="E2771" s="11"/>
      <c r="F2771" s="12"/>
      <c r="G2771" s="11"/>
      <c r="H2771" s="13"/>
      <c r="I2771" s="14"/>
      <c r="K2771" s="11"/>
      <c r="L2771" s="11"/>
      <c r="M2771" s="15"/>
      <c r="N2771" s="16"/>
      <c r="O2771" s="17"/>
      <c r="P2771" s="18"/>
    </row>
    <row r="2772" spans="4:16" x14ac:dyDescent="0.25">
      <c r="D2772" s="11"/>
      <c r="E2772" s="11"/>
      <c r="F2772" s="12"/>
      <c r="G2772" s="11"/>
      <c r="H2772" s="13"/>
      <c r="I2772" s="14"/>
      <c r="K2772" s="11"/>
      <c r="L2772" s="11"/>
      <c r="M2772" s="15"/>
      <c r="N2772" s="16"/>
      <c r="O2772" s="17"/>
      <c r="P2772" s="18"/>
    </row>
    <row r="2773" spans="4:16" x14ac:dyDescent="0.25">
      <c r="D2773" s="11"/>
      <c r="E2773" s="11"/>
      <c r="F2773" s="12"/>
      <c r="G2773" s="11"/>
      <c r="H2773" s="13"/>
      <c r="I2773" s="14"/>
      <c r="K2773" s="11"/>
      <c r="L2773" s="11"/>
      <c r="M2773" s="15"/>
      <c r="N2773" s="16"/>
      <c r="O2773" s="17"/>
      <c r="P2773" s="18"/>
    </row>
    <row r="2774" spans="4:16" x14ac:dyDescent="0.25">
      <c r="D2774" s="11"/>
      <c r="E2774" s="11"/>
      <c r="F2774" s="12"/>
      <c r="G2774" s="11"/>
      <c r="H2774" s="13"/>
      <c r="I2774" s="14"/>
      <c r="K2774" s="11"/>
      <c r="L2774" s="11"/>
      <c r="M2774" s="15"/>
      <c r="N2774" s="16"/>
      <c r="O2774" s="17"/>
      <c r="P2774" s="18"/>
    </row>
    <row r="2775" spans="4:16" x14ac:dyDescent="0.25">
      <c r="D2775" s="11"/>
      <c r="E2775" s="11"/>
      <c r="F2775" s="12"/>
      <c r="G2775" s="11"/>
      <c r="H2775" s="13"/>
      <c r="I2775" s="14"/>
      <c r="K2775" s="11"/>
      <c r="L2775" s="11"/>
      <c r="M2775" s="15"/>
      <c r="N2775" s="16"/>
      <c r="O2775" s="17"/>
      <c r="P2775" s="18"/>
    </row>
    <row r="2776" spans="4:16" x14ac:dyDescent="0.25">
      <c r="D2776" s="11"/>
      <c r="E2776" s="11"/>
      <c r="F2776" s="12"/>
      <c r="G2776" s="11"/>
      <c r="H2776" s="13"/>
      <c r="I2776" s="14"/>
      <c r="K2776" s="11"/>
      <c r="L2776" s="11"/>
      <c r="M2776" s="15"/>
      <c r="N2776" s="16"/>
      <c r="O2776" s="17"/>
      <c r="P2776" s="18"/>
    </row>
    <row r="2777" spans="4:16" x14ac:dyDescent="0.25">
      <c r="D2777" s="11"/>
      <c r="E2777" s="11"/>
      <c r="F2777" s="12"/>
      <c r="G2777" s="11"/>
      <c r="H2777" s="13"/>
      <c r="I2777" s="14"/>
      <c r="K2777" s="11"/>
      <c r="L2777" s="11"/>
      <c r="M2777" s="15"/>
      <c r="N2777" s="16"/>
      <c r="O2777" s="17"/>
      <c r="P2777" s="18"/>
    </row>
    <row r="2778" spans="4:16" x14ac:dyDescent="0.25">
      <c r="D2778" s="11"/>
      <c r="E2778" s="11"/>
      <c r="F2778" s="12"/>
      <c r="G2778" s="11"/>
      <c r="H2778" s="13"/>
      <c r="I2778" s="14"/>
      <c r="K2778" s="11"/>
      <c r="L2778" s="11"/>
      <c r="M2778" s="15"/>
      <c r="N2778" s="16"/>
      <c r="O2778" s="17"/>
      <c r="P2778" s="18"/>
    </row>
    <row r="2779" spans="4:16" x14ac:dyDescent="0.25">
      <c r="D2779" s="11"/>
      <c r="E2779" s="11"/>
      <c r="F2779" s="12"/>
      <c r="G2779" s="11"/>
      <c r="H2779" s="13"/>
      <c r="I2779" s="14"/>
      <c r="K2779" s="11"/>
      <c r="L2779" s="11"/>
      <c r="M2779" s="15"/>
      <c r="N2779" s="16"/>
      <c r="O2779" s="17"/>
      <c r="P2779" s="18"/>
    </row>
    <row r="2780" spans="4:16" x14ac:dyDescent="0.25">
      <c r="D2780" s="11"/>
      <c r="E2780" s="11"/>
      <c r="F2780" s="12"/>
      <c r="G2780" s="11"/>
      <c r="H2780" s="13"/>
      <c r="I2780" s="14"/>
      <c r="K2780" s="11"/>
      <c r="L2780" s="11"/>
      <c r="M2780" s="15"/>
      <c r="N2780" s="16"/>
      <c r="O2780" s="17"/>
      <c r="P2780" s="18"/>
    </row>
    <row r="2781" spans="4:16" x14ac:dyDescent="0.25">
      <c r="D2781" s="11"/>
      <c r="E2781" s="11"/>
      <c r="F2781" s="12"/>
      <c r="G2781" s="11"/>
      <c r="H2781" s="13"/>
      <c r="I2781" s="14"/>
      <c r="K2781" s="11"/>
      <c r="L2781" s="11"/>
      <c r="M2781" s="15"/>
      <c r="N2781" s="16"/>
      <c r="O2781" s="17"/>
      <c r="P2781" s="18"/>
    </row>
    <row r="2782" spans="4:16" x14ac:dyDescent="0.25">
      <c r="D2782" s="11"/>
      <c r="E2782" s="11"/>
      <c r="F2782" s="12"/>
      <c r="G2782" s="11"/>
      <c r="H2782" s="13"/>
      <c r="I2782" s="14"/>
      <c r="K2782" s="11"/>
      <c r="L2782" s="11"/>
      <c r="M2782" s="15"/>
      <c r="N2782" s="16"/>
      <c r="O2782" s="17"/>
      <c r="P2782" s="18"/>
    </row>
    <row r="2783" spans="4:16" x14ac:dyDescent="0.25">
      <c r="D2783" s="11"/>
      <c r="E2783" s="11"/>
      <c r="F2783" s="12"/>
      <c r="G2783" s="11"/>
      <c r="H2783" s="13"/>
      <c r="I2783" s="14"/>
      <c r="K2783" s="11"/>
      <c r="L2783" s="11"/>
      <c r="M2783" s="15"/>
      <c r="N2783" s="16"/>
      <c r="O2783" s="17"/>
      <c r="P2783" s="18"/>
    </row>
    <row r="2784" spans="4:16" x14ac:dyDescent="0.25">
      <c r="D2784" s="11"/>
      <c r="E2784" s="11"/>
      <c r="F2784" s="12"/>
      <c r="G2784" s="11"/>
      <c r="H2784" s="13"/>
      <c r="I2784" s="14"/>
      <c r="K2784" s="11"/>
      <c r="L2784" s="11"/>
      <c r="M2784" s="15"/>
      <c r="N2784" s="16"/>
      <c r="O2784" s="17"/>
      <c r="P2784" s="18"/>
    </row>
    <row r="2785" spans="4:16" x14ac:dyDescent="0.25">
      <c r="D2785" s="11"/>
      <c r="E2785" s="11"/>
      <c r="F2785" s="12"/>
      <c r="G2785" s="11"/>
      <c r="H2785" s="13"/>
      <c r="I2785" s="14"/>
      <c r="K2785" s="11"/>
      <c r="L2785" s="11"/>
      <c r="M2785" s="15"/>
      <c r="N2785" s="16"/>
      <c r="O2785" s="17"/>
      <c r="P2785" s="18"/>
    </row>
    <row r="2786" spans="4:16" x14ac:dyDescent="0.25">
      <c r="D2786" s="11"/>
      <c r="E2786" s="11"/>
      <c r="F2786" s="12"/>
      <c r="G2786" s="11"/>
      <c r="H2786" s="13"/>
      <c r="I2786" s="14"/>
      <c r="K2786" s="11"/>
      <c r="L2786" s="11"/>
      <c r="M2786" s="15"/>
      <c r="N2786" s="16"/>
      <c r="O2786" s="17"/>
      <c r="P2786" s="18"/>
    </row>
    <row r="2787" spans="4:16" x14ac:dyDescent="0.25">
      <c r="D2787" s="11"/>
      <c r="E2787" s="11"/>
      <c r="F2787" s="12"/>
      <c r="G2787" s="11"/>
      <c r="H2787" s="13"/>
      <c r="I2787" s="14"/>
      <c r="K2787" s="11"/>
      <c r="L2787" s="11"/>
      <c r="M2787" s="15"/>
      <c r="N2787" s="16"/>
      <c r="O2787" s="17"/>
      <c r="P2787" s="18"/>
    </row>
    <row r="2788" spans="4:16" x14ac:dyDescent="0.25">
      <c r="D2788" s="11"/>
      <c r="E2788" s="11"/>
      <c r="F2788" s="12"/>
      <c r="G2788" s="11"/>
      <c r="H2788" s="13"/>
      <c r="I2788" s="14"/>
      <c r="K2788" s="11"/>
      <c r="L2788" s="11"/>
      <c r="M2788" s="15"/>
      <c r="N2788" s="16"/>
      <c r="O2788" s="17"/>
      <c r="P2788" s="18"/>
    </row>
    <row r="2789" spans="4:16" x14ac:dyDescent="0.25">
      <c r="D2789" s="11"/>
      <c r="E2789" s="11"/>
      <c r="F2789" s="12"/>
      <c r="G2789" s="11"/>
      <c r="H2789" s="13"/>
      <c r="I2789" s="14"/>
      <c r="K2789" s="11"/>
      <c r="L2789" s="11"/>
      <c r="M2789" s="15"/>
      <c r="N2789" s="16"/>
      <c r="O2789" s="17"/>
      <c r="P2789" s="18"/>
    </row>
    <row r="2790" spans="4:16" x14ac:dyDescent="0.25">
      <c r="D2790" s="11"/>
      <c r="E2790" s="11"/>
      <c r="F2790" s="12"/>
      <c r="G2790" s="11"/>
      <c r="H2790" s="13"/>
      <c r="I2790" s="14"/>
      <c r="K2790" s="11"/>
      <c r="L2790" s="11"/>
      <c r="M2790" s="15"/>
      <c r="N2790" s="16"/>
      <c r="O2790" s="17"/>
      <c r="P2790" s="18"/>
    </row>
    <row r="2791" spans="4:16" x14ac:dyDescent="0.25">
      <c r="D2791" s="11"/>
      <c r="E2791" s="11"/>
      <c r="F2791" s="12"/>
      <c r="G2791" s="11"/>
      <c r="H2791" s="13"/>
      <c r="I2791" s="14"/>
      <c r="K2791" s="11"/>
      <c r="L2791" s="11"/>
      <c r="M2791" s="15"/>
      <c r="N2791" s="16"/>
      <c r="O2791" s="17"/>
      <c r="P2791" s="18"/>
    </row>
    <row r="2792" spans="4:16" x14ac:dyDescent="0.25">
      <c r="D2792" s="11"/>
      <c r="E2792" s="11"/>
      <c r="F2792" s="12"/>
      <c r="G2792" s="11"/>
      <c r="H2792" s="13"/>
      <c r="I2792" s="14"/>
      <c r="K2792" s="11"/>
      <c r="L2792" s="11"/>
      <c r="M2792" s="15"/>
      <c r="N2792" s="16"/>
      <c r="O2792" s="17"/>
      <c r="P2792" s="18"/>
    </row>
    <row r="2793" spans="4:16" x14ac:dyDescent="0.25">
      <c r="D2793" s="11"/>
      <c r="E2793" s="11"/>
      <c r="F2793" s="12"/>
      <c r="G2793" s="11"/>
      <c r="H2793" s="13"/>
      <c r="I2793" s="14"/>
      <c r="K2793" s="11"/>
      <c r="L2793" s="11"/>
      <c r="M2793" s="15"/>
      <c r="N2793" s="16"/>
      <c r="O2793" s="17"/>
      <c r="P2793" s="18"/>
    </row>
    <row r="2794" spans="4:16" x14ac:dyDescent="0.25">
      <c r="D2794" s="11"/>
      <c r="E2794" s="11"/>
      <c r="F2794" s="12"/>
      <c r="G2794" s="11"/>
      <c r="H2794" s="13"/>
      <c r="I2794" s="14"/>
      <c r="K2794" s="11"/>
      <c r="L2794" s="11"/>
      <c r="M2794" s="15"/>
      <c r="N2794" s="16"/>
      <c r="O2794" s="17"/>
      <c r="P2794" s="18"/>
    </row>
    <row r="2795" spans="4:16" x14ac:dyDescent="0.25">
      <c r="D2795" s="11"/>
      <c r="E2795" s="11"/>
      <c r="F2795" s="12"/>
      <c r="G2795" s="11"/>
      <c r="H2795" s="13"/>
      <c r="I2795" s="14"/>
      <c r="K2795" s="11"/>
      <c r="L2795" s="11"/>
      <c r="M2795" s="15"/>
      <c r="N2795" s="16"/>
      <c r="O2795" s="17"/>
      <c r="P2795" s="18"/>
    </row>
    <row r="2796" spans="4:16" x14ac:dyDescent="0.25">
      <c r="D2796" s="11"/>
      <c r="E2796" s="11"/>
      <c r="F2796" s="12"/>
      <c r="G2796" s="11"/>
      <c r="H2796" s="13"/>
      <c r="I2796" s="14"/>
      <c r="K2796" s="11"/>
      <c r="L2796" s="11"/>
      <c r="M2796" s="15"/>
      <c r="N2796" s="16"/>
      <c r="O2796" s="17"/>
      <c r="P2796" s="18"/>
    </row>
    <row r="2797" spans="4:16" x14ac:dyDescent="0.25">
      <c r="D2797" s="11"/>
      <c r="E2797" s="11"/>
      <c r="F2797" s="12"/>
      <c r="G2797" s="11"/>
      <c r="H2797" s="13"/>
      <c r="I2797" s="14"/>
      <c r="K2797" s="11"/>
      <c r="L2797" s="11"/>
      <c r="M2797" s="15"/>
      <c r="N2797" s="16"/>
      <c r="O2797" s="17"/>
      <c r="P2797" s="18"/>
    </row>
    <row r="2798" spans="4:16" x14ac:dyDescent="0.25">
      <c r="D2798" s="11"/>
      <c r="E2798" s="11"/>
      <c r="F2798" s="12"/>
      <c r="G2798" s="11"/>
      <c r="H2798" s="13"/>
      <c r="I2798" s="14"/>
      <c r="K2798" s="11"/>
      <c r="L2798" s="11"/>
      <c r="M2798" s="15"/>
      <c r="N2798" s="16"/>
      <c r="O2798" s="17"/>
      <c r="P2798" s="18"/>
    </row>
    <row r="2799" spans="4:16" x14ac:dyDescent="0.25">
      <c r="D2799" s="11"/>
      <c r="E2799" s="11"/>
      <c r="F2799" s="12"/>
      <c r="G2799" s="11"/>
      <c r="H2799" s="13"/>
      <c r="I2799" s="14"/>
      <c r="K2799" s="11"/>
      <c r="L2799" s="11"/>
      <c r="M2799" s="15"/>
      <c r="N2799" s="16"/>
      <c r="O2799" s="17"/>
      <c r="P2799" s="18"/>
    </row>
    <row r="2800" spans="4:16" x14ac:dyDescent="0.25">
      <c r="D2800" s="11"/>
      <c r="E2800" s="11"/>
      <c r="F2800" s="12"/>
      <c r="G2800" s="11"/>
      <c r="H2800" s="13"/>
      <c r="I2800" s="14"/>
      <c r="K2800" s="11"/>
      <c r="L2800" s="11"/>
      <c r="M2800" s="15"/>
      <c r="N2800" s="16"/>
      <c r="O2800" s="17"/>
      <c r="P2800" s="18"/>
    </row>
    <row r="2801" spans="4:16" x14ac:dyDescent="0.25">
      <c r="D2801" s="11"/>
      <c r="E2801" s="11"/>
      <c r="F2801" s="12"/>
      <c r="G2801" s="11"/>
      <c r="H2801" s="13"/>
      <c r="I2801" s="14"/>
      <c r="K2801" s="11"/>
      <c r="L2801" s="11"/>
      <c r="M2801" s="15"/>
      <c r="N2801" s="16"/>
      <c r="O2801" s="17"/>
      <c r="P2801" s="18"/>
    </row>
    <row r="2802" spans="4:16" x14ac:dyDescent="0.25">
      <c r="D2802" s="11"/>
      <c r="E2802" s="11"/>
      <c r="F2802" s="12"/>
      <c r="G2802" s="11"/>
      <c r="H2802" s="13"/>
      <c r="I2802" s="14"/>
      <c r="K2802" s="11"/>
      <c r="L2802" s="11"/>
      <c r="M2802" s="15"/>
      <c r="N2802" s="16"/>
      <c r="O2802" s="17"/>
      <c r="P2802" s="18"/>
    </row>
    <row r="2803" spans="4:16" x14ac:dyDescent="0.25">
      <c r="D2803" s="11"/>
      <c r="E2803" s="11"/>
      <c r="F2803" s="12"/>
      <c r="G2803" s="11"/>
      <c r="H2803" s="13"/>
      <c r="I2803" s="14"/>
      <c r="K2803" s="11"/>
      <c r="L2803" s="11"/>
      <c r="M2803" s="15"/>
      <c r="N2803" s="16"/>
      <c r="O2803" s="17"/>
      <c r="P2803" s="18"/>
    </row>
    <row r="2804" spans="4:16" x14ac:dyDescent="0.25">
      <c r="D2804" s="11"/>
      <c r="E2804" s="11"/>
      <c r="F2804" s="12"/>
      <c r="G2804" s="11"/>
      <c r="H2804" s="13"/>
      <c r="I2804" s="14"/>
      <c r="K2804" s="11"/>
      <c r="L2804" s="11"/>
      <c r="M2804" s="15"/>
      <c r="N2804" s="16"/>
      <c r="O2804" s="17"/>
      <c r="P2804" s="18"/>
    </row>
    <row r="2805" spans="4:16" x14ac:dyDescent="0.25">
      <c r="D2805" s="11"/>
      <c r="E2805" s="11"/>
      <c r="F2805" s="12"/>
      <c r="G2805" s="11"/>
      <c r="H2805" s="13"/>
      <c r="I2805" s="14"/>
      <c r="K2805" s="11"/>
      <c r="L2805" s="11"/>
      <c r="M2805" s="15"/>
      <c r="N2805" s="16"/>
      <c r="O2805" s="17"/>
      <c r="P2805" s="18"/>
    </row>
    <row r="2806" spans="4:16" x14ac:dyDescent="0.25">
      <c r="D2806" s="11"/>
      <c r="E2806" s="11"/>
      <c r="F2806" s="12"/>
      <c r="G2806" s="11"/>
      <c r="H2806" s="13"/>
      <c r="I2806" s="14"/>
      <c r="K2806" s="11"/>
      <c r="L2806" s="11"/>
      <c r="M2806" s="15"/>
      <c r="N2806" s="16"/>
      <c r="O2806" s="17"/>
      <c r="P2806" s="18"/>
    </row>
    <row r="2807" spans="4:16" x14ac:dyDescent="0.25">
      <c r="D2807" s="11"/>
      <c r="E2807" s="11"/>
      <c r="F2807" s="12"/>
      <c r="G2807" s="11"/>
      <c r="H2807" s="13"/>
      <c r="I2807" s="14"/>
      <c r="K2807" s="11"/>
      <c r="L2807" s="11"/>
      <c r="M2807" s="15"/>
      <c r="N2807" s="16"/>
      <c r="O2807" s="17"/>
      <c r="P2807" s="18"/>
    </row>
    <row r="2808" spans="4:16" x14ac:dyDescent="0.25">
      <c r="D2808" s="11"/>
      <c r="E2808" s="11"/>
      <c r="F2808" s="12"/>
      <c r="G2808" s="11"/>
      <c r="H2808" s="13"/>
      <c r="I2808" s="14"/>
      <c r="K2808" s="11"/>
      <c r="L2808" s="11"/>
      <c r="M2808" s="15"/>
      <c r="N2808" s="16"/>
      <c r="O2808" s="17"/>
      <c r="P2808" s="18"/>
    </row>
    <row r="2809" spans="4:16" x14ac:dyDescent="0.25">
      <c r="D2809" s="11"/>
      <c r="E2809" s="11"/>
      <c r="F2809" s="12"/>
      <c r="G2809" s="11"/>
      <c r="H2809" s="13"/>
      <c r="I2809" s="14"/>
      <c r="K2809" s="11"/>
      <c r="L2809" s="11"/>
      <c r="M2809" s="15"/>
      <c r="N2809" s="16"/>
      <c r="O2809" s="17"/>
      <c r="P2809" s="18"/>
    </row>
    <row r="2810" spans="4:16" x14ac:dyDescent="0.25">
      <c r="D2810" s="11"/>
      <c r="E2810" s="11"/>
      <c r="F2810" s="12"/>
      <c r="G2810" s="11"/>
      <c r="H2810" s="13"/>
      <c r="I2810" s="14"/>
      <c r="K2810" s="11"/>
      <c r="L2810" s="11"/>
      <c r="M2810" s="15"/>
      <c r="N2810" s="16"/>
      <c r="O2810" s="17"/>
      <c r="P2810" s="18"/>
    </row>
    <row r="2811" spans="4:16" x14ac:dyDescent="0.25">
      <c r="D2811" s="11"/>
      <c r="E2811" s="11"/>
      <c r="F2811" s="12"/>
      <c r="G2811" s="11"/>
      <c r="H2811" s="13"/>
      <c r="I2811" s="14"/>
      <c r="K2811" s="11"/>
      <c r="L2811" s="11"/>
      <c r="M2811" s="15"/>
      <c r="N2811" s="16"/>
      <c r="O2811" s="17"/>
      <c r="P2811" s="18"/>
    </row>
    <row r="2812" spans="4:16" x14ac:dyDescent="0.25">
      <c r="D2812" s="11"/>
      <c r="E2812" s="11"/>
      <c r="F2812" s="12"/>
      <c r="G2812" s="11"/>
      <c r="H2812" s="13"/>
      <c r="I2812" s="14"/>
      <c r="K2812" s="11"/>
      <c r="L2812" s="11"/>
      <c r="M2812" s="15"/>
      <c r="N2812" s="16"/>
      <c r="O2812" s="17"/>
      <c r="P2812" s="18"/>
    </row>
    <row r="2813" spans="4:16" x14ac:dyDescent="0.25">
      <c r="D2813" s="11"/>
      <c r="E2813" s="11"/>
      <c r="F2813" s="12"/>
      <c r="G2813" s="11"/>
      <c r="H2813" s="13"/>
      <c r="I2813" s="14"/>
      <c r="K2813" s="11"/>
      <c r="L2813" s="11"/>
      <c r="M2813" s="15"/>
      <c r="N2813" s="16"/>
      <c r="O2813" s="17"/>
      <c r="P2813" s="18"/>
    </row>
    <row r="2814" spans="4:16" x14ac:dyDescent="0.25">
      <c r="D2814" s="11"/>
      <c r="E2814" s="11"/>
      <c r="F2814" s="12"/>
      <c r="G2814" s="11"/>
      <c r="H2814" s="13"/>
      <c r="I2814" s="14"/>
      <c r="K2814" s="11"/>
      <c r="L2814" s="11"/>
      <c r="M2814" s="15"/>
      <c r="N2814" s="16"/>
      <c r="O2814" s="17"/>
      <c r="P2814" s="18"/>
    </row>
    <row r="2815" spans="4:16" x14ac:dyDescent="0.25">
      <c r="D2815" s="11"/>
      <c r="E2815" s="11"/>
      <c r="F2815" s="12"/>
      <c r="G2815" s="11"/>
      <c r="H2815" s="13"/>
      <c r="I2815" s="14"/>
      <c r="K2815" s="11"/>
      <c r="L2815" s="11"/>
      <c r="M2815" s="15"/>
      <c r="N2815" s="16"/>
      <c r="O2815" s="17"/>
      <c r="P2815" s="18"/>
    </row>
    <row r="2816" spans="4:16" x14ac:dyDescent="0.25">
      <c r="D2816" s="11"/>
      <c r="E2816" s="11"/>
      <c r="F2816" s="12"/>
      <c r="G2816" s="11"/>
      <c r="H2816" s="13"/>
      <c r="I2816" s="14"/>
      <c r="K2816" s="11"/>
      <c r="L2816" s="11"/>
      <c r="M2816" s="15"/>
      <c r="N2816" s="16"/>
      <c r="O2816" s="17"/>
      <c r="P2816" s="18"/>
    </row>
    <row r="2817" spans="4:16" x14ac:dyDescent="0.25">
      <c r="D2817" s="11"/>
      <c r="E2817" s="11"/>
      <c r="F2817" s="12"/>
      <c r="G2817" s="11"/>
      <c r="H2817" s="13"/>
      <c r="I2817" s="14"/>
      <c r="K2817" s="11"/>
      <c r="L2817" s="11"/>
      <c r="M2817" s="15"/>
      <c r="N2817" s="16"/>
      <c r="O2817" s="17"/>
      <c r="P2817" s="18"/>
    </row>
    <row r="2818" spans="4:16" x14ac:dyDescent="0.25">
      <c r="D2818" s="11"/>
      <c r="E2818" s="11"/>
      <c r="F2818" s="12"/>
      <c r="G2818" s="11"/>
      <c r="H2818" s="13"/>
      <c r="I2818" s="14"/>
      <c r="K2818" s="11"/>
      <c r="L2818" s="11"/>
      <c r="M2818" s="15"/>
      <c r="N2818" s="16"/>
      <c r="O2818" s="17"/>
      <c r="P2818" s="18"/>
    </row>
    <row r="2819" spans="4:16" x14ac:dyDescent="0.25">
      <c r="D2819" s="11"/>
      <c r="E2819" s="11"/>
      <c r="F2819" s="12"/>
      <c r="G2819" s="11"/>
      <c r="H2819" s="13"/>
      <c r="I2819" s="14"/>
      <c r="K2819" s="11"/>
      <c r="L2819" s="11"/>
      <c r="M2819" s="15"/>
      <c r="N2819" s="16"/>
      <c r="O2819" s="17"/>
      <c r="P2819" s="18"/>
    </row>
    <row r="2820" spans="4:16" x14ac:dyDescent="0.25">
      <c r="D2820" s="11"/>
      <c r="E2820" s="11"/>
      <c r="F2820" s="12"/>
      <c r="G2820" s="11"/>
      <c r="H2820" s="13"/>
      <c r="I2820" s="14"/>
      <c r="K2820" s="11"/>
      <c r="L2820" s="11"/>
      <c r="M2820" s="15"/>
      <c r="N2820" s="16"/>
      <c r="O2820" s="17"/>
      <c r="P2820" s="18"/>
    </row>
    <row r="2821" spans="4:16" x14ac:dyDescent="0.25">
      <c r="D2821" s="11"/>
      <c r="E2821" s="11"/>
      <c r="F2821" s="12"/>
      <c r="G2821" s="11"/>
      <c r="H2821" s="13"/>
      <c r="I2821" s="14"/>
      <c r="K2821" s="11"/>
      <c r="L2821" s="11"/>
      <c r="M2821" s="15"/>
      <c r="N2821" s="16"/>
      <c r="O2821" s="17"/>
      <c r="P2821" s="18"/>
    </row>
    <row r="2822" spans="4:16" x14ac:dyDescent="0.25">
      <c r="D2822" s="11"/>
      <c r="E2822" s="11"/>
      <c r="F2822" s="12"/>
      <c r="G2822" s="11"/>
      <c r="H2822" s="13"/>
      <c r="I2822" s="14"/>
      <c r="K2822" s="11"/>
      <c r="L2822" s="11"/>
      <c r="M2822" s="15"/>
      <c r="N2822" s="16"/>
      <c r="O2822" s="17"/>
      <c r="P2822" s="18"/>
    </row>
    <row r="2823" spans="4:16" x14ac:dyDescent="0.25">
      <c r="D2823" s="11"/>
      <c r="E2823" s="11"/>
      <c r="F2823" s="12"/>
      <c r="G2823" s="11"/>
      <c r="H2823" s="13"/>
      <c r="I2823" s="14"/>
      <c r="K2823" s="11"/>
      <c r="L2823" s="11"/>
      <c r="M2823" s="15"/>
      <c r="N2823" s="16"/>
      <c r="O2823" s="17"/>
      <c r="P2823" s="18"/>
    </row>
    <row r="2824" spans="4:16" x14ac:dyDescent="0.25">
      <c r="D2824" s="11"/>
      <c r="E2824" s="11"/>
      <c r="F2824" s="12"/>
      <c r="G2824" s="11"/>
      <c r="H2824" s="13"/>
      <c r="I2824" s="14"/>
      <c r="K2824" s="11"/>
      <c r="L2824" s="11"/>
      <c r="M2824" s="15"/>
      <c r="N2824" s="16"/>
      <c r="O2824" s="17"/>
      <c r="P2824" s="18"/>
    </row>
    <row r="2825" spans="4:16" x14ac:dyDescent="0.25">
      <c r="D2825" s="11"/>
      <c r="E2825" s="11"/>
      <c r="F2825" s="12"/>
      <c r="G2825" s="11"/>
      <c r="H2825" s="13"/>
      <c r="I2825" s="14"/>
      <c r="K2825" s="11"/>
      <c r="L2825" s="11"/>
      <c r="M2825" s="15"/>
      <c r="N2825" s="16"/>
      <c r="O2825" s="17"/>
      <c r="P2825" s="18"/>
    </row>
    <row r="2826" spans="4:16" x14ac:dyDescent="0.25">
      <c r="D2826" s="11"/>
      <c r="E2826" s="11"/>
      <c r="F2826" s="12"/>
      <c r="G2826" s="11"/>
      <c r="H2826" s="13"/>
      <c r="I2826" s="14"/>
      <c r="K2826" s="11"/>
      <c r="L2826" s="11"/>
      <c r="M2826" s="15"/>
      <c r="N2826" s="16"/>
      <c r="O2826" s="17"/>
      <c r="P2826" s="18"/>
    </row>
    <row r="2827" spans="4:16" x14ac:dyDescent="0.25">
      <c r="D2827" s="11"/>
      <c r="E2827" s="11"/>
      <c r="F2827" s="12"/>
      <c r="G2827" s="11"/>
      <c r="H2827" s="13"/>
      <c r="I2827" s="14"/>
      <c r="K2827" s="11"/>
      <c r="L2827" s="11"/>
      <c r="M2827" s="15"/>
      <c r="N2827" s="16"/>
      <c r="O2827" s="17"/>
      <c r="P2827" s="18"/>
    </row>
    <row r="2828" spans="4:16" x14ac:dyDescent="0.25">
      <c r="D2828" s="11"/>
      <c r="E2828" s="11"/>
      <c r="F2828" s="12"/>
      <c r="G2828" s="11"/>
      <c r="H2828" s="13"/>
      <c r="I2828" s="14"/>
      <c r="K2828" s="11"/>
      <c r="L2828" s="11"/>
      <c r="M2828" s="15"/>
      <c r="N2828" s="16"/>
      <c r="O2828" s="17"/>
      <c r="P2828" s="18"/>
    </row>
    <row r="2829" spans="4:16" x14ac:dyDescent="0.25">
      <c r="D2829" s="11"/>
      <c r="E2829" s="11"/>
      <c r="F2829" s="12"/>
      <c r="G2829" s="11"/>
      <c r="H2829" s="13"/>
      <c r="I2829" s="14"/>
      <c r="K2829" s="11"/>
      <c r="L2829" s="11"/>
      <c r="M2829" s="15"/>
      <c r="N2829" s="16"/>
      <c r="O2829" s="17"/>
      <c r="P2829" s="18"/>
    </row>
    <row r="2830" spans="4:16" x14ac:dyDescent="0.25">
      <c r="D2830" s="11"/>
      <c r="E2830" s="11"/>
      <c r="F2830" s="12"/>
      <c r="G2830" s="11"/>
      <c r="H2830" s="13"/>
      <c r="I2830" s="14"/>
      <c r="K2830" s="11"/>
      <c r="L2830" s="11"/>
      <c r="M2830" s="15"/>
      <c r="N2830" s="16"/>
      <c r="O2830" s="17"/>
      <c r="P2830" s="18"/>
    </row>
    <row r="2831" spans="4:16" x14ac:dyDescent="0.25">
      <c r="D2831" s="11"/>
      <c r="E2831" s="11"/>
      <c r="F2831" s="12"/>
      <c r="G2831" s="11"/>
      <c r="H2831" s="13"/>
      <c r="I2831" s="14"/>
      <c r="K2831" s="11"/>
      <c r="L2831" s="11"/>
      <c r="M2831" s="15"/>
      <c r="N2831" s="16"/>
      <c r="O2831" s="17"/>
      <c r="P2831" s="18"/>
    </row>
    <row r="2832" spans="4:16" x14ac:dyDescent="0.25">
      <c r="D2832" s="11"/>
      <c r="E2832" s="11"/>
      <c r="F2832" s="12"/>
      <c r="G2832" s="11"/>
      <c r="H2832" s="13"/>
      <c r="I2832" s="14"/>
      <c r="K2832" s="11"/>
      <c r="L2832" s="11"/>
      <c r="M2832" s="15"/>
      <c r="N2832" s="16"/>
      <c r="O2832" s="17"/>
      <c r="P2832" s="18"/>
    </row>
    <row r="2833" spans="4:16" x14ac:dyDescent="0.25">
      <c r="D2833" s="11"/>
      <c r="E2833" s="11"/>
      <c r="F2833" s="12"/>
      <c r="G2833" s="11"/>
      <c r="H2833" s="13"/>
      <c r="I2833" s="14"/>
      <c r="K2833" s="11"/>
      <c r="L2833" s="11"/>
      <c r="M2833" s="15"/>
      <c r="N2833" s="16"/>
      <c r="O2833" s="17"/>
      <c r="P2833" s="18"/>
    </row>
    <row r="2834" spans="4:16" x14ac:dyDescent="0.25">
      <c r="D2834" s="11"/>
      <c r="E2834" s="11"/>
      <c r="F2834" s="12"/>
      <c r="G2834" s="11"/>
      <c r="H2834" s="13"/>
      <c r="I2834" s="14"/>
      <c r="K2834" s="11"/>
      <c r="L2834" s="11"/>
      <c r="M2834" s="15"/>
      <c r="N2834" s="16"/>
      <c r="O2834" s="17"/>
      <c r="P2834" s="18"/>
    </row>
    <row r="2835" spans="4:16" x14ac:dyDescent="0.25">
      <c r="D2835" s="11"/>
      <c r="E2835" s="11"/>
      <c r="F2835" s="12"/>
      <c r="G2835" s="11"/>
      <c r="H2835" s="13"/>
      <c r="I2835" s="14"/>
      <c r="K2835" s="11"/>
      <c r="L2835" s="11"/>
      <c r="M2835" s="15"/>
      <c r="N2835" s="16"/>
      <c r="O2835" s="17"/>
      <c r="P2835" s="18"/>
    </row>
    <row r="2836" spans="4:16" x14ac:dyDescent="0.25">
      <c r="D2836" s="11"/>
      <c r="E2836" s="11"/>
      <c r="F2836" s="12"/>
      <c r="G2836" s="11"/>
      <c r="H2836" s="13"/>
      <c r="I2836" s="14"/>
      <c r="K2836" s="11"/>
      <c r="L2836" s="11"/>
      <c r="M2836" s="15"/>
      <c r="N2836" s="16"/>
      <c r="O2836" s="17"/>
      <c r="P2836" s="18"/>
    </row>
    <row r="2837" spans="4:16" x14ac:dyDescent="0.25">
      <c r="D2837" s="11"/>
      <c r="E2837" s="11"/>
      <c r="F2837" s="12"/>
      <c r="G2837" s="11"/>
      <c r="H2837" s="13"/>
      <c r="I2837" s="14"/>
      <c r="K2837" s="11"/>
      <c r="L2837" s="11"/>
      <c r="M2837" s="15"/>
      <c r="N2837" s="16"/>
      <c r="O2837" s="17"/>
      <c r="P2837" s="18"/>
    </row>
    <row r="2838" spans="4:16" x14ac:dyDescent="0.25">
      <c r="D2838" s="11"/>
      <c r="E2838" s="11"/>
      <c r="F2838" s="12"/>
      <c r="G2838" s="11"/>
      <c r="H2838" s="13"/>
      <c r="I2838" s="14"/>
      <c r="K2838" s="11"/>
      <c r="L2838" s="11"/>
      <c r="M2838" s="15"/>
      <c r="N2838" s="16"/>
      <c r="O2838" s="17"/>
      <c r="P2838" s="18"/>
    </row>
    <row r="2839" spans="4:16" x14ac:dyDescent="0.25">
      <c r="D2839" s="11"/>
      <c r="E2839" s="11"/>
      <c r="F2839" s="12"/>
      <c r="G2839" s="11"/>
      <c r="H2839" s="13"/>
      <c r="I2839" s="14"/>
      <c r="K2839" s="11"/>
      <c r="L2839" s="11"/>
      <c r="M2839" s="15"/>
      <c r="N2839" s="16"/>
      <c r="O2839" s="17"/>
      <c r="P2839" s="18"/>
    </row>
    <row r="2840" spans="4:16" x14ac:dyDescent="0.25">
      <c r="D2840" s="11"/>
      <c r="E2840" s="11"/>
      <c r="F2840" s="12"/>
      <c r="G2840" s="11"/>
      <c r="H2840" s="13"/>
      <c r="I2840" s="14"/>
      <c r="K2840" s="11"/>
      <c r="L2840" s="11"/>
      <c r="M2840" s="15"/>
      <c r="N2840" s="16"/>
      <c r="O2840" s="17"/>
      <c r="P2840" s="18"/>
    </row>
    <row r="2841" spans="4:16" x14ac:dyDescent="0.25">
      <c r="D2841" s="11"/>
      <c r="E2841" s="11"/>
      <c r="F2841" s="12"/>
      <c r="G2841" s="11"/>
      <c r="H2841" s="13"/>
      <c r="I2841" s="14"/>
      <c r="K2841" s="11"/>
      <c r="L2841" s="11"/>
      <c r="M2841" s="15"/>
      <c r="N2841" s="16"/>
      <c r="O2841" s="17"/>
      <c r="P2841" s="18"/>
    </row>
    <row r="2842" spans="4:16" x14ac:dyDescent="0.25">
      <c r="D2842" s="11"/>
      <c r="E2842" s="11"/>
      <c r="F2842" s="12"/>
      <c r="G2842" s="11"/>
      <c r="H2842" s="13"/>
      <c r="I2842" s="14"/>
      <c r="K2842" s="11"/>
      <c r="L2842" s="11"/>
      <c r="M2842" s="15"/>
      <c r="N2842" s="16"/>
      <c r="O2842" s="17"/>
      <c r="P2842" s="18"/>
    </row>
    <row r="2843" spans="4:16" x14ac:dyDescent="0.25">
      <c r="D2843" s="11"/>
      <c r="E2843" s="11"/>
      <c r="F2843" s="12"/>
      <c r="G2843" s="11"/>
      <c r="H2843" s="13"/>
      <c r="I2843" s="14"/>
      <c r="K2843" s="11"/>
      <c r="L2843" s="11"/>
      <c r="M2843" s="15"/>
      <c r="N2843" s="16"/>
      <c r="O2843" s="17"/>
      <c r="P2843" s="18"/>
    </row>
    <row r="2844" spans="4:16" x14ac:dyDescent="0.25">
      <c r="D2844" s="11"/>
      <c r="E2844" s="11"/>
      <c r="F2844" s="12"/>
      <c r="G2844" s="11"/>
      <c r="H2844" s="13"/>
      <c r="I2844" s="14"/>
      <c r="K2844" s="11"/>
      <c r="L2844" s="11"/>
      <c r="M2844" s="15"/>
      <c r="N2844" s="16"/>
      <c r="O2844" s="17"/>
      <c r="P2844" s="18"/>
    </row>
    <row r="2845" spans="4:16" x14ac:dyDescent="0.25">
      <c r="D2845" s="11"/>
      <c r="E2845" s="11"/>
      <c r="F2845" s="12"/>
      <c r="G2845" s="11"/>
      <c r="H2845" s="13"/>
      <c r="I2845" s="14"/>
      <c r="K2845" s="11"/>
      <c r="L2845" s="11"/>
      <c r="M2845" s="15"/>
      <c r="N2845" s="16"/>
      <c r="O2845" s="17"/>
      <c r="P2845" s="18"/>
    </row>
    <row r="2846" spans="4:16" x14ac:dyDescent="0.25">
      <c r="D2846" s="11"/>
      <c r="E2846" s="11"/>
      <c r="F2846" s="12"/>
      <c r="G2846" s="11"/>
      <c r="H2846" s="13"/>
      <c r="I2846" s="14"/>
      <c r="K2846" s="11"/>
      <c r="L2846" s="11"/>
      <c r="M2846" s="15"/>
      <c r="N2846" s="16"/>
      <c r="O2846" s="17"/>
      <c r="P2846" s="18"/>
    </row>
    <row r="2847" spans="4:16" x14ac:dyDescent="0.25">
      <c r="D2847" s="11"/>
      <c r="E2847" s="11"/>
      <c r="F2847" s="12"/>
      <c r="G2847" s="11"/>
      <c r="H2847" s="13"/>
      <c r="I2847" s="14"/>
      <c r="K2847" s="11"/>
      <c r="L2847" s="11"/>
      <c r="M2847" s="15"/>
      <c r="N2847" s="16"/>
      <c r="O2847" s="17"/>
      <c r="P2847" s="18"/>
    </row>
    <row r="2848" spans="4:16" x14ac:dyDescent="0.25">
      <c r="D2848" s="11"/>
      <c r="E2848" s="11"/>
      <c r="F2848" s="12"/>
      <c r="G2848" s="11"/>
      <c r="H2848" s="13"/>
      <c r="I2848" s="14"/>
      <c r="K2848" s="11"/>
      <c r="L2848" s="11"/>
      <c r="M2848" s="15"/>
      <c r="N2848" s="16"/>
      <c r="O2848" s="17"/>
      <c r="P2848" s="18"/>
    </row>
    <row r="2849" spans="4:16" x14ac:dyDescent="0.25">
      <c r="D2849" s="11"/>
      <c r="E2849" s="11"/>
      <c r="F2849" s="12"/>
      <c r="G2849" s="11"/>
      <c r="H2849" s="13"/>
      <c r="I2849" s="14"/>
      <c r="K2849" s="11"/>
      <c r="L2849" s="11"/>
      <c r="M2849" s="15"/>
      <c r="N2849" s="16"/>
      <c r="O2849" s="17"/>
      <c r="P2849" s="18"/>
    </row>
    <row r="2850" spans="4:16" x14ac:dyDescent="0.25">
      <c r="D2850" s="11"/>
      <c r="E2850" s="11"/>
      <c r="F2850" s="12"/>
      <c r="G2850" s="11"/>
      <c r="H2850" s="13"/>
      <c r="I2850" s="14"/>
      <c r="K2850" s="11"/>
      <c r="L2850" s="11"/>
      <c r="M2850" s="15"/>
      <c r="N2850" s="16"/>
      <c r="O2850" s="17"/>
      <c r="P2850" s="18"/>
    </row>
    <row r="2851" spans="4:16" x14ac:dyDescent="0.25">
      <c r="D2851" s="11"/>
      <c r="E2851" s="11"/>
      <c r="F2851" s="12"/>
      <c r="G2851" s="11"/>
      <c r="H2851" s="13"/>
      <c r="I2851" s="14"/>
      <c r="K2851" s="11"/>
      <c r="L2851" s="11"/>
      <c r="M2851" s="15"/>
      <c r="N2851" s="16"/>
      <c r="O2851" s="17"/>
      <c r="P2851" s="18"/>
    </row>
    <row r="2852" spans="4:16" x14ac:dyDescent="0.25">
      <c r="D2852" s="11"/>
      <c r="E2852" s="11"/>
      <c r="F2852" s="12"/>
      <c r="G2852" s="11"/>
      <c r="H2852" s="13"/>
      <c r="I2852" s="14"/>
      <c r="K2852" s="11"/>
      <c r="L2852" s="11"/>
      <c r="M2852" s="15"/>
      <c r="N2852" s="16"/>
      <c r="O2852" s="17"/>
      <c r="P2852" s="18"/>
    </row>
    <row r="2853" spans="4:16" x14ac:dyDescent="0.25">
      <c r="D2853" s="11"/>
      <c r="E2853" s="11"/>
      <c r="F2853" s="12"/>
      <c r="G2853" s="11"/>
      <c r="H2853" s="13"/>
      <c r="I2853" s="14"/>
      <c r="K2853" s="11"/>
      <c r="L2853" s="11"/>
      <c r="M2853" s="15"/>
      <c r="N2853" s="16"/>
      <c r="O2853" s="17"/>
      <c r="P2853" s="18"/>
    </row>
    <row r="2854" spans="4:16" x14ac:dyDescent="0.25">
      <c r="D2854" s="11"/>
      <c r="E2854" s="11"/>
      <c r="F2854" s="12"/>
      <c r="G2854" s="11"/>
      <c r="H2854" s="13"/>
      <c r="I2854" s="14"/>
      <c r="K2854" s="11"/>
      <c r="L2854" s="11"/>
      <c r="M2854" s="15"/>
      <c r="N2854" s="16"/>
      <c r="O2854" s="17"/>
      <c r="P2854" s="18"/>
    </row>
    <row r="2855" spans="4:16" x14ac:dyDescent="0.25">
      <c r="D2855" s="11"/>
      <c r="E2855" s="11"/>
      <c r="F2855" s="12"/>
      <c r="G2855" s="11"/>
      <c r="H2855" s="13"/>
      <c r="I2855" s="14"/>
      <c r="K2855" s="11"/>
      <c r="L2855" s="11"/>
      <c r="M2855" s="15"/>
      <c r="N2855" s="16"/>
      <c r="O2855" s="17"/>
      <c r="P2855" s="18"/>
    </row>
    <row r="2856" spans="4:16" x14ac:dyDescent="0.25">
      <c r="D2856" s="11"/>
      <c r="E2856" s="11"/>
      <c r="F2856" s="12"/>
      <c r="G2856" s="11"/>
      <c r="H2856" s="13"/>
      <c r="I2856" s="14"/>
      <c r="K2856" s="11"/>
      <c r="L2856" s="11"/>
      <c r="M2856" s="15"/>
      <c r="N2856" s="16"/>
      <c r="O2856" s="17"/>
      <c r="P2856" s="18"/>
    </row>
    <row r="2857" spans="4:16" x14ac:dyDescent="0.25">
      <c r="D2857" s="11"/>
      <c r="E2857" s="11"/>
      <c r="F2857" s="12"/>
      <c r="G2857" s="11"/>
      <c r="H2857" s="13"/>
      <c r="I2857" s="14"/>
      <c r="K2857" s="11"/>
      <c r="L2857" s="11"/>
      <c r="M2857" s="15"/>
      <c r="N2857" s="16"/>
      <c r="O2857" s="17"/>
      <c r="P2857" s="18"/>
    </row>
    <row r="2858" spans="4:16" x14ac:dyDescent="0.25">
      <c r="D2858" s="11"/>
      <c r="E2858" s="11"/>
      <c r="F2858" s="12"/>
      <c r="G2858" s="11"/>
      <c r="H2858" s="13"/>
      <c r="I2858" s="14"/>
      <c r="K2858" s="11"/>
      <c r="L2858" s="11"/>
      <c r="M2858" s="15"/>
      <c r="N2858" s="16"/>
      <c r="O2858" s="17"/>
      <c r="P2858" s="18"/>
    </row>
    <row r="2859" spans="4:16" x14ac:dyDescent="0.25">
      <c r="D2859" s="11"/>
      <c r="E2859" s="11"/>
      <c r="F2859" s="12"/>
      <c r="G2859" s="11"/>
      <c r="H2859" s="13"/>
      <c r="I2859" s="14"/>
      <c r="K2859" s="11"/>
      <c r="L2859" s="11"/>
      <c r="M2859" s="15"/>
      <c r="N2859" s="16"/>
      <c r="O2859" s="17"/>
      <c r="P2859" s="18"/>
    </row>
    <row r="2860" spans="4:16" x14ac:dyDescent="0.25">
      <c r="D2860" s="11"/>
      <c r="E2860" s="11"/>
      <c r="F2860" s="12"/>
      <c r="G2860" s="11"/>
      <c r="H2860" s="13"/>
      <c r="I2860" s="14"/>
      <c r="K2860" s="11"/>
      <c r="L2860" s="11"/>
      <c r="M2860" s="15"/>
      <c r="N2860" s="16"/>
      <c r="O2860" s="17"/>
      <c r="P2860" s="18"/>
    </row>
    <row r="2861" spans="4:16" x14ac:dyDescent="0.25">
      <c r="D2861" s="11"/>
      <c r="E2861" s="11"/>
      <c r="F2861" s="12"/>
      <c r="G2861" s="11"/>
      <c r="H2861" s="13"/>
      <c r="I2861" s="14"/>
      <c r="K2861" s="11"/>
      <c r="L2861" s="11"/>
      <c r="M2861" s="15"/>
      <c r="N2861" s="16"/>
      <c r="O2861" s="17"/>
      <c r="P2861" s="18"/>
    </row>
    <row r="2862" spans="4:16" x14ac:dyDescent="0.25">
      <c r="D2862" s="11"/>
      <c r="E2862" s="11"/>
      <c r="F2862" s="12"/>
      <c r="G2862" s="11"/>
      <c r="H2862" s="13"/>
      <c r="I2862" s="14"/>
      <c r="K2862" s="11"/>
      <c r="L2862" s="11"/>
      <c r="M2862" s="15"/>
      <c r="N2862" s="16"/>
      <c r="O2862" s="17"/>
      <c r="P2862" s="18"/>
    </row>
    <row r="2863" spans="4:16" x14ac:dyDescent="0.25">
      <c r="D2863" s="11"/>
      <c r="E2863" s="11"/>
      <c r="F2863" s="12"/>
      <c r="G2863" s="11"/>
      <c r="H2863" s="13"/>
      <c r="I2863" s="14"/>
      <c r="K2863" s="11"/>
      <c r="L2863" s="11"/>
      <c r="M2863" s="15"/>
      <c r="N2863" s="16"/>
      <c r="O2863" s="17"/>
      <c r="P2863" s="18"/>
    </row>
    <row r="2864" spans="4:16" x14ac:dyDescent="0.25">
      <c r="D2864" s="11"/>
      <c r="E2864" s="11"/>
      <c r="F2864" s="12"/>
      <c r="G2864" s="11"/>
      <c r="H2864" s="13"/>
      <c r="I2864" s="14"/>
      <c r="K2864" s="11"/>
      <c r="L2864" s="11"/>
      <c r="M2864" s="15"/>
      <c r="N2864" s="16"/>
      <c r="O2864" s="17"/>
      <c r="P2864" s="18"/>
    </row>
    <row r="2865" spans="4:16" x14ac:dyDescent="0.25">
      <c r="D2865" s="11"/>
      <c r="E2865" s="11"/>
      <c r="F2865" s="12"/>
      <c r="G2865" s="11"/>
      <c r="H2865" s="13"/>
      <c r="I2865" s="14"/>
      <c r="K2865" s="11"/>
      <c r="L2865" s="11"/>
      <c r="M2865" s="15"/>
      <c r="N2865" s="16"/>
      <c r="O2865" s="17"/>
      <c r="P2865" s="18"/>
    </row>
    <row r="2866" spans="4:16" x14ac:dyDescent="0.25">
      <c r="D2866" s="11"/>
      <c r="E2866" s="11"/>
      <c r="F2866" s="12"/>
      <c r="G2866" s="11"/>
      <c r="H2866" s="13"/>
      <c r="I2866" s="14"/>
      <c r="K2866" s="11"/>
      <c r="L2866" s="11"/>
      <c r="M2866" s="15"/>
      <c r="N2866" s="16"/>
      <c r="O2866" s="17"/>
      <c r="P2866" s="18"/>
    </row>
    <row r="2867" spans="4:16" x14ac:dyDescent="0.25">
      <c r="D2867" s="11"/>
      <c r="E2867" s="11"/>
      <c r="F2867" s="12"/>
      <c r="G2867" s="11"/>
      <c r="H2867" s="13"/>
      <c r="I2867" s="14"/>
      <c r="K2867" s="11"/>
      <c r="L2867" s="11"/>
      <c r="M2867" s="15"/>
      <c r="N2867" s="16"/>
      <c r="O2867" s="17"/>
      <c r="P2867" s="18"/>
    </row>
    <row r="2868" spans="4:16" x14ac:dyDescent="0.25">
      <c r="D2868" s="11"/>
      <c r="E2868" s="11"/>
      <c r="F2868" s="12"/>
      <c r="G2868" s="11"/>
      <c r="H2868" s="13"/>
      <c r="I2868" s="14"/>
      <c r="K2868" s="11"/>
      <c r="L2868" s="11"/>
      <c r="M2868" s="15"/>
      <c r="N2868" s="16"/>
      <c r="O2868" s="17"/>
      <c r="P2868" s="18"/>
    </row>
    <row r="2869" spans="4:16" x14ac:dyDescent="0.25">
      <c r="D2869" s="11"/>
      <c r="E2869" s="11"/>
      <c r="F2869" s="12"/>
      <c r="G2869" s="11"/>
      <c r="H2869" s="13"/>
      <c r="I2869" s="14"/>
      <c r="K2869" s="11"/>
      <c r="L2869" s="11"/>
      <c r="M2869" s="15"/>
      <c r="N2869" s="16"/>
      <c r="O2869" s="17"/>
      <c r="P2869" s="18"/>
    </row>
    <row r="2870" spans="4:16" x14ac:dyDescent="0.25">
      <c r="D2870" s="11"/>
      <c r="E2870" s="11"/>
      <c r="F2870" s="12"/>
      <c r="G2870" s="11"/>
      <c r="H2870" s="13"/>
      <c r="I2870" s="14"/>
      <c r="K2870" s="11"/>
      <c r="L2870" s="11"/>
      <c r="M2870" s="15"/>
      <c r="N2870" s="16"/>
      <c r="O2870" s="17"/>
      <c r="P2870" s="18"/>
    </row>
    <row r="2871" spans="4:16" x14ac:dyDescent="0.25">
      <c r="D2871" s="11"/>
      <c r="E2871" s="11"/>
      <c r="F2871" s="12"/>
      <c r="G2871" s="11"/>
      <c r="H2871" s="13"/>
      <c r="I2871" s="14"/>
      <c r="K2871" s="11"/>
      <c r="L2871" s="11"/>
      <c r="M2871" s="15"/>
      <c r="N2871" s="16"/>
      <c r="O2871" s="17"/>
      <c r="P2871" s="18"/>
    </row>
    <row r="2872" spans="4:16" x14ac:dyDescent="0.25">
      <c r="D2872" s="11"/>
      <c r="E2872" s="11"/>
      <c r="F2872" s="12"/>
      <c r="G2872" s="11"/>
      <c r="H2872" s="13"/>
      <c r="I2872" s="14"/>
      <c r="K2872" s="11"/>
      <c r="L2872" s="11"/>
      <c r="M2872" s="15"/>
      <c r="N2872" s="16"/>
      <c r="O2872" s="17"/>
      <c r="P2872" s="18"/>
    </row>
    <row r="2873" spans="4:16" x14ac:dyDescent="0.25">
      <c r="D2873" s="11"/>
      <c r="E2873" s="11"/>
      <c r="F2873" s="12"/>
      <c r="G2873" s="11"/>
      <c r="H2873" s="13"/>
      <c r="I2873" s="14"/>
      <c r="K2873" s="11"/>
      <c r="L2873" s="11"/>
      <c r="M2873" s="15"/>
      <c r="N2873" s="16"/>
      <c r="O2873" s="17"/>
      <c r="P2873" s="18"/>
    </row>
    <row r="2874" spans="4:16" x14ac:dyDescent="0.25">
      <c r="D2874" s="11"/>
      <c r="E2874" s="11"/>
      <c r="F2874" s="12"/>
      <c r="G2874" s="11"/>
      <c r="H2874" s="13"/>
      <c r="I2874" s="14"/>
      <c r="K2874" s="11"/>
      <c r="L2874" s="11"/>
      <c r="M2874" s="15"/>
      <c r="N2874" s="16"/>
      <c r="O2874" s="17"/>
      <c r="P2874" s="18"/>
    </row>
    <row r="2875" spans="4:16" x14ac:dyDescent="0.25">
      <c r="D2875" s="11"/>
      <c r="E2875" s="11"/>
      <c r="F2875" s="12"/>
      <c r="G2875" s="11"/>
      <c r="H2875" s="13"/>
      <c r="I2875" s="14"/>
      <c r="K2875" s="11"/>
      <c r="L2875" s="11"/>
      <c r="M2875" s="15"/>
      <c r="N2875" s="16"/>
      <c r="O2875" s="17"/>
      <c r="P2875" s="18"/>
    </row>
    <row r="2876" spans="4:16" x14ac:dyDescent="0.25">
      <c r="D2876" s="11"/>
      <c r="E2876" s="11"/>
      <c r="F2876" s="12"/>
      <c r="G2876" s="11"/>
      <c r="H2876" s="13"/>
      <c r="I2876" s="14"/>
      <c r="K2876" s="11"/>
      <c r="L2876" s="11"/>
      <c r="M2876" s="15"/>
      <c r="N2876" s="16"/>
      <c r="O2876" s="17"/>
      <c r="P2876" s="18"/>
    </row>
    <row r="2877" spans="4:16" x14ac:dyDescent="0.25">
      <c r="D2877" s="11"/>
      <c r="E2877" s="11"/>
      <c r="F2877" s="12"/>
      <c r="G2877" s="11"/>
      <c r="H2877" s="13"/>
      <c r="I2877" s="14"/>
      <c r="K2877" s="11"/>
      <c r="L2877" s="11"/>
      <c r="M2877" s="15"/>
      <c r="N2877" s="16"/>
      <c r="O2877" s="17"/>
      <c r="P2877" s="18"/>
    </row>
    <row r="2878" spans="4:16" x14ac:dyDescent="0.25">
      <c r="D2878" s="11"/>
      <c r="E2878" s="11"/>
      <c r="F2878" s="12"/>
      <c r="G2878" s="11"/>
      <c r="H2878" s="13"/>
      <c r="I2878" s="14"/>
      <c r="K2878" s="11"/>
      <c r="L2878" s="11"/>
      <c r="M2878" s="15"/>
      <c r="N2878" s="16"/>
      <c r="O2878" s="17"/>
      <c r="P2878" s="18"/>
    </row>
    <row r="2879" spans="4:16" x14ac:dyDescent="0.25">
      <c r="D2879" s="11"/>
      <c r="E2879" s="11"/>
      <c r="F2879" s="12"/>
      <c r="G2879" s="11"/>
      <c r="H2879" s="13"/>
      <c r="I2879" s="14"/>
      <c r="K2879" s="11"/>
      <c r="L2879" s="11"/>
      <c r="M2879" s="15"/>
      <c r="N2879" s="16"/>
      <c r="O2879" s="17"/>
      <c r="P2879" s="18"/>
    </row>
    <row r="2880" spans="4:16" x14ac:dyDescent="0.25">
      <c r="D2880" s="11"/>
      <c r="E2880" s="11"/>
      <c r="F2880" s="12"/>
      <c r="G2880" s="11"/>
      <c r="H2880" s="13"/>
      <c r="I2880" s="14"/>
      <c r="K2880" s="11"/>
      <c r="L2880" s="11"/>
      <c r="M2880" s="15"/>
      <c r="N2880" s="16"/>
      <c r="O2880" s="17"/>
      <c r="P2880" s="18"/>
    </row>
    <row r="2881" spans="4:16" x14ac:dyDescent="0.25">
      <c r="D2881" s="11"/>
      <c r="E2881" s="11"/>
      <c r="F2881" s="12"/>
      <c r="G2881" s="11"/>
      <c r="H2881" s="13"/>
      <c r="I2881" s="14"/>
      <c r="K2881" s="11"/>
      <c r="L2881" s="11"/>
      <c r="M2881" s="15"/>
      <c r="N2881" s="16"/>
      <c r="O2881" s="17"/>
      <c r="P2881" s="18"/>
    </row>
    <row r="2882" spans="4:16" x14ac:dyDescent="0.25">
      <c r="D2882" s="11"/>
      <c r="E2882" s="11"/>
      <c r="F2882" s="12"/>
      <c r="G2882" s="11"/>
      <c r="H2882" s="13"/>
      <c r="I2882" s="14"/>
      <c r="K2882" s="11"/>
      <c r="L2882" s="11"/>
      <c r="M2882" s="15"/>
      <c r="N2882" s="16"/>
      <c r="O2882" s="17"/>
      <c r="P2882" s="18"/>
    </row>
    <row r="2883" spans="4:16" x14ac:dyDescent="0.25">
      <c r="D2883" s="11"/>
      <c r="E2883" s="11"/>
      <c r="F2883" s="12"/>
      <c r="G2883" s="11"/>
      <c r="H2883" s="13"/>
      <c r="I2883" s="14"/>
      <c r="K2883" s="11"/>
      <c r="L2883" s="11"/>
      <c r="M2883" s="15"/>
      <c r="N2883" s="16"/>
      <c r="O2883" s="17"/>
      <c r="P2883" s="18"/>
    </row>
    <row r="2884" spans="4:16" x14ac:dyDescent="0.25">
      <c r="D2884" s="11"/>
      <c r="E2884" s="11"/>
      <c r="F2884" s="12"/>
      <c r="G2884" s="11"/>
      <c r="H2884" s="13"/>
      <c r="I2884" s="14"/>
      <c r="K2884" s="11"/>
      <c r="L2884" s="11"/>
      <c r="M2884" s="15"/>
      <c r="N2884" s="16"/>
      <c r="O2884" s="17"/>
      <c r="P2884" s="18"/>
    </row>
    <row r="2885" spans="4:16" x14ac:dyDescent="0.25">
      <c r="D2885" s="11"/>
      <c r="E2885" s="11"/>
      <c r="F2885" s="12"/>
      <c r="G2885" s="11"/>
      <c r="H2885" s="13"/>
      <c r="I2885" s="14"/>
      <c r="K2885" s="11"/>
      <c r="L2885" s="11"/>
      <c r="M2885" s="15"/>
      <c r="N2885" s="16"/>
      <c r="O2885" s="17"/>
      <c r="P2885" s="18"/>
    </row>
    <row r="2886" spans="4:16" x14ac:dyDescent="0.25">
      <c r="D2886" s="11"/>
      <c r="E2886" s="11"/>
      <c r="F2886" s="12"/>
      <c r="G2886" s="11"/>
      <c r="H2886" s="13"/>
      <c r="I2886" s="14"/>
      <c r="K2886" s="11"/>
      <c r="L2886" s="11"/>
      <c r="M2886" s="15"/>
      <c r="N2886" s="16"/>
      <c r="O2886" s="17"/>
      <c r="P2886" s="18"/>
    </row>
    <row r="2887" spans="4:16" x14ac:dyDescent="0.25">
      <c r="D2887" s="11"/>
      <c r="E2887" s="11"/>
      <c r="F2887" s="12"/>
      <c r="G2887" s="11"/>
      <c r="H2887" s="13"/>
      <c r="I2887" s="14"/>
      <c r="K2887" s="11"/>
      <c r="L2887" s="11"/>
      <c r="M2887" s="15"/>
      <c r="N2887" s="16"/>
      <c r="O2887" s="17"/>
      <c r="P2887" s="18"/>
    </row>
    <row r="2888" spans="4:16" x14ac:dyDescent="0.25">
      <c r="D2888" s="11"/>
      <c r="E2888" s="11"/>
      <c r="F2888" s="12"/>
      <c r="G2888" s="11"/>
      <c r="H2888" s="13"/>
      <c r="I2888" s="14"/>
      <c r="K2888" s="11"/>
      <c r="L2888" s="11"/>
      <c r="M2888" s="15"/>
      <c r="N2888" s="16"/>
      <c r="O2888" s="17"/>
      <c r="P2888" s="18"/>
    </row>
    <row r="2889" spans="4:16" x14ac:dyDescent="0.25">
      <c r="D2889" s="11"/>
      <c r="E2889" s="11"/>
      <c r="F2889" s="12"/>
      <c r="G2889" s="11"/>
      <c r="H2889" s="13"/>
      <c r="I2889" s="14"/>
      <c r="K2889" s="11"/>
      <c r="L2889" s="11"/>
      <c r="M2889" s="15"/>
      <c r="N2889" s="16"/>
      <c r="O2889" s="17"/>
      <c r="P2889" s="18"/>
    </row>
    <row r="2890" spans="4:16" x14ac:dyDescent="0.25">
      <c r="D2890" s="11"/>
      <c r="E2890" s="11"/>
      <c r="F2890" s="12"/>
      <c r="G2890" s="11"/>
      <c r="H2890" s="13"/>
      <c r="I2890" s="14"/>
      <c r="K2890" s="11"/>
      <c r="L2890" s="11"/>
      <c r="M2890" s="15"/>
      <c r="N2890" s="16"/>
      <c r="O2890" s="17"/>
      <c r="P2890" s="18"/>
    </row>
    <row r="2891" spans="4:16" x14ac:dyDescent="0.25">
      <c r="D2891" s="11"/>
      <c r="E2891" s="11"/>
      <c r="F2891" s="12"/>
      <c r="G2891" s="11"/>
      <c r="H2891" s="13"/>
      <c r="I2891" s="14"/>
      <c r="K2891" s="11"/>
      <c r="L2891" s="11"/>
      <c r="M2891" s="15"/>
      <c r="N2891" s="16"/>
      <c r="O2891" s="17"/>
      <c r="P2891" s="18"/>
    </row>
    <row r="2892" spans="4:16" x14ac:dyDescent="0.25">
      <c r="D2892" s="11"/>
      <c r="E2892" s="11"/>
      <c r="F2892" s="12"/>
      <c r="G2892" s="11"/>
      <c r="H2892" s="13"/>
      <c r="I2892" s="14"/>
      <c r="K2892" s="11"/>
      <c r="L2892" s="11"/>
      <c r="M2892" s="15"/>
      <c r="N2892" s="16"/>
      <c r="O2892" s="17"/>
      <c r="P2892" s="18"/>
    </row>
    <row r="2893" spans="4:16" x14ac:dyDescent="0.25">
      <c r="D2893" s="11"/>
      <c r="E2893" s="11"/>
      <c r="F2893" s="12"/>
      <c r="G2893" s="11"/>
      <c r="H2893" s="13"/>
      <c r="I2893" s="14"/>
      <c r="K2893" s="11"/>
      <c r="L2893" s="11"/>
      <c r="M2893" s="15"/>
      <c r="N2893" s="16"/>
      <c r="O2893" s="17"/>
      <c r="P2893" s="18"/>
    </row>
    <row r="2894" spans="4:16" x14ac:dyDescent="0.25">
      <c r="D2894" s="11"/>
      <c r="E2894" s="11"/>
      <c r="F2894" s="12"/>
      <c r="G2894" s="11"/>
      <c r="H2894" s="13"/>
      <c r="I2894" s="14"/>
      <c r="K2894" s="11"/>
      <c r="L2894" s="11"/>
      <c r="M2894" s="15"/>
      <c r="N2894" s="16"/>
      <c r="O2894" s="17"/>
      <c r="P2894" s="18"/>
    </row>
    <row r="2895" spans="4:16" x14ac:dyDescent="0.25">
      <c r="D2895" s="11"/>
      <c r="E2895" s="11"/>
      <c r="F2895" s="12"/>
      <c r="G2895" s="11"/>
      <c r="H2895" s="13"/>
      <c r="I2895" s="14"/>
      <c r="K2895" s="11"/>
      <c r="L2895" s="11"/>
      <c r="M2895" s="15"/>
      <c r="N2895" s="16"/>
      <c r="O2895" s="17"/>
      <c r="P2895" s="18"/>
    </row>
    <row r="2896" spans="4:16" x14ac:dyDescent="0.25">
      <c r="D2896" s="11"/>
      <c r="E2896" s="11"/>
      <c r="F2896" s="12"/>
      <c r="G2896" s="11"/>
      <c r="H2896" s="13"/>
      <c r="I2896" s="14"/>
      <c r="K2896" s="11"/>
      <c r="L2896" s="11"/>
      <c r="M2896" s="15"/>
      <c r="N2896" s="16"/>
      <c r="O2896" s="17"/>
      <c r="P2896" s="18"/>
    </row>
    <row r="2897" spans="4:16" x14ac:dyDescent="0.25">
      <c r="D2897" s="11"/>
      <c r="E2897" s="11"/>
      <c r="F2897" s="12"/>
      <c r="G2897" s="11"/>
      <c r="H2897" s="13"/>
      <c r="I2897" s="14"/>
      <c r="K2897" s="11"/>
      <c r="L2897" s="11"/>
      <c r="M2897" s="15"/>
      <c r="N2897" s="16"/>
      <c r="O2897" s="17"/>
      <c r="P2897" s="18"/>
    </row>
    <row r="2898" spans="4:16" x14ac:dyDescent="0.25">
      <c r="D2898" s="11"/>
      <c r="E2898" s="11"/>
      <c r="F2898" s="12"/>
      <c r="G2898" s="11"/>
      <c r="H2898" s="13"/>
      <c r="I2898" s="14"/>
      <c r="K2898" s="11"/>
      <c r="L2898" s="11"/>
      <c r="M2898" s="15"/>
      <c r="N2898" s="16"/>
      <c r="O2898" s="17"/>
      <c r="P2898" s="18"/>
    </row>
    <row r="2899" spans="4:16" x14ac:dyDescent="0.25">
      <c r="D2899" s="11"/>
      <c r="E2899" s="11"/>
      <c r="F2899" s="12"/>
      <c r="G2899" s="11"/>
      <c r="H2899" s="13"/>
      <c r="I2899" s="14"/>
      <c r="K2899" s="11"/>
      <c r="L2899" s="11"/>
      <c r="M2899" s="15"/>
      <c r="N2899" s="16"/>
      <c r="O2899" s="17"/>
      <c r="P2899" s="18"/>
    </row>
    <row r="2900" spans="4:16" x14ac:dyDescent="0.25">
      <c r="D2900" s="11"/>
      <c r="E2900" s="11"/>
      <c r="F2900" s="12"/>
      <c r="G2900" s="11"/>
      <c r="H2900" s="13"/>
      <c r="I2900" s="14"/>
      <c r="K2900" s="11"/>
      <c r="L2900" s="11"/>
      <c r="M2900" s="15"/>
      <c r="N2900" s="16"/>
      <c r="O2900" s="17"/>
      <c r="P2900" s="18"/>
    </row>
    <row r="2901" spans="4:16" x14ac:dyDescent="0.25">
      <c r="D2901" s="11"/>
      <c r="E2901" s="11"/>
      <c r="F2901" s="12"/>
      <c r="G2901" s="11"/>
      <c r="H2901" s="13"/>
      <c r="I2901" s="14"/>
      <c r="K2901" s="11"/>
      <c r="L2901" s="11"/>
      <c r="M2901" s="15"/>
      <c r="N2901" s="16"/>
      <c r="O2901" s="17"/>
      <c r="P2901" s="18"/>
    </row>
    <row r="2902" spans="4:16" x14ac:dyDescent="0.25">
      <c r="D2902" s="11"/>
      <c r="E2902" s="11"/>
      <c r="F2902" s="12"/>
      <c r="G2902" s="11"/>
      <c r="H2902" s="13"/>
      <c r="I2902" s="14"/>
      <c r="K2902" s="11"/>
      <c r="L2902" s="11"/>
      <c r="M2902" s="15"/>
      <c r="N2902" s="16"/>
      <c r="O2902" s="17"/>
      <c r="P2902" s="18"/>
    </row>
    <row r="2903" spans="4:16" x14ac:dyDescent="0.25">
      <c r="D2903" s="11"/>
      <c r="E2903" s="11"/>
      <c r="F2903" s="12"/>
      <c r="G2903" s="11"/>
      <c r="H2903" s="13"/>
      <c r="I2903" s="14"/>
      <c r="K2903" s="11"/>
      <c r="L2903" s="11"/>
      <c r="M2903" s="15"/>
      <c r="N2903" s="16"/>
      <c r="O2903" s="17"/>
      <c r="P2903" s="18"/>
    </row>
    <row r="2904" spans="4:16" x14ac:dyDescent="0.25">
      <c r="D2904" s="11"/>
      <c r="E2904" s="11"/>
      <c r="F2904" s="12"/>
      <c r="G2904" s="11"/>
      <c r="H2904" s="13"/>
      <c r="I2904" s="14"/>
      <c r="K2904" s="11"/>
      <c r="L2904" s="11"/>
      <c r="M2904" s="15"/>
      <c r="N2904" s="16"/>
      <c r="O2904" s="17"/>
      <c r="P2904" s="18"/>
    </row>
    <row r="2905" spans="4:16" x14ac:dyDescent="0.25">
      <c r="D2905" s="11"/>
      <c r="E2905" s="11"/>
      <c r="F2905" s="12"/>
      <c r="G2905" s="11"/>
      <c r="H2905" s="13"/>
      <c r="I2905" s="14"/>
      <c r="K2905" s="11"/>
      <c r="L2905" s="11"/>
      <c r="M2905" s="15"/>
      <c r="N2905" s="16"/>
      <c r="O2905" s="17"/>
      <c r="P2905" s="18"/>
    </row>
    <row r="2906" spans="4:16" x14ac:dyDescent="0.25">
      <c r="D2906" s="11"/>
      <c r="E2906" s="11"/>
      <c r="F2906" s="12"/>
      <c r="G2906" s="11"/>
      <c r="H2906" s="13"/>
      <c r="I2906" s="14"/>
      <c r="K2906" s="11"/>
      <c r="L2906" s="11"/>
      <c r="M2906" s="15"/>
      <c r="N2906" s="16"/>
      <c r="O2906" s="17"/>
      <c r="P2906" s="18"/>
    </row>
    <row r="2907" spans="4:16" x14ac:dyDescent="0.25">
      <c r="D2907" s="11"/>
      <c r="E2907" s="11"/>
      <c r="F2907" s="12"/>
      <c r="G2907" s="11"/>
      <c r="H2907" s="13"/>
      <c r="I2907" s="14"/>
      <c r="K2907" s="11"/>
      <c r="L2907" s="11"/>
      <c r="M2907" s="15"/>
      <c r="N2907" s="16"/>
      <c r="O2907" s="17"/>
      <c r="P2907" s="18"/>
    </row>
    <row r="2908" spans="4:16" x14ac:dyDescent="0.25">
      <c r="D2908" s="11"/>
      <c r="E2908" s="11"/>
      <c r="F2908" s="12"/>
      <c r="G2908" s="11"/>
      <c r="H2908" s="13"/>
      <c r="I2908" s="14"/>
      <c r="K2908" s="11"/>
      <c r="L2908" s="11"/>
      <c r="M2908" s="15"/>
      <c r="N2908" s="16"/>
      <c r="O2908" s="17"/>
      <c r="P2908" s="18"/>
    </row>
    <row r="2909" spans="4:16" x14ac:dyDescent="0.25">
      <c r="D2909" s="11"/>
      <c r="E2909" s="11"/>
      <c r="F2909" s="12"/>
      <c r="G2909" s="11"/>
      <c r="H2909" s="13"/>
      <c r="I2909" s="14"/>
      <c r="K2909" s="11"/>
      <c r="L2909" s="11"/>
      <c r="M2909" s="15"/>
      <c r="N2909" s="16"/>
      <c r="O2909" s="17"/>
      <c r="P2909" s="18"/>
    </row>
    <row r="2910" spans="4:16" x14ac:dyDescent="0.25">
      <c r="D2910" s="11"/>
      <c r="E2910" s="11"/>
      <c r="F2910" s="12"/>
      <c r="G2910" s="11"/>
      <c r="H2910" s="13"/>
      <c r="I2910" s="14"/>
      <c r="K2910" s="11"/>
      <c r="L2910" s="11"/>
      <c r="M2910" s="15"/>
      <c r="N2910" s="16"/>
      <c r="O2910" s="17"/>
      <c r="P2910" s="18"/>
    </row>
    <row r="2911" spans="4:16" x14ac:dyDescent="0.25">
      <c r="D2911" s="11"/>
      <c r="E2911" s="11"/>
      <c r="F2911" s="12"/>
      <c r="G2911" s="11"/>
      <c r="H2911" s="13"/>
      <c r="I2911" s="14"/>
      <c r="K2911" s="11"/>
      <c r="L2911" s="11"/>
      <c r="M2911" s="15"/>
      <c r="N2911" s="16"/>
      <c r="O2911" s="17"/>
      <c r="P2911" s="18"/>
    </row>
    <row r="2912" spans="4:16" x14ac:dyDescent="0.25">
      <c r="D2912" s="11"/>
      <c r="E2912" s="11"/>
      <c r="F2912" s="12"/>
      <c r="G2912" s="11"/>
      <c r="H2912" s="13"/>
      <c r="I2912" s="14"/>
      <c r="K2912" s="11"/>
      <c r="L2912" s="11"/>
      <c r="M2912" s="15"/>
      <c r="N2912" s="16"/>
      <c r="O2912" s="17"/>
      <c r="P2912" s="18"/>
    </row>
    <row r="2913" spans="4:16" x14ac:dyDescent="0.25">
      <c r="D2913" s="11"/>
      <c r="E2913" s="11"/>
      <c r="F2913" s="12"/>
      <c r="G2913" s="11"/>
      <c r="H2913" s="13"/>
      <c r="I2913" s="14"/>
      <c r="K2913" s="11"/>
      <c r="L2913" s="11"/>
      <c r="M2913" s="15"/>
      <c r="N2913" s="16"/>
      <c r="O2913" s="17"/>
      <c r="P2913" s="18"/>
    </row>
    <row r="2914" spans="4:16" x14ac:dyDescent="0.25">
      <c r="D2914" s="11"/>
      <c r="E2914" s="11"/>
      <c r="F2914" s="12"/>
      <c r="G2914" s="11"/>
      <c r="H2914" s="13"/>
      <c r="I2914" s="14"/>
      <c r="K2914" s="11"/>
      <c r="L2914" s="11"/>
      <c r="M2914" s="15"/>
      <c r="N2914" s="16"/>
      <c r="O2914" s="17"/>
      <c r="P2914" s="18"/>
    </row>
    <row r="2915" spans="4:16" x14ac:dyDescent="0.25">
      <c r="D2915" s="11"/>
      <c r="E2915" s="11"/>
      <c r="F2915" s="12"/>
      <c r="G2915" s="11"/>
      <c r="H2915" s="13"/>
      <c r="I2915" s="14"/>
      <c r="K2915" s="11"/>
      <c r="L2915" s="11"/>
      <c r="M2915" s="15"/>
      <c r="N2915" s="16"/>
      <c r="O2915" s="17"/>
      <c r="P2915" s="18"/>
    </row>
    <row r="2916" spans="4:16" x14ac:dyDescent="0.25">
      <c r="D2916" s="11"/>
      <c r="E2916" s="11"/>
      <c r="F2916" s="12"/>
      <c r="G2916" s="11"/>
      <c r="H2916" s="13"/>
      <c r="I2916" s="14"/>
      <c r="K2916" s="11"/>
      <c r="L2916" s="11"/>
      <c r="M2916" s="15"/>
      <c r="N2916" s="16"/>
      <c r="O2916" s="17"/>
      <c r="P2916" s="18"/>
    </row>
    <row r="2917" spans="4:16" x14ac:dyDescent="0.25">
      <c r="D2917" s="11"/>
      <c r="E2917" s="11"/>
      <c r="F2917" s="12"/>
      <c r="G2917" s="11"/>
      <c r="H2917" s="13"/>
      <c r="I2917" s="14"/>
      <c r="K2917" s="11"/>
      <c r="L2917" s="11"/>
      <c r="M2917" s="15"/>
      <c r="N2917" s="16"/>
      <c r="O2917" s="17"/>
      <c r="P2917" s="18"/>
    </row>
    <row r="2918" spans="4:16" x14ac:dyDescent="0.25">
      <c r="D2918" s="11"/>
      <c r="E2918" s="11"/>
      <c r="F2918" s="12"/>
      <c r="G2918" s="11"/>
      <c r="H2918" s="13"/>
      <c r="I2918" s="14"/>
      <c r="K2918" s="11"/>
      <c r="L2918" s="11"/>
      <c r="M2918" s="15"/>
      <c r="N2918" s="16"/>
      <c r="O2918" s="17"/>
      <c r="P2918" s="18"/>
    </row>
    <row r="2919" spans="4:16" x14ac:dyDescent="0.25">
      <c r="D2919" s="11"/>
      <c r="E2919" s="11"/>
      <c r="F2919" s="12"/>
      <c r="G2919" s="11"/>
      <c r="H2919" s="13"/>
      <c r="I2919" s="14"/>
      <c r="K2919" s="11"/>
      <c r="L2919" s="11"/>
      <c r="M2919" s="15"/>
      <c r="N2919" s="16"/>
      <c r="O2919" s="17"/>
      <c r="P2919" s="18"/>
    </row>
    <row r="2920" spans="4:16" x14ac:dyDescent="0.25">
      <c r="D2920" s="11"/>
      <c r="E2920" s="11"/>
      <c r="F2920" s="12"/>
      <c r="G2920" s="11"/>
      <c r="H2920" s="13"/>
      <c r="I2920" s="14"/>
      <c r="K2920" s="11"/>
      <c r="L2920" s="11"/>
      <c r="M2920" s="15"/>
      <c r="N2920" s="16"/>
      <c r="O2920" s="17"/>
      <c r="P2920" s="18"/>
    </row>
    <row r="2921" spans="4:16" x14ac:dyDescent="0.25">
      <c r="D2921" s="11"/>
      <c r="E2921" s="11"/>
      <c r="F2921" s="12"/>
      <c r="G2921" s="11"/>
      <c r="H2921" s="13"/>
      <c r="I2921" s="14"/>
      <c r="K2921" s="11"/>
      <c r="L2921" s="11"/>
      <c r="M2921" s="15"/>
      <c r="N2921" s="16"/>
      <c r="O2921" s="17"/>
      <c r="P2921" s="18"/>
    </row>
    <row r="2922" spans="4:16" x14ac:dyDescent="0.25">
      <c r="D2922" s="11"/>
      <c r="E2922" s="11"/>
      <c r="F2922" s="12"/>
      <c r="G2922" s="11"/>
      <c r="H2922" s="13"/>
      <c r="I2922" s="14"/>
      <c r="K2922" s="11"/>
      <c r="L2922" s="11"/>
      <c r="M2922" s="15"/>
      <c r="N2922" s="16"/>
      <c r="O2922" s="17"/>
      <c r="P2922" s="18"/>
    </row>
    <row r="2923" spans="4:16" x14ac:dyDescent="0.25">
      <c r="D2923" s="11"/>
      <c r="E2923" s="11"/>
      <c r="F2923" s="12"/>
      <c r="G2923" s="11"/>
      <c r="H2923" s="13"/>
      <c r="I2923" s="14"/>
      <c r="K2923" s="11"/>
      <c r="L2923" s="11"/>
      <c r="M2923" s="15"/>
      <c r="N2923" s="16"/>
      <c r="O2923" s="17"/>
      <c r="P2923" s="18"/>
    </row>
    <row r="2924" spans="4:16" x14ac:dyDescent="0.25">
      <c r="D2924" s="11"/>
      <c r="E2924" s="11"/>
      <c r="F2924" s="12"/>
      <c r="G2924" s="11"/>
      <c r="H2924" s="13"/>
      <c r="I2924" s="14"/>
      <c r="K2924" s="11"/>
      <c r="L2924" s="11"/>
      <c r="M2924" s="15"/>
      <c r="N2924" s="16"/>
      <c r="O2924" s="17"/>
      <c r="P2924" s="18"/>
    </row>
    <row r="2925" spans="4:16" x14ac:dyDescent="0.25">
      <c r="D2925" s="11"/>
      <c r="E2925" s="11"/>
      <c r="F2925" s="12"/>
      <c r="G2925" s="11"/>
      <c r="H2925" s="13"/>
      <c r="I2925" s="14"/>
      <c r="K2925" s="11"/>
      <c r="L2925" s="11"/>
      <c r="M2925" s="15"/>
      <c r="N2925" s="16"/>
      <c r="O2925" s="17"/>
      <c r="P2925" s="18"/>
    </row>
    <row r="2926" spans="4:16" x14ac:dyDescent="0.25">
      <c r="D2926" s="11"/>
      <c r="E2926" s="11"/>
      <c r="F2926" s="12"/>
      <c r="G2926" s="11"/>
      <c r="H2926" s="13"/>
      <c r="I2926" s="14"/>
      <c r="K2926" s="11"/>
      <c r="L2926" s="11"/>
      <c r="M2926" s="15"/>
      <c r="N2926" s="16"/>
      <c r="O2926" s="17"/>
      <c r="P2926" s="18"/>
    </row>
    <row r="2927" spans="4:16" x14ac:dyDescent="0.25">
      <c r="D2927" s="11"/>
      <c r="E2927" s="11"/>
      <c r="F2927" s="12"/>
      <c r="G2927" s="11"/>
      <c r="H2927" s="13"/>
      <c r="I2927" s="14"/>
      <c r="K2927" s="11"/>
      <c r="L2927" s="11"/>
      <c r="M2927" s="15"/>
      <c r="N2927" s="16"/>
      <c r="O2927" s="17"/>
      <c r="P2927" s="18"/>
    </row>
    <row r="2928" spans="4:16" x14ac:dyDescent="0.25">
      <c r="D2928" s="11"/>
      <c r="E2928" s="11"/>
      <c r="F2928" s="12"/>
      <c r="G2928" s="11"/>
      <c r="H2928" s="13"/>
      <c r="I2928" s="14"/>
      <c r="K2928" s="11"/>
      <c r="L2928" s="11"/>
      <c r="M2928" s="15"/>
      <c r="N2928" s="16"/>
      <c r="O2928" s="17"/>
      <c r="P2928" s="18"/>
    </row>
    <row r="2929" spans="4:16" x14ac:dyDescent="0.25">
      <c r="D2929" s="11"/>
      <c r="E2929" s="11"/>
      <c r="F2929" s="12"/>
      <c r="G2929" s="11"/>
      <c r="H2929" s="13"/>
      <c r="I2929" s="14"/>
      <c r="K2929" s="11"/>
      <c r="L2929" s="11"/>
      <c r="M2929" s="15"/>
      <c r="N2929" s="16"/>
      <c r="O2929" s="17"/>
      <c r="P2929" s="18"/>
    </row>
    <row r="2930" spans="4:16" x14ac:dyDescent="0.25">
      <c r="D2930" s="11"/>
      <c r="E2930" s="11"/>
      <c r="F2930" s="12"/>
      <c r="G2930" s="11"/>
      <c r="H2930" s="13"/>
      <c r="I2930" s="14"/>
      <c r="K2930" s="11"/>
      <c r="L2930" s="11"/>
      <c r="M2930" s="15"/>
      <c r="N2930" s="16"/>
      <c r="O2930" s="17"/>
      <c r="P2930" s="18"/>
    </row>
    <row r="2931" spans="4:16" x14ac:dyDescent="0.25">
      <c r="D2931" s="11"/>
      <c r="E2931" s="11"/>
      <c r="F2931" s="12"/>
      <c r="G2931" s="11"/>
      <c r="H2931" s="13"/>
      <c r="I2931" s="14"/>
      <c r="K2931" s="11"/>
      <c r="L2931" s="11"/>
      <c r="M2931" s="15"/>
      <c r="N2931" s="16"/>
      <c r="O2931" s="17"/>
      <c r="P2931" s="18"/>
    </row>
    <row r="2932" spans="4:16" x14ac:dyDescent="0.25">
      <c r="D2932" s="11"/>
      <c r="E2932" s="11"/>
      <c r="F2932" s="12"/>
      <c r="G2932" s="11"/>
      <c r="H2932" s="13"/>
      <c r="I2932" s="14"/>
      <c r="K2932" s="11"/>
      <c r="L2932" s="11"/>
      <c r="M2932" s="15"/>
      <c r="N2932" s="16"/>
      <c r="O2932" s="17"/>
      <c r="P2932" s="18"/>
    </row>
    <row r="2933" spans="4:16" x14ac:dyDescent="0.25">
      <c r="D2933" s="11"/>
      <c r="E2933" s="11"/>
      <c r="F2933" s="12"/>
      <c r="G2933" s="11"/>
      <c r="H2933" s="13"/>
      <c r="I2933" s="14"/>
      <c r="K2933" s="11"/>
      <c r="L2933" s="11"/>
      <c r="M2933" s="15"/>
      <c r="N2933" s="16"/>
      <c r="O2933" s="17"/>
      <c r="P2933" s="18"/>
    </row>
    <row r="2934" spans="4:16" x14ac:dyDescent="0.25">
      <c r="D2934" s="11"/>
      <c r="E2934" s="11"/>
      <c r="F2934" s="12"/>
      <c r="G2934" s="11"/>
      <c r="H2934" s="13"/>
      <c r="I2934" s="14"/>
      <c r="K2934" s="11"/>
      <c r="L2934" s="11"/>
      <c r="M2934" s="15"/>
      <c r="N2934" s="16"/>
      <c r="O2934" s="17"/>
      <c r="P2934" s="18"/>
    </row>
    <row r="2935" spans="4:16" x14ac:dyDescent="0.25">
      <c r="D2935" s="11"/>
      <c r="E2935" s="11"/>
      <c r="F2935" s="12"/>
      <c r="G2935" s="11"/>
      <c r="H2935" s="13"/>
      <c r="I2935" s="14"/>
      <c r="K2935" s="11"/>
      <c r="L2935" s="11"/>
      <c r="M2935" s="15"/>
      <c r="N2935" s="16"/>
      <c r="O2935" s="17"/>
      <c r="P2935" s="18"/>
    </row>
    <row r="2936" spans="4:16" x14ac:dyDescent="0.25">
      <c r="D2936" s="11"/>
      <c r="E2936" s="11"/>
      <c r="F2936" s="12"/>
      <c r="G2936" s="11"/>
      <c r="H2936" s="13"/>
      <c r="I2936" s="14"/>
      <c r="K2936" s="11"/>
      <c r="L2936" s="11"/>
      <c r="M2936" s="15"/>
      <c r="N2936" s="16"/>
      <c r="O2936" s="17"/>
      <c r="P2936" s="18"/>
    </row>
    <row r="2937" spans="4:16" x14ac:dyDescent="0.25">
      <c r="D2937" s="11"/>
      <c r="E2937" s="11"/>
      <c r="F2937" s="12"/>
      <c r="G2937" s="11"/>
      <c r="H2937" s="13"/>
      <c r="I2937" s="14"/>
      <c r="K2937" s="11"/>
      <c r="L2937" s="11"/>
      <c r="M2937" s="15"/>
      <c r="N2937" s="16"/>
      <c r="O2937" s="17"/>
      <c r="P2937" s="18"/>
    </row>
    <row r="2938" spans="4:16" x14ac:dyDescent="0.25">
      <c r="D2938" s="11"/>
      <c r="E2938" s="11"/>
      <c r="F2938" s="12"/>
      <c r="G2938" s="11"/>
      <c r="H2938" s="13"/>
      <c r="I2938" s="14"/>
      <c r="K2938" s="11"/>
      <c r="L2938" s="11"/>
      <c r="M2938" s="15"/>
      <c r="N2938" s="16"/>
      <c r="O2938" s="17"/>
      <c r="P2938" s="18"/>
    </row>
    <row r="2939" spans="4:16" x14ac:dyDescent="0.25">
      <c r="D2939" s="11"/>
      <c r="E2939" s="11"/>
      <c r="F2939" s="12"/>
      <c r="G2939" s="11"/>
      <c r="H2939" s="13"/>
      <c r="I2939" s="14"/>
      <c r="K2939" s="11"/>
      <c r="L2939" s="11"/>
      <c r="M2939" s="15"/>
      <c r="N2939" s="16"/>
      <c r="O2939" s="17"/>
      <c r="P2939" s="18"/>
    </row>
    <row r="2940" spans="4:16" x14ac:dyDescent="0.25">
      <c r="D2940" s="11"/>
      <c r="E2940" s="11"/>
      <c r="F2940" s="12"/>
      <c r="G2940" s="11"/>
      <c r="H2940" s="13"/>
      <c r="I2940" s="14"/>
      <c r="K2940" s="11"/>
      <c r="L2940" s="11"/>
      <c r="M2940" s="15"/>
      <c r="N2940" s="16"/>
      <c r="O2940" s="17"/>
      <c r="P2940" s="18"/>
    </row>
    <row r="2941" spans="4:16" x14ac:dyDescent="0.25">
      <c r="D2941" s="11"/>
      <c r="E2941" s="11"/>
      <c r="F2941" s="12"/>
      <c r="G2941" s="11"/>
      <c r="H2941" s="13"/>
      <c r="I2941" s="14"/>
      <c r="K2941" s="11"/>
      <c r="L2941" s="11"/>
      <c r="M2941" s="15"/>
      <c r="N2941" s="16"/>
      <c r="O2941" s="17"/>
      <c r="P2941" s="18"/>
    </row>
    <row r="2942" spans="4:16" x14ac:dyDescent="0.25">
      <c r="D2942" s="11"/>
      <c r="E2942" s="11"/>
      <c r="F2942" s="12"/>
      <c r="G2942" s="11"/>
      <c r="H2942" s="13"/>
      <c r="I2942" s="14"/>
      <c r="K2942" s="11"/>
      <c r="L2942" s="11"/>
      <c r="M2942" s="15"/>
      <c r="N2942" s="16"/>
      <c r="O2942" s="17"/>
      <c r="P2942" s="18"/>
    </row>
    <row r="2943" spans="4:16" x14ac:dyDescent="0.25">
      <c r="D2943" s="11"/>
      <c r="E2943" s="11"/>
      <c r="F2943" s="12"/>
      <c r="G2943" s="11"/>
      <c r="H2943" s="13"/>
      <c r="I2943" s="14"/>
      <c r="K2943" s="11"/>
      <c r="L2943" s="11"/>
      <c r="M2943" s="15"/>
      <c r="N2943" s="16"/>
      <c r="O2943" s="17"/>
      <c r="P2943" s="18"/>
    </row>
    <row r="2944" spans="4:16" x14ac:dyDescent="0.25">
      <c r="D2944" s="11"/>
      <c r="E2944" s="11"/>
      <c r="F2944" s="12"/>
      <c r="G2944" s="11"/>
      <c r="H2944" s="13"/>
      <c r="I2944" s="14"/>
      <c r="K2944" s="11"/>
      <c r="L2944" s="11"/>
      <c r="M2944" s="15"/>
      <c r="N2944" s="16"/>
      <c r="O2944" s="17"/>
      <c r="P2944" s="18"/>
    </row>
    <row r="2945" spans="4:16" x14ac:dyDescent="0.25">
      <c r="D2945" s="11"/>
      <c r="E2945" s="11"/>
      <c r="F2945" s="12"/>
      <c r="G2945" s="11"/>
      <c r="H2945" s="13"/>
      <c r="I2945" s="14"/>
      <c r="K2945" s="11"/>
      <c r="L2945" s="11"/>
      <c r="M2945" s="15"/>
      <c r="N2945" s="16"/>
      <c r="O2945" s="17"/>
      <c r="P2945" s="18"/>
    </row>
    <row r="2946" spans="4:16" x14ac:dyDescent="0.25">
      <c r="D2946" s="11"/>
      <c r="E2946" s="11"/>
      <c r="F2946" s="12"/>
      <c r="G2946" s="11"/>
      <c r="H2946" s="13"/>
      <c r="I2946" s="14"/>
      <c r="K2946" s="11"/>
      <c r="L2946" s="11"/>
      <c r="M2946" s="15"/>
      <c r="N2946" s="16"/>
      <c r="O2946" s="17"/>
      <c r="P2946" s="18"/>
    </row>
    <row r="2947" spans="4:16" x14ac:dyDescent="0.25">
      <c r="D2947" s="11"/>
      <c r="E2947" s="11"/>
      <c r="F2947" s="12"/>
      <c r="G2947" s="11"/>
      <c r="H2947" s="13"/>
      <c r="I2947" s="14"/>
      <c r="K2947" s="11"/>
      <c r="L2947" s="11"/>
      <c r="M2947" s="15"/>
      <c r="N2947" s="16"/>
      <c r="O2947" s="17"/>
      <c r="P2947" s="18"/>
    </row>
    <row r="2948" spans="4:16" x14ac:dyDescent="0.25">
      <c r="D2948" s="11"/>
      <c r="E2948" s="11"/>
      <c r="F2948" s="12"/>
      <c r="G2948" s="11"/>
      <c r="H2948" s="13"/>
      <c r="I2948" s="14"/>
      <c r="K2948" s="11"/>
      <c r="L2948" s="11"/>
      <c r="M2948" s="15"/>
      <c r="N2948" s="16"/>
      <c r="O2948" s="17"/>
      <c r="P2948" s="18"/>
    </row>
    <row r="2949" spans="4:16" x14ac:dyDescent="0.25">
      <c r="D2949" s="11"/>
      <c r="E2949" s="11"/>
      <c r="F2949" s="12"/>
      <c r="G2949" s="11"/>
      <c r="H2949" s="13"/>
      <c r="I2949" s="14"/>
      <c r="K2949" s="11"/>
      <c r="L2949" s="11"/>
      <c r="M2949" s="15"/>
      <c r="N2949" s="16"/>
      <c r="O2949" s="17"/>
      <c r="P2949" s="18"/>
    </row>
    <row r="2950" spans="4:16" x14ac:dyDescent="0.25">
      <c r="D2950" s="11"/>
      <c r="E2950" s="11"/>
      <c r="F2950" s="12"/>
      <c r="G2950" s="11"/>
      <c r="H2950" s="13"/>
      <c r="I2950" s="14"/>
      <c r="K2950" s="11"/>
      <c r="L2950" s="11"/>
      <c r="M2950" s="15"/>
      <c r="N2950" s="16"/>
      <c r="O2950" s="17"/>
      <c r="P2950" s="18"/>
    </row>
    <row r="2951" spans="4:16" x14ac:dyDescent="0.25">
      <c r="D2951" s="11"/>
      <c r="E2951" s="11"/>
      <c r="F2951" s="12"/>
      <c r="G2951" s="11"/>
      <c r="H2951" s="13"/>
      <c r="I2951" s="14"/>
      <c r="K2951" s="11"/>
      <c r="L2951" s="11"/>
      <c r="M2951" s="15"/>
      <c r="N2951" s="16"/>
      <c r="O2951" s="17"/>
      <c r="P2951" s="18"/>
    </row>
    <row r="2952" spans="4:16" x14ac:dyDescent="0.25">
      <c r="D2952" s="11"/>
      <c r="E2952" s="11"/>
      <c r="F2952" s="12"/>
      <c r="G2952" s="11"/>
      <c r="H2952" s="13"/>
      <c r="I2952" s="14"/>
      <c r="K2952" s="11"/>
      <c r="L2952" s="11"/>
      <c r="M2952" s="15"/>
      <c r="N2952" s="16"/>
      <c r="O2952" s="17"/>
      <c r="P2952" s="18"/>
    </row>
    <row r="2953" spans="4:16" x14ac:dyDescent="0.25">
      <c r="D2953" s="11"/>
      <c r="E2953" s="11"/>
      <c r="F2953" s="12"/>
      <c r="G2953" s="11"/>
      <c r="H2953" s="13"/>
      <c r="I2953" s="14"/>
      <c r="K2953" s="11"/>
      <c r="L2953" s="11"/>
      <c r="M2953" s="15"/>
      <c r="N2953" s="16"/>
      <c r="O2953" s="17"/>
      <c r="P2953" s="18"/>
    </row>
    <row r="2954" spans="4:16" x14ac:dyDescent="0.25">
      <c r="D2954" s="11"/>
      <c r="E2954" s="11"/>
      <c r="F2954" s="12"/>
      <c r="G2954" s="11"/>
      <c r="H2954" s="13"/>
      <c r="I2954" s="14"/>
      <c r="K2954" s="11"/>
      <c r="L2954" s="11"/>
      <c r="M2954" s="15"/>
      <c r="N2954" s="16"/>
      <c r="O2954" s="17"/>
      <c r="P2954" s="18"/>
    </row>
    <row r="2955" spans="4:16" x14ac:dyDescent="0.25">
      <c r="D2955" s="11"/>
      <c r="E2955" s="11"/>
      <c r="F2955" s="12"/>
      <c r="G2955" s="11"/>
      <c r="H2955" s="13"/>
      <c r="I2955" s="14"/>
      <c r="K2955" s="11"/>
      <c r="L2955" s="11"/>
      <c r="M2955" s="15"/>
      <c r="N2955" s="16"/>
      <c r="O2955" s="17"/>
      <c r="P2955" s="18"/>
    </row>
    <row r="2956" spans="4:16" x14ac:dyDescent="0.25">
      <c r="D2956" s="11"/>
      <c r="E2956" s="11"/>
      <c r="F2956" s="12"/>
      <c r="G2956" s="11"/>
      <c r="H2956" s="13"/>
      <c r="I2956" s="14"/>
      <c r="K2956" s="11"/>
      <c r="L2956" s="11"/>
      <c r="M2956" s="15"/>
      <c r="N2956" s="16"/>
      <c r="O2956" s="17"/>
      <c r="P2956" s="18"/>
    </row>
    <row r="2957" spans="4:16" x14ac:dyDescent="0.25">
      <c r="D2957" s="11"/>
      <c r="E2957" s="11"/>
      <c r="F2957" s="12"/>
      <c r="G2957" s="11"/>
      <c r="H2957" s="13"/>
      <c r="I2957" s="14"/>
      <c r="K2957" s="11"/>
      <c r="L2957" s="11"/>
      <c r="M2957" s="15"/>
      <c r="N2957" s="16"/>
      <c r="O2957" s="17"/>
      <c r="P2957" s="18"/>
    </row>
    <row r="2958" spans="4:16" x14ac:dyDescent="0.25">
      <c r="D2958" s="11"/>
      <c r="E2958" s="11"/>
      <c r="F2958" s="12"/>
      <c r="G2958" s="11"/>
      <c r="H2958" s="13"/>
      <c r="I2958" s="14"/>
      <c r="K2958" s="11"/>
      <c r="L2958" s="11"/>
      <c r="M2958" s="15"/>
      <c r="N2958" s="16"/>
      <c r="O2958" s="17"/>
      <c r="P2958" s="18"/>
    </row>
    <row r="2959" spans="4:16" x14ac:dyDescent="0.25">
      <c r="D2959" s="11"/>
      <c r="E2959" s="11"/>
      <c r="F2959" s="12"/>
      <c r="G2959" s="11"/>
      <c r="H2959" s="13"/>
      <c r="I2959" s="14"/>
      <c r="K2959" s="11"/>
      <c r="L2959" s="11"/>
      <c r="M2959" s="15"/>
      <c r="N2959" s="16"/>
      <c r="O2959" s="17"/>
      <c r="P2959" s="18"/>
    </row>
    <row r="2960" spans="4:16" x14ac:dyDescent="0.25">
      <c r="D2960" s="11"/>
      <c r="E2960" s="11"/>
      <c r="F2960" s="12"/>
      <c r="G2960" s="11"/>
      <c r="H2960" s="13"/>
      <c r="I2960" s="14"/>
      <c r="K2960" s="11"/>
      <c r="L2960" s="11"/>
      <c r="M2960" s="15"/>
      <c r="N2960" s="16"/>
      <c r="O2960" s="17"/>
      <c r="P2960" s="18"/>
    </row>
    <row r="2961" spans="4:16" x14ac:dyDescent="0.25">
      <c r="D2961" s="11"/>
      <c r="E2961" s="11"/>
      <c r="F2961" s="12"/>
      <c r="G2961" s="11"/>
      <c r="H2961" s="13"/>
      <c r="I2961" s="14"/>
      <c r="K2961" s="11"/>
      <c r="L2961" s="11"/>
      <c r="M2961" s="15"/>
      <c r="N2961" s="16"/>
      <c r="O2961" s="17"/>
      <c r="P2961" s="18"/>
    </row>
    <row r="2962" spans="4:16" x14ac:dyDescent="0.25">
      <c r="D2962" s="11"/>
      <c r="E2962" s="11"/>
      <c r="F2962" s="12"/>
      <c r="G2962" s="11"/>
      <c r="H2962" s="13"/>
      <c r="I2962" s="14"/>
      <c r="K2962" s="11"/>
      <c r="L2962" s="11"/>
      <c r="M2962" s="15"/>
      <c r="N2962" s="16"/>
      <c r="O2962" s="17"/>
      <c r="P2962" s="18"/>
    </row>
    <row r="2963" spans="4:16" x14ac:dyDescent="0.25">
      <c r="D2963" s="11"/>
      <c r="E2963" s="11"/>
      <c r="F2963" s="12"/>
      <c r="G2963" s="11"/>
      <c r="H2963" s="13"/>
      <c r="I2963" s="14"/>
      <c r="K2963" s="11"/>
      <c r="L2963" s="11"/>
      <c r="M2963" s="15"/>
      <c r="N2963" s="16"/>
      <c r="O2963" s="17"/>
      <c r="P2963" s="18"/>
    </row>
    <row r="2964" spans="4:16" x14ac:dyDescent="0.25">
      <c r="D2964" s="11"/>
      <c r="E2964" s="11"/>
      <c r="F2964" s="12"/>
      <c r="G2964" s="11"/>
      <c r="H2964" s="13"/>
      <c r="I2964" s="14"/>
      <c r="K2964" s="11"/>
      <c r="L2964" s="11"/>
      <c r="M2964" s="15"/>
      <c r="N2964" s="16"/>
      <c r="O2964" s="17"/>
      <c r="P2964" s="18"/>
    </row>
    <row r="2965" spans="4:16" x14ac:dyDescent="0.25">
      <c r="D2965" s="11"/>
      <c r="E2965" s="11"/>
      <c r="F2965" s="12"/>
      <c r="G2965" s="11"/>
      <c r="H2965" s="13"/>
      <c r="I2965" s="14"/>
      <c r="K2965" s="11"/>
      <c r="L2965" s="11"/>
      <c r="M2965" s="15"/>
      <c r="N2965" s="16"/>
      <c r="O2965" s="17"/>
      <c r="P2965" s="18"/>
    </row>
    <row r="2966" spans="4:16" x14ac:dyDescent="0.25">
      <c r="D2966" s="11"/>
      <c r="E2966" s="11"/>
      <c r="F2966" s="12"/>
      <c r="G2966" s="11"/>
      <c r="H2966" s="13"/>
      <c r="I2966" s="14"/>
      <c r="K2966" s="11"/>
      <c r="L2966" s="11"/>
      <c r="M2966" s="15"/>
      <c r="N2966" s="16"/>
      <c r="O2966" s="17"/>
      <c r="P2966" s="18"/>
    </row>
    <row r="2967" spans="4:16" x14ac:dyDescent="0.25">
      <c r="D2967" s="11"/>
      <c r="E2967" s="11"/>
      <c r="F2967" s="12"/>
      <c r="G2967" s="11"/>
      <c r="H2967" s="13"/>
      <c r="I2967" s="14"/>
      <c r="K2967" s="11"/>
      <c r="L2967" s="11"/>
      <c r="M2967" s="15"/>
      <c r="N2967" s="16"/>
      <c r="O2967" s="17"/>
      <c r="P2967" s="18"/>
    </row>
    <row r="2968" spans="4:16" x14ac:dyDescent="0.25">
      <c r="D2968" s="11"/>
      <c r="E2968" s="11"/>
      <c r="F2968" s="12"/>
      <c r="G2968" s="11"/>
      <c r="H2968" s="13"/>
      <c r="I2968" s="14"/>
      <c r="K2968" s="11"/>
      <c r="L2968" s="11"/>
      <c r="M2968" s="15"/>
      <c r="N2968" s="16"/>
      <c r="O2968" s="17"/>
      <c r="P2968" s="18"/>
    </row>
    <row r="2969" spans="4:16" x14ac:dyDescent="0.25">
      <c r="D2969" s="11"/>
      <c r="E2969" s="11"/>
      <c r="F2969" s="12"/>
      <c r="G2969" s="11"/>
      <c r="H2969" s="13"/>
      <c r="I2969" s="14"/>
      <c r="K2969" s="11"/>
      <c r="L2969" s="11"/>
      <c r="M2969" s="15"/>
      <c r="N2969" s="16"/>
      <c r="O2969" s="17"/>
      <c r="P2969" s="18"/>
    </row>
    <row r="2970" spans="4:16" x14ac:dyDescent="0.25">
      <c r="D2970" s="11"/>
      <c r="E2970" s="11"/>
      <c r="F2970" s="12"/>
      <c r="G2970" s="11"/>
      <c r="H2970" s="13"/>
      <c r="I2970" s="14"/>
      <c r="K2970" s="11"/>
      <c r="L2970" s="11"/>
      <c r="M2970" s="15"/>
      <c r="N2970" s="16"/>
      <c r="O2970" s="17"/>
      <c r="P2970" s="18"/>
    </row>
    <row r="2971" spans="4:16" x14ac:dyDescent="0.25">
      <c r="D2971" s="11"/>
      <c r="E2971" s="11"/>
      <c r="F2971" s="12"/>
      <c r="G2971" s="11"/>
      <c r="H2971" s="13"/>
      <c r="I2971" s="14"/>
      <c r="K2971" s="11"/>
      <c r="L2971" s="11"/>
      <c r="M2971" s="15"/>
      <c r="N2971" s="16"/>
      <c r="O2971" s="17"/>
      <c r="P2971" s="18"/>
    </row>
    <row r="2972" spans="4:16" x14ac:dyDescent="0.25">
      <c r="D2972" s="11"/>
      <c r="E2972" s="11"/>
      <c r="F2972" s="12"/>
      <c r="G2972" s="11"/>
      <c r="H2972" s="13"/>
      <c r="I2972" s="14"/>
      <c r="K2972" s="11"/>
      <c r="L2972" s="11"/>
      <c r="M2972" s="15"/>
      <c r="N2972" s="16"/>
      <c r="O2972" s="17"/>
      <c r="P2972" s="18"/>
    </row>
    <row r="2973" spans="4:16" x14ac:dyDescent="0.25">
      <c r="D2973" s="11"/>
      <c r="E2973" s="11"/>
      <c r="F2973" s="12"/>
      <c r="G2973" s="11"/>
      <c r="H2973" s="13"/>
      <c r="I2973" s="14"/>
      <c r="K2973" s="11"/>
      <c r="L2973" s="11"/>
      <c r="M2973" s="15"/>
      <c r="N2973" s="16"/>
      <c r="O2973" s="17"/>
      <c r="P2973" s="18"/>
    </row>
    <row r="2974" spans="4:16" x14ac:dyDescent="0.25">
      <c r="D2974" s="11"/>
      <c r="E2974" s="11"/>
      <c r="F2974" s="12"/>
      <c r="G2974" s="11"/>
      <c r="H2974" s="13"/>
      <c r="I2974" s="14"/>
      <c r="K2974" s="11"/>
      <c r="L2974" s="11"/>
      <c r="M2974" s="15"/>
      <c r="N2974" s="16"/>
      <c r="O2974" s="17"/>
      <c r="P2974" s="18"/>
    </row>
    <row r="2975" spans="4:16" x14ac:dyDescent="0.25">
      <c r="D2975" s="11"/>
      <c r="E2975" s="11"/>
      <c r="F2975" s="12"/>
      <c r="G2975" s="11"/>
      <c r="H2975" s="13"/>
      <c r="I2975" s="14"/>
      <c r="K2975" s="11"/>
      <c r="L2975" s="11"/>
      <c r="M2975" s="15"/>
      <c r="N2975" s="16"/>
      <c r="O2975" s="17"/>
      <c r="P2975" s="18"/>
    </row>
    <row r="2976" spans="4:16" x14ac:dyDescent="0.25">
      <c r="D2976" s="11"/>
      <c r="E2976" s="11"/>
      <c r="F2976" s="12"/>
      <c r="G2976" s="11"/>
      <c r="H2976" s="13"/>
      <c r="I2976" s="14"/>
      <c r="K2976" s="11"/>
      <c r="L2976" s="11"/>
      <c r="M2976" s="15"/>
      <c r="N2976" s="16"/>
      <c r="O2976" s="17"/>
      <c r="P2976" s="18"/>
    </row>
    <row r="2977" spans="4:16" x14ac:dyDescent="0.25">
      <c r="D2977" s="11"/>
      <c r="E2977" s="11"/>
      <c r="F2977" s="12"/>
      <c r="G2977" s="11"/>
      <c r="H2977" s="13"/>
      <c r="I2977" s="14"/>
      <c r="K2977" s="11"/>
      <c r="L2977" s="11"/>
      <c r="M2977" s="15"/>
      <c r="N2977" s="16"/>
      <c r="O2977" s="17"/>
      <c r="P2977" s="18"/>
    </row>
    <row r="2978" spans="4:16" x14ac:dyDescent="0.25">
      <c r="D2978" s="11"/>
      <c r="E2978" s="11"/>
      <c r="F2978" s="12"/>
      <c r="G2978" s="11"/>
      <c r="H2978" s="13"/>
      <c r="I2978" s="14"/>
      <c r="K2978" s="11"/>
      <c r="L2978" s="11"/>
      <c r="M2978" s="15"/>
      <c r="N2978" s="16"/>
      <c r="O2978" s="17"/>
      <c r="P2978" s="18"/>
    </row>
    <row r="2979" spans="4:16" x14ac:dyDescent="0.25">
      <c r="D2979" s="11"/>
      <c r="E2979" s="11"/>
      <c r="F2979" s="12"/>
      <c r="G2979" s="11"/>
      <c r="H2979" s="13"/>
      <c r="I2979" s="14"/>
      <c r="K2979" s="11"/>
      <c r="L2979" s="11"/>
      <c r="M2979" s="15"/>
      <c r="N2979" s="16"/>
      <c r="O2979" s="17"/>
      <c r="P2979" s="18"/>
    </row>
    <row r="2980" spans="4:16" x14ac:dyDescent="0.25">
      <c r="D2980" s="11"/>
      <c r="E2980" s="11"/>
      <c r="F2980" s="12"/>
      <c r="G2980" s="11"/>
      <c r="H2980" s="13"/>
      <c r="I2980" s="14"/>
      <c r="K2980" s="11"/>
      <c r="L2980" s="11"/>
      <c r="M2980" s="15"/>
      <c r="N2980" s="16"/>
      <c r="O2980" s="17"/>
      <c r="P2980" s="18"/>
    </row>
    <row r="2981" spans="4:16" x14ac:dyDescent="0.25">
      <c r="D2981" s="11"/>
      <c r="E2981" s="11"/>
      <c r="F2981" s="12"/>
      <c r="G2981" s="11"/>
      <c r="H2981" s="13"/>
      <c r="I2981" s="14"/>
      <c r="K2981" s="11"/>
      <c r="L2981" s="11"/>
      <c r="M2981" s="15"/>
      <c r="N2981" s="16"/>
      <c r="O2981" s="17"/>
      <c r="P2981" s="18"/>
    </row>
    <row r="2982" spans="4:16" x14ac:dyDescent="0.25">
      <c r="D2982" s="11"/>
      <c r="E2982" s="11"/>
      <c r="F2982" s="12"/>
      <c r="G2982" s="11"/>
      <c r="H2982" s="13"/>
      <c r="I2982" s="14"/>
      <c r="K2982" s="11"/>
      <c r="L2982" s="11"/>
      <c r="M2982" s="15"/>
      <c r="N2982" s="16"/>
      <c r="O2982" s="17"/>
      <c r="P2982" s="18"/>
    </row>
    <row r="2983" spans="4:16" x14ac:dyDescent="0.25">
      <c r="D2983" s="11"/>
      <c r="E2983" s="11"/>
      <c r="F2983" s="12"/>
      <c r="G2983" s="11"/>
      <c r="H2983" s="13"/>
      <c r="I2983" s="14"/>
      <c r="K2983" s="11"/>
      <c r="L2983" s="11"/>
      <c r="M2983" s="15"/>
      <c r="N2983" s="16"/>
      <c r="O2983" s="17"/>
      <c r="P2983" s="18"/>
    </row>
    <row r="2984" spans="4:16" x14ac:dyDescent="0.25">
      <c r="D2984" s="11"/>
      <c r="E2984" s="11"/>
      <c r="F2984" s="12"/>
      <c r="G2984" s="11"/>
      <c r="H2984" s="13"/>
      <c r="I2984" s="14"/>
      <c r="K2984" s="11"/>
      <c r="L2984" s="11"/>
      <c r="M2984" s="15"/>
      <c r="N2984" s="16"/>
      <c r="O2984" s="17"/>
      <c r="P2984" s="18"/>
    </row>
    <row r="2985" spans="4:16" x14ac:dyDescent="0.25">
      <c r="D2985" s="11"/>
      <c r="E2985" s="11"/>
      <c r="F2985" s="12"/>
      <c r="G2985" s="11"/>
      <c r="H2985" s="13"/>
      <c r="I2985" s="14"/>
      <c r="K2985" s="11"/>
      <c r="L2985" s="11"/>
      <c r="M2985" s="15"/>
      <c r="N2985" s="16"/>
      <c r="O2985" s="17"/>
      <c r="P2985" s="18"/>
    </row>
    <row r="2986" spans="4:16" x14ac:dyDescent="0.25">
      <c r="D2986" s="11"/>
      <c r="E2986" s="11"/>
      <c r="F2986" s="12"/>
      <c r="G2986" s="11"/>
      <c r="H2986" s="13"/>
      <c r="I2986" s="14"/>
      <c r="K2986" s="11"/>
      <c r="L2986" s="11"/>
      <c r="M2986" s="15"/>
      <c r="N2986" s="16"/>
      <c r="O2986" s="17"/>
      <c r="P2986" s="18"/>
    </row>
    <row r="2987" spans="4:16" x14ac:dyDescent="0.25">
      <c r="D2987" s="11"/>
      <c r="E2987" s="11"/>
      <c r="F2987" s="12"/>
      <c r="G2987" s="11"/>
      <c r="H2987" s="13"/>
      <c r="I2987" s="14"/>
      <c r="K2987" s="11"/>
      <c r="L2987" s="11"/>
      <c r="M2987" s="15"/>
      <c r="N2987" s="16"/>
      <c r="O2987" s="17"/>
      <c r="P2987" s="18"/>
    </row>
    <row r="2988" spans="4:16" x14ac:dyDescent="0.25">
      <c r="D2988" s="11"/>
      <c r="E2988" s="11"/>
      <c r="F2988" s="12"/>
      <c r="G2988" s="11"/>
      <c r="H2988" s="13"/>
      <c r="I2988" s="14"/>
      <c r="K2988" s="11"/>
      <c r="L2988" s="11"/>
      <c r="M2988" s="15"/>
      <c r="N2988" s="16"/>
      <c r="O2988" s="17"/>
      <c r="P2988" s="18"/>
    </row>
    <row r="2989" spans="4:16" x14ac:dyDescent="0.25">
      <c r="D2989" s="11"/>
      <c r="E2989" s="11"/>
      <c r="F2989" s="12"/>
      <c r="G2989" s="11"/>
      <c r="H2989" s="13"/>
      <c r="I2989" s="14"/>
      <c r="K2989" s="11"/>
      <c r="L2989" s="11"/>
      <c r="M2989" s="15"/>
      <c r="N2989" s="16"/>
      <c r="O2989" s="17"/>
      <c r="P2989" s="18"/>
    </row>
    <row r="2990" spans="4:16" x14ac:dyDescent="0.25">
      <c r="D2990" s="11"/>
      <c r="E2990" s="11"/>
      <c r="F2990" s="12"/>
      <c r="G2990" s="11"/>
      <c r="H2990" s="13"/>
      <c r="I2990" s="14"/>
      <c r="K2990" s="11"/>
      <c r="L2990" s="11"/>
      <c r="M2990" s="15"/>
      <c r="N2990" s="16"/>
      <c r="O2990" s="17"/>
      <c r="P2990" s="18"/>
    </row>
    <row r="2991" spans="4:16" x14ac:dyDescent="0.25">
      <c r="D2991" s="11"/>
      <c r="E2991" s="11"/>
      <c r="F2991" s="12"/>
      <c r="G2991" s="11"/>
      <c r="H2991" s="13"/>
      <c r="I2991" s="14"/>
      <c r="K2991" s="11"/>
      <c r="L2991" s="11"/>
      <c r="M2991" s="15"/>
      <c r="N2991" s="16"/>
      <c r="O2991" s="17"/>
      <c r="P2991" s="18"/>
    </row>
    <row r="2992" spans="4:16" x14ac:dyDescent="0.25">
      <c r="D2992" s="11"/>
      <c r="E2992" s="11"/>
      <c r="F2992" s="12"/>
      <c r="G2992" s="11"/>
      <c r="H2992" s="13"/>
      <c r="I2992" s="14"/>
      <c r="K2992" s="11"/>
      <c r="L2992" s="11"/>
      <c r="M2992" s="15"/>
      <c r="N2992" s="16"/>
      <c r="O2992" s="17"/>
      <c r="P2992" s="18"/>
    </row>
    <row r="2993" spans="4:16" x14ac:dyDescent="0.25">
      <c r="D2993" s="11"/>
      <c r="E2993" s="11"/>
      <c r="F2993" s="12"/>
      <c r="G2993" s="11"/>
      <c r="H2993" s="13"/>
      <c r="I2993" s="14"/>
      <c r="K2993" s="11"/>
      <c r="L2993" s="11"/>
      <c r="M2993" s="15"/>
      <c r="N2993" s="16"/>
      <c r="O2993" s="17"/>
      <c r="P2993" s="18"/>
    </row>
    <row r="2994" spans="4:16" x14ac:dyDescent="0.25">
      <c r="D2994" s="11"/>
      <c r="E2994" s="11"/>
      <c r="F2994" s="12"/>
      <c r="G2994" s="11"/>
      <c r="H2994" s="13"/>
      <c r="I2994" s="14"/>
      <c r="K2994" s="11"/>
      <c r="L2994" s="11"/>
      <c r="M2994" s="15"/>
      <c r="N2994" s="16"/>
      <c r="O2994" s="17"/>
      <c r="P2994" s="18"/>
    </row>
    <row r="2995" spans="4:16" x14ac:dyDescent="0.25">
      <c r="D2995" s="11"/>
      <c r="E2995" s="11"/>
      <c r="F2995" s="12"/>
      <c r="G2995" s="11"/>
      <c r="H2995" s="13"/>
      <c r="I2995" s="14"/>
      <c r="K2995" s="11"/>
      <c r="L2995" s="11"/>
      <c r="M2995" s="15"/>
      <c r="N2995" s="16"/>
      <c r="O2995" s="17"/>
      <c r="P2995" s="18"/>
    </row>
    <row r="2996" spans="4:16" x14ac:dyDescent="0.25">
      <c r="D2996" s="11"/>
      <c r="E2996" s="11"/>
      <c r="F2996" s="12"/>
      <c r="G2996" s="11"/>
      <c r="H2996" s="13"/>
      <c r="I2996" s="14"/>
      <c r="K2996" s="11"/>
      <c r="L2996" s="11"/>
      <c r="M2996" s="15"/>
      <c r="N2996" s="16"/>
      <c r="O2996" s="17"/>
      <c r="P2996" s="18"/>
    </row>
    <row r="2997" spans="4:16" x14ac:dyDescent="0.25">
      <c r="D2997" s="11"/>
      <c r="E2997" s="11"/>
      <c r="F2997" s="12"/>
      <c r="G2997" s="11"/>
      <c r="H2997" s="13"/>
      <c r="I2997" s="14"/>
      <c r="K2997" s="11"/>
      <c r="L2997" s="11"/>
      <c r="M2997" s="15"/>
      <c r="N2997" s="16"/>
      <c r="O2997" s="17"/>
      <c r="P2997" s="18"/>
    </row>
    <row r="2998" spans="4:16" x14ac:dyDescent="0.25">
      <c r="D2998" s="11"/>
      <c r="E2998" s="11"/>
      <c r="F2998" s="12"/>
      <c r="G2998" s="11"/>
      <c r="H2998" s="13"/>
      <c r="I2998" s="14"/>
      <c r="K2998" s="11"/>
      <c r="L2998" s="11"/>
      <c r="M2998" s="15"/>
      <c r="N2998" s="16"/>
      <c r="O2998" s="17"/>
      <c r="P2998" s="18"/>
    </row>
    <row r="2999" spans="4:16" x14ac:dyDescent="0.25">
      <c r="D2999" s="11"/>
      <c r="E2999" s="11"/>
      <c r="F2999" s="12"/>
      <c r="G2999" s="11"/>
      <c r="H2999" s="13"/>
      <c r="I2999" s="14"/>
      <c r="K2999" s="11"/>
      <c r="L2999" s="11"/>
      <c r="M2999" s="15"/>
      <c r="N2999" s="16"/>
      <c r="O2999" s="17"/>
      <c r="P2999" s="18"/>
    </row>
    <row r="3000" spans="4:16" x14ac:dyDescent="0.25">
      <c r="D3000" s="11"/>
      <c r="E3000" s="11"/>
      <c r="F3000" s="12"/>
      <c r="G3000" s="11"/>
      <c r="H3000" s="13"/>
      <c r="I3000" s="14"/>
      <c r="K3000" s="11"/>
      <c r="L3000" s="11"/>
      <c r="M3000" s="15"/>
      <c r="N3000" s="16"/>
      <c r="O3000" s="17"/>
      <c r="P3000" s="18"/>
    </row>
    <row r="3001" spans="4:16" x14ac:dyDescent="0.25">
      <c r="D3001" s="11"/>
      <c r="E3001" s="11"/>
      <c r="F3001" s="12"/>
      <c r="G3001" s="11"/>
      <c r="H3001" s="13"/>
      <c r="I3001" s="14"/>
      <c r="K3001" s="11"/>
      <c r="L3001" s="11"/>
      <c r="M3001" s="15"/>
      <c r="N3001" s="16"/>
      <c r="O3001" s="17"/>
      <c r="P3001" s="18"/>
    </row>
    <row r="3002" spans="4:16" x14ac:dyDescent="0.25">
      <c r="D3002" s="11"/>
      <c r="E3002" s="11"/>
      <c r="F3002" s="12"/>
      <c r="G3002" s="11"/>
      <c r="H3002" s="13"/>
      <c r="I3002" s="14"/>
      <c r="K3002" s="11"/>
      <c r="L3002" s="11"/>
      <c r="M3002" s="15"/>
      <c r="N3002" s="16"/>
      <c r="O3002" s="17"/>
      <c r="P3002" s="18"/>
    </row>
    <row r="3003" spans="4:16" x14ac:dyDescent="0.25">
      <c r="D3003" s="11"/>
      <c r="E3003" s="11"/>
      <c r="F3003" s="12"/>
      <c r="G3003" s="11"/>
      <c r="H3003" s="13"/>
      <c r="I3003" s="14"/>
      <c r="K3003" s="11"/>
      <c r="L3003" s="11"/>
      <c r="M3003" s="15"/>
      <c r="N3003" s="16"/>
      <c r="O3003" s="17"/>
      <c r="P3003" s="18"/>
    </row>
    <row r="3004" spans="4:16" x14ac:dyDescent="0.25">
      <c r="D3004" s="11"/>
      <c r="E3004" s="11"/>
      <c r="F3004" s="12"/>
      <c r="G3004" s="11"/>
      <c r="H3004" s="13"/>
      <c r="I3004" s="14"/>
      <c r="K3004" s="11"/>
      <c r="L3004" s="11"/>
      <c r="M3004" s="15"/>
      <c r="N3004" s="16"/>
      <c r="O3004" s="17"/>
      <c r="P3004" s="18"/>
    </row>
    <row r="3005" spans="4:16" x14ac:dyDescent="0.25">
      <c r="D3005" s="11"/>
      <c r="E3005" s="11"/>
      <c r="F3005" s="12"/>
      <c r="G3005" s="11"/>
      <c r="H3005" s="13"/>
      <c r="I3005" s="14"/>
      <c r="K3005" s="11"/>
      <c r="L3005" s="11"/>
      <c r="M3005" s="15"/>
      <c r="N3005" s="16"/>
      <c r="O3005" s="17"/>
      <c r="P3005" s="18"/>
    </row>
    <row r="3006" spans="4:16" x14ac:dyDescent="0.25">
      <c r="D3006" s="11"/>
      <c r="E3006" s="11"/>
      <c r="F3006" s="12"/>
      <c r="G3006" s="11"/>
      <c r="H3006" s="13"/>
      <c r="I3006" s="14"/>
      <c r="K3006" s="11"/>
      <c r="L3006" s="11"/>
      <c r="M3006" s="15"/>
      <c r="N3006" s="16"/>
      <c r="O3006" s="17"/>
      <c r="P3006" s="18"/>
    </row>
    <row r="3007" spans="4:16" x14ac:dyDescent="0.25">
      <c r="D3007" s="11"/>
      <c r="E3007" s="11"/>
      <c r="F3007" s="12"/>
      <c r="G3007" s="11"/>
      <c r="H3007" s="13"/>
      <c r="I3007" s="14"/>
      <c r="K3007" s="11"/>
      <c r="L3007" s="11"/>
      <c r="M3007" s="15"/>
      <c r="N3007" s="16"/>
      <c r="O3007" s="17"/>
      <c r="P3007" s="18"/>
    </row>
    <row r="3008" spans="4:16" x14ac:dyDescent="0.25">
      <c r="D3008" s="11"/>
      <c r="E3008" s="11"/>
      <c r="F3008" s="12"/>
      <c r="G3008" s="11"/>
      <c r="H3008" s="13"/>
      <c r="I3008" s="14"/>
      <c r="K3008" s="11"/>
      <c r="L3008" s="11"/>
      <c r="M3008" s="15"/>
      <c r="N3008" s="16"/>
      <c r="O3008" s="17"/>
      <c r="P3008" s="18"/>
    </row>
    <row r="3009" spans="4:16" x14ac:dyDescent="0.25">
      <c r="D3009" s="11"/>
      <c r="E3009" s="11"/>
      <c r="F3009" s="12"/>
      <c r="G3009" s="11"/>
      <c r="H3009" s="13"/>
      <c r="I3009" s="14"/>
      <c r="K3009" s="11"/>
      <c r="L3009" s="11"/>
      <c r="M3009" s="15"/>
      <c r="N3009" s="16"/>
      <c r="O3009" s="17"/>
      <c r="P3009" s="18"/>
    </row>
    <row r="3010" spans="4:16" x14ac:dyDescent="0.25">
      <c r="D3010" s="11"/>
      <c r="E3010" s="11"/>
      <c r="F3010" s="12"/>
      <c r="G3010" s="11"/>
      <c r="H3010" s="13"/>
      <c r="I3010" s="14"/>
      <c r="K3010" s="11"/>
      <c r="L3010" s="11"/>
      <c r="M3010" s="15"/>
      <c r="N3010" s="16"/>
      <c r="O3010" s="17"/>
      <c r="P3010" s="18"/>
    </row>
    <row r="3011" spans="4:16" x14ac:dyDescent="0.25">
      <c r="D3011" s="11"/>
      <c r="E3011" s="11"/>
      <c r="F3011" s="12"/>
      <c r="G3011" s="11"/>
      <c r="H3011" s="13"/>
      <c r="I3011" s="14"/>
      <c r="K3011" s="11"/>
      <c r="L3011" s="11"/>
      <c r="M3011" s="15"/>
      <c r="N3011" s="16"/>
      <c r="O3011" s="17"/>
      <c r="P3011" s="18"/>
    </row>
    <row r="3012" spans="4:16" x14ac:dyDescent="0.25">
      <c r="D3012" s="11"/>
      <c r="E3012" s="11"/>
      <c r="F3012" s="12"/>
      <c r="G3012" s="11"/>
      <c r="H3012" s="13"/>
      <c r="I3012" s="14"/>
      <c r="K3012" s="11"/>
      <c r="L3012" s="11"/>
      <c r="M3012" s="15"/>
      <c r="N3012" s="16"/>
      <c r="O3012" s="17"/>
      <c r="P3012" s="18"/>
    </row>
    <row r="3013" spans="4:16" x14ac:dyDescent="0.25">
      <c r="D3013" s="11"/>
      <c r="E3013" s="11"/>
      <c r="F3013" s="12"/>
      <c r="G3013" s="11"/>
      <c r="H3013" s="13"/>
      <c r="I3013" s="14"/>
      <c r="K3013" s="11"/>
      <c r="L3013" s="11"/>
      <c r="M3013" s="15"/>
      <c r="N3013" s="16"/>
      <c r="O3013" s="17"/>
      <c r="P3013" s="18"/>
    </row>
    <row r="3014" spans="4:16" x14ac:dyDescent="0.25">
      <c r="D3014" s="11"/>
      <c r="E3014" s="11"/>
      <c r="F3014" s="12"/>
      <c r="G3014" s="11"/>
      <c r="H3014" s="13"/>
      <c r="I3014" s="14"/>
      <c r="K3014" s="11"/>
      <c r="L3014" s="11"/>
      <c r="M3014" s="15"/>
      <c r="N3014" s="16"/>
      <c r="O3014" s="17"/>
      <c r="P3014" s="18"/>
    </row>
    <row r="3015" spans="4:16" x14ac:dyDescent="0.25">
      <c r="D3015" s="11"/>
      <c r="E3015" s="11"/>
      <c r="F3015" s="12"/>
      <c r="G3015" s="11"/>
      <c r="H3015" s="13"/>
      <c r="I3015" s="14"/>
      <c r="K3015" s="11"/>
      <c r="L3015" s="11"/>
      <c r="M3015" s="15"/>
      <c r="N3015" s="16"/>
      <c r="O3015" s="17"/>
      <c r="P3015" s="18"/>
    </row>
    <row r="3016" spans="4:16" x14ac:dyDescent="0.25">
      <c r="D3016" s="11"/>
      <c r="E3016" s="11"/>
      <c r="F3016" s="12"/>
      <c r="G3016" s="11"/>
      <c r="H3016" s="13"/>
      <c r="I3016" s="14"/>
      <c r="K3016" s="11"/>
      <c r="L3016" s="11"/>
      <c r="M3016" s="15"/>
      <c r="N3016" s="16"/>
      <c r="O3016" s="17"/>
      <c r="P3016" s="18"/>
    </row>
    <row r="3017" spans="4:16" x14ac:dyDescent="0.25">
      <c r="D3017" s="11"/>
      <c r="E3017" s="11"/>
      <c r="F3017" s="12"/>
      <c r="G3017" s="11"/>
      <c r="H3017" s="13"/>
      <c r="I3017" s="14"/>
      <c r="K3017" s="11"/>
      <c r="L3017" s="11"/>
      <c r="M3017" s="15"/>
      <c r="N3017" s="16"/>
      <c r="O3017" s="17"/>
      <c r="P3017" s="18"/>
    </row>
    <row r="3018" spans="4:16" x14ac:dyDescent="0.25">
      <c r="D3018" s="11"/>
      <c r="E3018" s="11"/>
      <c r="F3018" s="12"/>
      <c r="G3018" s="11"/>
      <c r="H3018" s="13"/>
      <c r="I3018" s="14"/>
      <c r="K3018" s="11"/>
      <c r="L3018" s="11"/>
      <c r="M3018" s="15"/>
      <c r="N3018" s="16"/>
      <c r="O3018" s="17"/>
      <c r="P3018" s="18"/>
    </row>
    <row r="3019" spans="4:16" x14ac:dyDescent="0.25">
      <c r="D3019" s="11"/>
      <c r="E3019" s="11"/>
      <c r="F3019" s="12"/>
      <c r="G3019" s="11"/>
      <c r="H3019" s="13"/>
      <c r="I3019" s="14"/>
      <c r="K3019" s="11"/>
      <c r="L3019" s="11"/>
      <c r="M3019" s="15"/>
      <c r="N3019" s="16"/>
      <c r="O3019" s="17"/>
      <c r="P3019" s="18"/>
    </row>
    <row r="3020" spans="4:16" x14ac:dyDescent="0.25">
      <c r="D3020" s="11"/>
      <c r="E3020" s="11"/>
      <c r="F3020" s="12"/>
      <c r="G3020" s="11"/>
      <c r="H3020" s="13"/>
      <c r="I3020" s="14"/>
      <c r="K3020" s="11"/>
      <c r="L3020" s="11"/>
      <c r="M3020" s="15"/>
      <c r="N3020" s="16"/>
      <c r="O3020" s="17"/>
      <c r="P3020" s="18"/>
    </row>
    <row r="3021" spans="4:16" x14ac:dyDescent="0.25">
      <c r="D3021" s="11"/>
      <c r="E3021" s="11"/>
      <c r="F3021" s="12"/>
      <c r="G3021" s="11"/>
      <c r="H3021" s="13"/>
      <c r="I3021" s="14"/>
      <c r="K3021" s="11"/>
      <c r="L3021" s="11"/>
      <c r="M3021" s="15"/>
      <c r="N3021" s="16"/>
      <c r="O3021" s="17"/>
      <c r="P3021" s="18"/>
    </row>
    <row r="3022" spans="4:16" x14ac:dyDescent="0.25">
      <c r="D3022" s="11"/>
      <c r="E3022" s="11"/>
      <c r="F3022" s="12"/>
      <c r="G3022" s="11"/>
      <c r="H3022" s="13"/>
      <c r="I3022" s="14"/>
      <c r="K3022" s="11"/>
      <c r="L3022" s="11"/>
      <c r="M3022" s="15"/>
      <c r="N3022" s="16"/>
      <c r="O3022" s="17"/>
      <c r="P3022" s="18"/>
    </row>
    <row r="3023" spans="4:16" x14ac:dyDescent="0.25">
      <c r="D3023" s="11"/>
      <c r="E3023" s="11"/>
      <c r="F3023" s="12"/>
      <c r="G3023" s="11"/>
      <c r="H3023" s="13"/>
      <c r="I3023" s="14"/>
      <c r="K3023" s="11"/>
      <c r="L3023" s="11"/>
      <c r="M3023" s="15"/>
      <c r="N3023" s="16"/>
      <c r="O3023" s="17"/>
      <c r="P3023" s="18"/>
    </row>
    <row r="3024" spans="4:16" x14ac:dyDescent="0.25">
      <c r="D3024" s="11"/>
      <c r="E3024" s="11"/>
      <c r="F3024" s="12"/>
      <c r="G3024" s="11"/>
      <c r="H3024" s="13"/>
      <c r="I3024" s="14"/>
      <c r="K3024" s="11"/>
      <c r="L3024" s="11"/>
      <c r="M3024" s="15"/>
      <c r="N3024" s="16"/>
      <c r="O3024" s="17"/>
      <c r="P3024" s="18"/>
    </row>
    <row r="3025" spans="4:16" x14ac:dyDescent="0.25">
      <c r="D3025" s="11"/>
      <c r="E3025" s="11"/>
      <c r="F3025" s="12"/>
      <c r="G3025" s="11"/>
      <c r="H3025" s="13"/>
      <c r="I3025" s="14"/>
      <c r="K3025" s="11"/>
      <c r="L3025" s="11"/>
      <c r="M3025" s="15"/>
      <c r="N3025" s="16"/>
      <c r="O3025" s="17"/>
      <c r="P3025" s="18"/>
    </row>
    <row r="3026" spans="4:16" x14ac:dyDescent="0.25">
      <c r="D3026" s="11"/>
      <c r="E3026" s="11"/>
      <c r="F3026" s="12"/>
      <c r="G3026" s="11"/>
      <c r="H3026" s="13"/>
      <c r="I3026" s="14"/>
      <c r="K3026" s="11"/>
      <c r="L3026" s="11"/>
      <c r="M3026" s="15"/>
      <c r="N3026" s="16"/>
      <c r="O3026" s="17"/>
      <c r="P3026" s="18"/>
    </row>
    <row r="3027" spans="4:16" x14ac:dyDescent="0.25">
      <c r="D3027" s="11"/>
      <c r="E3027" s="11"/>
      <c r="F3027" s="12"/>
      <c r="G3027" s="11"/>
      <c r="H3027" s="13"/>
      <c r="I3027" s="14"/>
      <c r="K3027" s="11"/>
      <c r="L3027" s="11"/>
      <c r="M3027" s="15"/>
      <c r="N3027" s="16"/>
      <c r="O3027" s="17"/>
      <c r="P3027" s="18"/>
    </row>
    <row r="3028" spans="4:16" x14ac:dyDescent="0.25">
      <c r="D3028" s="11"/>
      <c r="E3028" s="11"/>
      <c r="F3028" s="12"/>
      <c r="G3028" s="11"/>
      <c r="H3028" s="13"/>
      <c r="I3028" s="14"/>
      <c r="K3028" s="11"/>
      <c r="L3028" s="11"/>
      <c r="M3028" s="15"/>
      <c r="N3028" s="16"/>
      <c r="O3028" s="17"/>
      <c r="P3028" s="18"/>
    </row>
    <row r="3029" spans="4:16" x14ac:dyDescent="0.25">
      <c r="D3029" s="11"/>
      <c r="E3029" s="11"/>
      <c r="F3029" s="12"/>
      <c r="G3029" s="11"/>
      <c r="H3029" s="13"/>
      <c r="I3029" s="14"/>
      <c r="K3029" s="11"/>
      <c r="L3029" s="11"/>
      <c r="M3029" s="15"/>
      <c r="N3029" s="16"/>
      <c r="O3029" s="17"/>
      <c r="P3029" s="18"/>
    </row>
    <row r="3030" spans="4:16" x14ac:dyDescent="0.25">
      <c r="D3030" s="11"/>
      <c r="E3030" s="11"/>
      <c r="F3030" s="12"/>
      <c r="G3030" s="11"/>
      <c r="H3030" s="13"/>
      <c r="I3030" s="14"/>
      <c r="K3030" s="11"/>
      <c r="L3030" s="11"/>
      <c r="M3030" s="15"/>
      <c r="N3030" s="16"/>
      <c r="O3030" s="17"/>
      <c r="P3030" s="18"/>
    </row>
    <row r="3031" spans="4:16" x14ac:dyDescent="0.25">
      <c r="D3031" s="11"/>
      <c r="E3031" s="11"/>
      <c r="F3031" s="12"/>
      <c r="G3031" s="11"/>
      <c r="H3031" s="13"/>
      <c r="I3031" s="14"/>
      <c r="K3031" s="11"/>
      <c r="L3031" s="11"/>
      <c r="M3031" s="15"/>
      <c r="N3031" s="16"/>
      <c r="O3031" s="17"/>
      <c r="P3031" s="18"/>
    </row>
    <row r="3032" spans="4:16" x14ac:dyDescent="0.25">
      <c r="D3032" s="11"/>
      <c r="E3032" s="11"/>
      <c r="F3032" s="12"/>
      <c r="G3032" s="11"/>
      <c r="H3032" s="13"/>
      <c r="I3032" s="14"/>
      <c r="K3032" s="11"/>
      <c r="L3032" s="11"/>
      <c r="M3032" s="15"/>
      <c r="N3032" s="16"/>
      <c r="O3032" s="17"/>
      <c r="P3032" s="18"/>
    </row>
    <row r="3033" spans="4:16" x14ac:dyDescent="0.25">
      <c r="D3033" s="11"/>
      <c r="E3033" s="11"/>
      <c r="F3033" s="12"/>
      <c r="G3033" s="11"/>
      <c r="H3033" s="13"/>
      <c r="I3033" s="14"/>
      <c r="K3033" s="11"/>
      <c r="L3033" s="11"/>
      <c r="M3033" s="15"/>
      <c r="N3033" s="16"/>
      <c r="O3033" s="17"/>
      <c r="P3033" s="18"/>
    </row>
    <row r="3034" spans="4:16" x14ac:dyDescent="0.25">
      <c r="D3034" s="11"/>
      <c r="E3034" s="11"/>
      <c r="F3034" s="12"/>
      <c r="G3034" s="11"/>
      <c r="H3034" s="13"/>
      <c r="I3034" s="14"/>
      <c r="K3034" s="11"/>
      <c r="L3034" s="11"/>
      <c r="M3034" s="15"/>
      <c r="N3034" s="16"/>
      <c r="O3034" s="17"/>
      <c r="P3034" s="18"/>
    </row>
    <row r="3035" spans="4:16" x14ac:dyDescent="0.25">
      <c r="D3035" s="11"/>
      <c r="E3035" s="11"/>
      <c r="F3035" s="12"/>
      <c r="G3035" s="11"/>
      <c r="H3035" s="13"/>
      <c r="I3035" s="14"/>
      <c r="K3035" s="11"/>
      <c r="L3035" s="11"/>
      <c r="M3035" s="15"/>
      <c r="N3035" s="16"/>
      <c r="O3035" s="17"/>
      <c r="P3035" s="18"/>
    </row>
    <row r="3036" spans="4:16" x14ac:dyDescent="0.25">
      <c r="D3036" s="11"/>
      <c r="E3036" s="11"/>
      <c r="F3036" s="12"/>
      <c r="G3036" s="11"/>
      <c r="H3036" s="13"/>
      <c r="I3036" s="14"/>
      <c r="K3036" s="11"/>
      <c r="L3036" s="11"/>
      <c r="M3036" s="15"/>
      <c r="N3036" s="16"/>
      <c r="O3036" s="17"/>
      <c r="P3036" s="18"/>
    </row>
    <row r="3037" spans="4:16" x14ac:dyDescent="0.25">
      <c r="D3037" s="11"/>
      <c r="E3037" s="11"/>
      <c r="F3037" s="12"/>
      <c r="G3037" s="11"/>
      <c r="H3037" s="13"/>
      <c r="I3037" s="14"/>
      <c r="K3037" s="11"/>
      <c r="L3037" s="11"/>
      <c r="M3037" s="15"/>
      <c r="N3037" s="16"/>
      <c r="O3037" s="17"/>
      <c r="P3037" s="18"/>
    </row>
    <row r="3038" spans="4:16" x14ac:dyDescent="0.25">
      <c r="D3038" s="11"/>
      <c r="E3038" s="11"/>
      <c r="F3038" s="12"/>
      <c r="G3038" s="11"/>
      <c r="H3038" s="13"/>
      <c r="I3038" s="14"/>
      <c r="K3038" s="11"/>
      <c r="L3038" s="11"/>
      <c r="M3038" s="15"/>
      <c r="N3038" s="16"/>
      <c r="O3038" s="17"/>
      <c r="P3038" s="18"/>
    </row>
    <row r="3039" spans="4:16" x14ac:dyDescent="0.25">
      <c r="D3039" s="11"/>
      <c r="E3039" s="11"/>
      <c r="F3039" s="12"/>
      <c r="G3039" s="11"/>
      <c r="H3039" s="13"/>
      <c r="I3039" s="14"/>
      <c r="K3039" s="11"/>
      <c r="L3039" s="11"/>
      <c r="M3039" s="15"/>
      <c r="N3039" s="16"/>
      <c r="O3039" s="17"/>
      <c r="P3039" s="18"/>
    </row>
    <row r="3040" spans="4:16" x14ac:dyDescent="0.25">
      <c r="D3040" s="11"/>
      <c r="E3040" s="11"/>
      <c r="F3040" s="12"/>
      <c r="G3040" s="11"/>
      <c r="H3040" s="13"/>
      <c r="I3040" s="14"/>
      <c r="K3040" s="11"/>
      <c r="L3040" s="11"/>
      <c r="M3040" s="15"/>
      <c r="N3040" s="16"/>
      <c r="O3040" s="17"/>
      <c r="P3040" s="18"/>
    </row>
    <row r="3041" spans="4:16" x14ac:dyDescent="0.25">
      <c r="D3041" s="11"/>
      <c r="E3041" s="11"/>
      <c r="F3041" s="12"/>
      <c r="G3041" s="11"/>
      <c r="H3041" s="13"/>
      <c r="I3041" s="14"/>
      <c r="K3041" s="11"/>
      <c r="L3041" s="11"/>
      <c r="M3041" s="15"/>
      <c r="N3041" s="16"/>
      <c r="O3041" s="17"/>
      <c r="P3041" s="18"/>
    </row>
    <row r="3042" spans="4:16" x14ac:dyDescent="0.25">
      <c r="D3042" s="11"/>
      <c r="E3042" s="11"/>
      <c r="F3042" s="12"/>
      <c r="G3042" s="11"/>
      <c r="H3042" s="13"/>
      <c r="I3042" s="14"/>
      <c r="K3042" s="11"/>
      <c r="L3042" s="11"/>
      <c r="M3042" s="15"/>
      <c r="N3042" s="16"/>
      <c r="O3042" s="17"/>
      <c r="P3042" s="18"/>
    </row>
    <row r="3043" spans="4:16" x14ac:dyDescent="0.25">
      <c r="D3043" s="11"/>
      <c r="E3043" s="11"/>
      <c r="F3043" s="12"/>
      <c r="G3043" s="11"/>
      <c r="H3043" s="13"/>
      <c r="I3043" s="14"/>
      <c r="K3043" s="11"/>
      <c r="L3043" s="11"/>
      <c r="M3043" s="15"/>
      <c r="N3043" s="16"/>
      <c r="O3043" s="17"/>
      <c r="P3043" s="18"/>
    </row>
    <row r="3044" spans="4:16" x14ac:dyDescent="0.25">
      <c r="D3044" s="11"/>
      <c r="E3044" s="11"/>
      <c r="F3044" s="12"/>
      <c r="G3044" s="11"/>
      <c r="H3044" s="13"/>
      <c r="I3044" s="14"/>
      <c r="K3044" s="11"/>
      <c r="L3044" s="11"/>
      <c r="M3044" s="15"/>
      <c r="N3044" s="16"/>
      <c r="O3044" s="17"/>
      <c r="P3044" s="18"/>
    </row>
    <row r="3045" spans="4:16" x14ac:dyDescent="0.25">
      <c r="D3045" s="11"/>
      <c r="E3045" s="11"/>
      <c r="F3045" s="12"/>
      <c r="G3045" s="11"/>
      <c r="H3045" s="13"/>
      <c r="I3045" s="14"/>
      <c r="K3045" s="11"/>
      <c r="L3045" s="11"/>
      <c r="M3045" s="15"/>
      <c r="N3045" s="16"/>
      <c r="O3045" s="17"/>
      <c r="P3045" s="18"/>
    </row>
    <row r="3046" spans="4:16" x14ac:dyDescent="0.25">
      <c r="D3046" s="11"/>
      <c r="E3046" s="11"/>
      <c r="F3046" s="12"/>
      <c r="G3046" s="11"/>
      <c r="H3046" s="13"/>
      <c r="I3046" s="14"/>
      <c r="K3046" s="11"/>
      <c r="L3046" s="11"/>
      <c r="M3046" s="15"/>
      <c r="N3046" s="16"/>
      <c r="O3046" s="17"/>
      <c r="P3046" s="18"/>
    </row>
    <row r="3047" spans="4:16" x14ac:dyDescent="0.25">
      <c r="D3047" s="11"/>
      <c r="E3047" s="11"/>
      <c r="F3047" s="12"/>
      <c r="G3047" s="11"/>
      <c r="H3047" s="13"/>
      <c r="I3047" s="14"/>
      <c r="K3047" s="11"/>
      <c r="L3047" s="11"/>
      <c r="M3047" s="15"/>
      <c r="N3047" s="16"/>
      <c r="O3047" s="17"/>
      <c r="P3047" s="18"/>
    </row>
    <row r="3048" spans="4:16" x14ac:dyDescent="0.25">
      <c r="D3048" s="11"/>
      <c r="E3048" s="11"/>
      <c r="F3048" s="12"/>
      <c r="G3048" s="11"/>
      <c r="H3048" s="13"/>
      <c r="I3048" s="14"/>
      <c r="K3048" s="11"/>
      <c r="L3048" s="11"/>
      <c r="M3048" s="15"/>
      <c r="N3048" s="16"/>
      <c r="O3048" s="17"/>
      <c r="P3048" s="18"/>
    </row>
    <row r="3049" spans="4:16" x14ac:dyDescent="0.25">
      <c r="D3049" s="11"/>
      <c r="E3049" s="11"/>
      <c r="F3049" s="12"/>
      <c r="G3049" s="11"/>
      <c r="H3049" s="13"/>
      <c r="I3049" s="14"/>
      <c r="K3049" s="11"/>
      <c r="L3049" s="11"/>
      <c r="M3049" s="15"/>
      <c r="N3049" s="16"/>
      <c r="O3049" s="17"/>
      <c r="P3049" s="18"/>
    </row>
    <row r="3050" spans="4:16" x14ac:dyDescent="0.25">
      <c r="D3050" s="11"/>
      <c r="E3050" s="11"/>
      <c r="F3050" s="12"/>
      <c r="G3050" s="11"/>
      <c r="H3050" s="13"/>
      <c r="I3050" s="14"/>
      <c r="K3050" s="11"/>
      <c r="L3050" s="11"/>
      <c r="M3050" s="15"/>
      <c r="N3050" s="16"/>
      <c r="O3050" s="17"/>
      <c r="P3050" s="18"/>
    </row>
    <row r="3051" spans="4:16" x14ac:dyDescent="0.25">
      <c r="D3051" s="11"/>
      <c r="E3051" s="11"/>
      <c r="F3051" s="12"/>
      <c r="G3051" s="11"/>
      <c r="H3051" s="13"/>
      <c r="I3051" s="14"/>
      <c r="K3051" s="11"/>
      <c r="L3051" s="11"/>
      <c r="M3051" s="15"/>
      <c r="N3051" s="16"/>
      <c r="O3051" s="17"/>
      <c r="P3051" s="18"/>
    </row>
    <row r="3052" spans="4:16" x14ac:dyDescent="0.25">
      <c r="D3052" s="11"/>
      <c r="E3052" s="11"/>
      <c r="F3052" s="12"/>
      <c r="G3052" s="11"/>
      <c r="H3052" s="13"/>
      <c r="I3052" s="14"/>
      <c r="K3052" s="11"/>
      <c r="L3052" s="11"/>
      <c r="M3052" s="15"/>
      <c r="N3052" s="16"/>
      <c r="O3052" s="17"/>
      <c r="P3052" s="18"/>
    </row>
    <row r="3053" spans="4:16" x14ac:dyDescent="0.25">
      <c r="D3053" s="11"/>
      <c r="E3053" s="11"/>
      <c r="F3053" s="12"/>
      <c r="G3053" s="11"/>
      <c r="H3053" s="13"/>
      <c r="I3053" s="14"/>
      <c r="K3053" s="11"/>
      <c r="L3053" s="11"/>
      <c r="M3053" s="15"/>
      <c r="N3053" s="16"/>
      <c r="O3053" s="17"/>
      <c r="P3053" s="18"/>
    </row>
    <row r="3054" spans="4:16" x14ac:dyDescent="0.25">
      <c r="D3054" s="11"/>
      <c r="E3054" s="11"/>
      <c r="F3054" s="12"/>
      <c r="G3054" s="11"/>
      <c r="H3054" s="13"/>
      <c r="I3054" s="14"/>
      <c r="K3054" s="11"/>
      <c r="L3054" s="11"/>
      <c r="M3054" s="15"/>
      <c r="N3054" s="16"/>
      <c r="O3054" s="17"/>
      <c r="P3054" s="18"/>
    </row>
    <row r="3055" spans="4:16" x14ac:dyDescent="0.25">
      <c r="D3055" s="11"/>
      <c r="E3055" s="11"/>
      <c r="F3055" s="12"/>
      <c r="G3055" s="11"/>
      <c r="H3055" s="13"/>
      <c r="I3055" s="14"/>
      <c r="K3055" s="11"/>
      <c r="L3055" s="11"/>
      <c r="M3055" s="15"/>
      <c r="N3055" s="16"/>
      <c r="O3055" s="17"/>
      <c r="P3055" s="18"/>
    </row>
    <row r="3056" spans="4:16" x14ac:dyDescent="0.25">
      <c r="D3056" s="11"/>
      <c r="E3056" s="11"/>
      <c r="F3056" s="12"/>
      <c r="G3056" s="11"/>
      <c r="H3056" s="13"/>
      <c r="I3056" s="14"/>
      <c r="K3056" s="11"/>
      <c r="L3056" s="11"/>
      <c r="M3056" s="15"/>
      <c r="N3056" s="16"/>
      <c r="O3056" s="17"/>
      <c r="P3056" s="18"/>
    </row>
    <row r="3057" spans="4:16" x14ac:dyDescent="0.25">
      <c r="D3057" s="11"/>
      <c r="E3057" s="11"/>
      <c r="F3057" s="12"/>
      <c r="G3057" s="11"/>
      <c r="H3057" s="13"/>
      <c r="I3057" s="14"/>
      <c r="K3057" s="11"/>
      <c r="L3057" s="11"/>
      <c r="M3057" s="15"/>
      <c r="N3057" s="16"/>
      <c r="O3057" s="17"/>
      <c r="P3057" s="18"/>
    </row>
    <row r="3058" spans="4:16" x14ac:dyDescent="0.25">
      <c r="D3058" s="11"/>
      <c r="E3058" s="11"/>
      <c r="F3058" s="12"/>
      <c r="G3058" s="11"/>
      <c r="H3058" s="13"/>
      <c r="I3058" s="14"/>
      <c r="K3058" s="11"/>
      <c r="L3058" s="11"/>
      <c r="M3058" s="15"/>
      <c r="N3058" s="16"/>
      <c r="O3058" s="17"/>
      <c r="P3058" s="18"/>
    </row>
    <row r="3059" spans="4:16" x14ac:dyDescent="0.25">
      <c r="D3059" s="11"/>
      <c r="E3059" s="11"/>
      <c r="F3059" s="12"/>
      <c r="G3059" s="11"/>
      <c r="H3059" s="13"/>
      <c r="I3059" s="14"/>
      <c r="K3059" s="11"/>
      <c r="L3059" s="11"/>
      <c r="M3059" s="15"/>
      <c r="N3059" s="16"/>
      <c r="O3059" s="17"/>
      <c r="P3059" s="18"/>
    </row>
    <row r="3060" spans="4:16" x14ac:dyDescent="0.25">
      <c r="D3060" s="11"/>
      <c r="E3060" s="11"/>
      <c r="F3060" s="12"/>
      <c r="G3060" s="11"/>
      <c r="H3060" s="13"/>
      <c r="I3060" s="14"/>
      <c r="K3060" s="11"/>
      <c r="L3060" s="11"/>
      <c r="M3060" s="15"/>
      <c r="N3060" s="16"/>
      <c r="O3060" s="17"/>
      <c r="P3060" s="18"/>
    </row>
    <row r="3061" spans="4:16" x14ac:dyDescent="0.25">
      <c r="D3061" s="11"/>
      <c r="E3061" s="11"/>
      <c r="F3061" s="12"/>
      <c r="G3061" s="11"/>
      <c r="H3061" s="13"/>
      <c r="I3061" s="14"/>
      <c r="K3061" s="11"/>
      <c r="L3061" s="11"/>
      <c r="M3061" s="15"/>
      <c r="N3061" s="16"/>
      <c r="O3061" s="17"/>
      <c r="P3061" s="18"/>
    </row>
    <row r="3062" spans="4:16" x14ac:dyDescent="0.25">
      <c r="D3062" s="11"/>
      <c r="E3062" s="11"/>
      <c r="F3062" s="12"/>
      <c r="G3062" s="11"/>
      <c r="H3062" s="13"/>
      <c r="I3062" s="14"/>
      <c r="K3062" s="11"/>
      <c r="L3062" s="11"/>
      <c r="M3062" s="15"/>
      <c r="N3062" s="16"/>
      <c r="O3062" s="17"/>
      <c r="P3062" s="18"/>
    </row>
    <row r="3063" spans="4:16" x14ac:dyDescent="0.25">
      <c r="D3063" s="11"/>
      <c r="E3063" s="11"/>
      <c r="F3063" s="12"/>
      <c r="G3063" s="11"/>
      <c r="H3063" s="13"/>
      <c r="I3063" s="14"/>
      <c r="K3063" s="11"/>
      <c r="L3063" s="11"/>
      <c r="M3063" s="15"/>
      <c r="N3063" s="16"/>
      <c r="O3063" s="17"/>
      <c r="P3063" s="18"/>
    </row>
    <row r="3064" spans="4:16" x14ac:dyDescent="0.25">
      <c r="D3064" s="11"/>
      <c r="E3064" s="11"/>
      <c r="F3064" s="12"/>
      <c r="G3064" s="11"/>
      <c r="H3064" s="13"/>
      <c r="I3064" s="14"/>
      <c r="K3064" s="11"/>
      <c r="L3064" s="11"/>
      <c r="M3064" s="15"/>
      <c r="N3064" s="16"/>
      <c r="O3064" s="17"/>
      <c r="P3064" s="18"/>
    </row>
    <row r="3065" spans="4:16" x14ac:dyDescent="0.25">
      <c r="D3065" s="11"/>
      <c r="E3065" s="11"/>
      <c r="F3065" s="12"/>
      <c r="G3065" s="11"/>
      <c r="H3065" s="13"/>
      <c r="I3065" s="14"/>
      <c r="K3065" s="11"/>
      <c r="L3065" s="11"/>
      <c r="M3065" s="15"/>
      <c r="N3065" s="16"/>
      <c r="O3065" s="17"/>
      <c r="P3065" s="18"/>
    </row>
    <row r="3066" spans="4:16" x14ac:dyDescent="0.25">
      <c r="D3066" s="11"/>
      <c r="E3066" s="11"/>
      <c r="F3066" s="12"/>
      <c r="G3066" s="11"/>
      <c r="H3066" s="13"/>
      <c r="I3066" s="14"/>
      <c r="K3066" s="11"/>
      <c r="L3066" s="11"/>
      <c r="M3066" s="15"/>
      <c r="N3066" s="16"/>
      <c r="O3066" s="17"/>
      <c r="P3066" s="18"/>
    </row>
    <row r="3067" spans="4:16" x14ac:dyDescent="0.25">
      <c r="D3067" s="11"/>
      <c r="E3067" s="11"/>
      <c r="F3067" s="12"/>
      <c r="G3067" s="11"/>
      <c r="H3067" s="13"/>
      <c r="I3067" s="14"/>
      <c r="K3067" s="11"/>
      <c r="L3067" s="11"/>
      <c r="M3067" s="15"/>
      <c r="N3067" s="16"/>
      <c r="O3067" s="17"/>
      <c r="P3067" s="18"/>
    </row>
    <row r="3068" spans="4:16" x14ac:dyDescent="0.25">
      <c r="D3068" s="11"/>
      <c r="E3068" s="11"/>
      <c r="F3068" s="12"/>
      <c r="G3068" s="11"/>
      <c r="H3068" s="13"/>
      <c r="I3068" s="14"/>
      <c r="K3068" s="11"/>
      <c r="L3068" s="11"/>
      <c r="M3068" s="15"/>
      <c r="N3068" s="16"/>
      <c r="O3068" s="17"/>
      <c r="P3068" s="18"/>
    </row>
    <row r="3069" spans="4:16" x14ac:dyDescent="0.25">
      <c r="D3069" s="11"/>
      <c r="E3069" s="11"/>
      <c r="F3069" s="12"/>
      <c r="G3069" s="11"/>
      <c r="H3069" s="13"/>
      <c r="I3069" s="14"/>
      <c r="K3069" s="11"/>
      <c r="L3069" s="11"/>
      <c r="M3069" s="15"/>
      <c r="N3069" s="16"/>
      <c r="O3069" s="17"/>
      <c r="P3069" s="18"/>
    </row>
    <row r="3070" spans="4:16" x14ac:dyDescent="0.25">
      <c r="D3070" s="11"/>
      <c r="E3070" s="11"/>
      <c r="F3070" s="12"/>
      <c r="G3070" s="11"/>
      <c r="H3070" s="13"/>
      <c r="I3070" s="14"/>
      <c r="K3070" s="11"/>
      <c r="L3070" s="11"/>
      <c r="M3070" s="15"/>
      <c r="N3070" s="16"/>
      <c r="O3070" s="17"/>
      <c r="P3070" s="18"/>
    </row>
    <row r="3071" spans="4:16" x14ac:dyDescent="0.25">
      <c r="D3071" s="11"/>
      <c r="E3071" s="11"/>
      <c r="F3071" s="12"/>
      <c r="G3071" s="11"/>
      <c r="H3071" s="13"/>
      <c r="I3071" s="14"/>
      <c r="K3071" s="11"/>
      <c r="L3071" s="11"/>
      <c r="M3071" s="15"/>
      <c r="N3071" s="16"/>
      <c r="O3071" s="17"/>
      <c r="P3071" s="18"/>
    </row>
    <row r="3072" spans="4:16" x14ac:dyDescent="0.25">
      <c r="D3072" s="11"/>
      <c r="E3072" s="11"/>
      <c r="F3072" s="12"/>
      <c r="G3072" s="11"/>
      <c r="H3072" s="13"/>
      <c r="I3072" s="14"/>
      <c r="K3072" s="11"/>
      <c r="L3072" s="11"/>
      <c r="M3072" s="15"/>
      <c r="N3072" s="16"/>
      <c r="O3072" s="17"/>
      <c r="P3072" s="18"/>
    </row>
    <row r="3073" spans="4:16" x14ac:dyDescent="0.25">
      <c r="D3073" s="11"/>
      <c r="E3073" s="11"/>
      <c r="F3073" s="12"/>
      <c r="G3073" s="11"/>
      <c r="H3073" s="13"/>
      <c r="I3073" s="14"/>
      <c r="K3073" s="11"/>
      <c r="L3073" s="11"/>
      <c r="M3073" s="15"/>
      <c r="N3073" s="16"/>
      <c r="O3073" s="17"/>
      <c r="P3073" s="18"/>
    </row>
    <row r="3074" spans="4:16" x14ac:dyDescent="0.25">
      <c r="D3074" s="11"/>
      <c r="E3074" s="11"/>
      <c r="F3074" s="12"/>
      <c r="G3074" s="11"/>
      <c r="H3074" s="13"/>
      <c r="I3074" s="14"/>
      <c r="K3074" s="11"/>
      <c r="L3074" s="11"/>
      <c r="M3074" s="15"/>
      <c r="N3074" s="16"/>
      <c r="O3074" s="17"/>
      <c r="P3074" s="18"/>
    </row>
    <row r="3075" spans="4:16" x14ac:dyDescent="0.25">
      <c r="D3075" s="11"/>
      <c r="E3075" s="11"/>
      <c r="F3075" s="12"/>
      <c r="G3075" s="11"/>
      <c r="H3075" s="13"/>
      <c r="I3075" s="14"/>
      <c r="K3075" s="11"/>
      <c r="L3075" s="11"/>
      <c r="M3075" s="15"/>
      <c r="N3075" s="16"/>
      <c r="O3075" s="17"/>
      <c r="P3075" s="18"/>
    </row>
    <row r="3076" spans="4:16" x14ac:dyDescent="0.25">
      <c r="D3076" s="11"/>
      <c r="E3076" s="11"/>
      <c r="F3076" s="12"/>
      <c r="G3076" s="11"/>
      <c r="H3076" s="13"/>
      <c r="I3076" s="14"/>
      <c r="K3076" s="11"/>
      <c r="L3076" s="11"/>
      <c r="M3076" s="15"/>
      <c r="N3076" s="16"/>
      <c r="O3076" s="17"/>
      <c r="P3076" s="18"/>
    </row>
    <row r="3077" spans="4:16" x14ac:dyDescent="0.25">
      <c r="D3077" s="11"/>
      <c r="E3077" s="11"/>
      <c r="F3077" s="12"/>
      <c r="G3077" s="11"/>
      <c r="H3077" s="13"/>
      <c r="I3077" s="14"/>
      <c r="K3077" s="11"/>
      <c r="L3077" s="11"/>
      <c r="M3077" s="15"/>
      <c r="N3077" s="16"/>
      <c r="O3077" s="17"/>
      <c r="P3077" s="18"/>
    </row>
    <row r="3078" spans="4:16" x14ac:dyDescent="0.25">
      <c r="D3078" s="11"/>
      <c r="E3078" s="11"/>
      <c r="F3078" s="12"/>
      <c r="G3078" s="11"/>
      <c r="H3078" s="13"/>
      <c r="I3078" s="14"/>
      <c r="K3078" s="11"/>
      <c r="L3078" s="11"/>
      <c r="M3078" s="15"/>
      <c r="N3078" s="16"/>
      <c r="O3078" s="17"/>
      <c r="P3078" s="18"/>
    </row>
    <row r="3079" spans="4:16" x14ac:dyDescent="0.25">
      <c r="D3079" s="11"/>
      <c r="E3079" s="11"/>
      <c r="F3079" s="12"/>
      <c r="G3079" s="11"/>
      <c r="H3079" s="13"/>
      <c r="I3079" s="14"/>
      <c r="K3079" s="11"/>
      <c r="L3079" s="11"/>
      <c r="M3079" s="15"/>
      <c r="N3079" s="16"/>
      <c r="O3079" s="17"/>
      <c r="P3079" s="18"/>
    </row>
    <row r="3080" spans="4:16" x14ac:dyDescent="0.25">
      <c r="D3080" s="11"/>
      <c r="E3080" s="11"/>
      <c r="F3080" s="12"/>
      <c r="G3080" s="11"/>
      <c r="H3080" s="13"/>
      <c r="I3080" s="14"/>
      <c r="K3080" s="11"/>
      <c r="L3080" s="11"/>
      <c r="M3080" s="15"/>
      <c r="N3080" s="16"/>
      <c r="O3080" s="17"/>
      <c r="P3080" s="18"/>
    </row>
    <row r="3081" spans="4:16" x14ac:dyDescent="0.25">
      <c r="D3081" s="11"/>
      <c r="E3081" s="11"/>
      <c r="F3081" s="12"/>
      <c r="G3081" s="11"/>
      <c r="H3081" s="13"/>
      <c r="I3081" s="14"/>
      <c r="K3081" s="11"/>
      <c r="L3081" s="11"/>
      <c r="M3081" s="15"/>
      <c r="N3081" s="16"/>
      <c r="O3081" s="17"/>
      <c r="P3081" s="18"/>
    </row>
    <row r="3082" spans="4:16" x14ac:dyDescent="0.25">
      <c r="D3082" s="11"/>
      <c r="E3082" s="11"/>
      <c r="F3082" s="12"/>
      <c r="G3082" s="11"/>
      <c r="H3082" s="13"/>
      <c r="I3082" s="14"/>
      <c r="K3082" s="11"/>
      <c r="L3082" s="11"/>
      <c r="M3082" s="15"/>
      <c r="N3082" s="16"/>
      <c r="O3082" s="17"/>
      <c r="P3082" s="18"/>
    </row>
    <row r="3083" spans="4:16" x14ac:dyDescent="0.25">
      <c r="D3083" s="11"/>
      <c r="E3083" s="11"/>
      <c r="F3083" s="12"/>
      <c r="G3083" s="11"/>
      <c r="H3083" s="13"/>
      <c r="I3083" s="14"/>
      <c r="K3083" s="11"/>
      <c r="L3083" s="11"/>
      <c r="M3083" s="15"/>
      <c r="N3083" s="16"/>
      <c r="O3083" s="17"/>
      <c r="P3083" s="18"/>
    </row>
    <row r="3084" spans="4:16" x14ac:dyDescent="0.25">
      <c r="D3084" s="11"/>
      <c r="E3084" s="11"/>
      <c r="F3084" s="12"/>
      <c r="G3084" s="11"/>
      <c r="H3084" s="13"/>
      <c r="I3084" s="14"/>
      <c r="K3084" s="11"/>
      <c r="L3084" s="11"/>
      <c r="M3084" s="15"/>
      <c r="N3084" s="16"/>
      <c r="O3084" s="17"/>
      <c r="P3084" s="18"/>
    </row>
    <row r="3085" spans="4:16" x14ac:dyDescent="0.25">
      <c r="D3085" s="11"/>
      <c r="E3085" s="11"/>
      <c r="F3085" s="12"/>
      <c r="G3085" s="11"/>
      <c r="H3085" s="13"/>
      <c r="I3085" s="14"/>
      <c r="K3085" s="11"/>
      <c r="L3085" s="11"/>
      <c r="M3085" s="15"/>
      <c r="N3085" s="16"/>
      <c r="O3085" s="17"/>
      <c r="P3085" s="18"/>
    </row>
    <row r="3086" spans="4:16" x14ac:dyDescent="0.25">
      <c r="D3086" s="11"/>
      <c r="E3086" s="11"/>
      <c r="F3086" s="12"/>
      <c r="G3086" s="11"/>
      <c r="H3086" s="13"/>
      <c r="I3086" s="14"/>
      <c r="K3086" s="11"/>
      <c r="L3086" s="11"/>
      <c r="M3086" s="15"/>
      <c r="N3086" s="16"/>
      <c r="O3086" s="17"/>
      <c r="P3086" s="18"/>
    </row>
    <row r="3087" spans="4:16" x14ac:dyDescent="0.25">
      <c r="D3087" s="11"/>
      <c r="E3087" s="11"/>
      <c r="F3087" s="12"/>
      <c r="G3087" s="11"/>
      <c r="H3087" s="13"/>
      <c r="I3087" s="14"/>
      <c r="K3087" s="11"/>
      <c r="L3087" s="11"/>
      <c r="M3087" s="15"/>
      <c r="N3087" s="16"/>
      <c r="O3087" s="17"/>
      <c r="P3087" s="18"/>
    </row>
    <row r="3088" spans="4:16" x14ac:dyDescent="0.25">
      <c r="D3088" s="11"/>
      <c r="E3088" s="11"/>
      <c r="F3088" s="12"/>
      <c r="G3088" s="11"/>
      <c r="H3088" s="13"/>
      <c r="I3088" s="14"/>
      <c r="K3088" s="11"/>
      <c r="L3088" s="11"/>
      <c r="M3088" s="15"/>
      <c r="N3088" s="16"/>
      <c r="O3088" s="17"/>
      <c r="P3088" s="18"/>
    </row>
    <row r="3089" spans="4:16" x14ac:dyDescent="0.25">
      <c r="D3089" s="11"/>
      <c r="E3089" s="11"/>
      <c r="F3089" s="12"/>
      <c r="G3089" s="11"/>
      <c r="H3089" s="13"/>
      <c r="I3089" s="14"/>
      <c r="K3089" s="11"/>
      <c r="L3089" s="11"/>
      <c r="M3089" s="15"/>
      <c r="N3089" s="16"/>
      <c r="O3089" s="17"/>
      <c r="P3089" s="18"/>
    </row>
    <row r="3090" spans="4:16" x14ac:dyDescent="0.25">
      <c r="D3090" s="11"/>
      <c r="E3090" s="11"/>
      <c r="F3090" s="12"/>
      <c r="G3090" s="11"/>
      <c r="H3090" s="13"/>
      <c r="I3090" s="14"/>
      <c r="K3090" s="11"/>
      <c r="L3090" s="11"/>
      <c r="M3090" s="15"/>
      <c r="N3090" s="16"/>
      <c r="O3090" s="17"/>
      <c r="P3090" s="18"/>
    </row>
    <row r="3091" spans="4:16" x14ac:dyDescent="0.25">
      <c r="D3091" s="11"/>
      <c r="E3091" s="11"/>
      <c r="F3091" s="12"/>
      <c r="G3091" s="11"/>
      <c r="H3091" s="13"/>
      <c r="I3091" s="14"/>
      <c r="K3091" s="11"/>
      <c r="L3091" s="11"/>
      <c r="M3091" s="15"/>
      <c r="N3091" s="16"/>
      <c r="O3091" s="17"/>
      <c r="P3091" s="18"/>
    </row>
    <row r="3092" spans="4:16" x14ac:dyDescent="0.25">
      <c r="D3092" s="11"/>
      <c r="E3092" s="11"/>
      <c r="F3092" s="12"/>
      <c r="G3092" s="11"/>
      <c r="H3092" s="13"/>
      <c r="I3092" s="14"/>
      <c r="K3092" s="11"/>
      <c r="L3092" s="11"/>
      <c r="M3092" s="15"/>
      <c r="N3092" s="16"/>
      <c r="O3092" s="17"/>
      <c r="P3092" s="18"/>
    </row>
    <row r="3093" spans="4:16" x14ac:dyDescent="0.25">
      <c r="D3093" s="11"/>
      <c r="E3093" s="11"/>
      <c r="F3093" s="12"/>
      <c r="G3093" s="11"/>
      <c r="H3093" s="13"/>
      <c r="I3093" s="14"/>
      <c r="K3093" s="11"/>
      <c r="L3093" s="11"/>
      <c r="M3093" s="15"/>
      <c r="N3093" s="16"/>
      <c r="O3093" s="17"/>
      <c r="P3093" s="18"/>
    </row>
    <row r="3094" spans="4:16" x14ac:dyDescent="0.25">
      <c r="D3094" s="11"/>
      <c r="E3094" s="11"/>
      <c r="F3094" s="12"/>
      <c r="G3094" s="11"/>
      <c r="H3094" s="13"/>
      <c r="I3094" s="14"/>
      <c r="K3094" s="11"/>
      <c r="L3094" s="11"/>
      <c r="M3094" s="15"/>
      <c r="N3094" s="16"/>
      <c r="O3094" s="17"/>
      <c r="P3094" s="18"/>
    </row>
    <row r="3095" spans="4:16" x14ac:dyDescent="0.25">
      <c r="D3095" s="11"/>
      <c r="E3095" s="11"/>
      <c r="F3095" s="12"/>
      <c r="G3095" s="11"/>
      <c r="H3095" s="13"/>
      <c r="I3095" s="14"/>
      <c r="K3095" s="11"/>
      <c r="L3095" s="11"/>
      <c r="M3095" s="15"/>
      <c r="N3095" s="16"/>
      <c r="O3095" s="17"/>
      <c r="P3095" s="18"/>
    </row>
    <row r="3096" spans="4:16" x14ac:dyDescent="0.25">
      <c r="D3096" s="11"/>
      <c r="E3096" s="11"/>
      <c r="F3096" s="12"/>
      <c r="G3096" s="11"/>
      <c r="H3096" s="13"/>
      <c r="I3096" s="14"/>
      <c r="K3096" s="11"/>
      <c r="L3096" s="11"/>
      <c r="M3096" s="15"/>
      <c r="N3096" s="16"/>
      <c r="O3096" s="17"/>
      <c r="P3096" s="18"/>
    </row>
    <row r="3097" spans="4:16" x14ac:dyDescent="0.25">
      <c r="D3097" s="11"/>
      <c r="E3097" s="11"/>
      <c r="F3097" s="12"/>
      <c r="G3097" s="11"/>
      <c r="H3097" s="13"/>
      <c r="I3097" s="14"/>
      <c r="K3097" s="11"/>
      <c r="L3097" s="11"/>
      <c r="M3097" s="15"/>
      <c r="N3097" s="16"/>
      <c r="O3097" s="17"/>
      <c r="P3097" s="18"/>
    </row>
    <row r="3098" spans="4:16" x14ac:dyDescent="0.25">
      <c r="D3098" s="11"/>
      <c r="E3098" s="11"/>
      <c r="F3098" s="12"/>
      <c r="G3098" s="11"/>
      <c r="H3098" s="13"/>
      <c r="I3098" s="14"/>
      <c r="K3098" s="11"/>
      <c r="L3098" s="11"/>
      <c r="M3098" s="15"/>
      <c r="N3098" s="16"/>
      <c r="O3098" s="17"/>
      <c r="P3098" s="18"/>
    </row>
    <row r="3099" spans="4:16" x14ac:dyDescent="0.25">
      <c r="D3099" s="11"/>
      <c r="E3099" s="11"/>
      <c r="F3099" s="12"/>
      <c r="G3099" s="11"/>
      <c r="H3099" s="13"/>
      <c r="I3099" s="14"/>
      <c r="K3099" s="11"/>
      <c r="L3099" s="11"/>
      <c r="M3099" s="15"/>
      <c r="N3099" s="16"/>
      <c r="O3099" s="17"/>
      <c r="P3099" s="18"/>
    </row>
    <row r="3100" spans="4:16" x14ac:dyDescent="0.25">
      <c r="D3100" s="11"/>
      <c r="E3100" s="11"/>
      <c r="F3100" s="12"/>
      <c r="G3100" s="11"/>
      <c r="H3100" s="13"/>
      <c r="I3100" s="14"/>
      <c r="K3100" s="11"/>
      <c r="L3100" s="11"/>
      <c r="M3100" s="15"/>
      <c r="N3100" s="16"/>
      <c r="O3100" s="17"/>
      <c r="P3100" s="18"/>
    </row>
    <row r="3101" spans="4:16" x14ac:dyDescent="0.25">
      <c r="D3101" s="11"/>
      <c r="E3101" s="11"/>
      <c r="F3101" s="12"/>
      <c r="G3101" s="11"/>
      <c r="H3101" s="13"/>
      <c r="I3101" s="14"/>
      <c r="K3101" s="11"/>
      <c r="L3101" s="11"/>
      <c r="M3101" s="15"/>
      <c r="N3101" s="16"/>
      <c r="O3101" s="17"/>
      <c r="P3101" s="18"/>
    </row>
    <row r="3102" spans="4:16" x14ac:dyDescent="0.25">
      <c r="D3102" s="11"/>
      <c r="E3102" s="11"/>
      <c r="F3102" s="12"/>
      <c r="G3102" s="11"/>
      <c r="H3102" s="13"/>
      <c r="I3102" s="14"/>
      <c r="K3102" s="11"/>
      <c r="L3102" s="11"/>
      <c r="M3102" s="15"/>
      <c r="N3102" s="16"/>
      <c r="O3102" s="17"/>
      <c r="P3102" s="18"/>
    </row>
    <row r="3103" spans="4:16" x14ac:dyDescent="0.25">
      <c r="D3103" s="11"/>
      <c r="E3103" s="11"/>
      <c r="F3103" s="12"/>
      <c r="G3103" s="11"/>
      <c r="H3103" s="13"/>
      <c r="I3103" s="14"/>
      <c r="K3103" s="11"/>
      <c r="L3103" s="11"/>
      <c r="M3103" s="15"/>
      <c r="N3103" s="16"/>
      <c r="O3103" s="17"/>
      <c r="P3103" s="18"/>
    </row>
    <row r="3104" spans="4:16" x14ac:dyDescent="0.25">
      <c r="D3104" s="11"/>
      <c r="E3104" s="11"/>
      <c r="F3104" s="12"/>
      <c r="G3104" s="11"/>
      <c r="H3104" s="13"/>
      <c r="I3104" s="14"/>
      <c r="K3104" s="11"/>
      <c r="L3104" s="11"/>
      <c r="M3104" s="15"/>
      <c r="N3104" s="16"/>
      <c r="O3104" s="17"/>
      <c r="P3104" s="18"/>
    </row>
    <row r="3105" spans="4:16" x14ac:dyDescent="0.25">
      <c r="D3105" s="11"/>
      <c r="E3105" s="11"/>
      <c r="F3105" s="12"/>
      <c r="G3105" s="11"/>
      <c r="H3105" s="13"/>
      <c r="I3105" s="14"/>
      <c r="K3105" s="11"/>
      <c r="L3105" s="11"/>
      <c r="M3105" s="15"/>
      <c r="N3105" s="16"/>
      <c r="O3105" s="17"/>
      <c r="P3105" s="18"/>
    </row>
    <row r="3106" spans="4:16" x14ac:dyDescent="0.25">
      <c r="D3106" s="11"/>
      <c r="E3106" s="11"/>
      <c r="F3106" s="12"/>
      <c r="G3106" s="11"/>
      <c r="H3106" s="13"/>
      <c r="I3106" s="14"/>
      <c r="K3106" s="11"/>
      <c r="L3106" s="11"/>
      <c r="M3106" s="15"/>
      <c r="N3106" s="16"/>
      <c r="O3106" s="17"/>
      <c r="P3106" s="18"/>
    </row>
    <row r="3107" spans="4:16" x14ac:dyDescent="0.25">
      <c r="D3107" s="11"/>
      <c r="E3107" s="11"/>
      <c r="F3107" s="12"/>
      <c r="G3107" s="11"/>
      <c r="H3107" s="13"/>
      <c r="I3107" s="14"/>
      <c r="K3107" s="11"/>
      <c r="L3107" s="11"/>
      <c r="M3107" s="15"/>
      <c r="N3107" s="16"/>
      <c r="O3107" s="17"/>
      <c r="P3107" s="18"/>
    </row>
    <row r="3108" spans="4:16" x14ac:dyDescent="0.25">
      <c r="D3108" s="11"/>
      <c r="E3108" s="11"/>
      <c r="F3108" s="12"/>
      <c r="G3108" s="11"/>
      <c r="H3108" s="13"/>
      <c r="I3108" s="14"/>
      <c r="K3108" s="11"/>
      <c r="L3108" s="11"/>
      <c r="M3108" s="15"/>
      <c r="N3108" s="16"/>
      <c r="O3108" s="17"/>
      <c r="P3108" s="18"/>
    </row>
    <row r="3109" spans="4:16" x14ac:dyDescent="0.25">
      <c r="D3109" s="11"/>
      <c r="E3109" s="11"/>
      <c r="F3109" s="12"/>
      <c r="G3109" s="11"/>
      <c r="H3109" s="13"/>
      <c r="I3109" s="14"/>
      <c r="K3109" s="11"/>
      <c r="L3109" s="11"/>
      <c r="M3109" s="15"/>
      <c r="N3109" s="16"/>
      <c r="O3109" s="17"/>
      <c r="P3109" s="18"/>
    </row>
    <row r="3110" spans="4:16" x14ac:dyDescent="0.25">
      <c r="D3110" s="11"/>
      <c r="E3110" s="11"/>
      <c r="F3110" s="12"/>
      <c r="G3110" s="11"/>
      <c r="H3110" s="13"/>
      <c r="I3110" s="14"/>
      <c r="K3110" s="11"/>
      <c r="L3110" s="11"/>
      <c r="M3110" s="15"/>
      <c r="N3110" s="16"/>
      <c r="O3110" s="17"/>
      <c r="P3110" s="18"/>
    </row>
    <row r="3111" spans="4:16" x14ac:dyDescent="0.25">
      <c r="D3111" s="11"/>
      <c r="E3111" s="11"/>
      <c r="F3111" s="12"/>
      <c r="G3111" s="11"/>
      <c r="H3111" s="13"/>
      <c r="I3111" s="14"/>
      <c r="K3111" s="11"/>
      <c r="L3111" s="11"/>
      <c r="M3111" s="15"/>
      <c r="N3111" s="16"/>
      <c r="O3111" s="17"/>
      <c r="P3111" s="18"/>
    </row>
    <row r="3112" spans="4:16" x14ac:dyDescent="0.25">
      <c r="D3112" s="11"/>
      <c r="E3112" s="11"/>
      <c r="F3112" s="12"/>
      <c r="G3112" s="11"/>
      <c r="H3112" s="13"/>
      <c r="I3112" s="14"/>
      <c r="K3112" s="11"/>
      <c r="L3112" s="11"/>
      <c r="M3112" s="15"/>
      <c r="N3112" s="16"/>
      <c r="O3112" s="17"/>
      <c r="P3112" s="18"/>
    </row>
    <row r="3113" spans="4:16" x14ac:dyDescent="0.25">
      <c r="D3113" s="11"/>
      <c r="E3113" s="11"/>
      <c r="F3113" s="12"/>
      <c r="G3113" s="11"/>
      <c r="H3113" s="13"/>
      <c r="I3113" s="14"/>
      <c r="K3113" s="11"/>
      <c r="L3113" s="11"/>
      <c r="M3113" s="15"/>
      <c r="N3113" s="16"/>
      <c r="O3113" s="17"/>
      <c r="P3113" s="18"/>
    </row>
    <row r="3114" spans="4:16" x14ac:dyDescent="0.25">
      <c r="D3114" s="11"/>
      <c r="E3114" s="11"/>
      <c r="F3114" s="12"/>
      <c r="G3114" s="11"/>
      <c r="H3114" s="13"/>
      <c r="I3114" s="14"/>
      <c r="K3114" s="11"/>
      <c r="L3114" s="11"/>
      <c r="M3114" s="15"/>
      <c r="N3114" s="16"/>
      <c r="O3114" s="17"/>
      <c r="P3114" s="18"/>
    </row>
    <row r="3115" spans="4:16" x14ac:dyDescent="0.25">
      <c r="D3115" s="11"/>
      <c r="E3115" s="11"/>
      <c r="F3115" s="12"/>
      <c r="G3115" s="11"/>
      <c r="H3115" s="13"/>
      <c r="I3115" s="14"/>
      <c r="K3115" s="11"/>
      <c r="L3115" s="11"/>
      <c r="M3115" s="15"/>
      <c r="N3115" s="16"/>
      <c r="O3115" s="17"/>
      <c r="P3115" s="18"/>
    </row>
    <row r="3116" spans="4:16" x14ac:dyDescent="0.25">
      <c r="D3116" s="11"/>
      <c r="E3116" s="11"/>
      <c r="F3116" s="12"/>
      <c r="G3116" s="11"/>
      <c r="H3116" s="13"/>
      <c r="I3116" s="14"/>
      <c r="K3116" s="11"/>
      <c r="L3116" s="11"/>
      <c r="M3116" s="15"/>
      <c r="N3116" s="16"/>
      <c r="O3116" s="17"/>
      <c r="P3116" s="18"/>
    </row>
    <row r="3117" spans="4:16" x14ac:dyDescent="0.25">
      <c r="D3117" s="11"/>
      <c r="E3117" s="11"/>
      <c r="F3117" s="12"/>
      <c r="G3117" s="11"/>
      <c r="H3117" s="13"/>
      <c r="I3117" s="14"/>
      <c r="K3117" s="11"/>
      <c r="L3117" s="11"/>
      <c r="M3117" s="15"/>
      <c r="N3117" s="16"/>
      <c r="O3117" s="17"/>
      <c r="P3117" s="18"/>
    </row>
    <row r="3118" spans="4:16" x14ac:dyDescent="0.25">
      <c r="D3118" s="11"/>
      <c r="E3118" s="11"/>
      <c r="F3118" s="12"/>
      <c r="G3118" s="11"/>
      <c r="H3118" s="13"/>
      <c r="I3118" s="14"/>
      <c r="K3118" s="11"/>
      <c r="L3118" s="11"/>
      <c r="M3118" s="15"/>
      <c r="N3118" s="16"/>
      <c r="O3118" s="17"/>
      <c r="P3118" s="18"/>
    </row>
    <row r="3119" spans="4:16" x14ac:dyDescent="0.25">
      <c r="D3119" s="11"/>
      <c r="E3119" s="11"/>
      <c r="F3119" s="12"/>
      <c r="G3119" s="11"/>
      <c r="H3119" s="13"/>
      <c r="I3119" s="14"/>
      <c r="K3119" s="11"/>
      <c r="L3119" s="11"/>
      <c r="M3119" s="15"/>
      <c r="N3119" s="16"/>
      <c r="O3119" s="17"/>
      <c r="P3119" s="18"/>
    </row>
    <row r="3120" spans="4:16" x14ac:dyDescent="0.25">
      <c r="D3120" s="11"/>
      <c r="E3120" s="11"/>
      <c r="F3120" s="12"/>
      <c r="G3120" s="11"/>
      <c r="H3120" s="13"/>
      <c r="I3120" s="14"/>
      <c r="K3120" s="11"/>
      <c r="L3120" s="11"/>
      <c r="M3120" s="15"/>
      <c r="N3120" s="16"/>
      <c r="O3120" s="17"/>
      <c r="P3120" s="18"/>
    </row>
    <row r="3121" spans="4:16" x14ac:dyDescent="0.25">
      <c r="D3121" s="11"/>
      <c r="E3121" s="11"/>
      <c r="F3121" s="12"/>
      <c r="G3121" s="11"/>
      <c r="H3121" s="13"/>
      <c r="I3121" s="14"/>
      <c r="K3121" s="11"/>
      <c r="L3121" s="11"/>
      <c r="M3121" s="15"/>
      <c r="N3121" s="16"/>
      <c r="O3121" s="17"/>
      <c r="P3121" s="18"/>
    </row>
    <row r="3122" spans="4:16" x14ac:dyDescent="0.25">
      <c r="D3122" s="11"/>
      <c r="E3122" s="11"/>
      <c r="F3122" s="12"/>
      <c r="G3122" s="11"/>
      <c r="H3122" s="13"/>
      <c r="I3122" s="14"/>
      <c r="K3122" s="11"/>
      <c r="L3122" s="11"/>
      <c r="M3122" s="15"/>
      <c r="N3122" s="16"/>
      <c r="O3122" s="17"/>
      <c r="P3122" s="18"/>
    </row>
    <row r="3123" spans="4:16" x14ac:dyDescent="0.25">
      <c r="D3123" s="11"/>
      <c r="E3123" s="11"/>
      <c r="F3123" s="12"/>
      <c r="G3123" s="11"/>
      <c r="H3123" s="13"/>
      <c r="I3123" s="14"/>
      <c r="K3123" s="11"/>
      <c r="L3123" s="11"/>
      <c r="M3123" s="15"/>
      <c r="N3123" s="16"/>
      <c r="O3123" s="17"/>
      <c r="P3123" s="18"/>
    </row>
    <row r="3124" spans="4:16" x14ac:dyDescent="0.25">
      <c r="D3124" s="11"/>
      <c r="E3124" s="11"/>
      <c r="F3124" s="12"/>
      <c r="G3124" s="11"/>
      <c r="H3124" s="13"/>
      <c r="I3124" s="14"/>
      <c r="K3124" s="11"/>
      <c r="L3124" s="11"/>
      <c r="M3124" s="15"/>
      <c r="N3124" s="16"/>
      <c r="O3124" s="17"/>
      <c r="P3124" s="18"/>
    </row>
    <row r="3125" spans="4:16" x14ac:dyDescent="0.25">
      <c r="D3125" s="11"/>
      <c r="E3125" s="11"/>
      <c r="F3125" s="12"/>
      <c r="G3125" s="11"/>
      <c r="H3125" s="13"/>
      <c r="I3125" s="14"/>
      <c r="K3125" s="11"/>
      <c r="L3125" s="11"/>
      <c r="M3125" s="15"/>
      <c r="N3125" s="16"/>
      <c r="O3125" s="17"/>
      <c r="P3125" s="18"/>
    </row>
    <row r="3126" spans="4:16" x14ac:dyDescent="0.25">
      <c r="D3126" s="11"/>
      <c r="E3126" s="11"/>
      <c r="F3126" s="12"/>
      <c r="G3126" s="11"/>
      <c r="H3126" s="13"/>
      <c r="I3126" s="14"/>
      <c r="K3126" s="11"/>
      <c r="L3126" s="11"/>
      <c r="M3126" s="15"/>
      <c r="N3126" s="16"/>
      <c r="O3126" s="17"/>
      <c r="P3126" s="18"/>
    </row>
    <row r="3127" spans="4:16" x14ac:dyDescent="0.25">
      <c r="D3127" s="11"/>
      <c r="E3127" s="11"/>
      <c r="F3127" s="12"/>
      <c r="G3127" s="11"/>
      <c r="H3127" s="13"/>
      <c r="I3127" s="14"/>
      <c r="K3127" s="11"/>
      <c r="L3127" s="11"/>
      <c r="M3127" s="15"/>
      <c r="N3127" s="16"/>
      <c r="O3127" s="17"/>
      <c r="P3127" s="18"/>
    </row>
    <row r="3128" spans="4:16" x14ac:dyDescent="0.25">
      <c r="D3128" s="11"/>
      <c r="E3128" s="11"/>
      <c r="F3128" s="12"/>
      <c r="G3128" s="11"/>
      <c r="H3128" s="13"/>
      <c r="I3128" s="14"/>
      <c r="K3128" s="11"/>
      <c r="L3128" s="11"/>
      <c r="M3128" s="15"/>
      <c r="N3128" s="16"/>
      <c r="O3128" s="17"/>
      <c r="P3128" s="18"/>
    </row>
    <row r="3129" spans="4:16" x14ac:dyDescent="0.25">
      <c r="D3129" s="11"/>
      <c r="E3129" s="11"/>
      <c r="F3129" s="12"/>
      <c r="G3129" s="11"/>
      <c r="H3129" s="13"/>
      <c r="I3129" s="14"/>
      <c r="K3129" s="11"/>
      <c r="L3129" s="11"/>
      <c r="M3129" s="15"/>
      <c r="N3129" s="16"/>
      <c r="O3129" s="17"/>
      <c r="P3129" s="18"/>
    </row>
    <row r="3130" spans="4:16" x14ac:dyDescent="0.25">
      <c r="D3130" s="11"/>
      <c r="E3130" s="11"/>
      <c r="F3130" s="12"/>
      <c r="G3130" s="11"/>
      <c r="H3130" s="13"/>
      <c r="I3130" s="14"/>
      <c r="K3130" s="11"/>
      <c r="L3130" s="11"/>
      <c r="M3130" s="15"/>
      <c r="N3130" s="16"/>
      <c r="O3130" s="17"/>
      <c r="P3130" s="18"/>
    </row>
    <row r="3131" spans="4:16" x14ac:dyDescent="0.25">
      <c r="D3131" s="11"/>
      <c r="E3131" s="11"/>
      <c r="F3131" s="12"/>
      <c r="G3131" s="11"/>
      <c r="H3131" s="13"/>
      <c r="I3131" s="14"/>
      <c r="K3131" s="11"/>
      <c r="L3131" s="11"/>
      <c r="M3131" s="15"/>
      <c r="N3131" s="16"/>
      <c r="O3131" s="17"/>
      <c r="P3131" s="18"/>
    </row>
    <row r="3132" spans="4:16" x14ac:dyDescent="0.25">
      <c r="D3132" s="11"/>
      <c r="E3132" s="11"/>
      <c r="F3132" s="12"/>
      <c r="G3132" s="11"/>
      <c r="H3132" s="13"/>
      <c r="I3132" s="14"/>
      <c r="K3132" s="11"/>
      <c r="L3132" s="11"/>
      <c r="M3132" s="15"/>
      <c r="N3132" s="16"/>
      <c r="O3132" s="17"/>
      <c r="P3132" s="18"/>
    </row>
    <row r="3133" spans="4:16" x14ac:dyDescent="0.25">
      <c r="D3133" s="11"/>
      <c r="E3133" s="11"/>
      <c r="F3133" s="12"/>
      <c r="G3133" s="11"/>
      <c r="H3133" s="13"/>
      <c r="I3133" s="14"/>
      <c r="K3133" s="11"/>
      <c r="L3133" s="11"/>
      <c r="M3133" s="15"/>
      <c r="N3133" s="16"/>
      <c r="O3133" s="17"/>
      <c r="P3133" s="18"/>
    </row>
    <row r="3134" spans="4:16" x14ac:dyDescent="0.25">
      <c r="D3134" s="11"/>
      <c r="E3134" s="11"/>
      <c r="F3134" s="12"/>
      <c r="G3134" s="11"/>
      <c r="H3134" s="13"/>
      <c r="I3134" s="14"/>
      <c r="K3134" s="11"/>
      <c r="L3134" s="11"/>
      <c r="M3134" s="15"/>
      <c r="N3134" s="16"/>
      <c r="O3134" s="17"/>
      <c r="P3134" s="18"/>
    </row>
    <row r="3135" spans="4:16" x14ac:dyDescent="0.25">
      <c r="D3135" s="11"/>
      <c r="E3135" s="11"/>
      <c r="F3135" s="12"/>
      <c r="G3135" s="11"/>
      <c r="H3135" s="13"/>
      <c r="I3135" s="14"/>
      <c r="K3135" s="11"/>
      <c r="L3135" s="11"/>
      <c r="M3135" s="15"/>
      <c r="N3135" s="16"/>
      <c r="O3135" s="17"/>
      <c r="P3135" s="18"/>
    </row>
    <row r="3136" spans="4:16" x14ac:dyDescent="0.25">
      <c r="D3136" s="11"/>
      <c r="E3136" s="11"/>
      <c r="F3136" s="12"/>
      <c r="G3136" s="11"/>
      <c r="H3136" s="13"/>
      <c r="I3136" s="14"/>
      <c r="K3136" s="11"/>
      <c r="L3136" s="11"/>
      <c r="M3136" s="15"/>
      <c r="N3136" s="16"/>
      <c r="O3136" s="17"/>
      <c r="P3136" s="18"/>
    </row>
    <row r="3137" spans="4:16" x14ac:dyDescent="0.25">
      <c r="D3137" s="11"/>
      <c r="E3137" s="11"/>
      <c r="F3137" s="12"/>
      <c r="G3137" s="11"/>
      <c r="H3137" s="13"/>
      <c r="I3137" s="14"/>
      <c r="K3137" s="11"/>
      <c r="L3137" s="11"/>
      <c r="M3137" s="15"/>
      <c r="N3137" s="16"/>
      <c r="O3137" s="17"/>
      <c r="P3137" s="18"/>
    </row>
    <row r="3138" spans="4:16" x14ac:dyDescent="0.25">
      <c r="D3138" s="11"/>
      <c r="E3138" s="11"/>
      <c r="F3138" s="12"/>
      <c r="G3138" s="11"/>
      <c r="H3138" s="13"/>
      <c r="I3138" s="14"/>
      <c r="K3138" s="11"/>
      <c r="L3138" s="11"/>
      <c r="M3138" s="15"/>
      <c r="N3138" s="16"/>
      <c r="O3138" s="17"/>
      <c r="P3138" s="18"/>
    </row>
    <row r="3139" spans="4:16" x14ac:dyDescent="0.25">
      <c r="D3139" s="11"/>
      <c r="E3139" s="11"/>
      <c r="F3139" s="12"/>
      <c r="G3139" s="11"/>
      <c r="H3139" s="13"/>
      <c r="I3139" s="14"/>
      <c r="K3139" s="11"/>
      <c r="L3139" s="11"/>
      <c r="M3139" s="15"/>
      <c r="N3139" s="16"/>
      <c r="O3139" s="17"/>
      <c r="P3139" s="18"/>
    </row>
    <row r="3140" spans="4:16" x14ac:dyDescent="0.25">
      <c r="D3140" s="11"/>
      <c r="E3140" s="11"/>
      <c r="F3140" s="12"/>
      <c r="G3140" s="11"/>
      <c r="H3140" s="13"/>
      <c r="I3140" s="14"/>
      <c r="K3140" s="11"/>
      <c r="L3140" s="11"/>
      <c r="M3140" s="15"/>
      <c r="N3140" s="16"/>
      <c r="O3140" s="17"/>
      <c r="P3140" s="18"/>
    </row>
    <row r="3141" spans="4:16" x14ac:dyDescent="0.25">
      <c r="D3141" s="11"/>
      <c r="E3141" s="11"/>
      <c r="F3141" s="12"/>
      <c r="G3141" s="11"/>
      <c r="H3141" s="13"/>
      <c r="I3141" s="14"/>
      <c r="K3141" s="11"/>
      <c r="L3141" s="11"/>
      <c r="M3141" s="15"/>
      <c r="N3141" s="16"/>
      <c r="O3141" s="17"/>
      <c r="P3141" s="18"/>
    </row>
    <row r="3142" spans="4:16" x14ac:dyDescent="0.25">
      <c r="D3142" s="11"/>
      <c r="E3142" s="11"/>
      <c r="F3142" s="12"/>
      <c r="G3142" s="11"/>
      <c r="H3142" s="13"/>
      <c r="I3142" s="14"/>
      <c r="K3142" s="11"/>
      <c r="L3142" s="11"/>
      <c r="M3142" s="15"/>
      <c r="N3142" s="16"/>
      <c r="O3142" s="17"/>
      <c r="P3142" s="18"/>
    </row>
    <row r="3143" spans="4:16" x14ac:dyDescent="0.25">
      <c r="D3143" s="11"/>
      <c r="E3143" s="11"/>
      <c r="F3143" s="12"/>
      <c r="G3143" s="11"/>
      <c r="H3143" s="13"/>
      <c r="I3143" s="14"/>
      <c r="K3143" s="11"/>
      <c r="L3143" s="11"/>
      <c r="M3143" s="15"/>
      <c r="N3143" s="16"/>
      <c r="O3143" s="17"/>
      <c r="P3143" s="18"/>
    </row>
    <row r="3144" spans="4:16" x14ac:dyDescent="0.25">
      <c r="D3144" s="11"/>
      <c r="E3144" s="11"/>
      <c r="F3144" s="12"/>
      <c r="G3144" s="11"/>
      <c r="H3144" s="13"/>
      <c r="I3144" s="14"/>
      <c r="K3144" s="11"/>
      <c r="L3144" s="11"/>
      <c r="M3144" s="15"/>
      <c r="N3144" s="16"/>
      <c r="O3144" s="17"/>
      <c r="P3144" s="18"/>
    </row>
    <row r="3145" spans="4:16" x14ac:dyDescent="0.25">
      <c r="D3145" s="11"/>
      <c r="E3145" s="11"/>
      <c r="F3145" s="12"/>
      <c r="G3145" s="11"/>
      <c r="H3145" s="13"/>
      <c r="I3145" s="14"/>
      <c r="K3145" s="11"/>
      <c r="L3145" s="11"/>
      <c r="M3145" s="15"/>
      <c r="N3145" s="16"/>
      <c r="O3145" s="17"/>
      <c r="P3145" s="18"/>
    </row>
    <row r="3146" spans="4:16" x14ac:dyDescent="0.25">
      <c r="D3146" s="11"/>
      <c r="E3146" s="11"/>
      <c r="F3146" s="12"/>
      <c r="G3146" s="11"/>
      <c r="H3146" s="13"/>
      <c r="I3146" s="14"/>
      <c r="K3146" s="11"/>
      <c r="L3146" s="11"/>
      <c r="M3146" s="15"/>
      <c r="N3146" s="16"/>
      <c r="O3146" s="17"/>
      <c r="P3146" s="18"/>
    </row>
    <row r="3147" spans="4:16" x14ac:dyDescent="0.25">
      <c r="D3147" s="11"/>
      <c r="E3147" s="11"/>
      <c r="F3147" s="12"/>
      <c r="G3147" s="11"/>
      <c r="H3147" s="13"/>
      <c r="I3147" s="14"/>
      <c r="K3147" s="11"/>
      <c r="L3147" s="11"/>
      <c r="M3147" s="15"/>
      <c r="N3147" s="16"/>
      <c r="O3147" s="17"/>
      <c r="P3147" s="18"/>
    </row>
    <row r="3148" spans="4:16" x14ac:dyDescent="0.25">
      <c r="D3148" s="11"/>
      <c r="E3148" s="11"/>
      <c r="F3148" s="12"/>
      <c r="G3148" s="11"/>
      <c r="H3148" s="13"/>
      <c r="I3148" s="14"/>
      <c r="K3148" s="11"/>
      <c r="L3148" s="11"/>
      <c r="M3148" s="15"/>
      <c r="N3148" s="16"/>
      <c r="O3148" s="17"/>
      <c r="P3148" s="18"/>
    </row>
    <row r="3149" spans="4:16" x14ac:dyDescent="0.25">
      <c r="D3149" s="11"/>
      <c r="E3149" s="11"/>
      <c r="F3149" s="12"/>
      <c r="G3149" s="11"/>
      <c r="H3149" s="13"/>
      <c r="I3149" s="14"/>
      <c r="K3149" s="11"/>
      <c r="L3149" s="11"/>
      <c r="M3149" s="15"/>
      <c r="N3149" s="16"/>
      <c r="O3149" s="17"/>
      <c r="P3149" s="18"/>
    </row>
    <row r="3150" spans="4:16" x14ac:dyDescent="0.25">
      <c r="D3150" s="11"/>
      <c r="E3150" s="11"/>
      <c r="F3150" s="12"/>
      <c r="G3150" s="11"/>
      <c r="H3150" s="13"/>
      <c r="I3150" s="14"/>
      <c r="K3150" s="11"/>
      <c r="L3150" s="11"/>
      <c r="M3150" s="15"/>
      <c r="N3150" s="16"/>
      <c r="O3150" s="17"/>
      <c r="P3150" s="18"/>
    </row>
    <row r="3151" spans="4:16" x14ac:dyDescent="0.25">
      <c r="D3151" s="11"/>
      <c r="E3151" s="11"/>
      <c r="F3151" s="12"/>
      <c r="G3151" s="11"/>
      <c r="H3151" s="13"/>
      <c r="I3151" s="14"/>
      <c r="K3151" s="11"/>
      <c r="L3151" s="11"/>
      <c r="M3151" s="15"/>
      <c r="N3151" s="16"/>
      <c r="O3151" s="17"/>
      <c r="P3151" s="18"/>
    </row>
    <row r="3152" spans="4:16" x14ac:dyDescent="0.25">
      <c r="D3152" s="11"/>
      <c r="E3152" s="11"/>
      <c r="F3152" s="12"/>
      <c r="G3152" s="11"/>
      <c r="H3152" s="13"/>
      <c r="I3152" s="14"/>
      <c r="K3152" s="11"/>
      <c r="L3152" s="11"/>
      <c r="M3152" s="15"/>
      <c r="N3152" s="16"/>
      <c r="O3152" s="17"/>
      <c r="P3152" s="18"/>
    </row>
    <row r="3153" spans="4:16" x14ac:dyDescent="0.25">
      <c r="D3153" s="11"/>
      <c r="E3153" s="11"/>
      <c r="F3153" s="12"/>
      <c r="G3153" s="11"/>
      <c r="H3153" s="13"/>
      <c r="I3153" s="14"/>
      <c r="K3153" s="11"/>
      <c r="L3153" s="11"/>
      <c r="M3153" s="15"/>
      <c r="N3153" s="16"/>
      <c r="O3153" s="17"/>
      <c r="P3153" s="18"/>
    </row>
    <row r="3154" spans="4:16" x14ac:dyDescent="0.25">
      <c r="D3154" s="11"/>
      <c r="E3154" s="11"/>
      <c r="F3154" s="12"/>
      <c r="G3154" s="11"/>
      <c r="H3154" s="13"/>
      <c r="I3154" s="14"/>
      <c r="K3154" s="11"/>
      <c r="L3154" s="11"/>
      <c r="M3154" s="15"/>
      <c r="N3154" s="16"/>
      <c r="O3154" s="17"/>
      <c r="P3154" s="18"/>
    </row>
    <row r="3155" spans="4:16" x14ac:dyDescent="0.25">
      <c r="D3155" s="11"/>
      <c r="E3155" s="11"/>
      <c r="F3155" s="12"/>
      <c r="G3155" s="11"/>
      <c r="H3155" s="13"/>
      <c r="I3155" s="14"/>
      <c r="K3155" s="11"/>
      <c r="L3155" s="11"/>
      <c r="M3155" s="15"/>
      <c r="N3155" s="16"/>
      <c r="O3155" s="17"/>
      <c r="P3155" s="18"/>
    </row>
    <row r="3156" spans="4:16" x14ac:dyDescent="0.25">
      <c r="D3156" s="11"/>
      <c r="E3156" s="11"/>
      <c r="F3156" s="12"/>
      <c r="G3156" s="11"/>
      <c r="H3156" s="13"/>
      <c r="I3156" s="14"/>
      <c r="K3156" s="11"/>
      <c r="L3156" s="11"/>
      <c r="M3156" s="15"/>
      <c r="N3156" s="16"/>
      <c r="O3156" s="17"/>
      <c r="P3156" s="18"/>
    </row>
    <row r="3157" spans="4:16" x14ac:dyDescent="0.25">
      <c r="D3157" s="11"/>
      <c r="E3157" s="11"/>
      <c r="F3157" s="12"/>
      <c r="G3157" s="11"/>
      <c r="H3157" s="13"/>
      <c r="I3157" s="14"/>
      <c r="K3157" s="11"/>
      <c r="L3157" s="11"/>
      <c r="M3157" s="15"/>
      <c r="N3157" s="16"/>
      <c r="O3157" s="17"/>
      <c r="P3157" s="18"/>
    </row>
    <row r="3158" spans="4:16" x14ac:dyDescent="0.25">
      <c r="D3158" s="11"/>
      <c r="E3158" s="11"/>
      <c r="F3158" s="12"/>
      <c r="G3158" s="11"/>
      <c r="H3158" s="13"/>
      <c r="I3158" s="14"/>
      <c r="K3158" s="11"/>
      <c r="L3158" s="11"/>
      <c r="M3158" s="15"/>
      <c r="N3158" s="16"/>
      <c r="O3158" s="17"/>
      <c r="P3158" s="18"/>
    </row>
    <row r="3159" spans="4:16" x14ac:dyDescent="0.25">
      <c r="D3159" s="11"/>
      <c r="E3159" s="11"/>
      <c r="F3159" s="12"/>
      <c r="G3159" s="11"/>
      <c r="H3159" s="13"/>
      <c r="I3159" s="14"/>
      <c r="K3159" s="11"/>
      <c r="L3159" s="11"/>
      <c r="M3159" s="15"/>
      <c r="N3159" s="16"/>
      <c r="O3159" s="17"/>
      <c r="P3159" s="18"/>
    </row>
    <row r="3160" spans="4:16" x14ac:dyDescent="0.25">
      <c r="D3160" s="11"/>
      <c r="E3160" s="11"/>
      <c r="F3160" s="12"/>
      <c r="G3160" s="11"/>
      <c r="H3160" s="13"/>
      <c r="I3160" s="14"/>
      <c r="K3160" s="11"/>
      <c r="L3160" s="11"/>
      <c r="M3160" s="15"/>
      <c r="N3160" s="16"/>
      <c r="O3160" s="17"/>
      <c r="P3160" s="18"/>
    </row>
    <row r="3161" spans="4:16" x14ac:dyDescent="0.25">
      <c r="D3161" s="11"/>
      <c r="E3161" s="11"/>
      <c r="F3161" s="12"/>
      <c r="G3161" s="11"/>
      <c r="H3161" s="13"/>
      <c r="I3161" s="14"/>
      <c r="K3161" s="11"/>
      <c r="L3161" s="11"/>
      <c r="M3161" s="15"/>
      <c r="N3161" s="16"/>
      <c r="O3161" s="17"/>
      <c r="P3161" s="18"/>
    </row>
    <row r="3162" spans="4:16" x14ac:dyDescent="0.25">
      <c r="D3162" s="11"/>
      <c r="E3162" s="11"/>
      <c r="F3162" s="12"/>
      <c r="G3162" s="11"/>
      <c r="H3162" s="13"/>
      <c r="I3162" s="14"/>
      <c r="K3162" s="11"/>
      <c r="L3162" s="11"/>
      <c r="M3162" s="15"/>
      <c r="N3162" s="16"/>
      <c r="O3162" s="17"/>
      <c r="P3162" s="18"/>
    </row>
    <row r="3163" spans="4:16" x14ac:dyDescent="0.25">
      <c r="D3163" s="11"/>
      <c r="E3163" s="11"/>
      <c r="F3163" s="12"/>
      <c r="G3163" s="11"/>
      <c r="H3163" s="13"/>
      <c r="I3163" s="14"/>
      <c r="K3163" s="11"/>
      <c r="L3163" s="11"/>
      <c r="M3163" s="15"/>
      <c r="N3163" s="16"/>
      <c r="O3163" s="17"/>
      <c r="P3163" s="18"/>
    </row>
    <row r="3164" spans="4:16" x14ac:dyDescent="0.25">
      <c r="D3164" s="11"/>
      <c r="E3164" s="11"/>
      <c r="F3164" s="12"/>
      <c r="G3164" s="11"/>
      <c r="H3164" s="13"/>
      <c r="I3164" s="14"/>
      <c r="K3164" s="11"/>
      <c r="L3164" s="11"/>
      <c r="M3164" s="15"/>
      <c r="N3164" s="16"/>
      <c r="O3164" s="17"/>
      <c r="P3164" s="18"/>
    </row>
    <row r="3165" spans="4:16" x14ac:dyDescent="0.25">
      <c r="D3165" s="11"/>
      <c r="E3165" s="11"/>
      <c r="F3165" s="12"/>
      <c r="G3165" s="11"/>
      <c r="H3165" s="13"/>
      <c r="I3165" s="14"/>
      <c r="K3165" s="11"/>
      <c r="L3165" s="11"/>
      <c r="M3165" s="15"/>
      <c r="N3165" s="16"/>
      <c r="O3165" s="17"/>
      <c r="P3165" s="18"/>
    </row>
    <row r="3166" spans="4:16" x14ac:dyDescent="0.25">
      <c r="D3166" s="11"/>
      <c r="E3166" s="11"/>
      <c r="F3166" s="12"/>
      <c r="G3166" s="11"/>
      <c r="H3166" s="13"/>
      <c r="I3166" s="14"/>
      <c r="K3166" s="11"/>
      <c r="L3166" s="11"/>
      <c r="M3166" s="15"/>
      <c r="N3166" s="16"/>
      <c r="O3166" s="17"/>
      <c r="P3166" s="18"/>
    </row>
    <row r="3167" spans="4:16" x14ac:dyDescent="0.25">
      <c r="D3167" s="11"/>
      <c r="E3167" s="11"/>
      <c r="F3167" s="12"/>
      <c r="G3167" s="11"/>
      <c r="H3167" s="13"/>
      <c r="I3167" s="14"/>
      <c r="K3167" s="11"/>
      <c r="L3167" s="11"/>
      <c r="M3167" s="15"/>
      <c r="N3167" s="16"/>
      <c r="O3167" s="17"/>
      <c r="P3167" s="18"/>
    </row>
    <row r="3168" spans="4:16" x14ac:dyDescent="0.25">
      <c r="D3168" s="11"/>
      <c r="E3168" s="11"/>
      <c r="F3168" s="12"/>
      <c r="G3168" s="11"/>
      <c r="H3168" s="13"/>
      <c r="I3168" s="14"/>
      <c r="K3168" s="11"/>
      <c r="L3168" s="11"/>
      <c r="M3168" s="15"/>
      <c r="N3168" s="16"/>
      <c r="O3168" s="17"/>
      <c r="P3168" s="18"/>
    </row>
    <row r="3169" spans="4:16" x14ac:dyDescent="0.25">
      <c r="D3169" s="11"/>
      <c r="E3169" s="11"/>
      <c r="F3169" s="12"/>
      <c r="G3169" s="11"/>
      <c r="H3169" s="13"/>
      <c r="I3169" s="14"/>
      <c r="K3169" s="11"/>
      <c r="L3169" s="11"/>
      <c r="M3169" s="15"/>
      <c r="N3169" s="16"/>
      <c r="O3169" s="17"/>
      <c r="P3169" s="18"/>
    </row>
    <row r="3170" spans="4:16" x14ac:dyDescent="0.25">
      <c r="D3170" s="11"/>
      <c r="E3170" s="11"/>
      <c r="F3170" s="12"/>
      <c r="G3170" s="11"/>
      <c r="H3170" s="13"/>
      <c r="I3170" s="14"/>
      <c r="K3170" s="11"/>
      <c r="L3170" s="11"/>
      <c r="M3170" s="15"/>
      <c r="N3170" s="16"/>
      <c r="O3170" s="17"/>
      <c r="P3170" s="18"/>
    </row>
    <row r="3171" spans="4:16" x14ac:dyDescent="0.25">
      <c r="D3171" s="11"/>
      <c r="E3171" s="11"/>
      <c r="F3171" s="12"/>
      <c r="G3171" s="11"/>
      <c r="H3171" s="13"/>
      <c r="I3171" s="14"/>
      <c r="K3171" s="11"/>
      <c r="L3171" s="11"/>
      <c r="M3171" s="15"/>
      <c r="N3171" s="16"/>
      <c r="O3171" s="17"/>
      <c r="P3171" s="18"/>
    </row>
    <row r="3172" spans="4:16" x14ac:dyDescent="0.25">
      <c r="D3172" s="11"/>
      <c r="E3172" s="11"/>
      <c r="F3172" s="12"/>
      <c r="G3172" s="11"/>
      <c r="H3172" s="13"/>
      <c r="I3172" s="14"/>
      <c r="K3172" s="11"/>
      <c r="L3172" s="11"/>
      <c r="M3172" s="15"/>
      <c r="N3172" s="16"/>
      <c r="O3172" s="17"/>
      <c r="P3172" s="18"/>
    </row>
    <row r="3173" spans="4:16" x14ac:dyDescent="0.25">
      <c r="D3173" s="11"/>
      <c r="E3173" s="11"/>
      <c r="F3173" s="12"/>
      <c r="G3173" s="11"/>
      <c r="H3173" s="13"/>
      <c r="I3173" s="14"/>
      <c r="K3173" s="11"/>
      <c r="L3173" s="11"/>
      <c r="M3173" s="15"/>
      <c r="N3173" s="16"/>
      <c r="O3173" s="17"/>
      <c r="P3173" s="18"/>
    </row>
    <row r="3174" spans="4:16" x14ac:dyDescent="0.25">
      <c r="D3174" s="11"/>
      <c r="E3174" s="11"/>
      <c r="F3174" s="12"/>
      <c r="G3174" s="11"/>
      <c r="H3174" s="13"/>
      <c r="I3174" s="14"/>
      <c r="K3174" s="11"/>
      <c r="L3174" s="11"/>
      <c r="M3174" s="15"/>
      <c r="N3174" s="16"/>
      <c r="O3174" s="17"/>
      <c r="P3174" s="18"/>
    </row>
    <row r="3175" spans="4:16" x14ac:dyDescent="0.25">
      <c r="D3175" s="11"/>
      <c r="E3175" s="11"/>
      <c r="F3175" s="12"/>
      <c r="G3175" s="11"/>
      <c r="H3175" s="13"/>
      <c r="I3175" s="14"/>
      <c r="K3175" s="11"/>
      <c r="L3175" s="11"/>
      <c r="M3175" s="15"/>
      <c r="N3175" s="16"/>
      <c r="O3175" s="17"/>
      <c r="P3175" s="18"/>
    </row>
    <row r="3176" spans="4:16" x14ac:dyDescent="0.25">
      <c r="D3176" s="11"/>
      <c r="E3176" s="11"/>
      <c r="F3176" s="12"/>
      <c r="G3176" s="11"/>
      <c r="H3176" s="13"/>
      <c r="I3176" s="14"/>
      <c r="K3176" s="11"/>
      <c r="L3176" s="11"/>
      <c r="M3176" s="15"/>
      <c r="N3176" s="16"/>
      <c r="O3176" s="17"/>
      <c r="P3176" s="18"/>
    </row>
    <row r="3177" spans="4:16" x14ac:dyDescent="0.25">
      <c r="D3177" s="11"/>
      <c r="E3177" s="11"/>
      <c r="F3177" s="12"/>
      <c r="G3177" s="11"/>
      <c r="H3177" s="13"/>
      <c r="I3177" s="14"/>
      <c r="K3177" s="11"/>
      <c r="L3177" s="11"/>
      <c r="M3177" s="15"/>
      <c r="N3177" s="16"/>
      <c r="O3177" s="17"/>
      <c r="P3177" s="18"/>
    </row>
    <row r="3178" spans="4:16" x14ac:dyDescent="0.25">
      <c r="D3178" s="11"/>
      <c r="E3178" s="11"/>
      <c r="F3178" s="12"/>
      <c r="G3178" s="11"/>
      <c r="H3178" s="13"/>
      <c r="I3178" s="14"/>
      <c r="K3178" s="11"/>
      <c r="L3178" s="11"/>
      <c r="M3178" s="15"/>
      <c r="N3178" s="16"/>
      <c r="O3178" s="17"/>
      <c r="P3178" s="18"/>
    </row>
    <row r="3179" spans="4:16" x14ac:dyDescent="0.25">
      <c r="D3179" s="11"/>
      <c r="E3179" s="11"/>
      <c r="F3179" s="12"/>
      <c r="G3179" s="11"/>
      <c r="H3179" s="13"/>
      <c r="I3179" s="14"/>
      <c r="K3179" s="11"/>
      <c r="L3179" s="11"/>
      <c r="M3179" s="15"/>
      <c r="N3179" s="16"/>
      <c r="O3179" s="17"/>
      <c r="P3179" s="18"/>
    </row>
    <row r="3180" spans="4:16" x14ac:dyDescent="0.25">
      <c r="D3180" s="11"/>
      <c r="E3180" s="11"/>
      <c r="F3180" s="12"/>
      <c r="G3180" s="11"/>
      <c r="H3180" s="13"/>
      <c r="I3180" s="14"/>
      <c r="K3180" s="11"/>
      <c r="L3180" s="11"/>
      <c r="M3180" s="15"/>
      <c r="N3180" s="16"/>
      <c r="O3180" s="17"/>
      <c r="P3180" s="18"/>
    </row>
    <row r="3181" spans="4:16" x14ac:dyDescent="0.25">
      <c r="D3181" s="11"/>
      <c r="E3181" s="11"/>
      <c r="F3181" s="12"/>
      <c r="G3181" s="11"/>
      <c r="H3181" s="13"/>
      <c r="I3181" s="14"/>
      <c r="K3181" s="11"/>
      <c r="L3181" s="11"/>
      <c r="M3181" s="15"/>
      <c r="N3181" s="16"/>
      <c r="O3181" s="17"/>
      <c r="P3181" s="18"/>
    </row>
    <row r="3182" spans="4:16" x14ac:dyDescent="0.25">
      <c r="D3182" s="11"/>
      <c r="E3182" s="11"/>
      <c r="F3182" s="12"/>
      <c r="G3182" s="11"/>
      <c r="H3182" s="13"/>
      <c r="I3182" s="14"/>
      <c r="K3182" s="11"/>
      <c r="L3182" s="11"/>
      <c r="M3182" s="15"/>
      <c r="N3182" s="16"/>
      <c r="O3182" s="17"/>
      <c r="P3182" s="18"/>
    </row>
    <row r="3183" spans="4:16" x14ac:dyDescent="0.25">
      <c r="D3183" s="11"/>
      <c r="E3183" s="11"/>
      <c r="F3183" s="12"/>
      <c r="G3183" s="11"/>
      <c r="H3183" s="13"/>
      <c r="I3183" s="14"/>
      <c r="K3183" s="11"/>
      <c r="L3183" s="11"/>
      <c r="M3183" s="15"/>
      <c r="N3183" s="16"/>
      <c r="O3183" s="17"/>
      <c r="P3183" s="18"/>
    </row>
    <row r="3184" spans="4:16" x14ac:dyDescent="0.25">
      <c r="D3184" s="11"/>
      <c r="E3184" s="11"/>
      <c r="F3184" s="12"/>
      <c r="G3184" s="11"/>
      <c r="H3184" s="13"/>
      <c r="I3184" s="14"/>
      <c r="K3184" s="11"/>
      <c r="L3184" s="11"/>
      <c r="M3184" s="15"/>
      <c r="N3184" s="16"/>
      <c r="O3184" s="17"/>
      <c r="P3184" s="18"/>
    </row>
    <row r="3185" spans="4:16" x14ac:dyDescent="0.25">
      <c r="D3185" s="11"/>
      <c r="E3185" s="11"/>
      <c r="F3185" s="12"/>
      <c r="G3185" s="11"/>
      <c r="H3185" s="13"/>
      <c r="I3185" s="14"/>
      <c r="K3185" s="11"/>
      <c r="L3185" s="11"/>
      <c r="M3185" s="15"/>
      <c r="N3185" s="16"/>
      <c r="O3185" s="17"/>
      <c r="P3185" s="18"/>
    </row>
    <row r="3186" spans="4:16" x14ac:dyDescent="0.25">
      <c r="D3186" s="11"/>
      <c r="E3186" s="11"/>
      <c r="F3186" s="12"/>
      <c r="G3186" s="11"/>
      <c r="H3186" s="13"/>
      <c r="I3186" s="14"/>
      <c r="K3186" s="11"/>
      <c r="L3186" s="11"/>
      <c r="M3186" s="15"/>
      <c r="N3186" s="16"/>
      <c r="O3186" s="17"/>
      <c r="P3186" s="18"/>
    </row>
    <row r="3187" spans="4:16" x14ac:dyDescent="0.25">
      <c r="D3187" s="11"/>
      <c r="E3187" s="11"/>
      <c r="F3187" s="12"/>
      <c r="G3187" s="11"/>
      <c r="H3187" s="13"/>
      <c r="I3187" s="14"/>
      <c r="K3187" s="11"/>
      <c r="L3187" s="11"/>
      <c r="M3187" s="15"/>
      <c r="N3187" s="16"/>
      <c r="O3187" s="17"/>
      <c r="P3187" s="18"/>
    </row>
    <row r="3188" spans="4:16" x14ac:dyDescent="0.25">
      <c r="D3188" s="11"/>
      <c r="E3188" s="11"/>
      <c r="F3188" s="12"/>
      <c r="G3188" s="11"/>
      <c r="H3188" s="13"/>
      <c r="I3188" s="14"/>
      <c r="K3188" s="11"/>
      <c r="L3188" s="11"/>
      <c r="M3188" s="15"/>
      <c r="N3188" s="16"/>
      <c r="O3188" s="17"/>
      <c r="P3188" s="18"/>
    </row>
    <row r="3189" spans="4:16" x14ac:dyDescent="0.25">
      <c r="D3189" s="11"/>
      <c r="E3189" s="11"/>
      <c r="F3189" s="12"/>
      <c r="G3189" s="11"/>
      <c r="H3189" s="13"/>
      <c r="I3189" s="14"/>
      <c r="K3189" s="11"/>
      <c r="L3189" s="11"/>
      <c r="M3189" s="15"/>
      <c r="N3189" s="16"/>
      <c r="O3189" s="17"/>
      <c r="P3189" s="18"/>
    </row>
    <row r="3190" spans="4:16" x14ac:dyDescent="0.25">
      <c r="D3190" s="11"/>
      <c r="E3190" s="11"/>
      <c r="F3190" s="12"/>
      <c r="G3190" s="11"/>
      <c r="H3190" s="13"/>
      <c r="I3190" s="14"/>
      <c r="K3190" s="11"/>
      <c r="L3190" s="11"/>
      <c r="M3190" s="15"/>
      <c r="N3190" s="16"/>
      <c r="O3190" s="17"/>
      <c r="P3190" s="18"/>
    </row>
    <row r="3191" spans="4:16" x14ac:dyDescent="0.25">
      <c r="D3191" s="11"/>
      <c r="E3191" s="11"/>
      <c r="F3191" s="12"/>
      <c r="G3191" s="11"/>
      <c r="H3191" s="13"/>
      <c r="I3191" s="14"/>
      <c r="K3191" s="11"/>
      <c r="L3191" s="11"/>
      <c r="M3191" s="15"/>
      <c r="N3191" s="16"/>
      <c r="O3191" s="17"/>
      <c r="P3191" s="18"/>
    </row>
    <row r="3192" spans="4:16" x14ac:dyDescent="0.25">
      <c r="D3192" s="11"/>
      <c r="E3192" s="11"/>
      <c r="F3192" s="12"/>
      <c r="G3192" s="11"/>
      <c r="H3192" s="13"/>
      <c r="I3192" s="14"/>
      <c r="K3192" s="11"/>
      <c r="L3192" s="11"/>
      <c r="M3192" s="15"/>
      <c r="N3192" s="16"/>
      <c r="O3192" s="17"/>
      <c r="P3192" s="18"/>
    </row>
    <row r="3193" spans="4:16" x14ac:dyDescent="0.25">
      <c r="D3193" s="11"/>
      <c r="E3193" s="11"/>
      <c r="F3193" s="12"/>
      <c r="G3193" s="11"/>
      <c r="H3193" s="13"/>
      <c r="I3193" s="14"/>
      <c r="K3193" s="11"/>
      <c r="L3193" s="11"/>
      <c r="M3193" s="15"/>
      <c r="N3193" s="16"/>
      <c r="O3193" s="17"/>
      <c r="P3193" s="18"/>
    </row>
    <row r="3194" spans="4:16" x14ac:dyDescent="0.25">
      <c r="D3194" s="11"/>
      <c r="E3194" s="11"/>
      <c r="F3194" s="12"/>
      <c r="G3194" s="11"/>
      <c r="H3194" s="13"/>
      <c r="I3194" s="14"/>
      <c r="K3194" s="11"/>
      <c r="L3194" s="11"/>
      <c r="M3194" s="15"/>
      <c r="N3194" s="16"/>
      <c r="O3194" s="17"/>
      <c r="P3194" s="18"/>
    </row>
    <row r="3195" spans="4:16" x14ac:dyDescent="0.25">
      <c r="D3195" s="11"/>
      <c r="E3195" s="11"/>
      <c r="F3195" s="12"/>
      <c r="G3195" s="11"/>
      <c r="H3195" s="13"/>
      <c r="I3195" s="14"/>
      <c r="K3195" s="11"/>
      <c r="L3195" s="11"/>
      <c r="M3195" s="15"/>
      <c r="N3195" s="16"/>
      <c r="O3195" s="17"/>
      <c r="P3195" s="18"/>
    </row>
    <row r="3196" spans="4:16" x14ac:dyDescent="0.25">
      <c r="D3196" s="11"/>
      <c r="E3196" s="11"/>
      <c r="F3196" s="12"/>
      <c r="G3196" s="11"/>
      <c r="H3196" s="13"/>
      <c r="I3196" s="14"/>
      <c r="K3196" s="11"/>
      <c r="L3196" s="11"/>
      <c r="M3196" s="15"/>
      <c r="N3196" s="16"/>
      <c r="O3196" s="17"/>
      <c r="P3196" s="18"/>
    </row>
    <row r="3197" spans="4:16" x14ac:dyDescent="0.25">
      <c r="D3197" s="11"/>
      <c r="E3197" s="11"/>
      <c r="F3197" s="12"/>
      <c r="G3197" s="11"/>
      <c r="H3197" s="13"/>
      <c r="I3197" s="14"/>
      <c r="K3197" s="11"/>
      <c r="L3197" s="11"/>
      <c r="M3197" s="15"/>
      <c r="N3197" s="16"/>
      <c r="O3197" s="17"/>
      <c r="P3197" s="18"/>
    </row>
    <row r="3198" spans="4:16" x14ac:dyDescent="0.25">
      <c r="D3198" s="11"/>
      <c r="E3198" s="11"/>
      <c r="F3198" s="12"/>
      <c r="G3198" s="11"/>
      <c r="H3198" s="13"/>
      <c r="I3198" s="14"/>
      <c r="K3198" s="11"/>
      <c r="L3198" s="11"/>
      <c r="M3198" s="15"/>
      <c r="N3198" s="16"/>
      <c r="O3198" s="17"/>
      <c r="P3198" s="18"/>
    </row>
    <row r="3199" spans="4:16" x14ac:dyDescent="0.25">
      <c r="D3199" s="11"/>
      <c r="E3199" s="11"/>
      <c r="F3199" s="12"/>
      <c r="G3199" s="11"/>
      <c r="H3199" s="13"/>
      <c r="I3199" s="14"/>
      <c r="K3199" s="11"/>
      <c r="L3199" s="11"/>
      <c r="M3199" s="15"/>
      <c r="N3199" s="16"/>
      <c r="O3199" s="17"/>
      <c r="P3199" s="18"/>
    </row>
    <row r="3200" spans="4:16" x14ac:dyDescent="0.25">
      <c r="D3200" s="11"/>
      <c r="E3200" s="11"/>
      <c r="F3200" s="12"/>
      <c r="G3200" s="11"/>
      <c r="H3200" s="13"/>
      <c r="I3200" s="14"/>
      <c r="K3200" s="11"/>
      <c r="L3200" s="11"/>
      <c r="M3200" s="15"/>
      <c r="N3200" s="16"/>
      <c r="O3200" s="17"/>
      <c r="P3200" s="18"/>
    </row>
    <row r="3201" spans="4:16" x14ac:dyDescent="0.25">
      <c r="D3201" s="11"/>
      <c r="E3201" s="11"/>
      <c r="F3201" s="12"/>
      <c r="G3201" s="11"/>
      <c r="H3201" s="13"/>
      <c r="I3201" s="14"/>
      <c r="K3201" s="11"/>
      <c r="L3201" s="11"/>
      <c r="M3201" s="15"/>
      <c r="N3201" s="16"/>
      <c r="O3201" s="17"/>
      <c r="P3201" s="18"/>
    </row>
    <row r="3202" spans="4:16" x14ac:dyDescent="0.25">
      <c r="D3202" s="11"/>
      <c r="E3202" s="11"/>
      <c r="F3202" s="12"/>
      <c r="G3202" s="11"/>
      <c r="H3202" s="13"/>
      <c r="I3202" s="14"/>
      <c r="K3202" s="11"/>
      <c r="L3202" s="11"/>
      <c r="M3202" s="15"/>
      <c r="N3202" s="16"/>
      <c r="O3202" s="17"/>
      <c r="P3202" s="18"/>
    </row>
    <row r="3203" spans="4:16" x14ac:dyDescent="0.25">
      <c r="D3203" s="11"/>
      <c r="E3203" s="11"/>
      <c r="F3203" s="12"/>
      <c r="G3203" s="11"/>
      <c r="H3203" s="13"/>
      <c r="I3203" s="14"/>
      <c r="K3203" s="11"/>
      <c r="L3203" s="11"/>
      <c r="M3203" s="15"/>
      <c r="N3203" s="16"/>
      <c r="O3203" s="17"/>
      <c r="P3203" s="18"/>
    </row>
    <row r="3204" spans="4:16" x14ac:dyDescent="0.25">
      <c r="D3204" s="11"/>
      <c r="E3204" s="11"/>
      <c r="F3204" s="12"/>
      <c r="G3204" s="11"/>
      <c r="H3204" s="13"/>
      <c r="I3204" s="14"/>
      <c r="K3204" s="11"/>
      <c r="L3204" s="11"/>
      <c r="M3204" s="15"/>
      <c r="N3204" s="16"/>
      <c r="O3204" s="17"/>
      <c r="P3204" s="18"/>
    </row>
    <row r="3205" spans="4:16" x14ac:dyDescent="0.25">
      <c r="D3205" s="11"/>
      <c r="E3205" s="11"/>
      <c r="F3205" s="12"/>
      <c r="G3205" s="11"/>
      <c r="H3205" s="13"/>
      <c r="I3205" s="14"/>
      <c r="K3205" s="11"/>
      <c r="L3205" s="11"/>
      <c r="M3205" s="15"/>
      <c r="N3205" s="16"/>
      <c r="O3205" s="17"/>
      <c r="P3205" s="18"/>
    </row>
    <row r="3206" spans="4:16" x14ac:dyDescent="0.25">
      <c r="D3206" s="11"/>
      <c r="E3206" s="11"/>
      <c r="F3206" s="12"/>
      <c r="G3206" s="11"/>
      <c r="H3206" s="13"/>
      <c r="I3206" s="14"/>
      <c r="K3206" s="11"/>
      <c r="L3206" s="11"/>
      <c r="M3206" s="15"/>
      <c r="N3206" s="16"/>
      <c r="O3206" s="17"/>
      <c r="P3206" s="18"/>
    </row>
    <row r="3207" spans="4:16" x14ac:dyDescent="0.25">
      <c r="D3207" s="11"/>
      <c r="E3207" s="11"/>
      <c r="F3207" s="12"/>
      <c r="G3207" s="11"/>
      <c r="H3207" s="13"/>
      <c r="I3207" s="14"/>
      <c r="K3207" s="11"/>
      <c r="L3207" s="11"/>
      <c r="M3207" s="15"/>
      <c r="N3207" s="16"/>
      <c r="O3207" s="17"/>
      <c r="P3207" s="18"/>
    </row>
    <row r="3208" spans="4:16" x14ac:dyDescent="0.25">
      <c r="D3208" s="11"/>
      <c r="E3208" s="11"/>
      <c r="F3208" s="12"/>
      <c r="G3208" s="11"/>
      <c r="H3208" s="13"/>
      <c r="I3208" s="14"/>
      <c r="K3208" s="11"/>
      <c r="L3208" s="11"/>
      <c r="M3208" s="15"/>
      <c r="N3208" s="16"/>
      <c r="O3208" s="17"/>
      <c r="P3208" s="18"/>
    </row>
    <row r="3209" spans="4:16" x14ac:dyDescent="0.25">
      <c r="D3209" s="11"/>
      <c r="E3209" s="11"/>
      <c r="F3209" s="12"/>
      <c r="G3209" s="11"/>
      <c r="H3209" s="13"/>
      <c r="I3209" s="14"/>
      <c r="K3209" s="11"/>
      <c r="L3209" s="11"/>
      <c r="M3209" s="15"/>
      <c r="N3209" s="16"/>
      <c r="O3209" s="17"/>
      <c r="P3209" s="18"/>
    </row>
    <row r="3210" spans="4:16" x14ac:dyDescent="0.25">
      <c r="D3210" s="11"/>
      <c r="E3210" s="11"/>
      <c r="F3210" s="12"/>
      <c r="G3210" s="11"/>
      <c r="H3210" s="13"/>
      <c r="I3210" s="14"/>
      <c r="K3210" s="11"/>
      <c r="L3210" s="11"/>
      <c r="M3210" s="15"/>
      <c r="N3210" s="16"/>
      <c r="O3210" s="17"/>
      <c r="P3210" s="18"/>
    </row>
    <row r="3211" spans="4:16" x14ac:dyDescent="0.25">
      <c r="D3211" s="11"/>
      <c r="E3211" s="11"/>
      <c r="F3211" s="12"/>
      <c r="G3211" s="11"/>
      <c r="H3211" s="13"/>
      <c r="I3211" s="14"/>
      <c r="K3211" s="11"/>
      <c r="L3211" s="11"/>
      <c r="M3211" s="15"/>
      <c r="N3211" s="16"/>
      <c r="O3211" s="17"/>
      <c r="P3211" s="18"/>
    </row>
    <row r="3212" spans="4:16" x14ac:dyDescent="0.25">
      <c r="D3212" s="11"/>
      <c r="E3212" s="11"/>
      <c r="F3212" s="12"/>
      <c r="G3212" s="11"/>
      <c r="H3212" s="13"/>
      <c r="I3212" s="14"/>
      <c r="K3212" s="11"/>
      <c r="L3212" s="11"/>
      <c r="M3212" s="15"/>
      <c r="N3212" s="16"/>
      <c r="O3212" s="17"/>
      <c r="P3212" s="18"/>
    </row>
    <row r="3213" spans="4:16" x14ac:dyDescent="0.25">
      <c r="D3213" s="11"/>
      <c r="E3213" s="11"/>
      <c r="F3213" s="12"/>
      <c r="G3213" s="11"/>
      <c r="H3213" s="13"/>
      <c r="I3213" s="14"/>
      <c r="K3213" s="11"/>
      <c r="L3213" s="11"/>
      <c r="M3213" s="15"/>
      <c r="N3213" s="16"/>
      <c r="O3213" s="17"/>
      <c r="P3213" s="18"/>
    </row>
    <row r="3214" spans="4:16" x14ac:dyDescent="0.25">
      <c r="D3214" s="11"/>
      <c r="E3214" s="11"/>
      <c r="F3214" s="12"/>
      <c r="G3214" s="11"/>
      <c r="H3214" s="13"/>
      <c r="I3214" s="14"/>
      <c r="K3214" s="11"/>
      <c r="L3214" s="11"/>
      <c r="M3214" s="15"/>
      <c r="N3214" s="16"/>
      <c r="O3214" s="17"/>
      <c r="P3214" s="18"/>
    </row>
    <row r="3215" spans="4:16" x14ac:dyDescent="0.25">
      <c r="D3215" s="11"/>
      <c r="E3215" s="11"/>
      <c r="F3215" s="12"/>
      <c r="G3215" s="11"/>
      <c r="H3215" s="13"/>
      <c r="I3215" s="14"/>
      <c r="K3215" s="11"/>
      <c r="L3215" s="11"/>
      <c r="M3215" s="15"/>
      <c r="N3215" s="16"/>
      <c r="O3215" s="17"/>
      <c r="P3215" s="18"/>
    </row>
    <row r="3216" spans="4:16" x14ac:dyDescent="0.25">
      <c r="D3216" s="11"/>
      <c r="E3216" s="11"/>
      <c r="F3216" s="12"/>
      <c r="G3216" s="11"/>
      <c r="H3216" s="13"/>
      <c r="I3216" s="14"/>
      <c r="K3216" s="11"/>
      <c r="L3216" s="11"/>
      <c r="M3216" s="15"/>
      <c r="N3216" s="16"/>
      <c r="O3216" s="17"/>
      <c r="P3216" s="18"/>
    </row>
    <row r="3217" spans="4:16" x14ac:dyDescent="0.25">
      <c r="D3217" s="11"/>
      <c r="E3217" s="11"/>
      <c r="F3217" s="12"/>
      <c r="G3217" s="11"/>
      <c r="H3217" s="13"/>
      <c r="I3217" s="14"/>
      <c r="K3217" s="11"/>
      <c r="L3217" s="11"/>
      <c r="M3217" s="15"/>
      <c r="N3217" s="16"/>
      <c r="O3217" s="17"/>
      <c r="P3217" s="18"/>
    </row>
    <row r="3218" spans="4:16" x14ac:dyDescent="0.25">
      <c r="D3218" s="11"/>
      <c r="E3218" s="11"/>
      <c r="F3218" s="12"/>
      <c r="G3218" s="11"/>
      <c r="H3218" s="13"/>
      <c r="I3218" s="14"/>
      <c r="K3218" s="11"/>
      <c r="L3218" s="11"/>
      <c r="M3218" s="15"/>
      <c r="N3218" s="16"/>
      <c r="O3218" s="17"/>
      <c r="P3218" s="18"/>
    </row>
    <row r="3219" spans="4:16" x14ac:dyDescent="0.25">
      <c r="D3219" s="11"/>
      <c r="E3219" s="11"/>
      <c r="F3219" s="12"/>
      <c r="G3219" s="11"/>
      <c r="H3219" s="13"/>
      <c r="I3219" s="14"/>
      <c r="K3219" s="11"/>
      <c r="L3219" s="11"/>
      <c r="M3219" s="15"/>
      <c r="N3219" s="16"/>
      <c r="O3219" s="17"/>
      <c r="P3219" s="18"/>
    </row>
    <row r="3220" spans="4:16" x14ac:dyDescent="0.25">
      <c r="D3220" s="11"/>
      <c r="E3220" s="11"/>
      <c r="F3220" s="12"/>
      <c r="G3220" s="11"/>
      <c r="H3220" s="13"/>
      <c r="I3220" s="14"/>
      <c r="K3220" s="11"/>
      <c r="L3220" s="11"/>
      <c r="M3220" s="15"/>
      <c r="N3220" s="16"/>
      <c r="O3220" s="17"/>
      <c r="P3220" s="18"/>
    </row>
    <row r="3221" spans="4:16" x14ac:dyDescent="0.25">
      <c r="D3221" s="11"/>
      <c r="E3221" s="11"/>
      <c r="F3221" s="12"/>
      <c r="G3221" s="11"/>
      <c r="H3221" s="13"/>
      <c r="I3221" s="14"/>
      <c r="K3221" s="11"/>
      <c r="L3221" s="11"/>
      <c r="M3221" s="15"/>
      <c r="N3221" s="16"/>
      <c r="O3221" s="17"/>
      <c r="P3221" s="18"/>
    </row>
    <row r="3222" spans="4:16" x14ac:dyDescent="0.25">
      <c r="D3222" s="11"/>
      <c r="E3222" s="11"/>
      <c r="F3222" s="12"/>
      <c r="G3222" s="11"/>
      <c r="H3222" s="13"/>
      <c r="I3222" s="14"/>
      <c r="K3222" s="11"/>
      <c r="L3222" s="11"/>
      <c r="M3222" s="15"/>
      <c r="N3222" s="16"/>
      <c r="O3222" s="17"/>
      <c r="P3222" s="18"/>
    </row>
    <row r="3223" spans="4:16" x14ac:dyDescent="0.25">
      <c r="D3223" s="11"/>
      <c r="E3223" s="11"/>
      <c r="F3223" s="12"/>
      <c r="G3223" s="11"/>
      <c r="H3223" s="13"/>
      <c r="I3223" s="14"/>
      <c r="K3223" s="11"/>
      <c r="L3223" s="11"/>
      <c r="M3223" s="15"/>
      <c r="N3223" s="16"/>
      <c r="O3223" s="17"/>
      <c r="P3223" s="18"/>
    </row>
    <row r="3224" spans="4:16" x14ac:dyDescent="0.25">
      <c r="D3224" s="11"/>
      <c r="E3224" s="11"/>
      <c r="F3224" s="12"/>
      <c r="G3224" s="11"/>
      <c r="H3224" s="13"/>
      <c r="I3224" s="14"/>
      <c r="K3224" s="11"/>
      <c r="L3224" s="11"/>
      <c r="M3224" s="15"/>
      <c r="N3224" s="16"/>
      <c r="O3224" s="17"/>
      <c r="P3224" s="18"/>
    </row>
    <row r="3225" spans="4:16" x14ac:dyDescent="0.25">
      <c r="D3225" s="11"/>
      <c r="E3225" s="11"/>
      <c r="F3225" s="12"/>
      <c r="G3225" s="11"/>
      <c r="H3225" s="13"/>
      <c r="I3225" s="14"/>
      <c r="K3225" s="11"/>
      <c r="L3225" s="11"/>
      <c r="M3225" s="15"/>
      <c r="N3225" s="16"/>
      <c r="O3225" s="17"/>
      <c r="P3225" s="18"/>
    </row>
    <row r="3226" spans="4:16" x14ac:dyDescent="0.25">
      <c r="D3226" s="11"/>
      <c r="E3226" s="11"/>
      <c r="F3226" s="12"/>
      <c r="G3226" s="11"/>
      <c r="H3226" s="13"/>
      <c r="I3226" s="14"/>
      <c r="K3226" s="11"/>
      <c r="L3226" s="11"/>
      <c r="M3226" s="15"/>
      <c r="N3226" s="16"/>
      <c r="O3226" s="17"/>
      <c r="P3226" s="18"/>
    </row>
    <row r="3227" spans="4:16" x14ac:dyDescent="0.25">
      <c r="D3227" s="11"/>
      <c r="E3227" s="11"/>
      <c r="F3227" s="12"/>
      <c r="G3227" s="11"/>
      <c r="H3227" s="13"/>
      <c r="I3227" s="14"/>
      <c r="K3227" s="11"/>
      <c r="L3227" s="11"/>
      <c r="M3227" s="15"/>
      <c r="N3227" s="16"/>
      <c r="O3227" s="17"/>
      <c r="P3227" s="18"/>
    </row>
    <row r="3228" spans="4:16" x14ac:dyDescent="0.25">
      <c r="D3228" s="11"/>
      <c r="E3228" s="11"/>
      <c r="F3228" s="12"/>
      <c r="G3228" s="11"/>
      <c r="H3228" s="13"/>
      <c r="I3228" s="14"/>
      <c r="K3228" s="11"/>
      <c r="L3228" s="11"/>
      <c r="M3228" s="15"/>
      <c r="N3228" s="16"/>
      <c r="O3228" s="17"/>
      <c r="P3228" s="18"/>
    </row>
    <row r="3229" spans="4:16" x14ac:dyDescent="0.25">
      <c r="D3229" s="11"/>
      <c r="E3229" s="11"/>
      <c r="F3229" s="12"/>
      <c r="G3229" s="11"/>
      <c r="H3229" s="13"/>
      <c r="I3229" s="14"/>
      <c r="K3229" s="11"/>
      <c r="L3229" s="11"/>
      <c r="M3229" s="15"/>
      <c r="N3229" s="16"/>
      <c r="O3229" s="17"/>
      <c r="P3229" s="18"/>
    </row>
    <row r="3230" spans="4:16" x14ac:dyDescent="0.25">
      <c r="D3230" s="11"/>
      <c r="E3230" s="11"/>
      <c r="F3230" s="12"/>
      <c r="G3230" s="11"/>
      <c r="H3230" s="13"/>
      <c r="I3230" s="14"/>
      <c r="K3230" s="11"/>
      <c r="L3230" s="11"/>
      <c r="M3230" s="15"/>
      <c r="N3230" s="16"/>
      <c r="O3230" s="17"/>
      <c r="P3230" s="18"/>
    </row>
    <row r="3231" spans="4:16" x14ac:dyDescent="0.25">
      <c r="D3231" s="11"/>
      <c r="E3231" s="11"/>
      <c r="F3231" s="12"/>
      <c r="G3231" s="11"/>
      <c r="H3231" s="13"/>
      <c r="I3231" s="14"/>
      <c r="K3231" s="11"/>
      <c r="L3231" s="11"/>
      <c r="M3231" s="15"/>
      <c r="N3231" s="16"/>
      <c r="O3231" s="17"/>
      <c r="P3231" s="18"/>
    </row>
    <row r="3232" spans="4:16" x14ac:dyDescent="0.25">
      <c r="D3232" s="11"/>
      <c r="E3232" s="11"/>
      <c r="F3232" s="12"/>
      <c r="G3232" s="11"/>
      <c r="H3232" s="13"/>
      <c r="I3232" s="14"/>
      <c r="K3232" s="11"/>
      <c r="L3232" s="11"/>
      <c r="M3232" s="15"/>
      <c r="N3232" s="16"/>
      <c r="O3232" s="17"/>
      <c r="P3232" s="18"/>
    </row>
    <row r="3233" spans="4:16" x14ac:dyDescent="0.25">
      <c r="D3233" s="11"/>
      <c r="E3233" s="11"/>
      <c r="F3233" s="12"/>
      <c r="G3233" s="11"/>
      <c r="H3233" s="13"/>
      <c r="I3233" s="14"/>
      <c r="K3233" s="11"/>
      <c r="L3233" s="11"/>
      <c r="M3233" s="15"/>
      <c r="N3233" s="16"/>
      <c r="O3233" s="17"/>
      <c r="P3233" s="18"/>
    </row>
    <row r="3234" spans="4:16" x14ac:dyDescent="0.25">
      <c r="D3234" s="11"/>
      <c r="E3234" s="11"/>
      <c r="F3234" s="12"/>
      <c r="G3234" s="11"/>
      <c r="H3234" s="13"/>
      <c r="I3234" s="14"/>
      <c r="K3234" s="11"/>
      <c r="L3234" s="11"/>
      <c r="M3234" s="15"/>
      <c r="N3234" s="16"/>
      <c r="O3234" s="17"/>
      <c r="P3234" s="18"/>
    </row>
    <row r="3235" spans="4:16" x14ac:dyDescent="0.25">
      <c r="D3235" s="11"/>
      <c r="E3235" s="11"/>
      <c r="F3235" s="12"/>
      <c r="G3235" s="11"/>
      <c r="H3235" s="13"/>
      <c r="I3235" s="14"/>
      <c r="K3235" s="11"/>
      <c r="L3235" s="11"/>
      <c r="M3235" s="15"/>
      <c r="N3235" s="16"/>
      <c r="O3235" s="17"/>
      <c r="P3235" s="18"/>
    </row>
    <row r="3236" spans="4:16" x14ac:dyDescent="0.25">
      <c r="D3236" s="11"/>
      <c r="E3236" s="11"/>
      <c r="F3236" s="12"/>
      <c r="G3236" s="11"/>
      <c r="H3236" s="13"/>
      <c r="I3236" s="14"/>
      <c r="K3236" s="11"/>
      <c r="L3236" s="11"/>
      <c r="M3236" s="15"/>
      <c r="N3236" s="16"/>
      <c r="O3236" s="17"/>
      <c r="P3236" s="18"/>
    </row>
    <row r="3237" spans="4:16" x14ac:dyDescent="0.25">
      <c r="D3237" s="11"/>
      <c r="E3237" s="11"/>
      <c r="F3237" s="12"/>
      <c r="G3237" s="11"/>
      <c r="H3237" s="13"/>
      <c r="I3237" s="14"/>
      <c r="K3237" s="11"/>
      <c r="L3237" s="11"/>
      <c r="M3237" s="15"/>
      <c r="N3237" s="16"/>
      <c r="O3237" s="17"/>
      <c r="P3237" s="18"/>
    </row>
    <row r="3238" spans="4:16" x14ac:dyDescent="0.25">
      <c r="D3238" s="11"/>
      <c r="E3238" s="11"/>
      <c r="F3238" s="12"/>
      <c r="G3238" s="11"/>
      <c r="H3238" s="13"/>
      <c r="I3238" s="14"/>
      <c r="K3238" s="11"/>
      <c r="L3238" s="11"/>
      <c r="M3238" s="15"/>
      <c r="N3238" s="16"/>
      <c r="O3238" s="17"/>
      <c r="P3238" s="18"/>
    </row>
    <row r="3239" spans="4:16" x14ac:dyDescent="0.25">
      <c r="D3239" s="11"/>
      <c r="E3239" s="11"/>
      <c r="F3239" s="12"/>
      <c r="G3239" s="11"/>
      <c r="H3239" s="13"/>
      <c r="I3239" s="14"/>
      <c r="K3239" s="11"/>
      <c r="L3239" s="11"/>
      <c r="M3239" s="15"/>
      <c r="N3239" s="16"/>
      <c r="O3239" s="17"/>
      <c r="P3239" s="18"/>
    </row>
    <row r="3240" spans="4:16" x14ac:dyDescent="0.25">
      <c r="D3240" s="11"/>
      <c r="E3240" s="11"/>
      <c r="F3240" s="12"/>
      <c r="G3240" s="11"/>
      <c r="H3240" s="13"/>
      <c r="I3240" s="14"/>
      <c r="K3240" s="11"/>
      <c r="L3240" s="11"/>
      <c r="M3240" s="15"/>
      <c r="N3240" s="16"/>
      <c r="O3240" s="17"/>
      <c r="P3240" s="18"/>
    </row>
    <row r="3241" spans="4:16" x14ac:dyDescent="0.25">
      <c r="D3241" s="11"/>
      <c r="E3241" s="11"/>
      <c r="F3241" s="12"/>
      <c r="G3241" s="11"/>
      <c r="H3241" s="13"/>
      <c r="I3241" s="14"/>
      <c r="K3241" s="11"/>
      <c r="L3241" s="11"/>
      <c r="M3241" s="15"/>
      <c r="N3241" s="16"/>
      <c r="O3241" s="17"/>
      <c r="P3241" s="18"/>
    </row>
    <row r="3242" spans="4:16" x14ac:dyDescent="0.25">
      <c r="D3242" s="11"/>
      <c r="E3242" s="11"/>
      <c r="F3242" s="12"/>
      <c r="G3242" s="11"/>
      <c r="H3242" s="13"/>
      <c r="I3242" s="14"/>
      <c r="K3242" s="11"/>
      <c r="L3242" s="11"/>
      <c r="M3242" s="15"/>
      <c r="N3242" s="16"/>
      <c r="O3242" s="17"/>
      <c r="P3242" s="18"/>
    </row>
    <row r="3243" spans="4:16" x14ac:dyDescent="0.25">
      <c r="D3243" s="11"/>
      <c r="E3243" s="11"/>
      <c r="F3243" s="12"/>
      <c r="G3243" s="11"/>
      <c r="H3243" s="13"/>
      <c r="I3243" s="14"/>
      <c r="K3243" s="11"/>
      <c r="L3243" s="11"/>
      <c r="M3243" s="15"/>
      <c r="N3243" s="16"/>
      <c r="O3243" s="17"/>
      <c r="P3243" s="18"/>
    </row>
    <row r="3244" spans="4:16" x14ac:dyDescent="0.25">
      <c r="D3244" s="11"/>
      <c r="E3244" s="11"/>
      <c r="F3244" s="12"/>
      <c r="G3244" s="11"/>
      <c r="H3244" s="13"/>
      <c r="I3244" s="14"/>
      <c r="K3244" s="11"/>
      <c r="L3244" s="11"/>
      <c r="M3244" s="15"/>
      <c r="N3244" s="16"/>
      <c r="O3244" s="17"/>
      <c r="P3244" s="18"/>
    </row>
    <row r="3245" spans="4:16" x14ac:dyDescent="0.25">
      <c r="D3245" s="11"/>
      <c r="E3245" s="11"/>
      <c r="F3245" s="12"/>
      <c r="G3245" s="11"/>
      <c r="H3245" s="13"/>
      <c r="I3245" s="14"/>
      <c r="K3245" s="11"/>
      <c r="L3245" s="11"/>
      <c r="M3245" s="15"/>
      <c r="N3245" s="16"/>
      <c r="O3245" s="17"/>
      <c r="P3245" s="18"/>
    </row>
    <row r="3246" spans="4:16" x14ac:dyDescent="0.25">
      <c r="D3246" s="11"/>
      <c r="E3246" s="11"/>
      <c r="F3246" s="12"/>
      <c r="G3246" s="11"/>
      <c r="H3246" s="13"/>
      <c r="I3246" s="14"/>
      <c r="K3246" s="11"/>
      <c r="L3246" s="11"/>
      <c r="M3246" s="15"/>
      <c r="N3246" s="16"/>
      <c r="O3246" s="17"/>
      <c r="P3246" s="18"/>
    </row>
    <row r="3247" spans="4:16" x14ac:dyDescent="0.25">
      <c r="D3247" s="11"/>
      <c r="E3247" s="11"/>
      <c r="F3247" s="12"/>
      <c r="G3247" s="11"/>
      <c r="H3247" s="13"/>
      <c r="I3247" s="14"/>
      <c r="K3247" s="11"/>
      <c r="L3247" s="11"/>
      <c r="M3247" s="15"/>
      <c r="N3247" s="16"/>
      <c r="O3247" s="17"/>
      <c r="P3247" s="18"/>
    </row>
    <row r="3248" spans="4:16" x14ac:dyDescent="0.25">
      <c r="D3248" s="11"/>
      <c r="E3248" s="11"/>
      <c r="F3248" s="12"/>
      <c r="G3248" s="11"/>
      <c r="H3248" s="13"/>
      <c r="I3248" s="14"/>
      <c r="K3248" s="11"/>
      <c r="L3248" s="11"/>
      <c r="M3248" s="15"/>
      <c r="N3248" s="16"/>
      <c r="O3248" s="17"/>
      <c r="P3248" s="18"/>
    </row>
    <row r="3249" spans="4:16" x14ac:dyDescent="0.25">
      <c r="D3249" s="11"/>
      <c r="E3249" s="11"/>
      <c r="F3249" s="12"/>
      <c r="G3249" s="11"/>
      <c r="H3249" s="13"/>
      <c r="I3249" s="14"/>
      <c r="K3249" s="11"/>
      <c r="L3249" s="11"/>
      <c r="M3249" s="15"/>
      <c r="N3249" s="16"/>
      <c r="O3249" s="17"/>
      <c r="P3249" s="18"/>
    </row>
    <row r="3250" spans="4:16" x14ac:dyDescent="0.25">
      <c r="D3250" s="11"/>
      <c r="E3250" s="11"/>
      <c r="F3250" s="12"/>
      <c r="G3250" s="11"/>
      <c r="H3250" s="13"/>
      <c r="I3250" s="14"/>
      <c r="K3250" s="11"/>
      <c r="L3250" s="11"/>
      <c r="M3250" s="15"/>
      <c r="N3250" s="16"/>
      <c r="O3250" s="17"/>
      <c r="P3250" s="18"/>
    </row>
    <row r="3251" spans="4:16" x14ac:dyDescent="0.25">
      <c r="D3251" s="11"/>
      <c r="E3251" s="11"/>
      <c r="F3251" s="12"/>
      <c r="G3251" s="11"/>
      <c r="H3251" s="13"/>
      <c r="I3251" s="14"/>
      <c r="K3251" s="11"/>
      <c r="L3251" s="11"/>
      <c r="M3251" s="15"/>
      <c r="N3251" s="16"/>
      <c r="O3251" s="17"/>
      <c r="P3251" s="18"/>
    </row>
    <row r="3252" spans="4:16" x14ac:dyDescent="0.25">
      <c r="D3252" s="11"/>
      <c r="E3252" s="11"/>
      <c r="F3252" s="12"/>
      <c r="G3252" s="11"/>
      <c r="H3252" s="13"/>
      <c r="I3252" s="14"/>
      <c r="K3252" s="11"/>
      <c r="L3252" s="11"/>
      <c r="M3252" s="15"/>
      <c r="N3252" s="16"/>
      <c r="O3252" s="17"/>
      <c r="P3252" s="18"/>
    </row>
    <row r="3253" spans="4:16" x14ac:dyDescent="0.25">
      <c r="D3253" s="11"/>
      <c r="E3253" s="11"/>
      <c r="F3253" s="12"/>
      <c r="G3253" s="11"/>
      <c r="H3253" s="13"/>
      <c r="I3253" s="14"/>
      <c r="K3253" s="11"/>
      <c r="L3253" s="11"/>
      <c r="M3253" s="15"/>
      <c r="N3253" s="16"/>
      <c r="O3253" s="17"/>
      <c r="P3253" s="18"/>
    </row>
    <row r="3254" spans="4:16" x14ac:dyDescent="0.25">
      <c r="D3254" s="11"/>
      <c r="E3254" s="11"/>
      <c r="F3254" s="12"/>
      <c r="G3254" s="11"/>
      <c r="H3254" s="13"/>
      <c r="I3254" s="14"/>
      <c r="K3254" s="11"/>
      <c r="L3254" s="11"/>
      <c r="M3254" s="15"/>
      <c r="N3254" s="16"/>
      <c r="O3254" s="17"/>
      <c r="P3254" s="18"/>
    </row>
    <row r="3255" spans="4:16" x14ac:dyDescent="0.25">
      <c r="D3255" s="11"/>
      <c r="E3255" s="11"/>
      <c r="F3255" s="12"/>
      <c r="G3255" s="11"/>
      <c r="H3255" s="13"/>
      <c r="I3255" s="14"/>
      <c r="K3255" s="11"/>
      <c r="L3255" s="11"/>
      <c r="M3255" s="15"/>
      <c r="N3255" s="16"/>
      <c r="O3255" s="17"/>
      <c r="P3255" s="18"/>
    </row>
    <row r="3256" spans="4:16" x14ac:dyDescent="0.25">
      <c r="D3256" s="11"/>
      <c r="E3256" s="11"/>
      <c r="F3256" s="12"/>
      <c r="G3256" s="11"/>
      <c r="H3256" s="13"/>
      <c r="I3256" s="14"/>
      <c r="K3256" s="11"/>
      <c r="L3256" s="11"/>
      <c r="M3256" s="15"/>
      <c r="N3256" s="16"/>
      <c r="O3256" s="17"/>
      <c r="P3256" s="18"/>
    </row>
    <row r="3257" spans="4:16" x14ac:dyDescent="0.25">
      <c r="D3257" s="11"/>
      <c r="E3257" s="11"/>
      <c r="F3257" s="12"/>
      <c r="G3257" s="11"/>
      <c r="H3257" s="13"/>
      <c r="I3257" s="14"/>
      <c r="K3257" s="11"/>
      <c r="L3257" s="11"/>
      <c r="M3257" s="15"/>
      <c r="N3257" s="16"/>
      <c r="O3257" s="17"/>
      <c r="P3257" s="18"/>
    </row>
    <row r="3258" spans="4:16" x14ac:dyDescent="0.25">
      <c r="D3258" s="11"/>
      <c r="E3258" s="11"/>
      <c r="F3258" s="12"/>
      <c r="G3258" s="11"/>
      <c r="H3258" s="13"/>
      <c r="I3258" s="14"/>
      <c r="K3258" s="11"/>
      <c r="L3258" s="11"/>
      <c r="M3258" s="15"/>
      <c r="N3258" s="16"/>
      <c r="O3258" s="17"/>
      <c r="P3258" s="18"/>
    </row>
    <row r="3259" spans="4:16" x14ac:dyDescent="0.25">
      <c r="D3259" s="11"/>
      <c r="E3259" s="11"/>
      <c r="F3259" s="12"/>
      <c r="G3259" s="11"/>
      <c r="H3259" s="13"/>
      <c r="I3259" s="14"/>
      <c r="K3259" s="11"/>
      <c r="L3259" s="11"/>
      <c r="M3259" s="15"/>
      <c r="N3259" s="16"/>
      <c r="O3259" s="17"/>
      <c r="P3259" s="18"/>
    </row>
    <row r="3260" spans="4:16" x14ac:dyDescent="0.25">
      <c r="D3260" s="11"/>
      <c r="E3260" s="11"/>
      <c r="F3260" s="12"/>
      <c r="G3260" s="11"/>
      <c r="H3260" s="13"/>
      <c r="I3260" s="14"/>
      <c r="K3260" s="11"/>
      <c r="L3260" s="11"/>
      <c r="M3260" s="15"/>
      <c r="N3260" s="16"/>
      <c r="O3260" s="17"/>
      <c r="P3260" s="18"/>
    </row>
    <row r="3261" spans="4:16" x14ac:dyDescent="0.25">
      <c r="D3261" s="11"/>
      <c r="E3261" s="11"/>
      <c r="F3261" s="12"/>
      <c r="G3261" s="11"/>
      <c r="H3261" s="13"/>
      <c r="I3261" s="14"/>
      <c r="K3261" s="11"/>
      <c r="L3261" s="11"/>
      <c r="M3261" s="15"/>
      <c r="N3261" s="16"/>
      <c r="O3261" s="17"/>
      <c r="P3261" s="18"/>
    </row>
    <row r="3262" spans="4:16" x14ac:dyDescent="0.25">
      <c r="D3262" s="11"/>
      <c r="E3262" s="11"/>
      <c r="F3262" s="12"/>
      <c r="G3262" s="11"/>
      <c r="H3262" s="13"/>
      <c r="I3262" s="14"/>
      <c r="K3262" s="11"/>
      <c r="L3262" s="11"/>
      <c r="M3262" s="15"/>
      <c r="N3262" s="16"/>
      <c r="O3262" s="17"/>
      <c r="P3262" s="18"/>
    </row>
    <row r="3263" spans="4:16" x14ac:dyDescent="0.25">
      <c r="D3263" s="11"/>
      <c r="E3263" s="11"/>
      <c r="F3263" s="12"/>
      <c r="G3263" s="11"/>
      <c r="H3263" s="13"/>
      <c r="I3263" s="14"/>
      <c r="K3263" s="11"/>
      <c r="L3263" s="11"/>
      <c r="M3263" s="15"/>
      <c r="N3263" s="16"/>
      <c r="O3263" s="17"/>
      <c r="P3263" s="18"/>
    </row>
    <row r="3264" spans="4:16" x14ac:dyDescent="0.25">
      <c r="D3264" s="11"/>
      <c r="E3264" s="11"/>
      <c r="F3264" s="12"/>
      <c r="G3264" s="11"/>
      <c r="H3264" s="13"/>
      <c r="I3264" s="14"/>
      <c r="K3264" s="11"/>
      <c r="L3264" s="11"/>
      <c r="M3264" s="15"/>
      <c r="N3264" s="16"/>
      <c r="O3264" s="17"/>
      <c r="P3264" s="18"/>
    </row>
    <row r="3265" spans="4:16" x14ac:dyDescent="0.25">
      <c r="D3265" s="11"/>
      <c r="E3265" s="11"/>
      <c r="F3265" s="12"/>
      <c r="G3265" s="11"/>
      <c r="H3265" s="13"/>
      <c r="I3265" s="14"/>
      <c r="K3265" s="11"/>
      <c r="L3265" s="11"/>
      <c r="M3265" s="15"/>
      <c r="N3265" s="16"/>
      <c r="O3265" s="17"/>
      <c r="P3265" s="18"/>
    </row>
    <row r="3266" spans="4:16" x14ac:dyDescent="0.25">
      <c r="D3266" s="11"/>
      <c r="E3266" s="11"/>
      <c r="F3266" s="12"/>
      <c r="G3266" s="11"/>
      <c r="H3266" s="13"/>
      <c r="I3266" s="14"/>
      <c r="K3266" s="11"/>
      <c r="L3266" s="11"/>
      <c r="M3266" s="15"/>
      <c r="N3266" s="16"/>
      <c r="O3266" s="17"/>
      <c r="P3266" s="18"/>
    </row>
    <row r="3267" spans="4:16" x14ac:dyDescent="0.25">
      <c r="D3267" s="11"/>
      <c r="E3267" s="11"/>
      <c r="F3267" s="12"/>
      <c r="G3267" s="11"/>
      <c r="H3267" s="13"/>
      <c r="I3267" s="14"/>
      <c r="K3267" s="11"/>
      <c r="L3267" s="11"/>
      <c r="M3267" s="15"/>
      <c r="N3267" s="16"/>
      <c r="O3267" s="17"/>
      <c r="P3267" s="18"/>
    </row>
    <row r="3268" spans="4:16" x14ac:dyDescent="0.25">
      <c r="D3268" s="11"/>
      <c r="E3268" s="11"/>
      <c r="F3268" s="12"/>
      <c r="G3268" s="11"/>
      <c r="H3268" s="13"/>
      <c r="I3268" s="14"/>
      <c r="K3268" s="11"/>
      <c r="L3268" s="11"/>
      <c r="M3268" s="15"/>
      <c r="N3268" s="16"/>
      <c r="O3268" s="17"/>
      <c r="P3268" s="18"/>
    </row>
    <row r="3269" spans="4:16" x14ac:dyDescent="0.25">
      <c r="D3269" s="11"/>
      <c r="E3269" s="11"/>
      <c r="F3269" s="12"/>
      <c r="G3269" s="11"/>
      <c r="H3269" s="13"/>
      <c r="I3269" s="14"/>
      <c r="K3269" s="11"/>
      <c r="L3269" s="11"/>
      <c r="M3269" s="15"/>
      <c r="N3269" s="16"/>
      <c r="O3269" s="17"/>
      <c r="P3269" s="18"/>
    </row>
    <row r="3270" spans="4:16" x14ac:dyDescent="0.25">
      <c r="D3270" s="11"/>
      <c r="E3270" s="11"/>
      <c r="F3270" s="12"/>
      <c r="G3270" s="11"/>
      <c r="H3270" s="13"/>
      <c r="I3270" s="14"/>
      <c r="K3270" s="11"/>
      <c r="L3270" s="11"/>
      <c r="M3270" s="15"/>
      <c r="N3270" s="16"/>
      <c r="O3270" s="17"/>
      <c r="P3270" s="18"/>
    </row>
    <row r="3271" spans="4:16" x14ac:dyDescent="0.25">
      <c r="D3271" s="11"/>
      <c r="E3271" s="11"/>
      <c r="F3271" s="12"/>
      <c r="G3271" s="11"/>
      <c r="H3271" s="13"/>
      <c r="I3271" s="14"/>
      <c r="K3271" s="11"/>
      <c r="L3271" s="11"/>
      <c r="M3271" s="15"/>
      <c r="N3271" s="16"/>
      <c r="O3271" s="17"/>
      <c r="P3271" s="18"/>
    </row>
    <row r="3272" spans="4:16" x14ac:dyDescent="0.25">
      <c r="D3272" s="11"/>
      <c r="E3272" s="11"/>
      <c r="F3272" s="12"/>
      <c r="G3272" s="11"/>
      <c r="H3272" s="13"/>
      <c r="I3272" s="14"/>
      <c r="K3272" s="11"/>
      <c r="L3272" s="11"/>
      <c r="M3272" s="15"/>
      <c r="N3272" s="16"/>
      <c r="O3272" s="17"/>
      <c r="P3272" s="18"/>
    </row>
    <row r="3273" spans="4:16" x14ac:dyDescent="0.25">
      <c r="D3273" s="11"/>
      <c r="E3273" s="11"/>
      <c r="F3273" s="12"/>
      <c r="G3273" s="11"/>
      <c r="H3273" s="13"/>
      <c r="I3273" s="14"/>
      <c r="K3273" s="11"/>
      <c r="L3273" s="11"/>
      <c r="M3273" s="15"/>
      <c r="N3273" s="16"/>
      <c r="O3273" s="17"/>
      <c r="P3273" s="18"/>
    </row>
    <row r="3274" spans="4:16" x14ac:dyDescent="0.25">
      <c r="D3274" s="11"/>
      <c r="E3274" s="11"/>
      <c r="F3274" s="12"/>
      <c r="G3274" s="11"/>
      <c r="H3274" s="13"/>
      <c r="I3274" s="14"/>
      <c r="K3274" s="11"/>
      <c r="L3274" s="11"/>
      <c r="M3274" s="15"/>
      <c r="N3274" s="16"/>
      <c r="O3274" s="17"/>
      <c r="P3274" s="18"/>
    </row>
    <row r="3275" spans="4:16" x14ac:dyDescent="0.25">
      <c r="D3275" s="11"/>
      <c r="E3275" s="11"/>
      <c r="F3275" s="12"/>
      <c r="G3275" s="11"/>
      <c r="H3275" s="13"/>
      <c r="I3275" s="14"/>
      <c r="K3275" s="11"/>
      <c r="L3275" s="11"/>
      <c r="M3275" s="15"/>
      <c r="N3275" s="16"/>
      <c r="O3275" s="17"/>
      <c r="P3275" s="18"/>
    </row>
    <row r="3276" spans="4:16" x14ac:dyDescent="0.25">
      <c r="D3276" s="11"/>
      <c r="E3276" s="11"/>
      <c r="F3276" s="12"/>
      <c r="G3276" s="11"/>
      <c r="H3276" s="13"/>
      <c r="I3276" s="14"/>
      <c r="K3276" s="11"/>
      <c r="L3276" s="11"/>
      <c r="M3276" s="15"/>
      <c r="N3276" s="16"/>
      <c r="O3276" s="17"/>
      <c r="P3276" s="18"/>
    </row>
    <row r="3277" spans="4:16" x14ac:dyDescent="0.25">
      <c r="D3277" s="11"/>
      <c r="E3277" s="11"/>
      <c r="F3277" s="12"/>
      <c r="G3277" s="11"/>
      <c r="H3277" s="13"/>
      <c r="I3277" s="14"/>
      <c r="K3277" s="11"/>
      <c r="L3277" s="11"/>
      <c r="M3277" s="15"/>
      <c r="N3277" s="16"/>
      <c r="O3277" s="17"/>
      <c r="P3277" s="18"/>
    </row>
    <row r="3278" spans="4:16" x14ac:dyDescent="0.25">
      <c r="D3278" s="11"/>
      <c r="E3278" s="11"/>
      <c r="F3278" s="12"/>
      <c r="G3278" s="11"/>
      <c r="H3278" s="13"/>
      <c r="I3278" s="14"/>
      <c r="K3278" s="11"/>
      <c r="L3278" s="11"/>
      <c r="M3278" s="15"/>
      <c r="N3278" s="16"/>
      <c r="O3278" s="17"/>
      <c r="P3278" s="18"/>
    </row>
    <row r="3279" spans="4:16" x14ac:dyDescent="0.25">
      <c r="D3279" s="11"/>
      <c r="E3279" s="11"/>
      <c r="F3279" s="12"/>
      <c r="G3279" s="11"/>
      <c r="H3279" s="13"/>
      <c r="I3279" s="14"/>
      <c r="K3279" s="11"/>
      <c r="L3279" s="11"/>
      <c r="M3279" s="15"/>
      <c r="N3279" s="16"/>
      <c r="O3279" s="17"/>
      <c r="P3279" s="18"/>
    </row>
    <row r="3280" spans="4:16" x14ac:dyDescent="0.25">
      <c r="D3280" s="11"/>
      <c r="E3280" s="11"/>
      <c r="F3280" s="12"/>
      <c r="G3280" s="11"/>
      <c r="H3280" s="13"/>
      <c r="I3280" s="14"/>
      <c r="K3280" s="11"/>
      <c r="L3280" s="11"/>
      <c r="M3280" s="15"/>
      <c r="N3280" s="16"/>
      <c r="O3280" s="17"/>
      <c r="P3280" s="18"/>
    </row>
    <row r="3281" spans="4:16" x14ac:dyDescent="0.25">
      <c r="D3281" s="11"/>
      <c r="E3281" s="11"/>
      <c r="F3281" s="12"/>
      <c r="G3281" s="11"/>
      <c r="H3281" s="13"/>
      <c r="I3281" s="14"/>
      <c r="K3281" s="11"/>
      <c r="L3281" s="11"/>
      <c r="M3281" s="15"/>
      <c r="N3281" s="16"/>
      <c r="O3281" s="17"/>
      <c r="P3281" s="18"/>
    </row>
    <row r="3282" spans="4:16" x14ac:dyDescent="0.25">
      <c r="D3282" s="11"/>
      <c r="E3282" s="11"/>
      <c r="F3282" s="12"/>
      <c r="G3282" s="11"/>
      <c r="H3282" s="13"/>
      <c r="I3282" s="14"/>
      <c r="K3282" s="11"/>
      <c r="L3282" s="11"/>
      <c r="M3282" s="15"/>
      <c r="N3282" s="16"/>
      <c r="O3282" s="17"/>
      <c r="P3282" s="18"/>
    </row>
    <row r="3283" spans="4:16" x14ac:dyDescent="0.25">
      <c r="D3283" s="11"/>
      <c r="E3283" s="11"/>
      <c r="F3283" s="12"/>
      <c r="G3283" s="11"/>
      <c r="H3283" s="13"/>
      <c r="I3283" s="14"/>
      <c r="K3283" s="11"/>
      <c r="L3283" s="11"/>
      <c r="M3283" s="15"/>
      <c r="N3283" s="16"/>
      <c r="O3283" s="17"/>
      <c r="P3283" s="18"/>
    </row>
    <row r="3284" spans="4:16" x14ac:dyDescent="0.25">
      <c r="D3284" s="11"/>
      <c r="E3284" s="11"/>
      <c r="F3284" s="12"/>
      <c r="G3284" s="11"/>
      <c r="H3284" s="13"/>
      <c r="I3284" s="14"/>
      <c r="K3284" s="11"/>
      <c r="L3284" s="11"/>
      <c r="M3284" s="15"/>
      <c r="N3284" s="16"/>
      <c r="O3284" s="17"/>
      <c r="P3284" s="18"/>
    </row>
    <row r="3285" spans="4:16" x14ac:dyDescent="0.25">
      <c r="D3285" s="11"/>
      <c r="E3285" s="11"/>
      <c r="F3285" s="12"/>
      <c r="G3285" s="11"/>
      <c r="H3285" s="13"/>
      <c r="I3285" s="14"/>
      <c r="K3285" s="11"/>
      <c r="L3285" s="11"/>
      <c r="M3285" s="15"/>
      <c r="N3285" s="16"/>
      <c r="O3285" s="17"/>
      <c r="P3285" s="18"/>
    </row>
    <row r="3286" spans="4:16" x14ac:dyDescent="0.25">
      <c r="D3286" s="11"/>
      <c r="E3286" s="11"/>
      <c r="F3286" s="12"/>
      <c r="G3286" s="11"/>
      <c r="H3286" s="13"/>
      <c r="I3286" s="14"/>
      <c r="K3286" s="11"/>
      <c r="L3286" s="11"/>
      <c r="M3286" s="15"/>
      <c r="N3286" s="16"/>
      <c r="O3286" s="17"/>
      <c r="P3286" s="18"/>
    </row>
    <row r="3287" spans="4:16" x14ac:dyDescent="0.25">
      <c r="D3287" s="11"/>
      <c r="E3287" s="11"/>
      <c r="F3287" s="12"/>
      <c r="G3287" s="11"/>
      <c r="H3287" s="13"/>
      <c r="I3287" s="14"/>
      <c r="K3287" s="11"/>
      <c r="L3287" s="11"/>
      <c r="M3287" s="15"/>
      <c r="N3287" s="16"/>
      <c r="O3287" s="17"/>
      <c r="P3287" s="18"/>
    </row>
    <row r="3288" spans="4:16" x14ac:dyDescent="0.25">
      <c r="D3288" s="11"/>
      <c r="E3288" s="11"/>
      <c r="F3288" s="12"/>
      <c r="G3288" s="11"/>
      <c r="H3288" s="13"/>
      <c r="I3288" s="14"/>
      <c r="K3288" s="11"/>
      <c r="L3288" s="11"/>
      <c r="M3288" s="15"/>
      <c r="N3288" s="16"/>
      <c r="O3288" s="17"/>
      <c r="P3288" s="18"/>
    </row>
    <row r="3289" spans="4:16" x14ac:dyDescent="0.25">
      <c r="D3289" s="11"/>
      <c r="E3289" s="11"/>
      <c r="F3289" s="12"/>
      <c r="G3289" s="11"/>
      <c r="H3289" s="13"/>
      <c r="I3289" s="14"/>
      <c r="K3289" s="11"/>
      <c r="L3289" s="11"/>
      <c r="M3289" s="15"/>
      <c r="N3289" s="16"/>
      <c r="O3289" s="17"/>
      <c r="P3289" s="18"/>
    </row>
    <row r="3290" spans="4:16" x14ac:dyDescent="0.25">
      <c r="D3290" s="11"/>
      <c r="E3290" s="11"/>
      <c r="F3290" s="12"/>
      <c r="G3290" s="11"/>
      <c r="H3290" s="13"/>
      <c r="I3290" s="14"/>
      <c r="K3290" s="11"/>
      <c r="L3290" s="11"/>
      <c r="M3290" s="15"/>
      <c r="N3290" s="16"/>
      <c r="O3290" s="17"/>
      <c r="P3290" s="18"/>
    </row>
    <row r="3291" spans="4:16" x14ac:dyDescent="0.25">
      <c r="D3291" s="11"/>
      <c r="E3291" s="11"/>
      <c r="F3291" s="12"/>
      <c r="G3291" s="11"/>
      <c r="H3291" s="13"/>
      <c r="I3291" s="14"/>
      <c r="K3291" s="11"/>
      <c r="L3291" s="11"/>
      <c r="M3291" s="15"/>
      <c r="N3291" s="16"/>
      <c r="O3291" s="17"/>
      <c r="P3291" s="18"/>
    </row>
    <row r="3292" spans="4:16" x14ac:dyDescent="0.25">
      <c r="D3292" s="11"/>
      <c r="E3292" s="11"/>
      <c r="F3292" s="12"/>
      <c r="G3292" s="11"/>
      <c r="H3292" s="13"/>
      <c r="I3292" s="14"/>
      <c r="K3292" s="11"/>
      <c r="L3292" s="11"/>
      <c r="M3292" s="15"/>
      <c r="N3292" s="16"/>
      <c r="O3292" s="17"/>
      <c r="P3292" s="18"/>
    </row>
    <row r="3293" spans="4:16" x14ac:dyDescent="0.25">
      <c r="D3293" s="11"/>
      <c r="E3293" s="11"/>
      <c r="F3293" s="12"/>
      <c r="G3293" s="11"/>
      <c r="H3293" s="13"/>
      <c r="I3293" s="14"/>
      <c r="K3293" s="11"/>
      <c r="L3293" s="11"/>
      <c r="M3293" s="15"/>
      <c r="N3293" s="16"/>
      <c r="O3293" s="17"/>
      <c r="P3293" s="18"/>
    </row>
    <row r="3294" spans="4:16" x14ac:dyDescent="0.25">
      <c r="D3294" s="11"/>
      <c r="E3294" s="11"/>
      <c r="F3294" s="12"/>
      <c r="G3294" s="11"/>
      <c r="H3294" s="13"/>
      <c r="I3294" s="14"/>
      <c r="K3294" s="11"/>
      <c r="L3294" s="11"/>
      <c r="M3294" s="15"/>
      <c r="N3294" s="16"/>
      <c r="O3294" s="17"/>
      <c r="P3294" s="18"/>
    </row>
    <row r="3295" spans="4:16" x14ac:dyDescent="0.25">
      <c r="D3295" s="11"/>
      <c r="E3295" s="11"/>
      <c r="F3295" s="12"/>
      <c r="G3295" s="11"/>
      <c r="H3295" s="13"/>
      <c r="I3295" s="14"/>
      <c r="K3295" s="11"/>
      <c r="L3295" s="11"/>
      <c r="M3295" s="15"/>
      <c r="N3295" s="16"/>
      <c r="O3295" s="17"/>
      <c r="P3295" s="18"/>
    </row>
    <row r="3296" spans="4:16" x14ac:dyDescent="0.25">
      <c r="D3296" s="11"/>
      <c r="E3296" s="11"/>
      <c r="F3296" s="12"/>
      <c r="G3296" s="11"/>
      <c r="H3296" s="13"/>
      <c r="I3296" s="14"/>
      <c r="K3296" s="11"/>
      <c r="L3296" s="11"/>
      <c r="M3296" s="15"/>
      <c r="N3296" s="16"/>
      <c r="O3296" s="17"/>
      <c r="P3296" s="18"/>
    </row>
    <row r="3297" spans="4:16" x14ac:dyDescent="0.25">
      <c r="D3297" s="11"/>
      <c r="E3297" s="11"/>
      <c r="F3297" s="12"/>
      <c r="G3297" s="11"/>
      <c r="H3297" s="13"/>
      <c r="I3297" s="14"/>
      <c r="K3297" s="11"/>
      <c r="L3297" s="11"/>
      <c r="M3297" s="15"/>
      <c r="N3297" s="16"/>
      <c r="O3297" s="17"/>
      <c r="P3297" s="18"/>
    </row>
    <row r="3298" spans="4:16" x14ac:dyDescent="0.25">
      <c r="D3298" s="11"/>
      <c r="E3298" s="11"/>
      <c r="F3298" s="12"/>
      <c r="G3298" s="11"/>
      <c r="H3298" s="13"/>
      <c r="I3298" s="14"/>
      <c r="K3298" s="11"/>
      <c r="L3298" s="11"/>
      <c r="M3298" s="15"/>
      <c r="N3298" s="16"/>
      <c r="O3298" s="17"/>
      <c r="P3298" s="18"/>
    </row>
    <row r="3299" spans="4:16" x14ac:dyDescent="0.25">
      <c r="D3299" s="11"/>
      <c r="E3299" s="11"/>
      <c r="F3299" s="12"/>
      <c r="G3299" s="11"/>
      <c r="H3299" s="13"/>
      <c r="I3299" s="14"/>
      <c r="K3299" s="11"/>
      <c r="L3299" s="11"/>
      <c r="M3299" s="15"/>
      <c r="N3299" s="16"/>
      <c r="O3299" s="17"/>
      <c r="P3299" s="18"/>
    </row>
    <row r="3300" spans="4:16" x14ac:dyDescent="0.25">
      <c r="D3300" s="11"/>
      <c r="E3300" s="11"/>
      <c r="F3300" s="12"/>
      <c r="G3300" s="11"/>
      <c r="H3300" s="13"/>
      <c r="I3300" s="14"/>
      <c r="K3300" s="11"/>
      <c r="L3300" s="11"/>
      <c r="M3300" s="15"/>
      <c r="N3300" s="16"/>
      <c r="O3300" s="17"/>
      <c r="P3300" s="18"/>
    </row>
    <row r="3301" spans="4:16" x14ac:dyDescent="0.25">
      <c r="D3301" s="11"/>
      <c r="E3301" s="11"/>
      <c r="F3301" s="12"/>
      <c r="G3301" s="11"/>
      <c r="H3301" s="13"/>
      <c r="I3301" s="14"/>
      <c r="K3301" s="11"/>
      <c r="L3301" s="11"/>
      <c r="M3301" s="15"/>
      <c r="N3301" s="16"/>
      <c r="O3301" s="17"/>
      <c r="P3301" s="18"/>
    </row>
    <row r="3302" spans="4:16" x14ac:dyDescent="0.25">
      <c r="D3302" s="11"/>
      <c r="E3302" s="11"/>
      <c r="F3302" s="12"/>
      <c r="G3302" s="11"/>
      <c r="H3302" s="13"/>
      <c r="I3302" s="14"/>
      <c r="K3302" s="11"/>
      <c r="L3302" s="11"/>
      <c r="M3302" s="15"/>
      <c r="N3302" s="16"/>
      <c r="O3302" s="17"/>
      <c r="P3302" s="18"/>
    </row>
    <row r="3303" spans="4:16" x14ac:dyDescent="0.25">
      <c r="D3303" s="11"/>
      <c r="E3303" s="11"/>
      <c r="F3303" s="12"/>
      <c r="G3303" s="11"/>
      <c r="H3303" s="13"/>
      <c r="I3303" s="14"/>
      <c r="K3303" s="11"/>
      <c r="L3303" s="11"/>
      <c r="M3303" s="15"/>
      <c r="N3303" s="16"/>
      <c r="O3303" s="17"/>
      <c r="P3303" s="18"/>
    </row>
    <row r="3304" spans="4:16" x14ac:dyDescent="0.25">
      <c r="D3304" s="11"/>
      <c r="E3304" s="11"/>
      <c r="F3304" s="12"/>
      <c r="G3304" s="11"/>
      <c r="H3304" s="13"/>
      <c r="I3304" s="14"/>
      <c r="K3304" s="11"/>
      <c r="L3304" s="11"/>
      <c r="M3304" s="15"/>
      <c r="N3304" s="16"/>
      <c r="O3304" s="17"/>
      <c r="P3304" s="18"/>
    </row>
    <row r="3305" spans="4:16" x14ac:dyDescent="0.25">
      <c r="D3305" s="11"/>
      <c r="E3305" s="11"/>
      <c r="F3305" s="12"/>
      <c r="G3305" s="11"/>
      <c r="H3305" s="13"/>
      <c r="I3305" s="14"/>
      <c r="K3305" s="11"/>
      <c r="L3305" s="11"/>
      <c r="M3305" s="15"/>
      <c r="N3305" s="16"/>
      <c r="O3305" s="17"/>
      <c r="P3305" s="18"/>
    </row>
    <row r="3306" spans="4:16" x14ac:dyDescent="0.25">
      <c r="D3306" s="11"/>
      <c r="E3306" s="11"/>
      <c r="F3306" s="12"/>
      <c r="G3306" s="11"/>
      <c r="H3306" s="13"/>
      <c r="I3306" s="14"/>
      <c r="K3306" s="11"/>
      <c r="L3306" s="11"/>
      <c r="M3306" s="15"/>
      <c r="N3306" s="16"/>
      <c r="O3306" s="17"/>
      <c r="P3306" s="18"/>
    </row>
    <row r="3307" spans="4:16" x14ac:dyDescent="0.25">
      <c r="D3307" s="11"/>
      <c r="E3307" s="11"/>
      <c r="F3307" s="12"/>
      <c r="G3307" s="11"/>
      <c r="H3307" s="13"/>
      <c r="I3307" s="14"/>
      <c r="K3307" s="11"/>
      <c r="L3307" s="11"/>
      <c r="M3307" s="15"/>
      <c r="N3307" s="16"/>
      <c r="O3307" s="17"/>
      <c r="P3307" s="18"/>
    </row>
    <row r="3308" spans="4:16" x14ac:dyDescent="0.25">
      <c r="D3308" s="11"/>
      <c r="E3308" s="11"/>
      <c r="F3308" s="12"/>
      <c r="G3308" s="11"/>
      <c r="H3308" s="13"/>
      <c r="I3308" s="14"/>
      <c r="K3308" s="11"/>
      <c r="L3308" s="11"/>
      <c r="M3308" s="15"/>
      <c r="N3308" s="16"/>
      <c r="O3308" s="17"/>
      <c r="P3308" s="18"/>
    </row>
    <row r="3309" spans="4:16" x14ac:dyDescent="0.25">
      <c r="D3309" s="11"/>
      <c r="E3309" s="11"/>
      <c r="F3309" s="12"/>
      <c r="G3309" s="11"/>
      <c r="H3309" s="13"/>
      <c r="I3309" s="14"/>
      <c r="K3309" s="11"/>
      <c r="L3309" s="11"/>
      <c r="M3309" s="15"/>
      <c r="N3309" s="16"/>
      <c r="O3309" s="17"/>
      <c r="P3309" s="18"/>
    </row>
    <row r="3310" spans="4:16" x14ac:dyDescent="0.25">
      <c r="D3310" s="11"/>
      <c r="E3310" s="11"/>
      <c r="F3310" s="12"/>
      <c r="G3310" s="11"/>
      <c r="H3310" s="13"/>
      <c r="I3310" s="14"/>
      <c r="K3310" s="11"/>
      <c r="L3310" s="11"/>
      <c r="M3310" s="15"/>
      <c r="N3310" s="16"/>
      <c r="O3310" s="17"/>
      <c r="P3310" s="18"/>
    </row>
    <row r="3311" spans="4:16" x14ac:dyDescent="0.25">
      <c r="D3311" s="11"/>
      <c r="E3311" s="11"/>
      <c r="F3311" s="12"/>
      <c r="G3311" s="11"/>
      <c r="H3311" s="13"/>
      <c r="I3311" s="14"/>
      <c r="K3311" s="11"/>
      <c r="L3311" s="11"/>
      <c r="M3311" s="15"/>
      <c r="N3311" s="16"/>
      <c r="O3311" s="17"/>
      <c r="P3311" s="18"/>
    </row>
    <row r="3312" spans="4:16" x14ac:dyDescent="0.25">
      <c r="D3312" s="11"/>
      <c r="E3312" s="11"/>
      <c r="F3312" s="12"/>
      <c r="G3312" s="11"/>
      <c r="H3312" s="13"/>
      <c r="I3312" s="14"/>
      <c r="K3312" s="11"/>
      <c r="L3312" s="11"/>
      <c r="M3312" s="15"/>
      <c r="N3312" s="16"/>
      <c r="O3312" s="17"/>
      <c r="P3312" s="18"/>
    </row>
    <row r="3313" spans="4:16" x14ac:dyDescent="0.25">
      <c r="D3313" s="11"/>
      <c r="E3313" s="11"/>
      <c r="F3313" s="12"/>
      <c r="G3313" s="11"/>
      <c r="H3313" s="13"/>
      <c r="I3313" s="14"/>
      <c r="K3313" s="11"/>
      <c r="L3313" s="11"/>
      <c r="M3313" s="15"/>
      <c r="N3313" s="16"/>
      <c r="O3313" s="17"/>
      <c r="P3313" s="18"/>
    </row>
    <row r="3314" spans="4:16" x14ac:dyDescent="0.25">
      <c r="D3314" s="11"/>
      <c r="E3314" s="11"/>
      <c r="F3314" s="12"/>
      <c r="G3314" s="11"/>
      <c r="H3314" s="13"/>
      <c r="I3314" s="14"/>
      <c r="K3314" s="11"/>
      <c r="L3314" s="11"/>
      <c r="M3314" s="15"/>
      <c r="N3314" s="16"/>
      <c r="O3314" s="17"/>
      <c r="P3314" s="18"/>
    </row>
    <row r="3315" spans="4:16" x14ac:dyDescent="0.25">
      <c r="D3315" s="11"/>
      <c r="E3315" s="11"/>
      <c r="F3315" s="12"/>
      <c r="G3315" s="11"/>
      <c r="H3315" s="13"/>
      <c r="I3315" s="14"/>
      <c r="K3315" s="11"/>
      <c r="L3315" s="11"/>
      <c r="M3315" s="15"/>
      <c r="N3315" s="16"/>
      <c r="O3315" s="17"/>
      <c r="P3315" s="18"/>
    </row>
    <row r="3316" spans="4:16" x14ac:dyDescent="0.25">
      <c r="D3316" s="11"/>
      <c r="E3316" s="11"/>
      <c r="F3316" s="12"/>
      <c r="G3316" s="11"/>
      <c r="H3316" s="13"/>
      <c r="I3316" s="14"/>
      <c r="K3316" s="11"/>
      <c r="L3316" s="11"/>
      <c r="M3316" s="15"/>
      <c r="N3316" s="16"/>
      <c r="O3316" s="17"/>
      <c r="P3316" s="18"/>
    </row>
    <row r="3317" spans="4:16" x14ac:dyDescent="0.25">
      <c r="D3317" s="11"/>
      <c r="E3317" s="11"/>
      <c r="F3317" s="12"/>
      <c r="G3317" s="11"/>
      <c r="H3317" s="13"/>
      <c r="I3317" s="14"/>
      <c r="K3317" s="11"/>
      <c r="L3317" s="11"/>
      <c r="M3317" s="15"/>
      <c r="N3317" s="16"/>
      <c r="O3317" s="17"/>
      <c r="P3317" s="18"/>
    </row>
    <row r="3318" spans="4:16" x14ac:dyDescent="0.25">
      <c r="D3318" s="11"/>
      <c r="E3318" s="11"/>
      <c r="F3318" s="12"/>
      <c r="G3318" s="11"/>
      <c r="H3318" s="13"/>
      <c r="I3318" s="14"/>
      <c r="K3318" s="11"/>
      <c r="L3318" s="11"/>
      <c r="M3318" s="15"/>
      <c r="N3318" s="16"/>
      <c r="O3318" s="17"/>
      <c r="P3318" s="18"/>
    </row>
    <row r="3319" spans="4:16" x14ac:dyDescent="0.25">
      <c r="D3319" s="11"/>
      <c r="E3319" s="11"/>
      <c r="F3319" s="12"/>
      <c r="G3319" s="11"/>
      <c r="H3319" s="13"/>
      <c r="I3319" s="14"/>
      <c r="K3319" s="11"/>
      <c r="L3319" s="11"/>
      <c r="M3319" s="15"/>
      <c r="N3319" s="16"/>
      <c r="O3319" s="17"/>
      <c r="P3319" s="18"/>
    </row>
    <row r="3320" spans="4:16" x14ac:dyDescent="0.25">
      <c r="D3320" s="11"/>
      <c r="E3320" s="11"/>
      <c r="F3320" s="12"/>
      <c r="G3320" s="11"/>
      <c r="H3320" s="13"/>
      <c r="I3320" s="14"/>
      <c r="K3320" s="11"/>
      <c r="L3320" s="11"/>
      <c r="M3320" s="15"/>
      <c r="N3320" s="16"/>
      <c r="O3320" s="17"/>
      <c r="P3320" s="18"/>
    </row>
    <row r="3321" spans="4:16" x14ac:dyDescent="0.25">
      <c r="D3321" s="11"/>
      <c r="E3321" s="11"/>
      <c r="F3321" s="12"/>
      <c r="G3321" s="11"/>
      <c r="H3321" s="13"/>
      <c r="I3321" s="14"/>
      <c r="K3321" s="11"/>
      <c r="L3321" s="11"/>
      <c r="M3321" s="15"/>
      <c r="N3321" s="16"/>
      <c r="O3321" s="17"/>
      <c r="P3321" s="18"/>
    </row>
    <row r="3322" spans="4:16" x14ac:dyDescent="0.25">
      <c r="D3322" s="11"/>
      <c r="E3322" s="11"/>
      <c r="F3322" s="12"/>
      <c r="G3322" s="11"/>
      <c r="H3322" s="13"/>
      <c r="I3322" s="14"/>
      <c r="K3322" s="11"/>
      <c r="L3322" s="11"/>
      <c r="M3322" s="15"/>
      <c r="N3322" s="16"/>
      <c r="O3322" s="17"/>
      <c r="P3322" s="18"/>
    </row>
    <row r="3323" spans="4:16" x14ac:dyDescent="0.25">
      <c r="D3323" s="11"/>
      <c r="E3323" s="11"/>
      <c r="F3323" s="12"/>
      <c r="G3323" s="11"/>
      <c r="H3323" s="13"/>
      <c r="I3323" s="14"/>
      <c r="K3323" s="11"/>
      <c r="L3323" s="11"/>
      <c r="M3323" s="15"/>
      <c r="N3323" s="16"/>
      <c r="O3323" s="17"/>
      <c r="P3323" s="18"/>
    </row>
    <row r="3324" spans="4:16" x14ac:dyDescent="0.25">
      <c r="D3324" s="11"/>
      <c r="E3324" s="11"/>
      <c r="F3324" s="12"/>
      <c r="G3324" s="11"/>
      <c r="H3324" s="13"/>
      <c r="I3324" s="14"/>
      <c r="K3324" s="11"/>
      <c r="L3324" s="11"/>
      <c r="M3324" s="15"/>
      <c r="N3324" s="16"/>
      <c r="O3324" s="17"/>
      <c r="P3324" s="18"/>
    </row>
    <row r="3325" spans="4:16" x14ac:dyDescent="0.25">
      <c r="D3325" s="11"/>
      <c r="E3325" s="11"/>
      <c r="F3325" s="12"/>
      <c r="G3325" s="11"/>
      <c r="H3325" s="13"/>
      <c r="I3325" s="14"/>
      <c r="K3325" s="11"/>
      <c r="L3325" s="11"/>
      <c r="M3325" s="15"/>
      <c r="N3325" s="16"/>
      <c r="O3325" s="17"/>
      <c r="P3325" s="18"/>
    </row>
    <row r="3326" spans="4:16" x14ac:dyDescent="0.25">
      <c r="D3326" s="11"/>
      <c r="E3326" s="11"/>
      <c r="F3326" s="12"/>
      <c r="G3326" s="11"/>
      <c r="H3326" s="13"/>
      <c r="I3326" s="14"/>
      <c r="K3326" s="11"/>
      <c r="L3326" s="11"/>
      <c r="M3326" s="15"/>
      <c r="N3326" s="16"/>
      <c r="O3326" s="17"/>
      <c r="P3326" s="18"/>
    </row>
    <row r="3327" spans="4:16" x14ac:dyDescent="0.25">
      <c r="D3327" s="11"/>
      <c r="E3327" s="11"/>
      <c r="F3327" s="12"/>
      <c r="G3327" s="11"/>
      <c r="H3327" s="13"/>
      <c r="I3327" s="14"/>
      <c r="K3327" s="11"/>
      <c r="L3327" s="11"/>
      <c r="M3327" s="15"/>
      <c r="N3327" s="16"/>
      <c r="O3327" s="17"/>
      <c r="P3327" s="18"/>
    </row>
    <row r="3328" spans="4:16" x14ac:dyDescent="0.25">
      <c r="D3328" s="11"/>
      <c r="E3328" s="11"/>
      <c r="F3328" s="12"/>
      <c r="G3328" s="11"/>
      <c r="H3328" s="13"/>
      <c r="I3328" s="14"/>
      <c r="K3328" s="11"/>
      <c r="L3328" s="11"/>
      <c r="M3328" s="15"/>
      <c r="N3328" s="16"/>
      <c r="O3328" s="17"/>
      <c r="P3328" s="18"/>
    </row>
    <row r="3329" spans="4:16" x14ac:dyDescent="0.25">
      <c r="D3329" s="11"/>
      <c r="E3329" s="11"/>
      <c r="F3329" s="12"/>
      <c r="G3329" s="11"/>
      <c r="H3329" s="13"/>
      <c r="I3329" s="14"/>
      <c r="K3329" s="11"/>
      <c r="L3329" s="11"/>
      <c r="M3329" s="15"/>
      <c r="N3329" s="16"/>
      <c r="O3329" s="17"/>
      <c r="P3329" s="18"/>
    </row>
    <row r="3330" spans="4:16" x14ac:dyDescent="0.25">
      <c r="D3330" s="11"/>
      <c r="E3330" s="11"/>
      <c r="F3330" s="12"/>
      <c r="G3330" s="11"/>
      <c r="H3330" s="13"/>
      <c r="I3330" s="14"/>
      <c r="K3330" s="11"/>
      <c r="L3330" s="11"/>
      <c r="M3330" s="15"/>
      <c r="N3330" s="16"/>
      <c r="O3330" s="17"/>
      <c r="P3330" s="18"/>
    </row>
    <row r="3331" spans="4:16" x14ac:dyDescent="0.25">
      <c r="D3331" s="11"/>
      <c r="E3331" s="11"/>
      <c r="F3331" s="12"/>
      <c r="G3331" s="11"/>
      <c r="H3331" s="13"/>
      <c r="I3331" s="14"/>
      <c r="K3331" s="11"/>
      <c r="L3331" s="11"/>
      <c r="M3331" s="15"/>
      <c r="N3331" s="16"/>
      <c r="O3331" s="17"/>
      <c r="P3331" s="18"/>
    </row>
    <row r="3332" spans="4:16" x14ac:dyDescent="0.25">
      <c r="D3332" s="11"/>
      <c r="E3332" s="11"/>
      <c r="F3332" s="12"/>
      <c r="G3332" s="11"/>
      <c r="H3332" s="13"/>
      <c r="I3332" s="14"/>
      <c r="K3332" s="11"/>
      <c r="L3332" s="11"/>
      <c r="M3332" s="15"/>
      <c r="N3332" s="16"/>
      <c r="O3332" s="17"/>
      <c r="P3332" s="18"/>
    </row>
    <row r="3333" spans="4:16" x14ac:dyDescent="0.25">
      <c r="D3333" s="11"/>
      <c r="E3333" s="11"/>
      <c r="F3333" s="12"/>
      <c r="G3333" s="11"/>
      <c r="H3333" s="13"/>
      <c r="I3333" s="14"/>
      <c r="K3333" s="11"/>
      <c r="L3333" s="11"/>
      <c r="M3333" s="15"/>
      <c r="N3333" s="16"/>
      <c r="O3333" s="17"/>
      <c r="P3333" s="18"/>
    </row>
    <row r="3334" spans="4:16" x14ac:dyDescent="0.25">
      <c r="D3334" s="11"/>
      <c r="E3334" s="11"/>
      <c r="F3334" s="12"/>
      <c r="G3334" s="11"/>
      <c r="H3334" s="13"/>
      <c r="I3334" s="14"/>
      <c r="K3334" s="11"/>
      <c r="L3334" s="11"/>
      <c r="M3334" s="15"/>
      <c r="N3334" s="16"/>
      <c r="O3334" s="17"/>
      <c r="P3334" s="18"/>
    </row>
    <row r="3335" spans="4:16" x14ac:dyDescent="0.25">
      <c r="D3335" s="11"/>
      <c r="E3335" s="11"/>
      <c r="F3335" s="12"/>
      <c r="G3335" s="11"/>
      <c r="H3335" s="13"/>
      <c r="I3335" s="14"/>
      <c r="K3335" s="11"/>
      <c r="L3335" s="11"/>
      <c r="M3335" s="15"/>
      <c r="N3335" s="16"/>
      <c r="O3335" s="17"/>
      <c r="P3335" s="18"/>
    </row>
    <row r="3336" spans="4:16" x14ac:dyDescent="0.25">
      <c r="D3336" s="11"/>
      <c r="E3336" s="11"/>
      <c r="F3336" s="12"/>
      <c r="G3336" s="11"/>
      <c r="H3336" s="13"/>
      <c r="I3336" s="14"/>
      <c r="K3336" s="11"/>
      <c r="L3336" s="11"/>
      <c r="M3336" s="15"/>
      <c r="N3336" s="16"/>
      <c r="O3336" s="17"/>
      <c r="P3336" s="18"/>
    </row>
    <row r="3337" spans="4:16" x14ac:dyDescent="0.25">
      <c r="D3337" s="11"/>
      <c r="E3337" s="11"/>
      <c r="F3337" s="12"/>
      <c r="G3337" s="11"/>
      <c r="H3337" s="13"/>
      <c r="I3337" s="14"/>
      <c r="K3337" s="11"/>
      <c r="L3337" s="11"/>
      <c r="M3337" s="15"/>
      <c r="N3337" s="16"/>
      <c r="O3337" s="17"/>
      <c r="P3337" s="18"/>
    </row>
    <row r="3338" spans="4:16" x14ac:dyDescent="0.25">
      <c r="D3338" s="11"/>
      <c r="E3338" s="11"/>
      <c r="F3338" s="12"/>
      <c r="G3338" s="11"/>
      <c r="H3338" s="13"/>
      <c r="I3338" s="14"/>
      <c r="K3338" s="11"/>
      <c r="L3338" s="11"/>
      <c r="M3338" s="15"/>
      <c r="N3338" s="16"/>
      <c r="O3338" s="17"/>
      <c r="P3338" s="18"/>
    </row>
    <row r="3339" spans="4:16" x14ac:dyDescent="0.25">
      <c r="D3339" s="11"/>
      <c r="E3339" s="11"/>
      <c r="F3339" s="12"/>
      <c r="G3339" s="11"/>
      <c r="H3339" s="13"/>
      <c r="I3339" s="14"/>
      <c r="K3339" s="11"/>
      <c r="L3339" s="11"/>
      <c r="M3339" s="15"/>
      <c r="N3339" s="16"/>
      <c r="O3339" s="17"/>
      <c r="P3339" s="18"/>
    </row>
    <row r="3340" spans="4:16" x14ac:dyDescent="0.25">
      <c r="D3340" s="11"/>
      <c r="E3340" s="11"/>
      <c r="F3340" s="12"/>
      <c r="G3340" s="11"/>
      <c r="H3340" s="13"/>
      <c r="I3340" s="14"/>
      <c r="K3340" s="11"/>
      <c r="L3340" s="11"/>
      <c r="M3340" s="15"/>
      <c r="N3340" s="16"/>
      <c r="O3340" s="17"/>
      <c r="P3340" s="18"/>
    </row>
    <row r="3341" spans="4:16" x14ac:dyDescent="0.25">
      <c r="D3341" s="11"/>
      <c r="E3341" s="11"/>
      <c r="F3341" s="12"/>
      <c r="G3341" s="11"/>
      <c r="H3341" s="13"/>
      <c r="I3341" s="14"/>
      <c r="K3341" s="11"/>
      <c r="L3341" s="11"/>
      <c r="M3341" s="15"/>
      <c r="N3341" s="16"/>
      <c r="O3341" s="17"/>
      <c r="P3341" s="18"/>
    </row>
    <row r="3342" spans="4:16" x14ac:dyDescent="0.25">
      <c r="D3342" s="11"/>
      <c r="E3342" s="11"/>
      <c r="F3342" s="12"/>
      <c r="G3342" s="11"/>
      <c r="H3342" s="13"/>
      <c r="I3342" s="14"/>
      <c r="K3342" s="11"/>
      <c r="L3342" s="11"/>
      <c r="M3342" s="15"/>
      <c r="N3342" s="16"/>
      <c r="O3342" s="17"/>
      <c r="P3342" s="18"/>
    </row>
    <row r="3343" spans="4:16" x14ac:dyDescent="0.25">
      <c r="D3343" s="11"/>
      <c r="E3343" s="11"/>
      <c r="F3343" s="12"/>
      <c r="G3343" s="11"/>
      <c r="H3343" s="13"/>
      <c r="I3343" s="14"/>
      <c r="K3343" s="11"/>
      <c r="L3343" s="11"/>
      <c r="M3343" s="15"/>
      <c r="N3343" s="16"/>
      <c r="O3343" s="17"/>
      <c r="P3343" s="18"/>
    </row>
    <row r="3344" spans="4:16" x14ac:dyDescent="0.25">
      <c r="D3344" s="11"/>
      <c r="E3344" s="11"/>
      <c r="F3344" s="12"/>
      <c r="G3344" s="11"/>
      <c r="H3344" s="13"/>
      <c r="I3344" s="14"/>
      <c r="K3344" s="11"/>
      <c r="L3344" s="11"/>
      <c r="M3344" s="15"/>
      <c r="N3344" s="16"/>
      <c r="O3344" s="17"/>
      <c r="P3344" s="18"/>
    </row>
    <row r="3345" spans="4:16" x14ac:dyDescent="0.25">
      <c r="D3345" s="11"/>
      <c r="E3345" s="11"/>
      <c r="F3345" s="12"/>
      <c r="G3345" s="11"/>
      <c r="H3345" s="13"/>
      <c r="I3345" s="14"/>
      <c r="K3345" s="11"/>
      <c r="L3345" s="11"/>
      <c r="M3345" s="15"/>
      <c r="N3345" s="16"/>
      <c r="O3345" s="17"/>
      <c r="P3345" s="18"/>
    </row>
    <row r="3346" spans="4:16" x14ac:dyDescent="0.25">
      <c r="D3346" s="11"/>
      <c r="E3346" s="11"/>
      <c r="F3346" s="12"/>
      <c r="G3346" s="11"/>
      <c r="H3346" s="13"/>
      <c r="I3346" s="14"/>
      <c r="K3346" s="11"/>
      <c r="L3346" s="11"/>
      <c r="M3346" s="15"/>
      <c r="N3346" s="16"/>
      <c r="O3346" s="17"/>
      <c r="P3346" s="18"/>
    </row>
    <row r="3347" spans="4:16" x14ac:dyDescent="0.25">
      <c r="D3347" s="11"/>
      <c r="E3347" s="11"/>
      <c r="F3347" s="12"/>
      <c r="G3347" s="11"/>
      <c r="H3347" s="13"/>
      <c r="I3347" s="14"/>
      <c r="K3347" s="11"/>
      <c r="L3347" s="11"/>
      <c r="M3347" s="15"/>
      <c r="N3347" s="16"/>
      <c r="O3347" s="17"/>
      <c r="P3347" s="18"/>
    </row>
    <row r="3348" spans="4:16" x14ac:dyDescent="0.25">
      <c r="D3348" s="11"/>
      <c r="E3348" s="11"/>
      <c r="F3348" s="12"/>
      <c r="G3348" s="11"/>
      <c r="H3348" s="13"/>
      <c r="I3348" s="14"/>
      <c r="K3348" s="11"/>
      <c r="L3348" s="11"/>
      <c r="M3348" s="15"/>
      <c r="N3348" s="16"/>
      <c r="O3348" s="17"/>
      <c r="P3348" s="18"/>
    </row>
    <row r="3349" spans="4:16" x14ac:dyDescent="0.25">
      <c r="D3349" s="11"/>
      <c r="E3349" s="11"/>
      <c r="F3349" s="12"/>
      <c r="G3349" s="11"/>
      <c r="H3349" s="13"/>
      <c r="I3349" s="14"/>
      <c r="K3349" s="11"/>
      <c r="L3349" s="11"/>
      <c r="M3349" s="15"/>
      <c r="N3349" s="16"/>
      <c r="O3349" s="17"/>
      <c r="P3349" s="18"/>
    </row>
    <row r="3350" spans="4:16" x14ac:dyDescent="0.25">
      <c r="D3350" s="11"/>
      <c r="E3350" s="11"/>
      <c r="F3350" s="12"/>
      <c r="G3350" s="11"/>
      <c r="H3350" s="13"/>
      <c r="I3350" s="14"/>
      <c r="K3350" s="11"/>
      <c r="L3350" s="11"/>
      <c r="M3350" s="15"/>
      <c r="N3350" s="16"/>
      <c r="O3350" s="17"/>
      <c r="P3350" s="18"/>
    </row>
    <row r="3351" spans="4:16" x14ac:dyDescent="0.25">
      <c r="D3351" s="11"/>
      <c r="E3351" s="11"/>
      <c r="F3351" s="12"/>
      <c r="G3351" s="11"/>
      <c r="H3351" s="13"/>
      <c r="I3351" s="14"/>
      <c r="K3351" s="11"/>
      <c r="L3351" s="11"/>
      <c r="M3351" s="15"/>
      <c r="N3351" s="16"/>
      <c r="O3351" s="17"/>
      <c r="P3351" s="18"/>
    </row>
    <row r="3352" spans="4:16" x14ac:dyDescent="0.25">
      <c r="D3352" s="11"/>
      <c r="E3352" s="11"/>
      <c r="F3352" s="12"/>
      <c r="G3352" s="11"/>
      <c r="H3352" s="13"/>
      <c r="I3352" s="14"/>
      <c r="K3352" s="11"/>
      <c r="L3352" s="11"/>
      <c r="M3352" s="15"/>
      <c r="N3352" s="16"/>
      <c r="O3352" s="17"/>
      <c r="P3352" s="18"/>
    </row>
    <row r="3353" spans="4:16" x14ac:dyDescent="0.25">
      <c r="D3353" s="11"/>
      <c r="E3353" s="11"/>
      <c r="F3353" s="12"/>
      <c r="G3353" s="11"/>
      <c r="H3353" s="13"/>
      <c r="I3353" s="14"/>
      <c r="K3353" s="11"/>
      <c r="L3353" s="11"/>
      <c r="M3353" s="15"/>
      <c r="N3353" s="16"/>
      <c r="O3353" s="17"/>
      <c r="P3353" s="18"/>
    </row>
    <row r="3354" spans="4:16" x14ac:dyDescent="0.25">
      <c r="D3354" s="11"/>
      <c r="E3354" s="11"/>
      <c r="F3354" s="12"/>
      <c r="G3354" s="11"/>
      <c r="H3354" s="13"/>
      <c r="I3354" s="14"/>
      <c r="K3354" s="11"/>
      <c r="L3354" s="11"/>
      <c r="M3354" s="15"/>
      <c r="N3354" s="16"/>
      <c r="O3354" s="17"/>
      <c r="P3354" s="18"/>
    </row>
    <row r="3355" spans="4:16" x14ac:dyDescent="0.25">
      <c r="D3355" s="11"/>
      <c r="E3355" s="11"/>
      <c r="F3355" s="12"/>
      <c r="G3355" s="11"/>
      <c r="H3355" s="13"/>
      <c r="I3355" s="14"/>
      <c r="K3355" s="11"/>
      <c r="L3355" s="11"/>
      <c r="M3355" s="15"/>
      <c r="N3355" s="16"/>
      <c r="O3355" s="17"/>
      <c r="P3355" s="18"/>
    </row>
    <row r="3356" spans="4:16" x14ac:dyDescent="0.25">
      <c r="D3356" s="11"/>
      <c r="E3356" s="11"/>
      <c r="F3356" s="12"/>
      <c r="G3356" s="11"/>
      <c r="H3356" s="13"/>
      <c r="I3356" s="14"/>
      <c r="K3356" s="11"/>
      <c r="L3356" s="11"/>
      <c r="M3356" s="15"/>
      <c r="N3356" s="16"/>
      <c r="O3356" s="17"/>
      <c r="P3356" s="18"/>
    </row>
    <row r="3357" spans="4:16" x14ac:dyDescent="0.25">
      <c r="D3357" s="11"/>
      <c r="E3357" s="11"/>
      <c r="F3357" s="12"/>
      <c r="G3357" s="11"/>
      <c r="H3357" s="13"/>
      <c r="I3357" s="14"/>
      <c r="K3357" s="11"/>
      <c r="L3357" s="11"/>
      <c r="M3357" s="15"/>
      <c r="N3357" s="16"/>
      <c r="O3357" s="17"/>
      <c r="P3357" s="18"/>
    </row>
    <row r="3358" spans="4:16" x14ac:dyDescent="0.25">
      <c r="D3358" s="11"/>
      <c r="E3358" s="11"/>
      <c r="F3358" s="12"/>
      <c r="G3358" s="11"/>
      <c r="H3358" s="13"/>
      <c r="I3358" s="14"/>
      <c r="K3358" s="11"/>
      <c r="L3358" s="11"/>
      <c r="M3358" s="15"/>
      <c r="N3358" s="16"/>
      <c r="O3358" s="17"/>
      <c r="P3358" s="18"/>
    </row>
    <row r="3359" spans="4:16" x14ac:dyDescent="0.25">
      <c r="D3359" s="11"/>
      <c r="E3359" s="11"/>
      <c r="F3359" s="12"/>
      <c r="G3359" s="11"/>
      <c r="H3359" s="13"/>
      <c r="I3359" s="14"/>
      <c r="K3359" s="11"/>
      <c r="L3359" s="11"/>
      <c r="M3359" s="15"/>
      <c r="N3359" s="16"/>
      <c r="O3359" s="17"/>
      <c r="P3359" s="18"/>
    </row>
    <row r="3360" spans="4:16" x14ac:dyDescent="0.25">
      <c r="D3360" s="11"/>
      <c r="E3360" s="11"/>
      <c r="F3360" s="12"/>
      <c r="G3360" s="11"/>
      <c r="H3360" s="13"/>
      <c r="I3360" s="14"/>
      <c r="K3360" s="11"/>
      <c r="L3360" s="11"/>
      <c r="M3360" s="15"/>
      <c r="N3360" s="16"/>
      <c r="O3360" s="17"/>
      <c r="P3360" s="18"/>
    </row>
    <row r="3361" spans="4:16" x14ac:dyDescent="0.25">
      <c r="D3361" s="11"/>
      <c r="E3361" s="11"/>
      <c r="F3361" s="12"/>
      <c r="G3361" s="11"/>
      <c r="H3361" s="13"/>
      <c r="I3361" s="14"/>
      <c r="K3361" s="11"/>
      <c r="L3361" s="11"/>
      <c r="M3361" s="15"/>
      <c r="N3361" s="16"/>
      <c r="O3361" s="17"/>
      <c r="P3361" s="18"/>
    </row>
    <row r="3362" spans="4:16" x14ac:dyDescent="0.25">
      <c r="D3362" s="11"/>
      <c r="E3362" s="11"/>
      <c r="F3362" s="12"/>
      <c r="G3362" s="11"/>
      <c r="H3362" s="13"/>
      <c r="I3362" s="14"/>
      <c r="K3362" s="11"/>
      <c r="L3362" s="11"/>
      <c r="M3362" s="15"/>
      <c r="N3362" s="16"/>
      <c r="O3362" s="17"/>
      <c r="P3362" s="18"/>
    </row>
    <row r="3363" spans="4:16" x14ac:dyDescent="0.25">
      <c r="D3363" s="11"/>
      <c r="E3363" s="11"/>
      <c r="F3363" s="12"/>
      <c r="G3363" s="11"/>
      <c r="H3363" s="13"/>
      <c r="I3363" s="14"/>
      <c r="K3363" s="11"/>
      <c r="L3363" s="11"/>
      <c r="M3363" s="15"/>
      <c r="N3363" s="16"/>
      <c r="O3363" s="17"/>
      <c r="P3363" s="18"/>
    </row>
    <row r="3364" spans="4:16" x14ac:dyDescent="0.25">
      <c r="D3364" s="11"/>
      <c r="E3364" s="11"/>
      <c r="F3364" s="12"/>
      <c r="G3364" s="11"/>
      <c r="H3364" s="13"/>
      <c r="I3364" s="14"/>
      <c r="K3364" s="11"/>
      <c r="L3364" s="11"/>
      <c r="M3364" s="15"/>
      <c r="N3364" s="16"/>
      <c r="O3364" s="17"/>
      <c r="P3364" s="18"/>
    </row>
    <row r="3365" spans="4:16" x14ac:dyDescent="0.25">
      <c r="D3365" s="11"/>
      <c r="E3365" s="11"/>
      <c r="F3365" s="12"/>
      <c r="G3365" s="11"/>
      <c r="H3365" s="13"/>
      <c r="I3365" s="14"/>
      <c r="K3365" s="11"/>
      <c r="L3365" s="11"/>
      <c r="M3365" s="15"/>
      <c r="N3365" s="16"/>
      <c r="O3365" s="17"/>
      <c r="P3365" s="18"/>
    </row>
    <row r="3366" spans="4:16" x14ac:dyDescent="0.25">
      <c r="D3366" s="11"/>
      <c r="E3366" s="11"/>
      <c r="F3366" s="12"/>
      <c r="G3366" s="11"/>
      <c r="H3366" s="13"/>
      <c r="I3366" s="14"/>
      <c r="K3366" s="11"/>
      <c r="L3366" s="11"/>
      <c r="M3366" s="15"/>
      <c r="N3366" s="16"/>
      <c r="O3366" s="17"/>
      <c r="P3366" s="18"/>
    </row>
    <row r="3367" spans="4:16" x14ac:dyDescent="0.25">
      <c r="D3367" s="11"/>
      <c r="E3367" s="11"/>
      <c r="F3367" s="12"/>
      <c r="G3367" s="11"/>
      <c r="H3367" s="13"/>
      <c r="I3367" s="14"/>
      <c r="K3367" s="11"/>
      <c r="L3367" s="11"/>
      <c r="M3367" s="15"/>
      <c r="N3367" s="16"/>
      <c r="O3367" s="17"/>
      <c r="P3367" s="18"/>
    </row>
    <row r="3368" spans="4:16" x14ac:dyDescent="0.25">
      <c r="D3368" s="11"/>
      <c r="E3368" s="11"/>
      <c r="F3368" s="12"/>
      <c r="G3368" s="11"/>
      <c r="H3368" s="13"/>
      <c r="I3368" s="14"/>
      <c r="K3368" s="11"/>
      <c r="L3368" s="11"/>
      <c r="M3368" s="15"/>
      <c r="N3368" s="16"/>
      <c r="O3368" s="17"/>
      <c r="P3368" s="18"/>
    </row>
    <row r="3369" spans="4:16" x14ac:dyDescent="0.25">
      <c r="D3369" s="11"/>
      <c r="E3369" s="11"/>
      <c r="F3369" s="12"/>
      <c r="G3369" s="11"/>
      <c r="H3369" s="13"/>
      <c r="I3369" s="14"/>
      <c r="K3369" s="11"/>
      <c r="L3369" s="11"/>
      <c r="M3369" s="15"/>
      <c r="N3369" s="16"/>
      <c r="O3369" s="17"/>
      <c r="P3369" s="18"/>
    </row>
    <row r="3370" spans="4:16" x14ac:dyDescent="0.25">
      <c r="D3370" s="11"/>
      <c r="E3370" s="11"/>
      <c r="F3370" s="12"/>
      <c r="G3370" s="11"/>
      <c r="H3370" s="13"/>
      <c r="I3370" s="14"/>
      <c r="K3370" s="11"/>
      <c r="L3370" s="11"/>
      <c r="M3370" s="15"/>
      <c r="N3370" s="16"/>
      <c r="O3370" s="17"/>
      <c r="P3370" s="18"/>
    </row>
    <row r="3371" spans="4:16" x14ac:dyDescent="0.25">
      <c r="D3371" s="11"/>
      <c r="E3371" s="11"/>
      <c r="F3371" s="12"/>
      <c r="G3371" s="11"/>
      <c r="H3371" s="13"/>
      <c r="I3371" s="14"/>
      <c r="K3371" s="11"/>
      <c r="L3371" s="11"/>
      <c r="M3371" s="15"/>
      <c r="N3371" s="16"/>
      <c r="O3371" s="17"/>
      <c r="P3371" s="18"/>
    </row>
    <row r="3372" spans="4:16" x14ac:dyDescent="0.25">
      <c r="D3372" s="11"/>
      <c r="E3372" s="11"/>
      <c r="F3372" s="12"/>
      <c r="G3372" s="11"/>
      <c r="H3372" s="13"/>
      <c r="I3372" s="14"/>
      <c r="K3372" s="11"/>
      <c r="L3372" s="11"/>
      <c r="M3372" s="15"/>
      <c r="N3372" s="16"/>
      <c r="O3372" s="17"/>
      <c r="P3372" s="18"/>
    </row>
    <row r="3373" spans="4:16" x14ac:dyDescent="0.25">
      <c r="D3373" s="11"/>
      <c r="E3373" s="11"/>
      <c r="F3373" s="12"/>
      <c r="G3373" s="11"/>
      <c r="H3373" s="13"/>
      <c r="I3373" s="14"/>
      <c r="K3373" s="11"/>
      <c r="L3373" s="11"/>
      <c r="M3373" s="15"/>
      <c r="N3373" s="16"/>
      <c r="O3373" s="17"/>
      <c r="P3373" s="18"/>
    </row>
    <row r="3374" spans="4:16" x14ac:dyDescent="0.25">
      <c r="D3374" s="11"/>
      <c r="E3374" s="11"/>
      <c r="F3374" s="12"/>
      <c r="G3374" s="11"/>
      <c r="H3374" s="13"/>
      <c r="I3374" s="14"/>
      <c r="K3374" s="11"/>
      <c r="L3374" s="11"/>
      <c r="M3374" s="15"/>
      <c r="N3374" s="16"/>
      <c r="O3374" s="17"/>
      <c r="P3374" s="18"/>
    </row>
    <row r="3375" spans="4:16" x14ac:dyDescent="0.25">
      <c r="D3375" s="11"/>
      <c r="E3375" s="11"/>
      <c r="F3375" s="12"/>
      <c r="G3375" s="11"/>
      <c r="H3375" s="13"/>
      <c r="I3375" s="14"/>
      <c r="K3375" s="11"/>
      <c r="L3375" s="11"/>
      <c r="M3375" s="15"/>
      <c r="N3375" s="16"/>
      <c r="O3375" s="17"/>
      <c r="P3375" s="18"/>
    </row>
    <row r="3376" spans="4:16" x14ac:dyDescent="0.25">
      <c r="D3376" s="11"/>
      <c r="E3376" s="11"/>
      <c r="F3376" s="12"/>
      <c r="G3376" s="11"/>
      <c r="H3376" s="13"/>
      <c r="I3376" s="14"/>
      <c r="K3376" s="11"/>
      <c r="L3376" s="11"/>
      <c r="M3376" s="15"/>
      <c r="N3376" s="16"/>
      <c r="O3376" s="17"/>
      <c r="P3376" s="18"/>
    </row>
    <row r="3377" spans="4:16" x14ac:dyDescent="0.25">
      <c r="D3377" s="11"/>
      <c r="E3377" s="11"/>
      <c r="F3377" s="12"/>
      <c r="G3377" s="11"/>
      <c r="H3377" s="13"/>
      <c r="I3377" s="14"/>
      <c r="K3377" s="11"/>
      <c r="L3377" s="11"/>
      <c r="M3377" s="15"/>
      <c r="N3377" s="16"/>
      <c r="O3377" s="17"/>
      <c r="P3377" s="18"/>
    </row>
    <row r="3378" spans="4:16" x14ac:dyDescent="0.25">
      <c r="D3378" s="11"/>
      <c r="E3378" s="11"/>
      <c r="F3378" s="12"/>
      <c r="G3378" s="11"/>
      <c r="H3378" s="13"/>
      <c r="I3378" s="14"/>
      <c r="K3378" s="11"/>
      <c r="L3378" s="11"/>
      <c r="M3378" s="15"/>
      <c r="N3378" s="16"/>
      <c r="O3378" s="17"/>
      <c r="P3378" s="18"/>
    </row>
    <row r="3379" spans="4:16" x14ac:dyDescent="0.25">
      <c r="D3379" s="11"/>
      <c r="E3379" s="11"/>
      <c r="F3379" s="12"/>
      <c r="G3379" s="11"/>
      <c r="H3379" s="13"/>
      <c r="I3379" s="14"/>
      <c r="K3379" s="11"/>
      <c r="L3379" s="11"/>
      <c r="M3379" s="15"/>
      <c r="N3379" s="16"/>
      <c r="O3379" s="17"/>
      <c r="P3379" s="18"/>
    </row>
    <row r="3380" spans="4:16" x14ac:dyDescent="0.25">
      <c r="D3380" s="11"/>
      <c r="E3380" s="11"/>
      <c r="F3380" s="12"/>
      <c r="G3380" s="11"/>
      <c r="H3380" s="13"/>
      <c r="I3380" s="14"/>
      <c r="K3380" s="11"/>
      <c r="L3380" s="11"/>
      <c r="M3380" s="15"/>
      <c r="N3380" s="16"/>
      <c r="O3380" s="17"/>
      <c r="P3380" s="18"/>
    </row>
    <row r="3381" spans="4:16" x14ac:dyDescent="0.25">
      <c r="D3381" s="11"/>
      <c r="E3381" s="11"/>
      <c r="F3381" s="12"/>
      <c r="G3381" s="11"/>
      <c r="H3381" s="13"/>
      <c r="I3381" s="14"/>
      <c r="K3381" s="11"/>
      <c r="L3381" s="11"/>
      <c r="M3381" s="15"/>
      <c r="N3381" s="16"/>
      <c r="O3381" s="17"/>
      <c r="P3381" s="18"/>
    </row>
    <row r="3382" spans="4:16" x14ac:dyDescent="0.25">
      <c r="D3382" s="11"/>
      <c r="E3382" s="11"/>
      <c r="F3382" s="12"/>
      <c r="G3382" s="11"/>
      <c r="H3382" s="13"/>
      <c r="I3382" s="14"/>
      <c r="K3382" s="11"/>
      <c r="L3382" s="11"/>
      <c r="M3382" s="15"/>
      <c r="N3382" s="16"/>
      <c r="O3382" s="17"/>
      <c r="P3382" s="18"/>
    </row>
    <row r="3383" spans="4:16" x14ac:dyDescent="0.25">
      <c r="D3383" s="11"/>
      <c r="E3383" s="11"/>
      <c r="F3383" s="12"/>
      <c r="G3383" s="11"/>
      <c r="H3383" s="13"/>
      <c r="I3383" s="14"/>
      <c r="K3383" s="11"/>
      <c r="L3383" s="11"/>
      <c r="M3383" s="15"/>
      <c r="N3383" s="16"/>
      <c r="O3383" s="17"/>
      <c r="P3383" s="18"/>
    </row>
    <row r="3384" spans="4:16" x14ac:dyDescent="0.25">
      <c r="D3384" s="11"/>
      <c r="E3384" s="11"/>
      <c r="F3384" s="12"/>
      <c r="G3384" s="11"/>
      <c r="H3384" s="13"/>
      <c r="I3384" s="14"/>
      <c r="K3384" s="11"/>
      <c r="L3384" s="11"/>
      <c r="M3384" s="15"/>
      <c r="N3384" s="16"/>
      <c r="O3384" s="17"/>
      <c r="P3384" s="18"/>
    </row>
    <row r="3385" spans="4:16" x14ac:dyDescent="0.25">
      <c r="D3385" s="11"/>
      <c r="E3385" s="11"/>
      <c r="F3385" s="12"/>
      <c r="G3385" s="11"/>
      <c r="H3385" s="13"/>
      <c r="I3385" s="14"/>
      <c r="K3385" s="11"/>
      <c r="L3385" s="11"/>
      <c r="M3385" s="15"/>
      <c r="N3385" s="16"/>
      <c r="O3385" s="17"/>
      <c r="P3385" s="18"/>
    </row>
    <row r="3386" spans="4:16" x14ac:dyDescent="0.25">
      <c r="D3386" s="11"/>
      <c r="E3386" s="11"/>
      <c r="F3386" s="12"/>
      <c r="G3386" s="11"/>
      <c r="H3386" s="13"/>
      <c r="I3386" s="14"/>
      <c r="K3386" s="11"/>
      <c r="L3386" s="11"/>
      <c r="M3386" s="15"/>
      <c r="N3386" s="16"/>
      <c r="O3386" s="17"/>
      <c r="P3386" s="18"/>
    </row>
    <row r="3387" spans="4:16" x14ac:dyDescent="0.25">
      <c r="D3387" s="11"/>
      <c r="E3387" s="11"/>
      <c r="F3387" s="12"/>
      <c r="G3387" s="11"/>
      <c r="H3387" s="13"/>
      <c r="I3387" s="14"/>
      <c r="K3387" s="11"/>
      <c r="L3387" s="11"/>
      <c r="M3387" s="15"/>
      <c r="N3387" s="16"/>
      <c r="O3387" s="17"/>
      <c r="P3387" s="18"/>
    </row>
    <row r="3388" spans="4:16" x14ac:dyDescent="0.25">
      <c r="D3388" s="11"/>
      <c r="E3388" s="11"/>
      <c r="F3388" s="12"/>
      <c r="G3388" s="11"/>
      <c r="H3388" s="13"/>
      <c r="I3388" s="14"/>
      <c r="K3388" s="11"/>
      <c r="L3388" s="11"/>
      <c r="M3388" s="15"/>
      <c r="N3388" s="16"/>
      <c r="O3388" s="17"/>
      <c r="P3388" s="18"/>
    </row>
    <row r="3389" spans="4:16" x14ac:dyDescent="0.25">
      <c r="D3389" s="11"/>
      <c r="E3389" s="11"/>
      <c r="F3389" s="12"/>
      <c r="G3389" s="11"/>
      <c r="H3389" s="13"/>
      <c r="I3389" s="14"/>
      <c r="K3389" s="11"/>
      <c r="L3389" s="11"/>
      <c r="M3389" s="15"/>
      <c r="N3389" s="16"/>
      <c r="O3389" s="17"/>
      <c r="P3389" s="18"/>
    </row>
    <row r="3390" spans="4:16" x14ac:dyDescent="0.25">
      <c r="D3390" s="11"/>
      <c r="E3390" s="11"/>
      <c r="F3390" s="12"/>
      <c r="G3390" s="11"/>
      <c r="H3390" s="13"/>
      <c r="I3390" s="14"/>
      <c r="K3390" s="11"/>
      <c r="L3390" s="11"/>
      <c r="M3390" s="15"/>
      <c r="N3390" s="16"/>
      <c r="O3390" s="17"/>
      <c r="P3390" s="18"/>
    </row>
    <row r="3391" spans="4:16" x14ac:dyDescent="0.25">
      <c r="D3391" s="11"/>
      <c r="E3391" s="11"/>
      <c r="F3391" s="12"/>
      <c r="G3391" s="11"/>
      <c r="H3391" s="13"/>
      <c r="I3391" s="14"/>
      <c r="K3391" s="11"/>
      <c r="L3391" s="11"/>
      <c r="M3391" s="15"/>
      <c r="N3391" s="16"/>
      <c r="O3391" s="17"/>
      <c r="P3391" s="18"/>
    </row>
    <row r="3392" spans="4:16" x14ac:dyDescent="0.25">
      <c r="D3392" s="11"/>
      <c r="E3392" s="11"/>
      <c r="F3392" s="12"/>
      <c r="G3392" s="11"/>
      <c r="H3392" s="13"/>
      <c r="I3392" s="14"/>
      <c r="K3392" s="11"/>
      <c r="L3392" s="11"/>
      <c r="M3392" s="15"/>
      <c r="N3392" s="16"/>
      <c r="O3392" s="17"/>
      <c r="P3392" s="18"/>
    </row>
    <row r="3393" spans="4:16" x14ac:dyDescent="0.25">
      <c r="D3393" s="11"/>
      <c r="E3393" s="11"/>
      <c r="F3393" s="12"/>
      <c r="G3393" s="11"/>
      <c r="H3393" s="13"/>
      <c r="I3393" s="14"/>
      <c r="K3393" s="11"/>
      <c r="L3393" s="11"/>
      <c r="M3393" s="15"/>
      <c r="N3393" s="16"/>
      <c r="O3393" s="17"/>
      <c r="P3393" s="18"/>
    </row>
    <row r="3394" spans="4:16" x14ac:dyDescent="0.25">
      <c r="D3394" s="11"/>
      <c r="E3394" s="11"/>
      <c r="F3394" s="12"/>
      <c r="G3394" s="11"/>
      <c r="H3394" s="13"/>
      <c r="I3394" s="14"/>
      <c r="K3394" s="11"/>
      <c r="L3394" s="11"/>
      <c r="M3394" s="15"/>
      <c r="N3394" s="16"/>
      <c r="O3394" s="17"/>
      <c r="P3394" s="18"/>
    </row>
    <row r="3395" spans="4:16" x14ac:dyDescent="0.25">
      <c r="D3395" s="11"/>
      <c r="E3395" s="11"/>
      <c r="F3395" s="12"/>
      <c r="G3395" s="11"/>
      <c r="H3395" s="13"/>
      <c r="I3395" s="14"/>
      <c r="K3395" s="11"/>
      <c r="L3395" s="11"/>
      <c r="M3395" s="15"/>
      <c r="N3395" s="16"/>
      <c r="O3395" s="17"/>
      <c r="P3395" s="18"/>
    </row>
    <row r="3396" spans="4:16" x14ac:dyDescent="0.25">
      <c r="D3396" s="11"/>
      <c r="E3396" s="11"/>
      <c r="F3396" s="12"/>
      <c r="G3396" s="11"/>
      <c r="H3396" s="13"/>
      <c r="I3396" s="14"/>
      <c r="K3396" s="11"/>
      <c r="L3396" s="11"/>
      <c r="M3396" s="15"/>
      <c r="N3396" s="16"/>
      <c r="O3396" s="17"/>
      <c r="P3396" s="18"/>
    </row>
    <row r="3397" spans="4:16" x14ac:dyDescent="0.25">
      <c r="D3397" s="11"/>
      <c r="E3397" s="11"/>
      <c r="F3397" s="12"/>
      <c r="G3397" s="11"/>
      <c r="H3397" s="13"/>
      <c r="I3397" s="14"/>
      <c r="K3397" s="11"/>
      <c r="L3397" s="11"/>
      <c r="M3397" s="15"/>
      <c r="N3397" s="16"/>
      <c r="O3397" s="17"/>
      <c r="P3397" s="18"/>
    </row>
    <row r="3398" spans="4:16" x14ac:dyDescent="0.25">
      <c r="D3398" s="11"/>
      <c r="E3398" s="11"/>
      <c r="F3398" s="12"/>
      <c r="G3398" s="11"/>
      <c r="H3398" s="13"/>
      <c r="I3398" s="14"/>
      <c r="K3398" s="11"/>
      <c r="L3398" s="11"/>
      <c r="M3398" s="15"/>
      <c r="N3398" s="16"/>
      <c r="O3398" s="17"/>
      <c r="P3398" s="18"/>
    </row>
    <row r="3399" spans="4:16" x14ac:dyDescent="0.25">
      <c r="D3399" s="11"/>
      <c r="E3399" s="11"/>
      <c r="F3399" s="12"/>
      <c r="G3399" s="11"/>
      <c r="H3399" s="13"/>
      <c r="I3399" s="14"/>
      <c r="K3399" s="11"/>
      <c r="L3399" s="11"/>
      <c r="M3399" s="15"/>
      <c r="N3399" s="16"/>
      <c r="O3399" s="17"/>
      <c r="P3399" s="18"/>
    </row>
    <row r="3400" spans="4:16" x14ac:dyDescent="0.25">
      <c r="D3400" s="11"/>
      <c r="E3400" s="11"/>
      <c r="F3400" s="12"/>
      <c r="G3400" s="11"/>
      <c r="H3400" s="13"/>
      <c r="I3400" s="14"/>
      <c r="K3400" s="11"/>
      <c r="L3400" s="11"/>
      <c r="M3400" s="15"/>
      <c r="N3400" s="16"/>
      <c r="O3400" s="17"/>
      <c r="P3400" s="18"/>
    </row>
    <row r="3401" spans="4:16" x14ac:dyDescent="0.25">
      <c r="D3401" s="11"/>
      <c r="E3401" s="11"/>
      <c r="F3401" s="12"/>
      <c r="G3401" s="11"/>
      <c r="H3401" s="13"/>
      <c r="I3401" s="14"/>
      <c r="K3401" s="11"/>
      <c r="L3401" s="11"/>
      <c r="M3401" s="15"/>
      <c r="N3401" s="16"/>
      <c r="O3401" s="17"/>
      <c r="P3401" s="18"/>
    </row>
    <row r="3402" spans="4:16" x14ac:dyDescent="0.25">
      <c r="D3402" s="11"/>
      <c r="E3402" s="11"/>
      <c r="F3402" s="12"/>
      <c r="G3402" s="11"/>
      <c r="H3402" s="13"/>
      <c r="I3402" s="14"/>
      <c r="K3402" s="11"/>
      <c r="L3402" s="11"/>
      <c r="M3402" s="15"/>
      <c r="N3402" s="16"/>
      <c r="O3402" s="17"/>
      <c r="P3402" s="18"/>
    </row>
    <row r="3403" spans="4:16" x14ac:dyDescent="0.25">
      <c r="D3403" s="11"/>
      <c r="E3403" s="11"/>
      <c r="F3403" s="12"/>
      <c r="G3403" s="11"/>
      <c r="H3403" s="13"/>
      <c r="I3403" s="14"/>
      <c r="K3403" s="11"/>
      <c r="L3403" s="11"/>
      <c r="M3403" s="15"/>
      <c r="N3403" s="16"/>
      <c r="O3403" s="17"/>
      <c r="P3403" s="18"/>
    </row>
    <row r="3404" spans="4:16" x14ac:dyDescent="0.25">
      <c r="D3404" s="11"/>
      <c r="E3404" s="11"/>
      <c r="F3404" s="12"/>
      <c r="G3404" s="11"/>
      <c r="H3404" s="13"/>
      <c r="I3404" s="14"/>
      <c r="K3404" s="11"/>
      <c r="L3404" s="11"/>
      <c r="M3404" s="15"/>
      <c r="N3404" s="16"/>
      <c r="O3404" s="17"/>
      <c r="P3404" s="18"/>
    </row>
    <row r="3405" spans="4:16" x14ac:dyDescent="0.25">
      <c r="D3405" s="11"/>
      <c r="E3405" s="11"/>
      <c r="F3405" s="12"/>
      <c r="G3405" s="11"/>
      <c r="H3405" s="13"/>
      <c r="I3405" s="14"/>
      <c r="K3405" s="11"/>
      <c r="L3405" s="11"/>
      <c r="M3405" s="15"/>
      <c r="N3405" s="16"/>
      <c r="O3405" s="17"/>
      <c r="P3405" s="18"/>
    </row>
    <row r="3406" spans="4:16" x14ac:dyDescent="0.25">
      <c r="D3406" s="11"/>
      <c r="E3406" s="11"/>
      <c r="F3406" s="12"/>
      <c r="G3406" s="11"/>
      <c r="H3406" s="13"/>
      <c r="I3406" s="14"/>
      <c r="K3406" s="11"/>
      <c r="L3406" s="11"/>
      <c r="M3406" s="15"/>
      <c r="N3406" s="16"/>
      <c r="O3406" s="17"/>
      <c r="P3406" s="18"/>
    </row>
    <row r="3407" spans="4:16" x14ac:dyDescent="0.25">
      <c r="D3407" s="11"/>
      <c r="E3407" s="11"/>
      <c r="F3407" s="12"/>
      <c r="G3407" s="11"/>
      <c r="H3407" s="13"/>
      <c r="I3407" s="14"/>
      <c r="K3407" s="11"/>
      <c r="L3407" s="11"/>
      <c r="M3407" s="15"/>
      <c r="N3407" s="16"/>
      <c r="O3407" s="17"/>
      <c r="P3407" s="18"/>
    </row>
    <row r="3408" spans="4:16" x14ac:dyDescent="0.25">
      <c r="D3408" s="11"/>
      <c r="E3408" s="11"/>
      <c r="F3408" s="12"/>
      <c r="G3408" s="11"/>
      <c r="H3408" s="13"/>
      <c r="I3408" s="14"/>
      <c r="K3408" s="11"/>
      <c r="L3408" s="11"/>
      <c r="M3408" s="15"/>
      <c r="N3408" s="16"/>
      <c r="O3408" s="17"/>
      <c r="P3408" s="18"/>
    </row>
    <row r="3409" spans="4:16" x14ac:dyDescent="0.25">
      <c r="D3409" s="11"/>
      <c r="E3409" s="11"/>
      <c r="F3409" s="12"/>
      <c r="G3409" s="11"/>
      <c r="H3409" s="13"/>
      <c r="I3409" s="14"/>
      <c r="K3409" s="11"/>
      <c r="L3409" s="11"/>
      <c r="M3409" s="15"/>
      <c r="N3409" s="16"/>
      <c r="O3409" s="17"/>
      <c r="P3409" s="18"/>
    </row>
    <row r="3410" spans="4:16" x14ac:dyDescent="0.25">
      <c r="D3410" s="11"/>
      <c r="E3410" s="11"/>
      <c r="F3410" s="12"/>
      <c r="G3410" s="11"/>
      <c r="H3410" s="13"/>
      <c r="I3410" s="14"/>
      <c r="K3410" s="11"/>
      <c r="L3410" s="11"/>
      <c r="M3410" s="15"/>
      <c r="N3410" s="16"/>
      <c r="O3410" s="17"/>
      <c r="P3410" s="18"/>
    </row>
    <row r="3411" spans="4:16" x14ac:dyDescent="0.25">
      <c r="D3411" s="11"/>
      <c r="E3411" s="11"/>
      <c r="F3411" s="12"/>
      <c r="G3411" s="11"/>
      <c r="H3411" s="13"/>
      <c r="I3411" s="14"/>
      <c r="K3411" s="11"/>
      <c r="L3411" s="11"/>
      <c r="M3411" s="15"/>
      <c r="N3411" s="16"/>
      <c r="O3411" s="17"/>
      <c r="P3411" s="18"/>
    </row>
    <row r="3412" spans="4:16" x14ac:dyDescent="0.25">
      <c r="D3412" s="11"/>
      <c r="E3412" s="11"/>
      <c r="F3412" s="12"/>
      <c r="G3412" s="11"/>
      <c r="H3412" s="13"/>
      <c r="I3412" s="14"/>
      <c r="K3412" s="11"/>
      <c r="L3412" s="11"/>
      <c r="M3412" s="15"/>
      <c r="N3412" s="16"/>
      <c r="O3412" s="17"/>
      <c r="P3412" s="18"/>
    </row>
    <row r="3413" spans="4:16" x14ac:dyDescent="0.25">
      <c r="D3413" s="11"/>
      <c r="E3413" s="11"/>
      <c r="F3413" s="12"/>
      <c r="G3413" s="11"/>
      <c r="H3413" s="13"/>
      <c r="I3413" s="14"/>
      <c r="K3413" s="11"/>
      <c r="L3413" s="11"/>
      <c r="M3413" s="15"/>
      <c r="N3413" s="16"/>
      <c r="O3413" s="17"/>
      <c r="P3413" s="18"/>
    </row>
    <row r="3414" spans="4:16" x14ac:dyDescent="0.25">
      <c r="D3414" s="11"/>
      <c r="E3414" s="11"/>
      <c r="F3414" s="12"/>
      <c r="G3414" s="11"/>
      <c r="H3414" s="13"/>
      <c r="I3414" s="14"/>
      <c r="K3414" s="11"/>
      <c r="L3414" s="11"/>
      <c r="M3414" s="15"/>
      <c r="N3414" s="16"/>
      <c r="O3414" s="17"/>
      <c r="P3414" s="18"/>
    </row>
    <row r="3415" spans="4:16" x14ac:dyDescent="0.25">
      <c r="D3415" s="11"/>
      <c r="E3415" s="11"/>
      <c r="F3415" s="12"/>
      <c r="G3415" s="11"/>
      <c r="H3415" s="13"/>
      <c r="I3415" s="14"/>
      <c r="K3415" s="11"/>
      <c r="L3415" s="11"/>
      <c r="M3415" s="15"/>
      <c r="N3415" s="16"/>
      <c r="O3415" s="17"/>
      <c r="P3415" s="18"/>
    </row>
    <row r="3416" spans="4:16" x14ac:dyDescent="0.25">
      <c r="D3416" s="11"/>
      <c r="E3416" s="11"/>
      <c r="F3416" s="12"/>
      <c r="G3416" s="11"/>
      <c r="H3416" s="13"/>
      <c r="I3416" s="14"/>
      <c r="K3416" s="11"/>
      <c r="L3416" s="11"/>
      <c r="M3416" s="15"/>
      <c r="N3416" s="16"/>
      <c r="O3416" s="17"/>
      <c r="P3416" s="18"/>
    </row>
    <row r="3417" spans="4:16" x14ac:dyDescent="0.25">
      <c r="D3417" s="11"/>
      <c r="E3417" s="11"/>
      <c r="F3417" s="12"/>
      <c r="G3417" s="11"/>
      <c r="H3417" s="13"/>
      <c r="I3417" s="14"/>
      <c r="K3417" s="11"/>
      <c r="L3417" s="11"/>
      <c r="M3417" s="15"/>
      <c r="N3417" s="16"/>
      <c r="O3417" s="17"/>
      <c r="P3417" s="18"/>
    </row>
    <row r="3418" spans="4:16" x14ac:dyDescent="0.25">
      <c r="D3418" s="11"/>
      <c r="E3418" s="11"/>
      <c r="F3418" s="12"/>
      <c r="G3418" s="11"/>
      <c r="H3418" s="13"/>
      <c r="I3418" s="14"/>
      <c r="K3418" s="11"/>
      <c r="L3418" s="11"/>
      <c r="M3418" s="15"/>
      <c r="N3418" s="16"/>
      <c r="O3418" s="17"/>
      <c r="P3418" s="18"/>
    </row>
    <row r="3419" spans="4:16" x14ac:dyDescent="0.25">
      <c r="D3419" s="11"/>
      <c r="E3419" s="11"/>
      <c r="F3419" s="12"/>
      <c r="G3419" s="11"/>
      <c r="H3419" s="13"/>
      <c r="I3419" s="14"/>
      <c r="K3419" s="11"/>
      <c r="L3419" s="11"/>
      <c r="M3419" s="15"/>
      <c r="N3419" s="16"/>
      <c r="O3419" s="17"/>
      <c r="P3419" s="18"/>
    </row>
    <row r="3420" spans="4:16" x14ac:dyDescent="0.25">
      <c r="D3420" s="11"/>
      <c r="E3420" s="11"/>
      <c r="F3420" s="12"/>
      <c r="G3420" s="11"/>
      <c r="H3420" s="13"/>
      <c r="I3420" s="14"/>
      <c r="K3420" s="11"/>
      <c r="L3420" s="11"/>
      <c r="M3420" s="15"/>
      <c r="N3420" s="16"/>
      <c r="O3420" s="17"/>
      <c r="P3420" s="18"/>
    </row>
    <row r="3421" spans="4:16" x14ac:dyDescent="0.25">
      <c r="D3421" s="11"/>
      <c r="E3421" s="11"/>
      <c r="F3421" s="12"/>
      <c r="G3421" s="11"/>
      <c r="H3421" s="13"/>
      <c r="I3421" s="14"/>
      <c r="K3421" s="11"/>
      <c r="L3421" s="11"/>
      <c r="M3421" s="15"/>
      <c r="N3421" s="16"/>
      <c r="O3421" s="17"/>
      <c r="P3421" s="18"/>
    </row>
    <row r="3422" spans="4:16" x14ac:dyDescent="0.25">
      <c r="D3422" s="11"/>
      <c r="E3422" s="11"/>
      <c r="F3422" s="12"/>
      <c r="G3422" s="11"/>
      <c r="H3422" s="13"/>
      <c r="I3422" s="14"/>
      <c r="K3422" s="11"/>
      <c r="L3422" s="11"/>
      <c r="M3422" s="15"/>
      <c r="N3422" s="16"/>
      <c r="O3422" s="17"/>
      <c r="P3422" s="18"/>
    </row>
    <row r="3423" spans="4:16" x14ac:dyDescent="0.25">
      <c r="D3423" s="11"/>
      <c r="E3423" s="11"/>
      <c r="F3423" s="12"/>
      <c r="G3423" s="11"/>
      <c r="H3423" s="13"/>
      <c r="I3423" s="14"/>
      <c r="K3423" s="11"/>
      <c r="L3423" s="11"/>
      <c r="M3423" s="15"/>
      <c r="N3423" s="16"/>
      <c r="O3423" s="17"/>
      <c r="P3423" s="18"/>
    </row>
    <row r="3424" spans="4:16" x14ac:dyDescent="0.25">
      <c r="D3424" s="11"/>
      <c r="E3424" s="11"/>
      <c r="F3424" s="12"/>
      <c r="G3424" s="11"/>
      <c r="H3424" s="13"/>
      <c r="I3424" s="14"/>
      <c r="K3424" s="11"/>
      <c r="L3424" s="11"/>
      <c r="M3424" s="15"/>
      <c r="N3424" s="16"/>
      <c r="O3424" s="17"/>
      <c r="P3424" s="18"/>
    </row>
    <row r="3425" spans="4:16" x14ac:dyDescent="0.25">
      <c r="D3425" s="11"/>
      <c r="E3425" s="11"/>
      <c r="F3425" s="12"/>
      <c r="G3425" s="11"/>
      <c r="H3425" s="13"/>
      <c r="I3425" s="14"/>
      <c r="K3425" s="11"/>
      <c r="L3425" s="11"/>
      <c r="M3425" s="15"/>
      <c r="N3425" s="16"/>
      <c r="O3425" s="17"/>
      <c r="P3425" s="18"/>
    </row>
    <row r="3426" spans="4:16" x14ac:dyDescent="0.25">
      <c r="D3426" s="11"/>
      <c r="E3426" s="11"/>
      <c r="F3426" s="12"/>
      <c r="G3426" s="11"/>
      <c r="H3426" s="13"/>
      <c r="I3426" s="14"/>
      <c r="K3426" s="11"/>
      <c r="L3426" s="11"/>
      <c r="M3426" s="15"/>
      <c r="N3426" s="16"/>
      <c r="O3426" s="17"/>
      <c r="P3426" s="18"/>
    </row>
    <row r="3427" spans="4:16" x14ac:dyDescent="0.25">
      <c r="D3427" s="11"/>
      <c r="E3427" s="11"/>
      <c r="F3427" s="12"/>
      <c r="G3427" s="11"/>
      <c r="H3427" s="13"/>
      <c r="I3427" s="14"/>
      <c r="K3427" s="11"/>
      <c r="L3427" s="11"/>
      <c r="M3427" s="15"/>
      <c r="N3427" s="16"/>
      <c r="O3427" s="17"/>
      <c r="P3427" s="18"/>
    </row>
    <row r="3428" spans="4:16" x14ac:dyDescent="0.25">
      <c r="D3428" s="11"/>
      <c r="E3428" s="11"/>
      <c r="F3428" s="12"/>
      <c r="G3428" s="11"/>
      <c r="H3428" s="13"/>
      <c r="I3428" s="14"/>
      <c r="K3428" s="11"/>
      <c r="L3428" s="11"/>
      <c r="M3428" s="15"/>
      <c r="N3428" s="16"/>
      <c r="O3428" s="17"/>
      <c r="P3428" s="18"/>
    </row>
    <row r="3429" spans="4:16" x14ac:dyDescent="0.25">
      <c r="D3429" s="11"/>
      <c r="E3429" s="11"/>
      <c r="F3429" s="12"/>
      <c r="G3429" s="11"/>
      <c r="H3429" s="13"/>
      <c r="I3429" s="14"/>
      <c r="K3429" s="11"/>
      <c r="L3429" s="11"/>
      <c r="M3429" s="15"/>
      <c r="N3429" s="16"/>
      <c r="O3429" s="17"/>
      <c r="P3429" s="18"/>
    </row>
    <row r="3430" spans="4:16" x14ac:dyDescent="0.25">
      <c r="D3430" s="11"/>
      <c r="E3430" s="11"/>
      <c r="F3430" s="12"/>
      <c r="G3430" s="11"/>
      <c r="H3430" s="13"/>
      <c r="I3430" s="14"/>
      <c r="K3430" s="11"/>
      <c r="L3430" s="11"/>
      <c r="M3430" s="15"/>
      <c r="N3430" s="16"/>
      <c r="O3430" s="17"/>
      <c r="P3430" s="18"/>
    </row>
    <row r="3431" spans="4:16" x14ac:dyDescent="0.25">
      <c r="D3431" s="11"/>
      <c r="E3431" s="11"/>
      <c r="F3431" s="12"/>
      <c r="G3431" s="11"/>
      <c r="H3431" s="13"/>
      <c r="I3431" s="14"/>
      <c r="K3431" s="11"/>
      <c r="L3431" s="11"/>
      <c r="M3431" s="15"/>
      <c r="N3431" s="16"/>
      <c r="O3431" s="17"/>
      <c r="P3431" s="18"/>
    </row>
    <row r="3432" spans="4:16" x14ac:dyDescent="0.25">
      <c r="D3432" s="11"/>
      <c r="E3432" s="11"/>
      <c r="F3432" s="12"/>
      <c r="G3432" s="11"/>
      <c r="H3432" s="13"/>
      <c r="I3432" s="14"/>
      <c r="K3432" s="11"/>
      <c r="L3432" s="11"/>
      <c r="M3432" s="15"/>
      <c r="N3432" s="16"/>
      <c r="O3432" s="17"/>
      <c r="P3432" s="18"/>
    </row>
    <row r="3433" spans="4:16" x14ac:dyDescent="0.25">
      <c r="D3433" s="11"/>
      <c r="E3433" s="11"/>
      <c r="F3433" s="12"/>
      <c r="G3433" s="11"/>
      <c r="H3433" s="13"/>
      <c r="I3433" s="14"/>
      <c r="K3433" s="11"/>
      <c r="L3433" s="11"/>
      <c r="M3433" s="15"/>
      <c r="N3433" s="16"/>
      <c r="O3433" s="17"/>
      <c r="P3433" s="18"/>
    </row>
    <row r="3434" spans="4:16" x14ac:dyDescent="0.25">
      <c r="D3434" s="11"/>
      <c r="E3434" s="11"/>
      <c r="F3434" s="12"/>
      <c r="G3434" s="11"/>
      <c r="H3434" s="13"/>
      <c r="I3434" s="14"/>
      <c r="K3434" s="11"/>
      <c r="L3434" s="11"/>
      <c r="M3434" s="15"/>
      <c r="N3434" s="16"/>
      <c r="O3434" s="17"/>
      <c r="P3434" s="18"/>
    </row>
    <row r="3435" spans="4:16" x14ac:dyDescent="0.25">
      <c r="D3435" s="11"/>
      <c r="E3435" s="11"/>
      <c r="F3435" s="12"/>
      <c r="G3435" s="11"/>
      <c r="H3435" s="13"/>
      <c r="I3435" s="14"/>
      <c r="K3435" s="11"/>
      <c r="L3435" s="11"/>
      <c r="M3435" s="15"/>
      <c r="N3435" s="16"/>
      <c r="O3435" s="17"/>
      <c r="P3435" s="18"/>
    </row>
    <row r="3436" spans="4:16" x14ac:dyDescent="0.25">
      <c r="D3436" s="11"/>
      <c r="E3436" s="11"/>
      <c r="F3436" s="12"/>
      <c r="G3436" s="11"/>
      <c r="H3436" s="13"/>
      <c r="I3436" s="14"/>
      <c r="K3436" s="11"/>
      <c r="L3436" s="11"/>
      <c r="M3436" s="15"/>
      <c r="N3436" s="16"/>
      <c r="O3436" s="17"/>
      <c r="P3436" s="18"/>
    </row>
    <row r="3437" spans="4:16" x14ac:dyDescent="0.25">
      <c r="D3437" s="11"/>
      <c r="E3437" s="11"/>
      <c r="F3437" s="12"/>
      <c r="G3437" s="11"/>
      <c r="H3437" s="13"/>
      <c r="I3437" s="14"/>
      <c r="K3437" s="11"/>
      <c r="L3437" s="11"/>
      <c r="M3437" s="15"/>
      <c r="N3437" s="16"/>
      <c r="O3437" s="17"/>
      <c r="P3437" s="18"/>
    </row>
    <row r="3438" spans="4:16" x14ac:dyDescent="0.25">
      <c r="D3438" s="11"/>
      <c r="E3438" s="11"/>
      <c r="F3438" s="12"/>
      <c r="G3438" s="11"/>
      <c r="H3438" s="13"/>
      <c r="I3438" s="14"/>
      <c r="K3438" s="11"/>
      <c r="L3438" s="11"/>
      <c r="M3438" s="15"/>
      <c r="N3438" s="16"/>
      <c r="O3438" s="17"/>
      <c r="P3438" s="18"/>
    </row>
    <row r="3439" spans="4:16" x14ac:dyDescent="0.25">
      <c r="D3439" s="11"/>
      <c r="E3439" s="11"/>
      <c r="F3439" s="12"/>
      <c r="G3439" s="11"/>
      <c r="H3439" s="13"/>
      <c r="I3439" s="14"/>
      <c r="K3439" s="11"/>
      <c r="L3439" s="11"/>
      <c r="M3439" s="15"/>
      <c r="N3439" s="16"/>
      <c r="O3439" s="17"/>
      <c r="P3439" s="18"/>
    </row>
    <row r="3440" spans="4:16" x14ac:dyDescent="0.25">
      <c r="D3440" s="11"/>
      <c r="E3440" s="11"/>
      <c r="F3440" s="12"/>
      <c r="G3440" s="11"/>
      <c r="H3440" s="13"/>
      <c r="I3440" s="14"/>
      <c r="K3440" s="11"/>
      <c r="L3440" s="11"/>
      <c r="M3440" s="15"/>
      <c r="N3440" s="16"/>
      <c r="O3440" s="17"/>
      <c r="P3440" s="18"/>
    </row>
    <row r="3441" spans="4:16" x14ac:dyDescent="0.25">
      <c r="D3441" s="11"/>
      <c r="E3441" s="11"/>
      <c r="F3441" s="12"/>
      <c r="G3441" s="11"/>
      <c r="H3441" s="13"/>
      <c r="I3441" s="14"/>
      <c r="K3441" s="11"/>
      <c r="L3441" s="11"/>
      <c r="M3441" s="15"/>
      <c r="N3441" s="16"/>
      <c r="O3441" s="17"/>
      <c r="P3441" s="18"/>
    </row>
    <row r="3442" spans="4:16" x14ac:dyDescent="0.25">
      <c r="D3442" s="11"/>
      <c r="E3442" s="11"/>
      <c r="F3442" s="12"/>
      <c r="G3442" s="11"/>
      <c r="H3442" s="13"/>
      <c r="I3442" s="14"/>
      <c r="K3442" s="11"/>
      <c r="L3442" s="11"/>
      <c r="M3442" s="15"/>
      <c r="N3442" s="16"/>
      <c r="O3442" s="17"/>
      <c r="P3442" s="18"/>
    </row>
    <row r="3443" spans="4:16" x14ac:dyDescent="0.25">
      <c r="D3443" s="11"/>
      <c r="E3443" s="11"/>
      <c r="F3443" s="12"/>
      <c r="G3443" s="11"/>
      <c r="H3443" s="13"/>
      <c r="I3443" s="14"/>
      <c r="K3443" s="11"/>
      <c r="L3443" s="11"/>
      <c r="M3443" s="15"/>
      <c r="N3443" s="16"/>
      <c r="O3443" s="17"/>
      <c r="P3443" s="18"/>
    </row>
    <row r="3444" spans="4:16" x14ac:dyDescent="0.25">
      <c r="D3444" s="11"/>
      <c r="E3444" s="11"/>
      <c r="F3444" s="12"/>
      <c r="G3444" s="11"/>
      <c r="H3444" s="13"/>
      <c r="I3444" s="14"/>
      <c r="K3444" s="11"/>
      <c r="L3444" s="11"/>
      <c r="M3444" s="15"/>
      <c r="N3444" s="16"/>
      <c r="O3444" s="17"/>
      <c r="P3444" s="18"/>
    </row>
    <row r="3445" spans="4:16" x14ac:dyDescent="0.25">
      <c r="D3445" s="11"/>
      <c r="E3445" s="11"/>
      <c r="F3445" s="12"/>
      <c r="G3445" s="11"/>
      <c r="H3445" s="13"/>
      <c r="I3445" s="14"/>
      <c r="K3445" s="11"/>
      <c r="L3445" s="11"/>
      <c r="M3445" s="15"/>
      <c r="N3445" s="16"/>
      <c r="O3445" s="17"/>
      <c r="P3445" s="18"/>
    </row>
    <row r="3446" spans="4:16" x14ac:dyDescent="0.25">
      <c r="D3446" s="11"/>
      <c r="E3446" s="11"/>
      <c r="F3446" s="12"/>
      <c r="G3446" s="11"/>
      <c r="H3446" s="13"/>
      <c r="I3446" s="14"/>
      <c r="K3446" s="11"/>
      <c r="L3446" s="11"/>
      <c r="M3446" s="15"/>
      <c r="N3446" s="16"/>
      <c r="O3446" s="17"/>
      <c r="P3446" s="18"/>
    </row>
    <row r="3447" spans="4:16" x14ac:dyDescent="0.25">
      <c r="D3447" s="11"/>
      <c r="E3447" s="11"/>
      <c r="F3447" s="12"/>
      <c r="G3447" s="11"/>
      <c r="H3447" s="13"/>
      <c r="I3447" s="14"/>
      <c r="K3447" s="11"/>
      <c r="L3447" s="11"/>
      <c r="M3447" s="15"/>
      <c r="N3447" s="16"/>
      <c r="O3447" s="17"/>
      <c r="P3447" s="18"/>
    </row>
    <row r="3448" spans="4:16" x14ac:dyDescent="0.25">
      <c r="D3448" s="11"/>
      <c r="E3448" s="11"/>
      <c r="F3448" s="12"/>
      <c r="G3448" s="11"/>
      <c r="H3448" s="13"/>
      <c r="I3448" s="14"/>
      <c r="K3448" s="11"/>
      <c r="L3448" s="11"/>
      <c r="M3448" s="15"/>
      <c r="N3448" s="16"/>
      <c r="O3448" s="17"/>
      <c r="P3448" s="18"/>
    </row>
    <row r="3449" spans="4:16" x14ac:dyDescent="0.25">
      <c r="D3449" s="11"/>
      <c r="E3449" s="11"/>
      <c r="F3449" s="12"/>
      <c r="G3449" s="11"/>
      <c r="H3449" s="13"/>
      <c r="I3449" s="14"/>
      <c r="K3449" s="11"/>
      <c r="L3449" s="11"/>
      <c r="M3449" s="15"/>
      <c r="N3449" s="16"/>
      <c r="O3449" s="17"/>
      <c r="P3449" s="18"/>
    </row>
    <row r="3450" spans="4:16" x14ac:dyDescent="0.25">
      <c r="D3450" s="11"/>
      <c r="E3450" s="11"/>
      <c r="F3450" s="12"/>
      <c r="G3450" s="11"/>
      <c r="H3450" s="13"/>
      <c r="I3450" s="14"/>
      <c r="K3450" s="11"/>
      <c r="L3450" s="11"/>
      <c r="M3450" s="15"/>
      <c r="N3450" s="16"/>
      <c r="O3450" s="17"/>
      <c r="P3450" s="18"/>
    </row>
    <row r="3451" spans="4:16" x14ac:dyDescent="0.25">
      <c r="D3451" s="11"/>
      <c r="E3451" s="11"/>
      <c r="F3451" s="12"/>
      <c r="G3451" s="11"/>
      <c r="H3451" s="13"/>
      <c r="I3451" s="14"/>
      <c r="K3451" s="11"/>
      <c r="L3451" s="11"/>
      <c r="M3451" s="15"/>
      <c r="N3451" s="16"/>
      <c r="O3451" s="17"/>
      <c r="P3451" s="18"/>
    </row>
    <row r="3452" spans="4:16" x14ac:dyDescent="0.25">
      <c r="D3452" s="11"/>
      <c r="E3452" s="11"/>
      <c r="F3452" s="12"/>
      <c r="G3452" s="11"/>
      <c r="H3452" s="13"/>
      <c r="I3452" s="14"/>
      <c r="K3452" s="11"/>
      <c r="L3452" s="11"/>
      <c r="M3452" s="15"/>
      <c r="N3452" s="16"/>
      <c r="O3452" s="17"/>
      <c r="P3452" s="18"/>
    </row>
    <row r="3453" spans="4:16" x14ac:dyDescent="0.25">
      <c r="D3453" s="11"/>
      <c r="E3453" s="11"/>
      <c r="F3453" s="12"/>
      <c r="G3453" s="11"/>
      <c r="H3453" s="13"/>
      <c r="I3453" s="14"/>
      <c r="K3453" s="11"/>
      <c r="L3453" s="11"/>
      <c r="M3453" s="15"/>
      <c r="N3453" s="16"/>
      <c r="O3453" s="17"/>
      <c r="P3453" s="18"/>
    </row>
    <row r="3454" spans="4:16" x14ac:dyDescent="0.25">
      <c r="D3454" s="11"/>
      <c r="E3454" s="11"/>
      <c r="F3454" s="12"/>
      <c r="G3454" s="11"/>
      <c r="H3454" s="13"/>
      <c r="I3454" s="14"/>
      <c r="K3454" s="11"/>
      <c r="L3454" s="11"/>
      <c r="M3454" s="15"/>
      <c r="N3454" s="16"/>
      <c r="O3454" s="17"/>
      <c r="P3454" s="18"/>
    </row>
    <row r="3455" spans="4:16" x14ac:dyDescent="0.25">
      <c r="D3455" s="11"/>
      <c r="E3455" s="11"/>
      <c r="F3455" s="12"/>
      <c r="G3455" s="11"/>
      <c r="H3455" s="13"/>
      <c r="I3455" s="14"/>
      <c r="K3455" s="11"/>
      <c r="L3455" s="11"/>
      <c r="M3455" s="15"/>
      <c r="N3455" s="16"/>
      <c r="O3455" s="17"/>
      <c r="P3455" s="18"/>
    </row>
    <row r="3456" spans="4:16" x14ac:dyDescent="0.25">
      <c r="D3456" s="11"/>
      <c r="E3456" s="11"/>
      <c r="F3456" s="12"/>
      <c r="G3456" s="11"/>
      <c r="H3456" s="13"/>
      <c r="I3456" s="14"/>
      <c r="K3456" s="11"/>
      <c r="L3456" s="11"/>
      <c r="M3456" s="15"/>
      <c r="N3456" s="16"/>
      <c r="O3456" s="17"/>
      <c r="P3456" s="18"/>
    </row>
    <row r="3457" spans="4:16" x14ac:dyDescent="0.25">
      <c r="D3457" s="11"/>
      <c r="E3457" s="11"/>
      <c r="F3457" s="12"/>
      <c r="G3457" s="11"/>
      <c r="H3457" s="13"/>
      <c r="I3457" s="14"/>
      <c r="K3457" s="11"/>
      <c r="L3457" s="11"/>
      <c r="M3457" s="15"/>
      <c r="N3457" s="16"/>
      <c r="O3457" s="17"/>
      <c r="P3457" s="18"/>
    </row>
    <row r="3458" spans="4:16" x14ac:dyDescent="0.25">
      <c r="D3458" s="11"/>
      <c r="E3458" s="11"/>
      <c r="F3458" s="12"/>
      <c r="G3458" s="11"/>
      <c r="H3458" s="13"/>
      <c r="I3458" s="14"/>
      <c r="K3458" s="11"/>
      <c r="L3458" s="11"/>
      <c r="M3458" s="15"/>
      <c r="N3458" s="16"/>
      <c r="O3458" s="17"/>
      <c r="P3458" s="18"/>
    </row>
    <row r="3459" spans="4:16" x14ac:dyDescent="0.25">
      <c r="D3459" s="11"/>
      <c r="E3459" s="11"/>
      <c r="F3459" s="12"/>
      <c r="G3459" s="11"/>
      <c r="H3459" s="13"/>
      <c r="I3459" s="14"/>
      <c r="K3459" s="11"/>
      <c r="L3459" s="11"/>
      <c r="M3459" s="15"/>
      <c r="N3459" s="16"/>
      <c r="O3459" s="17"/>
      <c r="P3459" s="18"/>
    </row>
    <row r="3460" spans="4:16" x14ac:dyDescent="0.25">
      <c r="D3460" s="11"/>
      <c r="E3460" s="11"/>
      <c r="F3460" s="12"/>
      <c r="G3460" s="11"/>
      <c r="H3460" s="13"/>
      <c r="I3460" s="14"/>
      <c r="K3460" s="11"/>
      <c r="L3460" s="11"/>
      <c r="M3460" s="15"/>
      <c r="N3460" s="16"/>
      <c r="O3460" s="17"/>
      <c r="P3460" s="18"/>
    </row>
    <row r="3461" spans="4:16" x14ac:dyDescent="0.25">
      <c r="D3461" s="11"/>
      <c r="E3461" s="11"/>
      <c r="F3461" s="12"/>
      <c r="G3461" s="11"/>
      <c r="H3461" s="13"/>
      <c r="I3461" s="14"/>
      <c r="K3461" s="11"/>
      <c r="L3461" s="11"/>
      <c r="M3461" s="15"/>
      <c r="N3461" s="16"/>
      <c r="O3461" s="17"/>
      <c r="P3461" s="18"/>
    </row>
    <row r="3462" spans="4:16" x14ac:dyDescent="0.25">
      <c r="D3462" s="11"/>
      <c r="E3462" s="11"/>
      <c r="F3462" s="12"/>
      <c r="G3462" s="11"/>
      <c r="H3462" s="13"/>
      <c r="I3462" s="14"/>
      <c r="K3462" s="11"/>
      <c r="L3462" s="11"/>
      <c r="M3462" s="15"/>
      <c r="N3462" s="16"/>
      <c r="O3462" s="17"/>
      <c r="P3462" s="18"/>
    </row>
    <row r="3463" spans="4:16" x14ac:dyDescent="0.25">
      <c r="D3463" s="11"/>
      <c r="E3463" s="11"/>
      <c r="F3463" s="12"/>
      <c r="G3463" s="11"/>
      <c r="H3463" s="13"/>
      <c r="I3463" s="14"/>
      <c r="K3463" s="11"/>
      <c r="L3463" s="11"/>
      <c r="M3463" s="15"/>
      <c r="N3463" s="16"/>
      <c r="O3463" s="17"/>
      <c r="P3463" s="18"/>
    </row>
    <row r="3464" spans="4:16" x14ac:dyDescent="0.25">
      <c r="D3464" s="11"/>
      <c r="E3464" s="11"/>
      <c r="F3464" s="12"/>
      <c r="G3464" s="11"/>
      <c r="H3464" s="13"/>
      <c r="I3464" s="14"/>
      <c r="K3464" s="11"/>
      <c r="L3464" s="11"/>
      <c r="M3464" s="15"/>
      <c r="N3464" s="16"/>
      <c r="O3464" s="17"/>
      <c r="P3464" s="18"/>
    </row>
    <row r="3465" spans="4:16" x14ac:dyDescent="0.25">
      <c r="D3465" s="11"/>
      <c r="E3465" s="11"/>
      <c r="F3465" s="12"/>
      <c r="G3465" s="11"/>
      <c r="H3465" s="13"/>
      <c r="I3465" s="14"/>
      <c r="K3465" s="11"/>
      <c r="L3465" s="11"/>
      <c r="M3465" s="15"/>
      <c r="N3465" s="16"/>
      <c r="O3465" s="17"/>
      <c r="P3465" s="18"/>
    </row>
    <row r="3466" spans="4:16" x14ac:dyDescent="0.25">
      <c r="D3466" s="11"/>
      <c r="E3466" s="11"/>
      <c r="F3466" s="12"/>
      <c r="G3466" s="11"/>
      <c r="H3466" s="13"/>
      <c r="I3466" s="14"/>
      <c r="K3466" s="11"/>
      <c r="L3466" s="11"/>
      <c r="M3466" s="15"/>
      <c r="N3466" s="16"/>
      <c r="O3466" s="17"/>
      <c r="P3466" s="18"/>
    </row>
    <row r="3467" spans="4:16" x14ac:dyDescent="0.25">
      <c r="D3467" s="11"/>
      <c r="E3467" s="11"/>
      <c r="F3467" s="12"/>
      <c r="G3467" s="11"/>
      <c r="H3467" s="13"/>
      <c r="I3467" s="14"/>
      <c r="K3467" s="11"/>
      <c r="L3467" s="11"/>
      <c r="M3467" s="15"/>
      <c r="N3467" s="16"/>
      <c r="O3467" s="17"/>
      <c r="P3467" s="18"/>
    </row>
    <row r="3468" spans="4:16" x14ac:dyDescent="0.25">
      <c r="D3468" s="11"/>
      <c r="E3468" s="11"/>
      <c r="F3468" s="12"/>
      <c r="G3468" s="11"/>
      <c r="H3468" s="13"/>
      <c r="I3468" s="14"/>
      <c r="K3468" s="11"/>
      <c r="L3468" s="11"/>
      <c r="M3468" s="15"/>
      <c r="N3468" s="16"/>
      <c r="O3468" s="17"/>
      <c r="P3468" s="18"/>
    </row>
    <row r="3469" spans="4:16" x14ac:dyDescent="0.25">
      <c r="D3469" s="11"/>
      <c r="E3469" s="11"/>
      <c r="F3469" s="12"/>
      <c r="G3469" s="11"/>
      <c r="H3469" s="13"/>
      <c r="I3469" s="14"/>
      <c r="K3469" s="11"/>
      <c r="L3469" s="11"/>
      <c r="M3469" s="15"/>
      <c r="N3469" s="16"/>
      <c r="O3469" s="17"/>
      <c r="P3469" s="18"/>
    </row>
    <row r="3470" spans="4:16" x14ac:dyDescent="0.25">
      <c r="D3470" s="11"/>
      <c r="E3470" s="11"/>
      <c r="F3470" s="12"/>
      <c r="G3470" s="11"/>
      <c r="H3470" s="13"/>
      <c r="I3470" s="14"/>
      <c r="K3470" s="11"/>
      <c r="L3470" s="11"/>
      <c r="M3470" s="15"/>
      <c r="N3470" s="16"/>
      <c r="O3470" s="17"/>
      <c r="P3470" s="18"/>
    </row>
    <row r="3471" spans="4:16" x14ac:dyDescent="0.25">
      <c r="D3471" s="11"/>
      <c r="E3471" s="11"/>
      <c r="F3471" s="12"/>
      <c r="G3471" s="11"/>
      <c r="H3471" s="13"/>
      <c r="I3471" s="14"/>
      <c r="K3471" s="11"/>
      <c r="L3471" s="11"/>
      <c r="M3471" s="15"/>
      <c r="N3471" s="16"/>
      <c r="O3471" s="17"/>
      <c r="P3471" s="18"/>
    </row>
    <row r="3472" spans="4:16" x14ac:dyDescent="0.25">
      <c r="D3472" s="11"/>
      <c r="E3472" s="11"/>
      <c r="F3472" s="12"/>
      <c r="G3472" s="11"/>
      <c r="H3472" s="13"/>
      <c r="I3472" s="14"/>
      <c r="K3472" s="11"/>
      <c r="L3472" s="11"/>
      <c r="M3472" s="15"/>
      <c r="N3472" s="16"/>
      <c r="O3472" s="17"/>
      <c r="P3472" s="18"/>
    </row>
    <row r="3473" spans="4:16" x14ac:dyDescent="0.25">
      <c r="D3473" s="11"/>
      <c r="E3473" s="11"/>
      <c r="F3473" s="12"/>
      <c r="G3473" s="11"/>
      <c r="H3473" s="13"/>
      <c r="I3473" s="14"/>
      <c r="K3473" s="11"/>
      <c r="L3473" s="11"/>
      <c r="M3473" s="15"/>
      <c r="N3473" s="16"/>
      <c r="O3473" s="17"/>
      <c r="P3473" s="18"/>
    </row>
    <row r="3474" spans="4:16" x14ac:dyDescent="0.25">
      <c r="D3474" s="11"/>
      <c r="E3474" s="11"/>
      <c r="F3474" s="12"/>
      <c r="G3474" s="11"/>
      <c r="H3474" s="13"/>
      <c r="I3474" s="14"/>
      <c r="K3474" s="11"/>
      <c r="L3474" s="11"/>
      <c r="M3474" s="15"/>
      <c r="N3474" s="16"/>
      <c r="O3474" s="17"/>
      <c r="P3474" s="18"/>
    </row>
    <row r="3475" spans="4:16" x14ac:dyDescent="0.25">
      <c r="D3475" s="11"/>
      <c r="E3475" s="11"/>
      <c r="F3475" s="12"/>
      <c r="G3475" s="11"/>
      <c r="H3475" s="13"/>
      <c r="I3475" s="14"/>
      <c r="K3475" s="11"/>
      <c r="L3475" s="11"/>
      <c r="M3475" s="15"/>
      <c r="N3475" s="16"/>
      <c r="O3475" s="17"/>
      <c r="P3475" s="18"/>
    </row>
    <row r="3476" spans="4:16" x14ac:dyDescent="0.25">
      <c r="D3476" s="11"/>
      <c r="E3476" s="11"/>
      <c r="F3476" s="12"/>
      <c r="G3476" s="11"/>
      <c r="H3476" s="13"/>
      <c r="I3476" s="14"/>
      <c r="K3476" s="11"/>
      <c r="L3476" s="11"/>
      <c r="M3476" s="15"/>
      <c r="N3476" s="16"/>
      <c r="O3476" s="17"/>
      <c r="P3476" s="18"/>
    </row>
    <row r="3477" spans="4:16" x14ac:dyDescent="0.25">
      <c r="D3477" s="11"/>
      <c r="E3477" s="11"/>
      <c r="F3477" s="12"/>
      <c r="G3477" s="11"/>
      <c r="H3477" s="13"/>
      <c r="I3477" s="14"/>
      <c r="K3477" s="11"/>
      <c r="L3477" s="11"/>
      <c r="M3477" s="15"/>
      <c r="N3477" s="16"/>
      <c r="O3477" s="17"/>
      <c r="P3477" s="18"/>
    </row>
    <row r="3478" spans="4:16" x14ac:dyDescent="0.25">
      <c r="D3478" s="11"/>
      <c r="E3478" s="11"/>
      <c r="F3478" s="12"/>
      <c r="G3478" s="11"/>
      <c r="H3478" s="13"/>
      <c r="I3478" s="14"/>
      <c r="K3478" s="11"/>
      <c r="L3478" s="11"/>
      <c r="M3478" s="15"/>
      <c r="N3478" s="16"/>
      <c r="O3478" s="17"/>
      <c r="P3478" s="18"/>
    </row>
    <row r="3479" spans="4:16" x14ac:dyDescent="0.25">
      <c r="D3479" s="11"/>
      <c r="E3479" s="11"/>
      <c r="F3479" s="12"/>
      <c r="G3479" s="11"/>
      <c r="H3479" s="13"/>
      <c r="I3479" s="14"/>
      <c r="K3479" s="11"/>
      <c r="L3479" s="11"/>
      <c r="M3479" s="15"/>
      <c r="N3479" s="16"/>
      <c r="O3479" s="17"/>
      <c r="P3479" s="18"/>
    </row>
    <row r="3480" spans="4:16" x14ac:dyDescent="0.25">
      <c r="D3480" s="11"/>
      <c r="E3480" s="11"/>
      <c r="F3480" s="12"/>
      <c r="G3480" s="11"/>
      <c r="H3480" s="13"/>
      <c r="I3480" s="14"/>
      <c r="K3480" s="11"/>
      <c r="L3480" s="11"/>
      <c r="M3480" s="15"/>
      <c r="N3480" s="16"/>
      <c r="O3480" s="17"/>
      <c r="P3480" s="18"/>
    </row>
    <row r="3481" spans="4:16" x14ac:dyDescent="0.25">
      <c r="D3481" s="11"/>
      <c r="E3481" s="11"/>
      <c r="F3481" s="12"/>
      <c r="G3481" s="11"/>
      <c r="H3481" s="13"/>
      <c r="I3481" s="14"/>
      <c r="K3481" s="11"/>
      <c r="L3481" s="11"/>
      <c r="M3481" s="15"/>
      <c r="N3481" s="16"/>
      <c r="O3481" s="17"/>
      <c r="P3481" s="18"/>
    </row>
    <row r="3482" spans="4:16" x14ac:dyDescent="0.25">
      <c r="D3482" s="11"/>
      <c r="E3482" s="11"/>
      <c r="F3482" s="12"/>
      <c r="G3482" s="11"/>
      <c r="H3482" s="13"/>
      <c r="I3482" s="14"/>
      <c r="K3482" s="11"/>
      <c r="L3482" s="11"/>
      <c r="M3482" s="15"/>
      <c r="N3482" s="16"/>
      <c r="O3482" s="17"/>
      <c r="P3482" s="18"/>
    </row>
    <row r="3483" spans="4:16" x14ac:dyDescent="0.25">
      <c r="D3483" s="11"/>
      <c r="E3483" s="11"/>
      <c r="F3483" s="12"/>
      <c r="G3483" s="11"/>
      <c r="H3483" s="13"/>
      <c r="I3483" s="14"/>
      <c r="K3483" s="11"/>
      <c r="L3483" s="11"/>
      <c r="M3483" s="15"/>
      <c r="N3483" s="16"/>
      <c r="O3483" s="17"/>
      <c r="P3483" s="18"/>
    </row>
    <row r="3484" spans="4:16" x14ac:dyDescent="0.25">
      <c r="D3484" s="11"/>
      <c r="E3484" s="11"/>
      <c r="F3484" s="12"/>
      <c r="G3484" s="11"/>
      <c r="H3484" s="13"/>
      <c r="I3484" s="14"/>
      <c r="K3484" s="11"/>
      <c r="L3484" s="11"/>
      <c r="M3484" s="15"/>
      <c r="N3484" s="16"/>
      <c r="O3484" s="17"/>
      <c r="P3484" s="18"/>
    </row>
    <row r="3485" spans="4:16" x14ac:dyDescent="0.25">
      <c r="D3485" s="11"/>
      <c r="E3485" s="11"/>
      <c r="F3485" s="12"/>
      <c r="G3485" s="11"/>
      <c r="H3485" s="13"/>
      <c r="I3485" s="14"/>
      <c r="K3485" s="11"/>
      <c r="L3485" s="11"/>
      <c r="M3485" s="15"/>
      <c r="N3485" s="16"/>
      <c r="O3485" s="17"/>
      <c r="P3485" s="18"/>
    </row>
    <row r="3486" spans="4:16" x14ac:dyDescent="0.25">
      <c r="D3486" s="11"/>
      <c r="E3486" s="11"/>
      <c r="F3486" s="12"/>
      <c r="G3486" s="11"/>
      <c r="H3486" s="13"/>
      <c r="I3486" s="14"/>
      <c r="K3486" s="11"/>
      <c r="L3486" s="11"/>
      <c r="M3486" s="15"/>
      <c r="N3486" s="16"/>
      <c r="O3486" s="17"/>
      <c r="P3486" s="18"/>
    </row>
    <row r="3487" spans="4:16" x14ac:dyDescent="0.25">
      <c r="D3487" s="11"/>
      <c r="E3487" s="11"/>
      <c r="F3487" s="12"/>
      <c r="G3487" s="11"/>
      <c r="H3487" s="13"/>
      <c r="I3487" s="14"/>
      <c r="K3487" s="11"/>
      <c r="L3487" s="11"/>
      <c r="M3487" s="15"/>
      <c r="N3487" s="16"/>
      <c r="O3487" s="17"/>
      <c r="P3487" s="18"/>
    </row>
    <row r="3488" spans="4:16" x14ac:dyDescent="0.25">
      <c r="D3488" s="11"/>
      <c r="E3488" s="11"/>
      <c r="F3488" s="12"/>
      <c r="G3488" s="11"/>
      <c r="H3488" s="13"/>
      <c r="I3488" s="14"/>
      <c r="K3488" s="11"/>
      <c r="L3488" s="11"/>
      <c r="M3488" s="15"/>
      <c r="N3488" s="16"/>
      <c r="O3488" s="17"/>
      <c r="P3488" s="18"/>
    </row>
    <row r="3489" spans="4:16" x14ac:dyDescent="0.25">
      <c r="D3489" s="11"/>
      <c r="E3489" s="11"/>
      <c r="F3489" s="12"/>
      <c r="G3489" s="11"/>
      <c r="H3489" s="13"/>
      <c r="I3489" s="14"/>
      <c r="K3489" s="11"/>
      <c r="L3489" s="11"/>
      <c r="M3489" s="15"/>
      <c r="N3489" s="16"/>
      <c r="O3489" s="17"/>
      <c r="P3489" s="18"/>
    </row>
    <row r="3490" spans="4:16" x14ac:dyDescent="0.25">
      <c r="D3490" s="11"/>
      <c r="E3490" s="11"/>
      <c r="F3490" s="12"/>
      <c r="G3490" s="11"/>
      <c r="H3490" s="13"/>
      <c r="I3490" s="14"/>
      <c r="K3490" s="11"/>
      <c r="L3490" s="11"/>
      <c r="M3490" s="15"/>
      <c r="N3490" s="16"/>
      <c r="O3490" s="17"/>
      <c r="P3490" s="18"/>
    </row>
    <row r="3491" spans="4:16" x14ac:dyDescent="0.25">
      <c r="D3491" s="11"/>
      <c r="E3491" s="11"/>
      <c r="F3491" s="12"/>
      <c r="G3491" s="11"/>
      <c r="H3491" s="13"/>
      <c r="I3491" s="14"/>
      <c r="K3491" s="11"/>
      <c r="L3491" s="11"/>
      <c r="M3491" s="15"/>
      <c r="N3491" s="16"/>
      <c r="O3491" s="17"/>
      <c r="P3491" s="18"/>
    </row>
    <row r="3492" spans="4:16" x14ac:dyDescent="0.25">
      <c r="D3492" s="11"/>
      <c r="E3492" s="11"/>
      <c r="F3492" s="12"/>
      <c r="G3492" s="11"/>
      <c r="H3492" s="13"/>
      <c r="I3492" s="14"/>
      <c r="K3492" s="11"/>
      <c r="L3492" s="11"/>
      <c r="M3492" s="15"/>
      <c r="N3492" s="16"/>
      <c r="O3492" s="17"/>
      <c r="P3492" s="18"/>
    </row>
    <row r="3493" spans="4:16" x14ac:dyDescent="0.25">
      <c r="D3493" s="11"/>
      <c r="E3493" s="11"/>
      <c r="F3493" s="12"/>
      <c r="G3493" s="11"/>
      <c r="H3493" s="13"/>
      <c r="I3493" s="14"/>
      <c r="K3493" s="11"/>
      <c r="L3493" s="11"/>
      <c r="M3493" s="15"/>
      <c r="N3493" s="16"/>
      <c r="O3493" s="17"/>
      <c r="P3493" s="18"/>
    </row>
    <row r="3494" spans="4:16" x14ac:dyDescent="0.25">
      <c r="D3494" s="11"/>
      <c r="E3494" s="11"/>
      <c r="F3494" s="12"/>
      <c r="G3494" s="11"/>
      <c r="H3494" s="13"/>
      <c r="I3494" s="14"/>
      <c r="K3494" s="11"/>
      <c r="L3494" s="11"/>
      <c r="M3494" s="15"/>
      <c r="N3494" s="16"/>
      <c r="O3494" s="17"/>
      <c r="P3494" s="18"/>
    </row>
    <row r="3495" spans="4:16" x14ac:dyDescent="0.25">
      <c r="D3495" s="11"/>
      <c r="E3495" s="11"/>
      <c r="F3495" s="12"/>
      <c r="G3495" s="11"/>
      <c r="H3495" s="13"/>
      <c r="I3495" s="14"/>
      <c r="K3495" s="11"/>
      <c r="L3495" s="11"/>
      <c r="M3495" s="15"/>
      <c r="N3495" s="16"/>
      <c r="O3495" s="17"/>
      <c r="P3495" s="18"/>
    </row>
    <row r="3496" spans="4:16" x14ac:dyDescent="0.25">
      <c r="D3496" s="11"/>
      <c r="E3496" s="11"/>
      <c r="F3496" s="12"/>
      <c r="G3496" s="11"/>
      <c r="H3496" s="13"/>
      <c r="I3496" s="14"/>
      <c r="K3496" s="11"/>
      <c r="L3496" s="11"/>
      <c r="M3496" s="15"/>
      <c r="N3496" s="16"/>
      <c r="O3496" s="17"/>
      <c r="P3496" s="18"/>
    </row>
    <row r="3497" spans="4:16" x14ac:dyDescent="0.25">
      <c r="D3497" s="11"/>
      <c r="E3497" s="11"/>
      <c r="F3497" s="12"/>
      <c r="G3497" s="11"/>
      <c r="H3497" s="13"/>
      <c r="I3497" s="14"/>
      <c r="K3497" s="11"/>
      <c r="L3497" s="11"/>
      <c r="M3497" s="15"/>
      <c r="N3497" s="16"/>
      <c r="O3497" s="17"/>
      <c r="P3497" s="18"/>
    </row>
    <row r="3498" spans="4:16" x14ac:dyDescent="0.25">
      <c r="D3498" s="11"/>
      <c r="E3498" s="11"/>
      <c r="F3498" s="12"/>
      <c r="G3498" s="11"/>
      <c r="H3498" s="13"/>
      <c r="I3498" s="14"/>
      <c r="K3498" s="11"/>
      <c r="L3498" s="11"/>
      <c r="M3498" s="15"/>
      <c r="N3498" s="16"/>
      <c r="O3498" s="17"/>
      <c r="P3498" s="18"/>
    </row>
    <row r="3499" spans="4:16" x14ac:dyDescent="0.25">
      <c r="D3499" s="11"/>
      <c r="E3499" s="11"/>
      <c r="F3499" s="12"/>
      <c r="G3499" s="11"/>
      <c r="H3499" s="13"/>
      <c r="I3499" s="14"/>
      <c r="K3499" s="11"/>
      <c r="L3499" s="11"/>
      <c r="M3499" s="15"/>
      <c r="N3499" s="16"/>
      <c r="O3499" s="17"/>
      <c r="P3499" s="18"/>
    </row>
    <row r="3500" spans="4:16" x14ac:dyDescent="0.25">
      <c r="D3500" s="11"/>
      <c r="E3500" s="11"/>
      <c r="F3500" s="12"/>
      <c r="G3500" s="11"/>
      <c r="H3500" s="13"/>
      <c r="I3500" s="14"/>
      <c r="K3500" s="11"/>
      <c r="L3500" s="11"/>
      <c r="M3500" s="15"/>
      <c r="N3500" s="16"/>
      <c r="O3500" s="17"/>
      <c r="P3500" s="18"/>
    </row>
    <row r="3501" spans="4:16" x14ac:dyDescent="0.25">
      <c r="D3501" s="11"/>
      <c r="E3501" s="11"/>
      <c r="F3501" s="12"/>
      <c r="G3501" s="11"/>
      <c r="H3501" s="13"/>
      <c r="I3501" s="14"/>
      <c r="K3501" s="11"/>
      <c r="L3501" s="11"/>
      <c r="M3501" s="15"/>
      <c r="N3501" s="16"/>
      <c r="O3501" s="17"/>
      <c r="P3501" s="18"/>
    </row>
    <row r="3502" spans="4:16" x14ac:dyDescent="0.25">
      <c r="D3502" s="11"/>
      <c r="E3502" s="11"/>
      <c r="F3502" s="12"/>
      <c r="G3502" s="11"/>
      <c r="H3502" s="13"/>
      <c r="I3502" s="14"/>
      <c r="K3502" s="11"/>
      <c r="L3502" s="11"/>
      <c r="M3502" s="15"/>
      <c r="N3502" s="16"/>
      <c r="O3502" s="17"/>
      <c r="P3502" s="18"/>
    </row>
    <row r="3503" spans="4:16" x14ac:dyDescent="0.25">
      <c r="D3503" s="11"/>
      <c r="E3503" s="11"/>
      <c r="F3503" s="12"/>
      <c r="G3503" s="11"/>
      <c r="H3503" s="13"/>
      <c r="I3503" s="14"/>
      <c r="K3503" s="11"/>
      <c r="L3503" s="11"/>
      <c r="M3503" s="15"/>
      <c r="N3503" s="16"/>
      <c r="O3503" s="17"/>
      <c r="P3503" s="18"/>
    </row>
    <row r="3504" spans="4:16" x14ac:dyDescent="0.25">
      <c r="D3504" s="11"/>
      <c r="E3504" s="11"/>
      <c r="F3504" s="12"/>
      <c r="G3504" s="11"/>
      <c r="H3504" s="13"/>
      <c r="I3504" s="14"/>
      <c r="K3504" s="11"/>
      <c r="L3504" s="11"/>
      <c r="M3504" s="15"/>
      <c r="N3504" s="16"/>
      <c r="O3504" s="17"/>
      <c r="P3504" s="18"/>
    </row>
    <row r="3505" spans="4:16" x14ac:dyDescent="0.25">
      <c r="D3505" s="11"/>
      <c r="E3505" s="11"/>
      <c r="F3505" s="12"/>
      <c r="G3505" s="11"/>
      <c r="H3505" s="13"/>
      <c r="I3505" s="14"/>
      <c r="K3505" s="11"/>
      <c r="L3505" s="11"/>
      <c r="M3505" s="15"/>
      <c r="N3505" s="16"/>
      <c r="O3505" s="17"/>
      <c r="P3505" s="18"/>
    </row>
    <row r="3506" spans="4:16" x14ac:dyDescent="0.25">
      <c r="D3506" s="11"/>
      <c r="E3506" s="11"/>
      <c r="F3506" s="12"/>
      <c r="G3506" s="11"/>
      <c r="H3506" s="13"/>
      <c r="I3506" s="14"/>
      <c r="K3506" s="11"/>
      <c r="L3506" s="11"/>
      <c r="M3506" s="15"/>
      <c r="N3506" s="16"/>
      <c r="O3506" s="17"/>
      <c r="P3506" s="18"/>
    </row>
    <row r="3507" spans="4:16" x14ac:dyDescent="0.25">
      <c r="D3507" s="11"/>
      <c r="E3507" s="11"/>
      <c r="F3507" s="12"/>
      <c r="G3507" s="11"/>
      <c r="H3507" s="13"/>
      <c r="I3507" s="14"/>
      <c r="K3507" s="11"/>
      <c r="L3507" s="11"/>
      <c r="M3507" s="15"/>
      <c r="N3507" s="16"/>
      <c r="O3507" s="17"/>
      <c r="P3507" s="18"/>
    </row>
    <row r="3508" spans="4:16" x14ac:dyDescent="0.25">
      <c r="D3508" s="11"/>
      <c r="E3508" s="11"/>
      <c r="F3508" s="12"/>
      <c r="G3508" s="11"/>
      <c r="H3508" s="13"/>
      <c r="I3508" s="14"/>
      <c r="K3508" s="11"/>
      <c r="L3508" s="11"/>
      <c r="M3508" s="15"/>
      <c r="N3508" s="16"/>
      <c r="O3508" s="17"/>
      <c r="P3508" s="18"/>
    </row>
    <row r="3509" spans="4:16" x14ac:dyDescent="0.25">
      <c r="D3509" s="11"/>
      <c r="E3509" s="11"/>
      <c r="F3509" s="12"/>
      <c r="G3509" s="11"/>
      <c r="H3509" s="13"/>
      <c r="I3509" s="14"/>
      <c r="K3509" s="11"/>
      <c r="L3509" s="11"/>
      <c r="M3509" s="15"/>
      <c r="N3509" s="16"/>
      <c r="O3509" s="17"/>
      <c r="P3509" s="18"/>
    </row>
    <row r="3510" spans="4:16" x14ac:dyDescent="0.25">
      <c r="D3510" s="11"/>
      <c r="E3510" s="11"/>
      <c r="F3510" s="12"/>
      <c r="G3510" s="11"/>
      <c r="H3510" s="13"/>
      <c r="I3510" s="14"/>
      <c r="K3510" s="11"/>
      <c r="L3510" s="11"/>
      <c r="M3510" s="15"/>
      <c r="N3510" s="16"/>
      <c r="O3510" s="17"/>
      <c r="P3510" s="18"/>
    </row>
    <row r="3511" spans="4:16" x14ac:dyDescent="0.25">
      <c r="D3511" s="11"/>
      <c r="E3511" s="11"/>
      <c r="F3511" s="12"/>
      <c r="G3511" s="11"/>
      <c r="H3511" s="13"/>
      <c r="I3511" s="14"/>
      <c r="K3511" s="11"/>
      <c r="L3511" s="11"/>
      <c r="M3511" s="15"/>
      <c r="N3511" s="16"/>
      <c r="O3511" s="17"/>
      <c r="P3511" s="18"/>
    </row>
    <row r="3512" spans="4:16" x14ac:dyDescent="0.25">
      <c r="D3512" s="11"/>
      <c r="E3512" s="11"/>
      <c r="F3512" s="12"/>
      <c r="G3512" s="11"/>
      <c r="H3512" s="13"/>
      <c r="I3512" s="14"/>
      <c r="K3512" s="11"/>
      <c r="L3512" s="11"/>
      <c r="M3512" s="15"/>
      <c r="N3512" s="16"/>
      <c r="O3512" s="17"/>
      <c r="P3512" s="18"/>
    </row>
    <row r="3513" spans="4:16" x14ac:dyDescent="0.25">
      <c r="D3513" s="11"/>
      <c r="E3513" s="11"/>
      <c r="F3513" s="12"/>
      <c r="G3513" s="11"/>
      <c r="H3513" s="13"/>
      <c r="I3513" s="14"/>
      <c r="K3513" s="11"/>
      <c r="L3513" s="11"/>
      <c r="M3513" s="15"/>
      <c r="N3513" s="16"/>
      <c r="O3513" s="17"/>
      <c r="P3513" s="18"/>
    </row>
    <row r="3514" spans="4:16" x14ac:dyDescent="0.25">
      <c r="D3514" s="11"/>
      <c r="E3514" s="11"/>
      <c r="F3514" s="12"/>
      <c r="G3514" s="11"/>
      <c r="H3514" s="13"/>
      <c r="I3514" s="14"/>
      <c r="K3514" s="11"/>
      <c r="L3514" s="11"/>
      <c r="M3514" s="15"/>
      <c r="N3514" s="16"/>
      <c r="O3514" s="17"/>
      <c r="P3514" s="18"/>
    </row>
    <row r="3515" spans="4:16" x14ac:dyDescent="0.25">
      <c r="D3515" s="11"/>
      <c r="E3515" s="11"/>
      <c r="F3515" s="12"/>
      <c r="G3515" s="11"/>
      <c r="H3515" s="13"/>
      <c r="I3515" s="14"/>
      <c r="K3515" s="11"/>
      <c r="L3515" s="11"/>
      <c r="M3515" s="15"/>
      <c r="N3515" s="16"/>
      <c r="O3515" s="17"/>
      <c r="P3515" s="18"/>
    </row>
    <row r="3516" spans="4:16" x14ac:dyDescent="0.25">
      <c r="D3516" s="11"/>
      <c r="E3516" s="11"/>
      <c r="F3516" s="12"/>
      <c r="G3516" s="11"/>
      <c r="H3516" s="13"/>
      <c r="I3516" s="14"/>
      <c r="K3516" s="11"/>
      <c r="L3516" s="11"/>
      <c r="M3516" s="15"/>
      <c r="N3516" s="16"/>
      <c r="O3516" s="17"/>
      <c r="P3516" s="18"/>
    </row>
    <row r="3517" spans="4:16" x14ac:dyDescent="0.25">
      <c r="D3517" s="11"/>
      <c r="E3517" s="11"/>
      <c r="F3517" s="12"/>
      <c r="G3517" s="11"/>
      <c r="H3517" s="13"/>
      <c r="I3517" s="14"/>
      <c r="K3517" s="11"/>
      <c r="L3517" s="11"/>
      <c r="M3517" s="15"/>
      <c r="N3517" s="16"/>
      <c r="O3517" s="17"/>
      <c r="P3517" s="18"/>
    </row>
    <row r="3518" spans="4:16" x14ac:dyDescent="0.25">
      <c r="D3518" s="11"/>
      <c r="E3518" s="11"/>
      <c r="F3518" s="12"/>
      <c r="G3518" s="11"/>
      <c r="H3518" s="13"/>
      <c r="I3518" s="14"/>
      <c r="K3518" s="11"/>
      <c r="L3518" s="11"/>
      <c r="M3518" s="15"/>
      <c r="N3518" s="16"/>
      <c r="O3518" s="17"/>
      <c r="P3518" s="18"/>
    </row>
    <row r="3519" spans="4:16" x14ac:dyDescent="0.25">
      <c r="D3519" s="11"/>
      <c r="E3519" s="11"/>
      <c r="F3519" s="12"/>
      <c r="G3519" s="11"/>
      <c r="H3519" s="13"/>
      <c r="I3519" s="14"/>
      <c r="K3519" s="11"/>
      <c r="L3519" s="11"/>
      <c r="M3519" s="15"/>
      <c r="N3519" s="16"/>
      <c r="O3519" s="17"/>
      <c r="P3519" s="18"/>
    </row>
    <row r="3520" spans="4:16" x14ac:dyDescent="0.25">
      <c r="D3520" s="11"/>
      <c r="E3520" s="11"/>
      <c r="F3520" s="12"/>
      <c r="G3520" s="11"/>
      <c r="H3520" s="13"/>
      <c r="I3520" s="14"/>
      <c r="K3520" s="11"/>
      <c r="L3520" s="11"/>
      <c r="M3520" s="15"/>
      <c r="N3520" s="16"/>
      <c r="O3520" s="17"/>
      <c r="P3520" s="18"/>
    </row>
    <row r="3521" spans="4:16" x14ac:dyDescent="0.25">
      <c r="D3521" s="11"/>
      <c r="E3521" s="11"/>
      <c r="F3521" s="12"/>
      <c r="G3521" s="11"/>
      <c r="H3521" s="13"/>
      <c r="I3521" s="14"/>
      <c r="K3521" s="11"/>
      <c r="L3521" s="11"/>
      <c r="M3521" s="15"/>
      <c r="N3521" s="16"/>
      <c r="O3521" s="17"/>
      <c r="P3521" s="18"/>
    </row>
    <row r="3522" spans="4:16" x14ac:dyDescent="0.25">
      <c r="D3522" s="11"/>
      <c r="E3522" s="11"/>
      <c r="F3522" s="12"/>
      <c r="G3522" s="11"/>
      <c r="H3522" s="13"/>
      <c r="I3522" s="14"/>
      <c r="K3522" s="11"/>
      <c r="L3522" s="11"/>
      <c r="M3522" s="15"/>
      <c r="N3522" s="16"/>
      <c r="O3522" s="17"/>
      <c r="P3522" s="18"/>
    </row>
    <row r="3523" spans="4:16" x14ac:dyDescent="0.25">
      <c r="D3523" s="11"/>
      <c r="E3523" s="11"/>
      <c r="F3523" s="12"/>
      <c r="G3523" s="11"/>
      <c r="H3523" s="13"/>
      <c r="I3523" s="14"/>
      <c r="K3523" s="11"/>
      <c r="L3523" s="11"/>
      <c r="M3523" s="15"/>
      <c r="N3523" s="16"/>
      <c r="O3523" s="17"/>
      <c r="P3523" s="18"/>
    </row>
    <row r="3524" spans="4:16" x14ac:dyDescent="0.25">
      <c r="D3524" s="11"/>
      <c r="E3524" s="11"/>
      <c r="F3524" s="12"/>
      <c r="G3524" s="11"/>
      <c r="H3524" s="13"/>
      <c r="I3524" s="14"/>
      <c r="K3524" s="11"/>
      <c r="L3524" s="11"/>
      <c r="M3524" s="15"/>
      <c r="N3524" s="16"/>
      <c r="O3524" s="17"/>
      <c r="P3524" s="18"/>
    </row>
    <row r="3525" spans="4:16" x14ac:dyDescent="0.25">
      <c r="D3525" s="11"/>
      <c r="E3525" s="11"/>
      <c r="F3525" s="12"/>
      <c r="G3525" s="11"/>
      <c r="H3525" s="13"/>
      <c r="I3525" s="14"/>
      <c r="K3525" s="11"/>
      <c r="L3525" s="11"/>
      <c r="M3525" s="15"/>
      <c r="N3525" s="16"/>
      <c r="O3525" s="17"/>
      <c r="P3525" s="18"/>
    </row>
    <row r="3526" spans="4:16" x14ac:dyDescent="0.25">
      <c r="D3526" s="11"/>
      <c r="E3526" s="11"/>
      <c r="F3526" s="12"/>
      <c r="G3526" s="11"/>
      <c r="H3526" s="13"/>
      <c r="I3526" s="14"/>
      <c r="K3526" s="11"/>
      <c r="L3526" s="11"/>
      <c r="M3526" s="15"/>
      <c r="N3526" s="16"/>
      <c r="O3526" s="17"/>
      <c r="P3526" s="18"/>
    </row>
    <row r="3527" spans="4:16" x14ac:dyDescent="0.25">
      <c r="D3527" s="11"/>
      <c r="E3527" s="11"/>
      <c r="F3527" s="12"/>
      <c r="G3527" s="11"/>
      <c r="H3527" s="13"/>
      <c r="I3527" s="14"/>
      <c r="K3527" s="11"/>
      <c r="L3527" s="11"/>
      <c r="M3527" s="15"/>
      <c r="N3527" s="16"/>
      <c r="O3527" s="17"/>
      <c r="P3527" s="18"/>
    </row>
    <row r="3528" spans="4:16" x14ac:dyDescent="0.25">
      <c r="D3528" s="11"/>
      <c r="E3528" s="11"/>
      <c r="F3528" s="12"/>
      <c r="G3528" s="11"/>
      <c r="H3528" s="13"/>
      <c r="I3528" s="14"/>
      <c r="K3528" s="11"/>
      <c r="L3528" s="11"/>
      <c r="M3528" s="15"/>
      <c r="N3528" s="16"/>
      <c r="O3528" s="17"/>
      <c r="P3528" s="18"/>
    </row>
    <row r="3529" spans="4:16" x14ac:dyDescent="0.25">
      <c r="D3529" s="11"/>
      <c r="E3529" s="11"/>
      <c r="F3529" s="12"/>
      <c r="G3529" s="11"/>
      <c r="H3529" s="13"/>
      <c r="I3529" s="14"/>
      <c r="K3529" s="11"/>
      <c r="L3529" s="11"/>
      <c r="M3529" s="15"/>
      <c r="N3529" s="16"/>
      <c r="O3529" s="17"/>
      <c r="P3529" s="18"/>
    </row>
    <row r="3530" spans="4:16" x14ac:dyDescent="0.25">
      <c r="D3530" s="11"/>
      <c r="E3530" s="11"/>
      <c r="F3530" s="12"/>
      <c r="G3530" s="11"/>
      <c r="H3530" s="13"/>
      <c r="I3530" s="14"/>
      <c r="K3530" s="11"/>
      <c r="L3530" s="11"/>
      <c r="M3530" s="15"/>
      <c r="N3530" s="16"/>
      <c r="O3530" s="17"/>
      <c r="P3530" s="18"/>
    </row>
    <row r="3531" spans="4:16" x14ac:dyDescent="0.25">
      <c r="D3531" s="11"/>
      <c r="E3531" s="11"/>
      <c r="F3531" s="12"/>
      <c r="G3531" s="11"/>
      <c r="H3531" s="13"/>
      <c r="I3531" s="14"/>
      <c r="K3531" s="11"/>
      <c r="L3531" s="11"/>
      <c r="M3531" s="15"/>
      <c r="N3531" s="16"/>
      <c r="O3531" s="17"/>
      <c r="P3531" s="18"/>
    </row>
    <row r="3532" spans="4:16" x14ac:dyDescent="0.25">
      <c r="D3532" s="11"/>
      <c r="E3532" s="11"/>
      <c r="F3532" s="12"/>
      <c r="G3532" s="11"/>
      <c r="H3532" s="13"/>
      <c r="I3532" s="14"/>
      <c r="K3532" s="11"/>
      <c r="L3532" s="11"/>
      <c r="M3532" s="15"/>
      <c r="N3532" s="16"/>
      <c r="O3532" s="17"/>
      <c r="P3532" s="18"/>
    </row>
    <row r="3533" spans="4:16" x14ac:dyDescent="0.25">
      <c r="D3533" s="11"/>
      <c r="E3533" s="11"/>
      <c r="F3533" s="12"/>
      <c r="G3533" s="11"/>
      <c r="H3533" s="13"/>
      <c r="I3533" s="14"/>
      <c r="K3533" s="11"/>
      <c r="L3533" s="11"/>
      <c r="M3533" s="15"/>
      <c r="N3533" s="16"/>
      <c r="O3533" s="17"/>
      <c r="P3533" s="18"/>
    </row>
    <row r="3534" spans="4:16" x14ac:dyDescent="0.25">
      <c r="D3534" s="11"/>
      <c r="E3534" s="11"/>
      <c r="F3534" s="12"/>
      <c r="G3534" s="11"/>
      <c r="H3534" s="13"/>
      <c r="I3534" s="14"/>
      <c r="K3534" s="11"/>
      <c r="L3534" s="11"/>
      <c r="M3534" s="15"/>
      <c r="N3534" s="16"/>
      <c r="O3534" s="17"/>
      <c r="P3534" s="18"/>
    </row>
    <row r="3535" spans="4:16" x14ac:dyDescent="0.25">
      <c r="D3535" s="11"/>
      <c r="E3535" s="11"/>
      <c r="F3535" s="12"/>
      <c r="G3535" s="11"/>
      <c r="H3535" s="13"/>
      <c r="I3535" s="14"/>
      <c r="K3535" s="11"/>
      <c r="L3535" s="11"/>
      <c r="M3535" s="15"/>
      <c r="N3535" s="16"/>
      <c r="O3535" s="17"/>
      <c r="P3535" s="18"/>
    </row>
    <row r="3536" spans="4:16" x14ac:dyDescent="0.25">
      <c r="D3536" s="11"/>
      <c r="E3536" s="11"/>
      <c r="F3536" s="12"/>
      <c r="G3536" s="11"/>
      <c r="H3536" s="13"/>
      <c r="I3536" s="14"/>
      <c r="K3536" s="11"/>
      <c r="L3536" s="11"/>
      <c r="M3536" s="15"/>
      <c r="N3536" s="16"/>
      <c r="O3536" s="17"/>
      <c r="P3536" s="18"/>
    </row>
    <row r="3537" spans="4:16" x14ac:dyDescent="0.25">
      <c r="D3537" s="11"/>
      <c r="E3537" s="11"/>
      <c r="F3537" s="12"/>
      <c r="G3537" s="11"/>
      <c r="H3537" s="13"/>
      <c r="I3537" s="14"/>
      <c r="K3537" s="11"/>
      <c r="L3537" s="11"/>
      <c r="M3537" s="15"/>
      <c r="N3537" s="16"/>
      <c r="O3537" s="17"/>
      <c r="P3537" s="18"/>
    </row>
    <row r="3538" spans="4:16" x14ac:dyDescent="0.25">
      <c r="D3538" s="11"/>
      <c r="E3538" s="11"/>
      <c r="F3538" s="12"/>
      <c r="G3538" s="11"/>
      <c r="H3538" s="13"/>
      <c r="I3538" s="14"/>
      <c r="K3538" s="11"/>
      <c r="L3538" s="11"/>
      <c r="M3538" s="15"/>
      <c r="N3538" s="16"/>
      <c r="O3538" s="17"/>
      <c r="P3538" s="18"/>
    </row>
    <row r="3539" spans="4:16" x14ac:dyDescent="0.25">
      <c r="D3539" s="11"/>
      <c r="E3539" s="11"/>
      <c r="F3539" s="12"/>
      <c r="G3539" s="11"/>
      <c r="H3539" s="13"/>
      <c r="I3539" s="14"/>
      <c r="K3539" s="11"/>
      <c r="L3539" s="11"/>
      <c r="M3539" s="15"/>
      <c r="N3539" s="16"/>
      <c r="O3539" s="17"/>
      <c r="P3539" s="18"/>
    </row>
    <row r="3540" spans="4:16" x14ac:dyDescent="0.25">
      <c r="D3540" s="11"/>
      <c r="E3540" s="11"/>
      <c r="F3540" s="12"/>
      <c r="G3540" s="11"/>
      <c r="H3540" s="13"/>
      <c r="I3540" s="14"/>
      <c r="K3540" s="11"/>
      <c r="L3540" s="11"/>
      <c r="M3540" s="15"/>
      <c r="N3540" s="16"/>
      <c r="O3540" s="17"/>
      <c r="P3540" s="18"/>
    </row>
    <row r="3541" spans="4:16" x14ac:dyDescent="0.25">
      <c r="D3541" s="11"/>
      <c r="E3541" s="11"/>
      <c r="F3541" s="12"/>
      <c r="G3541" s="11"/>
      <c r="H3541" s="13"/>
      <c r="I3541" s="14"/>
      <c r="K3541" s="11"/>
      <c r="L3541" s="11"/>
      <c r="M3541" s="15"/>
      <c r="N3541" s="16"/>
      <c r="O3541" s="17"/>
      <c r="P3541" s="18"/>
    </row>
    <row r="3542" spans="4:16" x14ac:dyDescent="0.25">
      <c r="D3542" s="11"/>
      <c r="E3542" s="11"/>
      <c r="F3542" s="12"/>
      <c r="G3542" s="11"/>
      <c r="H3542" s="13"/>
      <c r="I3542" s="14"/>
      <c r="K3542" s="11"/>
      <c r="L3542" s="11"/>
      <c r="M3542" s="15"/>
      <c r="N3542" s="16"/>
      <c r="O3542" s="17"/>
      <c r="P3542" s="18"/>
    </row>
    <row r="3543" spans="4:16" x14ac:dyDescent="0.25">
      <c r="D3543" s="11"/>
      <c r="E3543" s="11"/>
      <c r="F3543" s="12"/>
      <c r="G3543" s="11"/>
      <c r="H3543" s="13"/>
      <c r="I3543" s="14"/>
      <c r="K3543" s="11"/>
      <c r="L3543" s="11"/>
      <c r="M3543" s="15"/>
      <c r="N3543" s="16"/>
      <c r="O3543" s="17"/>
      <c r="P3543" s="18"/>
    </row>
    <row r="3544" spans="4:16" x14ac:dyDescent="0.25">
      <c r="D3544" s="11"/>
      <c r="E3544" s="11"/>
      <c r="F3544" s="12"/>
      <c r="G3544" s="11"/>
      <c r="H3544" s="13"/>
      <c r="I3544" s="14"/>
      <c r="K3544" s="11"/>
      <c r="L3544" s="11"/>
      <c r="M3544" s="15"/>
      <c r="N3544" s="16"/>
      <c r="O3544" s="17"/>
      <c r="P3544" s="18"/>
    </row>
    <row r="3545" spans="4:16" x14ac:dyDescent="0.25">
      <c r="D3545" s="11"/>
      <c r="E3545" s="11"/>
      <c r="F3545" s="12"/>
      <c r="G3545" s="11"/>
      <c r="H3545" s="13"/>
      <c r="I3545" s="14"/>
      <c r="K3545" s="11"/>
      <c r="L3545" s="11"/>
      <c r="M3545" s="15"/>
      <c r="N3545" s="16"/>
      <c r="O3545" s="17"/>
      <c r="P3545" s="18"/>
    </row>
    <row r="3546" spans="4:16" x14ac:dyDescent="0.25">
      <c r="D3546" s="11"/>
      <c r="E3546" s="11"/>
      <c r="F3546" s="12"/>
      <c r="G3546" s="11"/>
      <c r="H3546" s="13"/>
      <c r="I3546" s="14"/>
      <c r="K3546" s="11"/>
      <c r="L3546" s="11"/>
      <c r="M3546" s="15"/>
      <c r="N3546" s="16"/>
      <c r="O3546" s="17"/>
      <c r="P3546" s="18"/>
    </row>
    <row r="3547" spans="4:16" x14ac:dyDescent="0.25">
      <c r="D3547" s="11"/>
      <c r="E3547" s="11"/>
      <c r="F3547" s="12"/>
      <c r="G3547" s="11"/>
      <c r="H3547" s="13"/>
      <c r="I3547" s="14"/>
      <c r="K3547" s="11"/>
      <c r="L3547" s="11"/>
      <c r="M3547" s="15"/>
      <c r="N3547" s="16"/>
      <c r="O3547" s="17"/>
      <c r="P3547" s="18"/>
    </row>
    <row r="3548" spans="4:16" x14ac:dyDescent="0.25">
      <c r="D3548" s="11"/>
      <c r="E3548" s="11"/>
      <c r="F3548" s="12"/>
      <c r="G3548" s="11"/>
      <c r="H3548" s="13"/>
      <c r="I3548" s="14"/>
      <c r="K3548" s="11"/>
      <c r="L3548" s="11"/>
      <c r="M3548" s="15"/>
      <c r="N3548" s="16"/>
      <c r="O3548" s="17"/>
      <c r="P3548" s="18"/>
    </row>
    <row r="3549" spans="4:16" x14ac:dyDescent="0.25">
      <c r="D3549" s="11"/>
      <c r="E3549" s="11"/>
      <c r="F3549" s="12"/>
      <c r="G3549" s="11"/>
      <c r="H3549" s="13"/>
      <c r="I3549" s="14"/>
      <c r="K3549" s="11"/>
      <c r="L3549" s="11"/>
      <c r="M3549" s="15"/>
      <c r="N3549" s="16"/>
      <c r="O3549" s="17"/>
      <c r="P3549" s="18"/>
    </row>
    <row r="3550" spans="4:16" x14ac:dyDescent="0.25">
      <c r="D3550" s="11"/>
      <c r="E3550" s="11"/>
      <c r="F3550" s="12"/>
      <c r="G3550" s="11"/>
      <c r="H3550" s="13"/>
      <c r="I3550" s="14"/>
      <c r="K3550" s="11"/>
      <c r="L3550" s="11"/>
      <c r="M3550" s="15"/>
      <c r="N3550" s="16"/>
      <c r="O3550" s="17"/>
      <c r="P3550" s="18"/>
    </row>
    <row r="3551" spans="4:16" x14ac:dyDescent="0.25">
      <c r="D3551" s="11"/>
      <c r="E3551" s="11"/>
      <c r="F3551" s="12"/>
      <c r="G3551" s="11"/>
      <c r="H3551" s="13"/>
      <c r="I3551" s="14"/>
      <c r="K3551" s="11"/>
      <c r="L3551" s="11"/>
      <c r="M3551" s="15"/>
      <c r="N3551" s="16"/>
      <c r="O3551" s="17"/>
      <c r="P3551" s="18"/>
    </row>
    <row r="3552" spans="4:16" x14ac:dyDescent="0.25">
      <c r="D3552" s="11"/>
      <c r="E3552" s="11"/>
      <c r="F3552" s="12"/>
      <c r="G3552" s="11"/>
      <c r="H3552" s="13"/>
      <c r="I3552" s="14"/>
      <c r="K3552" s="11"/>
      <c r="L3552" s="11"/>
      <c r="M3552" s="15"/>
      <c r="N3552" s="16"/>
      <c r="O3552" s="17"/>
      <c r="P3552" s="18"/>
    </row>
    <row r="3553" spans="4:16" x14ac:dyDescent="0.25">
      <c r="D3553" s="11"/>
      <c r="E3553" s="11"/>
      <c r="F3553" s="12"/>
      <c r="G3553" s="11"/>
      <c r="H3553" s="13"/>
      <c r="I3553" s="14"/>
      <c r="K3553" s="11"/>
      <c r="L3553" s="11"/>
      <c r="M3553" s="15"/>
      <c r="N3553" s="16"/>
      <c r="O3553" s="17"/>
      <c r="P3553" s="18"/>
    </row>
    <row r="3554" spans="4:16" x14ac:dyDescent="0.25">
      <c r="D3554" s="11"/>
      <c r="E3554" s="11"/>
      <c r="F3554" s="12"/>
      <c r="G3554" s="11"/>
      <c r="H3554" s="13"/>
      <c r="I3554" s="14"/>
      <c r="K3554" s="11"/>
      <c r="L3554" s="11"/>
      <c r="M3554" s="15"/>
      <c r="N3554" s="16"/>
      <c r="O3554" s="17"/>
      <c r="P3554" s="18"/>
    </row>
    <row r="3555" spans="4:16" x14ac:dyDescent="0.25">
      <c r="D3555" s="11"/>
      <c r="E3555" s="11"/>
      <c r="F3555" s="12"/>
      <c r="G3555" s="11"/>
      <c r="H3555" s="13"/>
      <c r="I3555" s="14"/>
      <c r="K3555" s="11"/>
      <c r="L3555" s="11"/>
      <c r="M3555" s="15"/>
      <c r="N3555" s="16"/>
      <c r="O3555" s="17"/>
      <c r="P3555" s="18"/>
    </row>
    <row r="3556" spans="4:16" x14ac:dyDescent="0.25">
      <c r="D3556" s="11"/>
      <c r="E3556" s="11"/>
      <c r="F3556" s="12"/>
      <c r="G3556" s="11"/>
      <c r="H3556" s="13"/>
      <c r="I3556" s="14"/>
      <c r="K3556" s="11"/>
      <c r="L3556" s="11"/>
      <c r="M3556" s="15"/>
      <c r="N3556" s="16"/>
      <c r="O3556" s="17"/>
      <c r="P3556" s="18"/>
    </row>
    <row r="3557" spans="4:16" x14ac:dyDescent="0.25">
      <c r="D3557" s="11"/>
      <c r="E3557" s="11"/>
      <c r="F3557" s="12"/>
      <c r="G3557" s="11"/>
      <c r="H3557" s="13"/>
      <c r="I3557" s="14"/>
      <c r="K3557" s="11"/>
      <c r="L3557" s="11"/>
      <c r="M3557" s="15"/>
      <c r="N3557" s="16"/>
      <c r="O3557" s="17"/>
      <c r="P3557" s="18"/>
    </row>
    <row r="3558" spans="4:16" x14ac:dyDescent="0.25">
      <c r="D3558" s="11"/>
      <c r="E3558" s="11"/>
      <c r="F3558" s="12"/>
      <c r="G3558" s="11"/>
      <c r="H3558" s="13"/>
      <c r="I3558" s="14"/>
      <c r="K3558" s="11"/>
      <c r="L3558" s="11"/>
      <c r="M3558" s="15"/>
      <c r="N3558" s="16"/>
      <c r="O3558" s="17"/>
      <c r="P3558" s="18"/>
    </row>
    <row r="3559" spans="4:16" x14ac:dyDescent="0.25">
      <c r="D3559" s="11"/>
      <c r="E3559" s="11"/>
      <c r="F3559" s="12"/>
      <c r="G3559" s="11"/>
      <c r="H3559" s="13"/>
      <c r="I3559" s="14"/>
      <c r="K3559" s="11"/>
      <c r="L3559" s="11"/>
      <c r="M3559" s="15"/>
      <c r="N3559" s="16"/>
      <c r="O3559" s="17"/>
      <c r="P3559" s="18"/>
    </row>
    <row r="3560" spans="4:16" x14ac:dyDescent="0.25">
      <c r="D3560" s="11"/>
      <c r="E3560" s="11"/>
      <c r="F3560" s="12"/>
      <c r="G3560" s="11"/>
      <c r="H3560" s="13"/>
      <c r="I3560" s="14"/>
      <c r="K3560" s="11"/>
      <c r="L3560" s="11"/>
      <c r="M3560" s="15"/>
      <c r="N3560" s="16"/>
      <c r="O3560" s="17"/>
      <c r="P3560" s="18"/>
    </row>
    <row r="3561" spans="4:16" x14ac:dyDescent="0.25">
      <c r="D3561" s="11"/>
      <c r="E3561" s="11"/>
      <c r="F3561" s="12"/>
      <c r="G3561" s="11"/>
      <c r="H3561" s="13"/>
      <c r="I3561" s="14"/>
      <c r="K3561" s="11"/>
      <c r="L3561" s="11"/>
      <c r="M3561" s="15"/>
      <c r="N3561" s="16"/>
      <c r="O3561" s="17"/>
      <c r="P3561" s="18"/>
    </row>
    <row r="3562" spans="4:16" x14ac:dyDescent="0.25">
      <c r="D3562" s="11"/>
      <c r="E3562" s="11"/>
      <c r="F3562" s="12"/>
      <c r="G3562" s="11"/>
      <c r="H3562" s="13"/>
      <c r="I3562" s="14"/>
      <c r="K3562" s="11"/>
      <c r="L3562" s="11"/>
      <c r="M3562" s="15"/>
      <c r="N3562" s="16"/>
      <c r="O3562" s="17"/>
      <c r="P3562" s="18"/>
    </row>
    <row r="3563" spans="4:16" x14ac:dyDescent="0.25">
      <c r="D3563" s="11"/>
      <c r="E3563" s="11"/>
      <c r="F3563" s="12"/>
      <c r="G3563" s="11"/>
      <c r="H3563" s="13"/>
      <c r="I3563" s="14"/>
      <c r="K3563" s="11"/>
      <c r="L3563" s="11"/>
      <c r="M3563" s="15"/>
      <c r="N3563" s="16"/>
      <c r="O3563" s="17"/>
      <c r="P3563" s="18"/>
    </row>
    <row r="3564" spans="4:16" x14ac:dyDescent="0.25">
      <c r="D3564" s="11"/>
      <c r="E3564" s="11"/>
      <c r="F3564" s="12"/>
      <c r="G3564" s="11"/>
      <c r="H3564" s="13"/>
      <c r="I3564" s="14"/>
      <c r="K3564" s="11"/>
      <c r="L3564" s="11"/>
      <c r="M3564" s="15"/>
      <c r="N3564" s="16"/>
      <c r="O3564" s="17"/>
      <c r="P3564" s="18"/>
    </row>
    <row r="3565" spans="4:16" x14ac:dyDescent="0.25">
      <c r="D3565" s="11"/>
      <c r="E3565" s="11"/>
      <c r="F3565" s="12"/>
      <c r="G3565" s="11"/>
      <c r="H3565" s="13"/>
      <c r="I3565" s="14"/>
      <c r="K3565" s="11"/>
      <c r="L3565" s="11"/>
      <c r="M3565" s="15"/>
      <c r="N3565" s="16"/>
      <c r="O3565" s="17"/>
      <c r="P3565" s="18"/>
    </row>
    <row r="3566" spans="4:16" x14ac:dyDescent="0.25">
      <c r="D3566" s="11"/>
      <c r="E3566" s="11"/>
      <c r="F3566" s="12"/>
      <c r="G3566" s="11"/>
      <c r="H3566" s="13"/>
      <c r="I3566" s="14"/>
      <c r="K3566" s="11"/>
      <c r="L3566" s="11"/>
      <c r="M3566" s="15"/>
      <c r="N3566" s="16"/>
      <c r="O3566" s="17"/>
      <c r="P3566" s="18"/>
    </row>
    <row r="3567" spans="4:16" x14ac:dyDescent="0.25">
      <c r="D3567" s="11"/>
      <c r="E3567" s="11"/>
      <c r="F3567" s="12"/>
      <c r="G3567" s="11"/>
      <c r="H3567" s="13"/>
      <c r="I3567" s="14"/>
      <c r="K3567" s="11"/>
      <c r="L3567" s="11"/>
      <c r="M3567" s="15"/>
      <c r="N3567" s="16"/>
      <c r="O3567" s="17"/>
      <c r="P3567" s="18"/>
    </row>
    <row r="3568" spans="4:16" x14ac:dyDescent="0.25">
      <c r="D3568" s="11"/>
      <c r="E3568" s="11"/>
      <c r="F3568" s="12"/>
      <c r="G3568" s="11"/>
      <c r="H3568" s="13"/>
      <c r="I3568" s="14"/>
      <c r="K3568" s="11"/>
      <c r="L3568" s="11"/>
      <c r="M3568" s="15"/>
      <c r="N3568" s="16"/>
      <c r="O3568" s="17"/>
      <c r="P3568" s="18"/>
    </row>
    <row r="3569" spans="4:16" x14ac:dyDescent="0.25">
      <c r="D3569" s="11"/>
      <c r="E3569" s="11"/>
      <c r="F3569" s="12"/>
      <c r="G3569" s="11"/>
      <c r="H3569" s="13"/>
      <c r="I3569" s="14"/>
      <c r="K3569" s="11"/>
      <c r="L3569" s="11"/>
      <c r="M3569" s="15"/>
      <c r="N3569" s="16"/>
      <c r="O3569" s="17"/>
      <c r="P3569" s="18"/>
    </row>
    <row r="3570" spans="4:16" x14ac:dyDescent="0.25">
      <c r="D3570" s="11"/>
      <c r="E3570" s="11"/>
      <c r="F3570" s="12"/>
      <c r="G3570" s="11"/>
      <c r="H3570" s="13"/>
      <c r="I3570" s="14"/>
      <c r="K3570" s="11"/>
      <c r="L3570" s="11"/>
      <c r="M3570" s="15"/>
      <c r="N3570" s="16"/>
      <c r="O3570" s="17"/>
      <c r="P3570" s="18"/>
    </row>
    <row r="3571" spans="4:16" x14ac:dyDescent="0.25">
      <c r="D3571" s="11"/>
      <c r="E3571" s="11"/>
      <c r="F3571" s="12"/>
      <c r="G3571" s="11"/>
      <c r="H3571" s="13"/>
      <c r="I3571" s="14"/>
      <c r="K3571" s="11"/>
      <c r="L3571" s="11"/>
      <c r="M3571" s="15"/>
      <c r="N3571" s="16"/>
      <c r="O3571" s="17"/>
      <c r="P3571" s="18"/>
    </row>
    <row r="3572" spans="4:16" x14ac:dyDescent="0.25">
      <c r="D3572" s="11"/>
      <c r="E3572" s="11"/>
      <c r="F3572" s="12"/>
      <c r="G3572" s="11"/>
      <c r="H3572" s="13"/>
      <c r="I3572" s="14"/>
      <c r="K3572" s="11"/>
      <c r="L3572" s="11"/>
      <c r="M3572" s="15"/>
      <c r="N3572" s="16"/>
      <c r="O3572" s="17"/>
      <c r="P3572" s="18"/>
    </row>
    <row r="3573" spans="4:16" x14ac:dyDescent="0.25">
      <c r="D3573" s="11"/>
      <c r="E3573" s="11"/>
      <c r="F3573" s="12"/>
      <c r="G3573" s="11"/>
      <c r="H3573" s="13"/>
      <c r="I3573" s="14"/>
      <c r="K3573" s="11"/>
      <c r="L3573" s="11"/>
      <c r="M3573" s="15"/>
      <c r="N3573" s="16"/>
      <c r="O3573" s="17"/>
      <c r="P3573" s="18"/>
    </row>
    <row r="3574" spans="4:16" x14ac:dyDescent="0.25">
      <c r="D3574" s="11"/>
      <c r="E3574" s="11"/>
      <c r="F3574" s="12"/>
      <c r="G3574" s="11"/>
      <c r="H3574" s="13"/>
      <c r="I3574" s="14"/>
      <c r="K3574" s="11"/>
      <c r="L3574" s="11"/>
      <c r="M3574" s="15"/>
      <c r="N3574" s="16"/>
      <c r="O3574" s="17"/>
      <c r="P3574" s="18"/>
    </row>
    <row r="3575" spans="4:16" x14ac:dyDescent="0.25">
      <c r="D3575" s="11"/>
      <c r="E3575" s="11"/>
      <c r="F3575" s="12"/>
      <c r="G3575" s="11"/>
      <c r="H3575" s="13"/>
      <c r="I3575" s="14"/>
      <c r="K3575" s="11"/>
      <c r="L3575" s="11"/>
      <c r="M3575" s="15"/>
      <c r="N3575" s="16"/>
      <c r="O3575" s="17"/>
      <c r="P3575" s="18"/>
    </row>
    <row r="3576" spans="4:16" x14ac:dyDescent="0.25">
      <c r="D3576" s="11"/>
      <c r="E3576" s="11"/>
      <c r="F3576" s="12"/>
      <c r="G3576" s="11"/>
      <c r="H3576" s="13"/>
      <c r="I3576" s="14"/>
      <c r="K3576" s="11"/>
      <c r="L3576" s="11"/>
      <c r="M3576" s="15"/>
      <c r="N3576" s="16"/>
      <c r="O3576" s="17"/>
      <c r="P3576" s="18"/>
    </row>
    <row r="3577" spans="4:16" x14ac:dyDescent="0.25">
      <c r="D3577" s="11"/>
      <c r="E3577" s="11"/>
      <c r="F3577" s="12"/>
      <c r="G3577" s="11"/>
      <c r="H3577" s="13"/>
      <c r="I3577" s="14"/>
      <c r="K3577" s="11"/>
      <c r="L3577" s="11"/>
      <c r="M3577" s="15"/>
      <c r="N3577" s="16"/>
      <c r="O3577" s="17"/>
      <c r="P3577" s="18"/>
    </row>
    <row r="3578" spans="4:16" x14ac:dyDescent="0.25">
      <c r="D3578" s="11"/>
      <c r="E3578" s="11"/>
      <c r="F3578" s="12"/>
      <c r="G3578" s="11"/>
      <c r="H3578" s="13"/>
      <c r="I3578" s="14"/>
      <c r="K3578" s="11"/>
      <c r="L3578" s="11"/>
      <c r="M3578" s="15"/>
      <c r="N3578" s="16"/>
      <c r="O3578" s="17"/>
      <c r="P3578" s="18"/>
    </row>
    <row r="3579" spans="4:16" x14ac:dyDescent="0.25">
      <c r="D3579" s="11"/>
      <c r="E3579" s="11"/>
      <c r="F3579" s="12"/>
      <c r="G3579" s="11"/>
      <c r="H3579" s="13"/>
      <c r="I3579" s="14"/>
      <c r="K3579" s="11"/>
      <c r="L3579" s="11"/>
      <c r="M3579" s="15"/>
      <c r="N3579" s="16"/>
      <c r="O3579" s="17"/>
      <c r="P3579" s="18"/>
    </row>
    <row r="3580" spans="4:16" x14ac:dyDescent="0.25">
      <c r="D3580" s="11"/>
      <c r="E3580" s="11"/>
      <c r="F3580" s="12"/>
      <c r="G3580" s="11"/>
      <c r="H3580" s="13"/>
      <c r="I3580" s="14"/>
      <c r="K3580" s="11"/>
      <c r="L3580" s="11"/>
      <c r="M3580" s="15"/>
      <c r="N3580" s="16"/>
      <c r="O3580" s="17"/>
      <c r="P3580" s="18"/>
    </row>
    <row r="3581" spans="4:16" x14ac:dyDescent="0.25">
      <c r="D3581" s="11"/>
      <c r="E3581" s="11"/>
      <c r="F3581" s="12"/>
      <c r="G3581" s="11"/>
      <c r="H3581" s="13"/>
      <c r="I3581" s="14"/>
      <c r="K3581" s="11"/>
      <c r="L3581" s="11"/>
      <c r="M3581" s="15"/>
      <c r="N3581" s="16"/>
      <c r="O3581" s="17"/>
      <c r="P3581" s="18"/>
    </row>
    <row r="3582" spans="4:16" x14ac:dyDescent="0.25">
      <c r="D3582" s="11"/>
      <c r="E3582" s="11"/>
      <c r="F3582" s="12"/>
      <c r="G3582" s="11"/>
      <c r="H3582" s="13"/>
      <c r="I3582" s="14"/>
      <c r="K3582" s="11"/>
      <c r="L3582" s="11"/>
      <c r="M3582" s="15"/>
      <c r="N3582" s="16"/>
      <c r="O3582" s="17"/>
      <c r="P3582" s="18"/>
    </row>
    <row r="3583" spans="4:16" x14ac:dyDescent="0.25">
      <c r="D3583" s="11"/>
      <c r="E3583" s="11"/>
      <c r="F3583" s="12"/>
      <c r="G3583" s="11"/>
      <c r="H3583" s="13"/>
      <c r="I3583" s="14"/>
      <c r="K3583" s="11"/>
      <c r="L3583" s="11"/>
      <c r="M3583" s="15"/>
      <c r="N3583" s="16"/>
      <c r="O3583" s="17"/>
      <c r="P3583" s="18"/>
    </row>
    <row r="3584" spans="4:16" x14ac:dyDescent="0.25">
      <c r="D3584" s="11"/>
      <c r="E3584" s="11"/>
      <c r="F3584" s="12"/>
      <c r="G3584" s="11"/>
      <c r="H3584" s="13"/>
      <c r="I3584" s="14"/>
      <c r="K3584" s="11"/>
      <c r="L3584" s="11"/>
      <c r="M3584" s="15"/>
      <c r="N3584" s="16"/>
      <c r="O3584" s="17"/>
      <c r="P3584" s="18"/>
    </row>
    <row r="3585" spans="4:16" x14ac:dyDescent="0.25">
      <c r="D3585" s="11"/>
      <c r="E3585" s="11"/>
      <c r="F3585" s="12"/>
      <c r="G3585" s="11"/>
      <c r="H3585" s="13"/>
      <c r="I3585" s="14"/>
      <c r="K3585" s="11"/>
      <c r="L3585" s="11"/>
      <c r="M3585" s="15"/>
      <c r="N3585" s="16"/>
      <c r="O3585" s="17"/>
      <c r="P3585" s="18"/>
    </row>
    <row r="3586" spans="4:16" x14ac:dyDescent="0.25">
      <c r="D3586" s="11"/>
      <c r="E3586" s="11"/>
      <c r="F3586" s="12"/>
      <c r="G3586" s="11"/>
      <c r="H3586" s="13"/>
      <c r="I3586" s="14"/>
      <c r="K3586" s="11"/>
      <c r="L3586" s="11"/>
      <c r="M3586" s="15"/>
      <c r="N3586" s="16"/>
      <c r="O3586" s="17"/>
      <c r="P3586" s="18"/>
    </row>
    <row r="3587" spans="4:16" x14ac:dyDescent="0.25">
      <c r="D3587" s="11"/>
      <c r="E3587" s="11"/>
      <c r="F3587" s="12"/>
      <c r="G3587" s="11"/>
      <c r="H3587" s="13"/>
      <c r="I3587" s="14"/>
      <c r="K3587" s="11"/>
      <c r="L3587" s="11"/>
      <c r="M3587" s="15"/>
      <c r="N3587" s="16"/>
      <c r="O3587" s="17"/>
      <c r="P3587" s="18"/>
    </row>
    <row r="3588" spans="4:16" x14ac:dyDescent="0.25">
      <c r="D3588" s="11"/>
      <c r="E3588" s="11"/>
      <c r="F3588" s="12"/>
      <c r="G3588" s="11"/>
      <c r="H3588" s="13"/>
      <c r="I3588" s="14"/>
      <c r="K3588" s="11"/>
      <c r="L3588" s="11"/>
      <c r="M3588" s="15"/>
      <c r="N3588" s="16"/>
      <c r="O3588" s="17"/>
      <c r="P3588" s="18"/>
    </row>
    <row r="3589" spans="4:16" x14ac:dyDescent="0.25">
      <c r="D3589" s="11"/>
      <c r="E3589" s="11"/>
      <c r="F3589" s="12"/>
      <c r="G3589" s="11"/>
      <c r="H3589" s="13"/>
      <c r="I3589" s="14"/>
      <c r="K3589" s="11"/>
      <c r="L3589" s="11"/>
      <c r="M3589" s="15"/>
      <c r="N3589" s="16"/>
      <c r="O3589" s="17"/>
      <c r="P3589" s="18"/>
    </row>
    <row r="3590" spans="4:16" x14ac:dyDescent="0.25">
      <c r="D3590" s="11"/>
      <c r="E3590" s="11"/>
      <c r="F3590" s="12"/>
      <c r="G3590" s="11"/>
      <c r="H3590" s="13"/>
      <c r="I3590" s="14"/>
      <c r="K3590" s="11"/>
      <c r="L3590" s="11"/>
      <c r="M3590" s="15"/>
      <c r="N3590" s="16"/>
      <c r="O3590" s="17"/>
      <c r="P3590" s="18"/>
    </row>
    <row r="3591" spans="4:16" x14ac:dyDescent="0.25">
      <c r="D3591" s="11"/>
      <c r="E3591" s="11"/>
      <c r="F3591" s="12"/>
      <c r="G3591" s="11"/>
      <c r="H3591" s="13"/>
      <c r="I3591" s="14"/>
      <c r="K3591" s="11"/>
      <c r="L3591" s="11"/>
      <c r="M3591" s="15"/>
      <c r="N3591" s="16"/>
      <c r="O3591" s="17"/>
      <c r="P3591" s="18"/>
    </row>
    <row r="3592" spans="4:16" x14ac:dyDescent="0.25">
      <c r="D3592" s="11"/>
      <c r="E3592" s="11"/>
      <c r="F3592" s="12"/>
      <c r="G3592" s="11"/>
      <c r="H3592" s="13"/>
      <c r="I3592" s="14"/>
      <c r="K3592" s="11"/>
      <c r="L3592" s="11"/>
      <c r="M3592" s="15"/>
      <c r="N3592" s="16"/>
      <c r="O3592" s="17"/>
      <c r="P3592" s="18"/>
    </row>
    <row r="3593" spans="4:16" x14ac:dyDescent="0.25">
      <c r="D3593" s="11"/>
      <c r="E3593" s="11"/>
      <c r="F3593" s="12"/>
      <c r="G3593" s="11"/>
      <c r="H3593" s="13"/>
      <c r="I3593" s="14"/>
      <c r="K3593" s="11"/>
      <c r="L3593" s="11"/>
      <c r="M3593" s="15"/>
      <c r="N3593" s="16"/>
      <c r="O3593" s="17"/>
      <c r="P3593" s="18"/>
    </row>
    <row r="3594" spans="4:16" x14ac:dyDescent="0.25">
      <c r="D3594" s="11"/>
      <c r="E3594" s="11"/>
      <c r="F3594" s="12"/>
      <c r="G3594" s="11"/>
      <c r="H3594" s="13"/>
      <c r="I3594" s="14"/>
      <c r="K3594" s="11"/>
      <c r="L3594" s="11"/>
      <c r="M3594" s="15"/>
      <c r="N3594" s="16"/>
      <c r="O3594" s="17"/>
      <c r="P3594" s="18"/>
    </row>
    <row r="3595" spans="4:16" x14ac:dyDescent="0.25">
      <c r="D3595" s="11"/>
      <c r="E3595" s="11"/>
      <c r="F3595" s="12"/>
      <c r="G3595" s="11"/>
      <c r="H3595" s="13"/>
      <c r="I3595" s="14"/>
      <c r="K3595" s="11"/>
      <c r="L3595" s="11"/>
      <c r="M3595" s="15"/>
      <c r="N3595" s="16"/>
      <c r="O3595" s="17"/>
      <c r="P3595" s="18"/>
    </row>
    <row r="3596" spans="4:16" x14ac:dyDescent="0.25">
      <c r="D3596" s="11"/>
      <c r="E3596" s="11"/>
      <c r="F3596" s="12"/>
      <c r="G3596" s="11"/>
      <c r="H3596" s="13"/>
      <c r="I3596" s="14"/>
      <c r="K3596" s="11"/>
      <c r="L3596" s="11"/>
      <c r="M3596" s="15"/>
      <c r="N3596" s="16"/>
      <c r="O3596" s="17"/>
      <c r="P3596" s="18"/>
    </row>
    <row r="3597" spans="4:16" x14ac:dyDescent="0.25">
      <c r="D3597" s="11"/>
      <c r="E3597" s="11"/>
      <c r="F3597" s="12"/>
      <c r="G3597" s="11"/>
      <c r="H3597" s="13"/>
      <c r="I3597" s="14"/>
      <c r="K3597" s="11"/>
      <c r="L3597" s="11"/>
      <c r="M3597" s="15"/>
      <c r="N3597" s="16"/>
      <c r="O3597" s="17"/>
      <c r="P3597" s="18"/>
    </row>
    <row r="3598" spans="4:16" x14ac:dyDescent="0.25">
      <c r="D3598" s="11"/>
      <c r="E3598" s="11"/>
      <c r="F3598" s="12"/>
      <c r="G3598" s="11"/>
      <c r="H3598" s="13"/>
      <c r="I3598" s="14"/>
      <c r="K3598" s="11"/>
      <c r="L3598" s="11"/>
      <c r="M3598" s="15"/>
      <c r="N3598" s="16"/>
      <c r="O3598" s="17"/>
      <c r="P3598" s="18"/>
    </row>
    <row r="3599" spans="4:16" x14ac:dyDescent="0.25">
      <c r="D3599" s="11"/>
      <c r="E3599" s="11"/>
      <c r="F3599" s="12"/>
      <c r="G3599" s="11"/>
      <c r="H3599" s="13"/>
      <c r="I3599" s="14"/>
      <c r="K3599" s="11"/>
      <c r="L3599" s="11"/>
      <c r="M3599" s="15"/>
      <c r="N3599" s="16"/>
      <c r="O3599" s="17"/>
      <c r="P3599" s="18"/>
    </row>
    <row r="3600" spans="4:16" x14ac:dyDescent="0.25">
      <c r="D3600" s="11"/>
      <c r="E3600" s="11"/>
      <c r="F3600" s="12"/>
      <c r="G3600" s="11"/>
      <c r="H3600" s="13"/>
      <c r="I3600" s="14"/>
      <c r="K3600" s="11"/>
      <c r="L3600" s="11"/>
      <c r="M3600" s="15"/>
      <c r="N3600" s="16"/>
      <c r="O3600" s="17"/>
      <c r="P3600" s="18"/>
    </row>
    <row r="3601" spans="4:16" x14ac:dyDescent="0.25">
      <c r="D3601" s="11"/>
      <c r="E3601" s="11"/>
      <c r="F3601" s="12"/>
      <c r="G3601" s="11"/>
      <c r="H3601" s="13"/>
      <c r="I3601" s="14"/>
      <c r="K3601" s="11"/>
      <c r="L3601" s="11"/>
      <c r="M3601" s="15"/>
      <c r="N3601" s="16"/>
      <c r="O3601" s="17"/>
      <c r="P3601" s="18"/>
    </row>
    <row r="3602" spans="4:16" x14ac:dyDescent="0.25">
      <c r="D3602" s="11"/>
      <c r="E3602" s="11"/>
      <c r="F3602" s="12"/>
      <c r="G3602" s="11"/>
      <c r="H3602" s="13"/>
      <c r="I3602" s="14"/>
      <c r="K3602" s="11"/>
      <c r="L3602" s="11"/>
      <c r="M3602" s="15"/>
      <c r="N3602" s="16"/>
      <c r="O3602" s="17"/>
      <c r="P3602" s="18"/>
    </row>
    <row r="3603" spans="4:16" x14ac:dyDescent="0.25">
      <c r="D3603" s="11"/>
      <c r="E3603" s="11"/>
      <c r="F3603" s="12"/>
      <c r="G3603" s="11"/>
      <c r="H3603" s="13"/>
      <c r="I3603" s="14"/>
      <c r="K3603" s="11"/>
      <c r="L3603" s="11"/>
      <c r="M3603" s="15"/>
      <c r="N3603" s="16"/>
      <c r="O3603" s="17"/>
      <c r="P3603" s="18"/>
    </row>
    <row r="3604" spans="4:16" x14ac:dyDescent="0.25">
      <c r="D3604" s="11"/>
      <c r="E3604" s="11"/>
      <c r="F3604" s="12"/>
      <c r="G3604" s="11"/>
      <c r="H3604" s="13"/>
      <c r="I3604" s="14"/>
      <c r="K3604" s="11"/>
      <c r="L3604" s="11"/>
      <c r="M3604" s="15"/>
      <c r="N3604" s="16"/>
      <c r="O3604" s="17"/>
      <c r="P3604" s="18"/>
    </row>
    <row r="3605" spans="4:16" x14ac:dyDescent="0.25">
      <c r="D3605" s="11"/>
      <c r="E3605" s="11"/>
      <c r="F3605" s="12"/>
      <c r="G3605" s="11"/>
      <c r="H3605" s="13"/>
      <c r="I3605" s="14"/>
      <c r="K3605" s="11"/>
      <c r="L3605" s="11"/>
      <c r="M3605" s="15"/>
      <c r="N3605" s="16"/>
      <c r="O3605" s="17"/>
      <c r="P3605" s="18"/>
    </row>
    <row r="3606" spans="4:16" x14ac:dyDescent="0.25">
      <c r="D3606" s="11"/>
      <c r="E3606" s="11"/>
      <c r="F3606" s="12"/>
      <c r="G3606" s="11"/>
      <c r="H3606" s="13"/>
      <c r="I3606" s="14"/>
      <c r="K3606" s="11"/>
      <c r="L3606" s="11"/>
      <c r="M3606" s="15"/>
      <c r="N3606" s="16"/>
      <c r="O3606" s="17"/>
      <c r="P3606" s="18"/>
    </row>
    <row r="3607" spans="4:16" x14ac:dyDescent="0.25">
      <c r="D3607" s="11"/>
      <c r="E3607" s="11"/>
      <c r="F3607" s="12"/>
      <c r="G3607" s="11"/>
      <c r="H3607" s="13"/>
      <c r="I3607" s="14"/>
      <c r="K3607" s="11"/>
      <c r="L3607" s="11"/>
      <c r="M3607" s="15"/>
      <c r="N3607" s="16"/>
      <c r="O3607" s="17"/>
      <c r="P3607" s="18"/>
    </row>
    <row r="3608" spans="4:16" x14ac:dyDescent="0.25">
      <c r="D3608" s="11"/>
      <c r="E3608" s="11"/>
      <c r="F3608" s="12"/>
      <c r="G3608" s="11"/>
      <c r="H3608" s="13"/>
      <c r="I3608" s="14"/>
      <c r="K3608" s="11"/>
      <c r="L3608" s="11"/>
      <c r="M3608" s="15"/>
      <c r="N3608" s="16"/>
      <c r="O3608" s="17"/>
      <c r="P3608" s="18"/>
    </row>
    <row r="3609" spans="4:16" x14ac:dyDescent="0.25">
      <c r="D3609" s="11"/>
      <c r="E3609" s="11"/>
      <c r="F3609" s="12"/>
      <c r="G3609" s="11"/>
      <c r="H3609" s="13"/>
      <c r="I3609" s="14"/>
      <c r="K3609" s="11"/>
      <c r="L3609" s="11"/>
      <c r="M3609" s="15"/>
      <c r="N3609" s="16"/>
      <c r="O3609" s="17"/>
      <c r="P3609" s="18"/>
    </row>
    <row r="3610" spans="4:16" x14ac:dyDescent="0.25">
      <c r="D3610" s="11"/>
      <c r="E3610" s="11"/>
      <c r="F3610" s="12"/>
      <c r="G3610" s="11"/>
      <c r="H3610" s="13"/>
      <c r="I3610" s="14"/>
      <c r="K3610" s="11"/>
      <c r="L3610" s="11"/>
      <c r="M3610" s="15"/>
      <c r="N3610" s="16"/>
      <c r="O3610" s="17"/>
      <c r="P3610" s="18"/>
    </row>
    <row r="3611" spans="4:16" x14ac:dyDescent="0.25">
      <c r="D3611" s="11"/>
      <c r="E3611" s="11"/>
      <c r="F3611" s="12"/>
      <c r="G3611" s="11"/>
      <c r="H3611" s="13"/>
      <c r="I3611" s="14"/>
      <c r="K3611" s="11"/>
      <c r="L3611" s="11"/>
      <c r="M3611" s="15"/>
      <c r="N3611" s="16"/>
      <c r="O3611" s="17"/>
      <c r="P3611" s="18"/>
    </row>
    <row r="3612" spans="4:16" x14ac:dyDescent="0.25">
      <c r="D3612" s="11"/>
      <c r="E3612" s="11"/>
      <c r="F3612" s="12"/>
      <c r="G3612" s="11"/>
      <c r="H3612" s="13"/>
      <c r="I3612" s="14"/>
      <c r="K3612" s="11"/>
      <c r="L3612" s="11"/>
      <c r="M3612" s="15"/>
      <c r="N3612" s="16"/>
      <c r="O3612" s="17"/>
      <c r="P3612" s="18"/>
    </row>
    <row r="3613" spans="4:16" x14ac:dyDescent="0.25">
      <c r="D3613" s="11"/>
      <c r="E3613" s="11"/>
      <c r="F3613" s="12"/>
      <c r="G3613" s="11"/>
      <c r="H3613" s="13"/>
      <c r="I3613" s="14"/>
      <c r="K3613" s="11"/>
      <c r="L3613" s="11"/>
      <c r="M3613" s="15"/>
      <c r="N3613" s="16"/>
      <c r="O3613" s="17"/>
      <c r="P3613" s="18"/>
    </row>
    <row r="3614" spans="4:16" x14ac:dyDescent="0.25">
      <c r="D3614" s="11"/>
      <c r="E3614" s="11"/>
      <c r="F3614" s="12"/>
      <c r="G3614" s="11"/>
      <c r="H3614" s="13"/>
      <c r="I3614" s="14"/>
      <c r="K3614" s="11"/>
      <c r="L3614" s="11"/>
      <c r="M3614" s="15"/>
      <c r="N3614" s="16"/>
      <c r="O3614" s="17"/>
      <c r="P3614" s="18"/>
    </row>
    <row r="3615" spans="4:16" x14ac:dyDescent="0.25">
      <c r="D3615" s="11"/>
      <c r="E3615" s="11"/>
      <c r="F3615" s="12"/>
      <c r="G3615" s="11"/>
      <c r="H3615" s="13"/>
      <c r="I3615" s="14"/>
      <c r="K3615" s="11"/>
      <c r="L3615" s="11"/>
      <c r="M3615" s="15"/>
      <c r="N3615" s="16"/>
      <c r="O3615" s="17"/>
      <c r="P3615" s="18"/>
    </row>
    <row r="3616" spans="4:16" x14ac:dyDescent="0.25">
      <c r="D3616" s="11"/>
      <c r="E3616" s="11"/>
      <c r="F3616" s="12"/>
      <c r="G3616" s="11"/>
      <c r="H3616" s="13"/>
      <c r="I3616" s="14"/>
      <c r="K3616" s="11"/>
      <c r="L3616" s="11"/>
      <c r="M3616" s="15"/>
      <c r="N3616" s="16"/>
      <c r="O3616" s="17"/>
      <c r="P3616" s="18"/>
    </row>
    <row r="3617" spans="4:16" x14ac:dyDescent="0.25">
      <c r="D3617" s="11"/>
      <c r="E3617" s="11"/>
      <c r="F3617" s="12"/>
      <c r="G3617" s="11"/>
      <c r="H3617" s="13"/>
      <c r="I3617" s="14"/>
      <c r="K3617" s="11"/>
      <c r="L3617" s="11"/>
      <c r="M3617" s="15"/>
      <c r="N3617" s="16"/>
      <c r="O3617" s="17"/>
      <c r="P3617" s="18"/>
    </row>
    <row r="3618" spans="4:16" x14ac:dyDescent="0.25">
      <c r="D3618" s="11"/>
      <c r="E3618" s="11"/>
      <c r="F3618" s="12"/>
      <c r="G3618" s="11"/>
      <c r="H3618" s="13"/>
      <c r="I3618" s="14"/>
      <c r="K3618" s="11"/>
      <c r="L3618" s="11"/>
      <c r="M3618" s="15"/>
      <c r="N3618" s="16"/>
      <c r="O3618" s="17"/>
      <c r="P3618" s="18"/>
    </row>
    <row r="3619" spans="4:16" x14ac:dyDescent="0.25">
      <c r="D3619" s="11"/>
      <c r="E3619" s="11"/>
      <c r="F3619" s="12"/>
      <c r="G3619" s="11"/>
      <c r="H3619" s="13"/>
      <c r="I3619" s="14"/>
      <c r="K3619" s="11"/>
      <c r="L3619" s="11"/>
      <c r="M3619" s="15"/>
      <c r="N3619" s="16"/>
      <c r="O3619" s="17"/>
      <c r="P3619" s="18"/>
    </row>
    <row r="3620" spans="4:16" x14ac:dyDescent="0.25">
      <c r="D3620" s="11"/>
      <c r="E3620" s="11"/>
      <c r="F3620" s="12"/>
      <c r="G3620" s="11"/>
      <c r="H3620" s="13"/>
      <c r="I3620" s="14"/>
      <c r="K3620" s="11"/>
      <c r="L3620" s="11"/>
      <c r="M3620" s="15"/>
      <c r="N3620" s="16"/>
      <c r="O3620" s="17"/>
      <c r="P3620" s="18"/>
    </row>
    <row r="3621" spans="4:16" x14ac:dyDescent="0.25">
      <c r="D3621" s="11"/>
      <c r="E3621" s="11"/>
      <c r="F3621" s="12"/>
      <c r="G3621" s="11"/>
      <c r="H3621" s="13"/>
      <c r="I3621" s="14"/>
      <c r="K3621" s="11"/>
      <c r="L3621" s="11"/>
      <c r="M3621" s="15"/>
      <c r="N3621" s="16"/>
      <c r="O3621" s="17"/>
      <c r="P3621" s="18"/>
    </row>
    <row r="3622" spans="4:16" x14ac:dyDescent="0.25">
      <c r="D3622" s="11"/>
      <c r="E3622" s="11"/>
      <c r="F3622" s="12"/>
      <c r="G3622" s="11"/>
      <c r="H3622" s="13"/>
      <c r="I3622" s="14"/>
      <c r="K3622" s="11"/>
      <c r="L3622" s="11"/>
      <c r="M3622" s="15"/>
      <c r="N3622" s="16"/>
      <c r="O3622" s="17"/>
      <c r="P3622" s="18"/>
    </row>
    <row r="3623" spans="4:16" x14ac:dyDescent="0.25">
      <c r="D3623" s="11"/>
      <c r="E3623" s="11"/>
      <c r="F3623" s="12"/>
      <c r="G3623" s="11"/>
      <c r="H3623" s="13"/>
      <c r="I3623" s="14"/>
      <c r="K3623" s="11"/>
      <c r="L3623" s="11"/>
      <c r="M3623" s="15"/>
      <c r="N3623" s="16"/>
      <c r="O3623" s="17"/>
      <c r="P3623" s="18"/>
    </row>
    <row r="3624" spans="4:16" x14ac:dyDescent="0.25">
      <c r="D3624" s="11"/>
      <c r="E3624" s="11"/>
      <c r="F3624" s="12"/>
      <c r="G3624" s="11"/>
      <c r="H3624" s="13"/>
      <c r="I3624" s="14"/>
      <c r="K3624" s="11"/>
      <c r="L3624" s="11"/>
      <c r="M3624" s="15"/>
      <c r="N3624" s="16"/>
      <c r="O3624" s="17"/>
      <c r="P3624" s="18"/>
    </row>
    <row r="3625" spans="4:16" x14ac:dyDescent="0.25">
      <c r="D3625" s="11"/>
      <c r="E3625" s="11"/>
      <c r="F3625" s="12"/>
      <c r="G3625" s="11"/>
      <c r="H3625" s="13"/>
      <c r="I3625" s="14"/>
      <c r="K3625" s="11"/>
      <c r="L3625" s="11"/>
      <c r="M3625" s="15"/>
      <c r="N3625" s="16"/>
      <c r="O3625" s="17"/>
      <c r="P3625" s="18"/>
    </row>
    <row r="3626" spans="4:16" x14ac:dyDescent="0.25">
      <c r="D3626" s="11"/>
      <c r="E3626" s="11"/>
      <c r="F3626" s="12"/>
      <c r="G3626" s="11"/>
      <c r="H3626" s="13"/>
      <c r="I3626" s="14"/>
      <c r="K3626" s="11"/>
      <c r="L3626" s="11"/>
      <c r="M3626" s="15"/>
      <c r="N3626" s="16"/>
      <c r="O3626" s="17"/>
      <c r="P3626" s="18"/>
    </row>
    <row r="3627" spans="4:16" x14ac:dyDescent="0.25">
      <c r="D3627" s="11"/>
      <c r="E3627" s="11"/>
      <c r="F3627" s="12"/>
      <c r="G3627" s="11"/>
      <c r="H3627" s="13"/>
      <c r="I3627" s="14"/>
      <c r="K3627" s="11"/>
      <c r="L3627" s="11"/>
      <c r="M3627" s="15"/>
      <c r="N3627" s="16"/>
      <c r="O3627" s="17"/>
      <c r="P3627" s="18"/>
    </row>
    <row r="3628" spans="4:16" x14ac:dyDescent="0.25">
      <c r="D3628" s="11"/>
      <c r="E3628" s="11"/>
      <c r="F3628" s="12"/>
      <c r="G3628" s="11"/>
      <c r="H3628" s="13"/>
      <c r="I3628" s="14"/>
      <c r="K3628" s="11"/>
      <c r="L3628" s="11"/>
      <c r="M3628" s="15"/>
      <c r="N3628" s="16"/>
      <c r="O3628" s="17"/>
      <c r="P3628" s="18"/>
    </row>
    <row r="3629" spans="4:16" x14ac:dyDescent="0.25">
      <c r="D3629" s="11"/>
      <c r="E3629" s="11"/>
      <c r="F3629" s="12"/>
      <c r="G3629" s="11"/>
      <c r="H3629" s="13"/>
      <c r="I3629" s="14"/>
      <c r="K3629" s="11"/>
      <c r="L3629" s="11"/>
      <c r="M3629" s="15"/>
      <c r="N3629" s="16"/>
      <c r="O3629" s="17"/>
      <c r="P3629" s="18"/>
    </row>
    <row r="3630" spans="4:16" x14ac:dyDescent="0.25">
      <c r="D3630" s="11"/>
      <c r="E3630" s="11"/>
      <c r="F3630" s="12"/>
      <c r="G3630" s="11"/>
      <c r="H3630" s="13"/>
      <c r="I3630" s="14"/>
      <c r="K3630" s="11"/>
      <c r="L3630" s="11"/>
      <c r="M3630" s="15"/>
      <c r="N3630" s="16"/>
      <c r="O3630" s="17"/>
      <c r="P3630" s="18"/>
    </row>
    <row r="3631" spans="4:16" x14ac:dyDescent="0.25">
      <c r="D3631" s="11"/>
      <c r="E3631" s="11"/>
      <c r="F3631" s="12"/>
      <c r="G3631" s="11"/>
      <c r="H3631" s="13"/>
      <c r="I3631" s="14"/>
      <c r="K3631" s="11"/>
      <c r="L3631" s="11"/>
      <c r="M3631" s="15"/>
      <c r="N3631" s="16"/>
      <c r="O3631" s="17"/>
      <c r="P3631" s="18"/>
    </row>
    <row r="3632" spans="4:16" x14ac:dyDescent="0.25">
      <c r="D3632" s="11"/>
      <c r="E3632" s="11"/>
      <c r="F3632" s="12"/>
      <c r="G3632" s="11"/>
      <c r="H3632" s="13"/>
      <c r="I3632" s="14"/>
      <c r="K3632" s="11"/>
      <c r="L3632" s="11"/>
      <c r="M3632" s="15"/>
      <c r="N3632" s="16"/>
      <c r="O3632" s="17"/>
      <c r="P3632" s="18"/>
    </row>
    <row r="3633" spans="4:16" x14ac:dyDescent="0.25">
      <c r="D3633" s="11"/>
      <c r="E3633" s="11"/>
      <c r="F3633" s="12"/>
      <c r="G3633" s="11"/>
      <c r="H3633" s="13"/>
      <c r="I3633" s="14"/>
      <c r="K3633" s="11"/>
      <c r="L3633" s="11"/>
      <c r="M3633" s="15"/>
      <c r="N3633" s="16"/>
      <c r="O3633" s="17"/>
      <c r="P3633" s="18"/>
    </row>
    <row r="3634" spans="4:16" x14ac:dyDescent="0.25">
      <c r="D3634" s="11"/>
      <c r="E3634" s="11"/>
      <c r="F3634" s="12"/>
      <c r="G3634" s="11"/>
      <c r="H3634" s="13"/>
      <c r="I3634" s="14"/>
      <c r="K3634" s="11"/>
      <c r="L3634" s="11"/>
      <c r="M3634" s="15"/>
      <c r="N3634" s="16"/>
      <c r="O3634" s="17"/>
      <c r="P3634" s="18"/>
    </row>
    <row r="3635" spans="4:16" x14ac:dyDescent="0.25">
      <c r="D3635" s="11"/>
      <c r="E3635" s="11"/>
      <c r="F3635" s="12"/>
      <c r="G3635" s="11"/>
      <c r="H3635" s="13"/>
      <c r="I3635" s="14"/>
      <c r="K3635" s="11"/>
      <c r="L3635" s="11"/>
      <c r="M3635" s="15"/>
      <c r="N3635" s="16"/>
      <c r="O3635" s="17"/>
      <c r="P3635" s="18"/>
    </row>
    <row r="3636" spans="4:16" x14ac:dyDescent="0.25">
      <c r="D3636" s="11"/>
      <c r="E3636" s="11"/>
      <c r="F3636" s="12"/>
      <c r="G3636" s="11"/>
      <c r="H3636" s="13"/>
      <c r="I3636" s="14"/>
      <c r="K3636" s="11"/>
      <c r="L3636" s="11"/>
      <c r="M3636" s="15"/>
      <c r="N3636" s="16"/>
      <c r="O3636" s="17"/>
      <c r="P3636" s="18"/>
    </row>
    <row r="3637" spans="4:16" x14ac:dyDescent="0.25">
      <c r="D3637" s="11"/>
      <c r="E3637" s="11"/>
      <c r="F3637" s="12"/>
      <c r="G3637" s="11"/>
      <c r="H3637" s="13"/>
      <c r="I3637" s="14"/>
      <c r="K3637" s="11"/>
      <c r="L3637" s="11"/>
      <c r="M3637" s="15"/>
      <c r="N3637" s="16"/>
      <c r="O3637" s="17"/>
      <c r="P3637" s="18"/>
    </row>
    <row r="3638" spans="4:16" x14ac:dyDescent="0.25">
      <c r="D3638" s="11"/>
      <c r="E3638" s="11"/>
      <c r="F3638" s="12"/>
      <c r="G3638" s="11"/>
      <c r="H3638" s="13"/>
      <c r="I3638" s="14"/>
      <c r="K3638" s="11"/>
      <c r="L3638" s="11"/>
      <c r="M3638" s="15"/>
      <c r="N3638" s="16"/>
      <c r="O3638" s="17"/>
      <c r="P3638" s="18"/>
    </row>
    <row r="3639" spans="4:16" x14ac:dyDescent="0.25">
      <c r="D3639" s="11"/>
      <c r="E3639" s="11"/>
      <c r="F3639" s="12"/>
      <c r="G3639" s="11"/>
      <c r="H3639" s="13"/>
      <c r="I3639" s="14"/>
      <c r="K3639" s="11"/>
      <c r="L3639" s="11"/>
      <c r="M3639" s="15"/>
      <c r="N3639" s="16"/>
      <c r="O3639" s="17"/>
      <c r="P3639" s="18"/>
    </row>
    <row r="3640" spans="4:16" x14ac:dyDescent="0.25">
      <c r="D3640" s="11"/>
      <c r="E3640" s="11"/>
      <c r="F3640" s="12"/>
      <c r="G3640" s="11"/>
      <c r="H3640" s="13"/>
      <c r="I3640" s="14"/>
      <c r="K3640" s="11"/>
      <c r="L3640" s="11"/>
      <c r="M3640" s="15"/>
      <c r="N3640" s="16"/>
      <c r="O3640" s="17"/>
      <c r="P3640" s="18"/>
    </row>
    <row r="3641" spans="4:16" x14ac:dyDescent="0.25">
      <c r="D3641" s="11"/>
      <c r="E3641" s="11"/>
      <c r="F3641" s="12"/>
      <c r="G3641" s="11"/>
      <c r="H3641" s="13"/>
      <c r="I3641" s="14"/>
      <c r="K3641" s="11"/>
      <c r="L3641" s="11"/>
      <c r="M3641" s="15"/>
      <c r="N3641" s="16"/>
      <c r="O3641" s="17"/>
      <c r="P3641" s="18"/>
    </row>
    <row r="3642" spans="4:16" x14ac:dyDescent="0.25">
      <c r="D3642" s="11"/>
      <c r="E3642" s="11"/>
      <c r="F3642" s="12"/>
      <c r="G3642" s="11"/>
      <c r="H3642" s="13"/>
      <c r="I3642" s="14"/>
      <c r="K3642" s="11"/>
      <c r="L3642" s="11"/>
      <c r="M3642" s="15"/>
      <c r="N3642" s="16"/>
      <c r="O3642" s="17"/>
      <c r="P3642" s="18"/>
    </row>
    <row r="3643" spans="4:16" x14ac:dyDescent="0.25">
      <c r="D3643" s="11"/>
      <c r="E3643" s="11"/>
      <c r="F3643" s="12"/>
      <c r="G3643" s="11"/>
      <c r="H3643" s="13"/>
      <c r="I3643" s="14"/>
      <c r="K3643" s="11"/>
      <c r="L3643" s="11"/>
      <c r="M3643" s="15"/>
      <c r="N3643" s="16"/>
      <c r="O3643" s="17"/>
      <c r="P3643" s="18"/>
    </row>
    <row r="3644" spans="4:16" x14ac:dyDescent="0.25">
      <c r="D3644" s="11"/>
      <c r="E3644" s="11"/>
      <c r="F3644" s="12"/>
      <c r="G3644" s="11"/>
      <c r="H3644" s="13"/>
      <c r="I3644" s="14"/>
      <c r="K3644" s="11"/>
      <c r="L3644" s="11"/>
      <c r="M3644" s="15"/>
      <c r="N3644" s="16"/>
      <c r="O3644" s="17"/>
      <c r="P3644" s="18"/>
    </row>
    <row r="3645" spans="4:16" x14ac:dyDescent="0.25">
      <c r="D3645" s="11"/>
      <c r="E3645" s="11"/>
      <c r="F3645" s="12"/>
      <c r="G3645" s="11"/>
      <c r="H3645" s="13"/>
      <c r="I3645" s="14"/>
      <c r="K3645" s="11"/>
      <c r="L3645" s="11"/>
      <c r="M3645" s="15"/>
      <c r="N3645" s="16"/>
      <c r="O3645" s="17"/>
      <c r="P3645" s="18"/>
    </row>
    <row r="3646" spans="4:16" x14ac:dyDescent="0.25">
      <c r="D3646" s="11"/>
      <c r="E3646" s="11"/>
      <c r="F3646" s="12"/>
      <c r="G3646" s="11"/>
      <c r="H3646" s="13"/>
      <c r="I3646" s="14"/>
      <c r="K3646" s="11"/>
      <c r="L3646" s="11"/>
      <c r="M3646" s="15"/>
      <c r="N3646" s="16"/>
      <c r="O3646" s="17"/>
      <c r="P3646" s="18"/>
    </row>
    <row r="3647" spans="4:16" x14ac:dyDescent="0.25">
      <c r="D3647" s="11"/>
      <c r="E3647" s="11"/>
      <c r="F3647" s="12"/>
      <c r="G3647" s="11"/>
      <c r="H3647" s="13"/>
      <c r="I3647" s="14"/>
      <c r="K3647" s="11"/>
      <c r="L3647" s="11"/>
      <c r="M3647" s="15"/>
      <c r="N3647" s="16"/>
      <c r="O3647" s="17"/>
      <c r="P3647" s="18"/>
    </row>
    <row r="3648" spans="4:16" x14ac:dyDescent="0.25">
      <c r="D3648" s="11"/>
      <c r="E3648" s="11"/>
      <c r="F3648" s="12"/>
      <c r="G3648" s="11"/>
      <c r="H3648" s="13"/>
      <c r="I3648" s="14"/>
      <c r="K3648" s="11"/>
      <c r="L3648" s="11"/>
      <c r="M3648" s="15"/>
      <c r="N3648" s="16"/>
      <c r="O3648" s="17"/>
      <c r="P3648" s="18"/>
    </row>
    <row r="3649" spans="4:16" x14ac:dyDescent="0.25">
      <c r="D3649" s="11"/>
      <c r="E3649" s="11"/>
      <c r="F3649" s="12"/>
      <c r="G3649" s="11"/>
      <c r="H3649" s="13"/>
      <c r="I3649" s="14"/>
      <c r="K3649" s="11"/>
      <c r="L3649" s="11"/>
      <c r="M3649" s="15"/>
      <c r="N3649" s="16"/>
      <c r="O3649" s="17"/>
      <c r="P3649" s="18"/>
    </row>
    <row r="3650" spans="4:16" x14ac:dyDescent="0.25">
      <c r="D3650" s="11"/>
      <c r="E3650" s="11"/>
      <c r="F3650" s="12"/>
      <c r="G3650" s="11"/>
      <c r="H3650" s="13"/>
      <c r="I3650" s="14"/>
      <c r="K3650" s="11"/>
      <c r="L3650" s="11"/>
      <c r="M3650" s="15"/>
      <c r="N3650" s="16"/>
      <c r="O3650" s="17"/>
      <c r="P3650" s="18"/>
    </row>
    <row r="3651" spans="4:16" x14ac:dyDescent="0.25">
      <c r="D3651" s="11"/>
      <c r="E3651" s="11"/>
      <c r="F3651" s="12"/>
      <c r="G3651" s="11"/>
      <c r="H3651" s="13"/>
      <c r="I3651" s="14"/>
      <c r="K3651" s="11"/>
      <c r="L3651" s="11"/>
      <c r="M3651" s="15"/>
      <c r="N3651" s="16"/>
      <c r="O3651" s="17"/>
      <c r="P3651" s="18"/>
    </row>
    <row r="3652" spans="4:16" x14ac:dyDescent="0.25">
      <c r="D3652" s="11"/>
      <c r="E3652" s="11"/>
      <c r="F3652" s="12"/>
      <c r="G3652" s="11"/>
      <c r="H3652" s="13"/>
      <c r="I3652" s="14"/>
      <c r="K3652" s="11"/>
      <c r="L3652" s="11"/>
      <c r="M3652" s="15"/>
      <c r="N3652" s="16"/>
      <c r="O3652" s="17"/>
      <c r="P3652" s="18"/>
    </row>
    <row r="3653" spans="4:16" x14ac:dyDescent="0.25">
      <c r="D3653" s="11"/>
      <c r="E3653" s="11"/>
      <c r="F3653" s="12"/>
      <c r="G3653" s="11"/>
      <c r="H3653" s="13"/>
      <c r="I3653" s="14"/>
      <c r="K3653" s="11"/>
      <c r="L3653" s="11"/>
      <c r="M3653" s="15"/>
      <c r="N3653" s="16"/>
      <c r="O3653" s="17"/>
      <c r="P3653" s="18"/>
    </row>
    <row r="3654" spans="4:16" x14ac:dyDescent="0.25">
      <c r="D3654" s="11"/>
      <c r="E3654" s="11"/>
      <c r="F3654" s="12"/>
      <c r="G3654" s="11"/>
      <c r="H3654" s="13"/>
      <c r="I3654" s="14"/>
      <c r="K3654" s="11"/>
      <c r="L3654" s="11"/>
      <c r="M3654" s="15"/>
      <c r="N3654" s="16"/>
      <c r="O3654" s="17"/>
      <c r="P3654" s="18"/>
    </row>
    <row r="3655" spans="4:16" x14ac:dyDescent="0.25">
      <c r="D3655" s="11"/>
      <c r="E3655" s="11"/>
      <c r="F3655" s="12"/>
      <c r="G3655" s="11"/>
      <c r="H3655" s="13"/>
      <c r="I3655" s="14"/>
      <c r="K3655" s="11"/>
      <c r="L3655" s="11"/>
      <c r="M3655" s="15"/>
      <c r="N3655" s="16"/>
      <c r="O3655" s="17"/>
      <c r="P3655" s="18"/>
    </row>
    <row r="3656" spans="4:16" x14ac:dyDescent="0.25">
      <c r="D3656" s="11"/>
      <c r="E3656" s="11"/>
      <c r="F3656" s="12"/>
      <c r="G3656" s="11"/>
      <c r="H3656" s="13"/>
      <c r="I3656" s="14"/>
      <c r="K3656" s="11"/>
      <c r="L3656" s="11"/>
      <c r="M3656" s="15"/>
      <c r="N3656" s="16"/>
      <c r="O3656" s="17"/>
      <c r="P3656" s="18"/>
    </row>
    <row r="3657" spans="4:16" x14ac:dyDescent="0.25">
      <c r="D3657" s="11"/>
      <c r="E3657" s="11"/>
      <c r="F3657" s="12"/>
      <c r="G3657" s="11"/>
      <c r="H3657" s="13"/>
      <c r="I3657" s="14"/>
      <c r="K3657" s="11"/>
      <c r="L3657" s="11"/>
      <c r="M3657" s="15"/>
      <c r="N3657" s="16"/>
      <c r="O3657" s="17"/>
      <c r="P3657" s="18"/>
    </row>
    <row r="3658" spans="4:16" x14ac:dyDescent="0.25">
      <c r="D3658" s="11"/>
      <c r="E3658" s="11"/>
      <c r="F3658" s="12"/>
      <c r="G3658" s="11"/>
      <c r="H3658" s="13"/>
      <c r="I3658" s="14"/>
      <c r="K3658" s="11"/>
      <c r="L3658" s="11"/>
      <c r="M3658" s="15"/>
      <c r="N3658" s="16"/>
      <c r="O3658" s="17"/>
      <c r="P3658" s="18"/>
    </row>
    <row r="3659" spans="4:16" x14ac:dyDescent="0.25">
      <c r="D3659" s="11"/>
      <c r="E3659" s="11"/>
      <c r="F3659" s="12"/>
      <c r="G3659" s="11"/>
      <c r="H3659" s="13"/>
      <c r="I3659" s="14"/>
      <c r="K3659" s="11"/>
      <c r="L3659" s="11"/>
      <c r="M3659" s="15"/>
      <c r="N3659" s="16"/>
      <c r="O3659" s="17"/>
      <c r="P3659" s="18"/>
    </row>
    <row r="3660" spans="4:16" x14ac:dyDescent="0.25">
      <c r="D3660" s="11"/>
      <c r="E3660" s="11"/>
      <c r="F3660" s="12"/>
      <c r="G3660" s="11"/>
      <c r="H3660" s="13"/>
      <c r="I3660" s="14"/>
      <c r="K3660" s="11"/>
      <c r="L3660" s="11"/>
      <c r="M3660" s="15"/>
      <c r="N3660" s="16"/>
      <c r="O3660" s="17"/>
      <c r="P3660" s="18"/>
    </row>
    <row r="3661" spans="4:16" x14ac:dyDescent="0.25">
      <c r="D3661" s="11"/>
      <c r="E3661" s="11"/>
      <c r="F3661" s="12"/>
      <c r="G3661" s="11"/>
      <c r="H3661" s="13"/>
      <c r="I3661" s="14"/>
      <c r="K3661" s="11"/>
      <c r="L3661" s="11"/>
      <c r="M3661" s="15"/>
      <c r="N3661" s="16"/>
      <c r="O3661" s="17"/>
      <c r="P3661" s="18"/>
    </row>
    <row r="3662" spans="4:16" x14ac:dyDescent="0.25">
      <c r="D3662" s="11"/>
      <c r="E3662" s="11"/>
      <c r="F3662" s="12"/>
      <c r="G3662" s="11"/>
      <c r="H3662" s="13"/>
      <c r="I3662" s="14"/>
      <c r="K3662" s="11"/>
      <c r="L3662" s="11"/>
      <c r="M3662" s="15"/>
      <c r="N3662" s="16"/>
      <c r="O3662" s="17"/>
      <c r="P3662" s="18"/>
    </row>
    <row r="3663" spans="4:16" x14ac:dyDescent="0.25">
      <c r="D3663" s="11"/>
      <c r="E3663" s="11"/>
      <c r="F3663" s="12"/>
      <c r="G3663" s="11"/>
      <c r="H3663" s="13"/>
      <c r="I3663" s="14"/>
      <c r="K3663" s="11"/>
      <c r="L3663" s="11"/>
      <c r="M3663" s="15"/>
      <c r="N3663" s="16"/>
      <c r="O3663" s="17"/>
      <c r="P3663" s="18"/>
    </row>
    <row r="3664" spans="4:16" x14ac:dyDescent="0.25">
      <c r="D3664" s="11"/>
      <c r="E3664" s="11"/>
      <c r="F3664" s="12"/>
      <c r="G3664" s="11"/>
      <c r="H3664" s="13"/>
      <c r="I3664" s="14"/>
      <c r="K3664" s="11"/>
      <c r="L3664" s="11"/>
      <c r="M3664" s="15"/>
      <c r="N3664" s="16"/>
      <c r="O3664" s="17"/>
      <c r="P3664" s="18"/>
    </row>
    <row r="3665" spans="4:16" x14ac:dyDescent="0.25">
      <c r="D3665" s="11"/>
      <c r="E3665" s="11"/>
      <c r="F3665" s="12"/>
      <c r="G3665" s="11"/>
      <c r="H3665" s="13"/>
      <c r="I3665" s="14"/>
      <c r="K3665" s="11"/>
      <c r="L3665" s="11"/>
      <c r="M3665" s="15"/>
      <c r="N3665" s="16"/>
      <c r="O3665" s="17"/>
      <c r="P3665" s="18"/>
    </row>
    <row r="3666" spans="4:16" x14ac:dyDescent="0.25">
      <c r="D3666" s="11"/>
      <c r="E3666" s="11"/>
      <c r="F3666" s="12"/>
      <c r="G3666" s="11"/>
      <c r="H3666" s="13"/>
      <c r="I3666" s="14"/>
      <c r="K3666" s="11"/>
      <c r="L3666" s="11"/>
      <c r="M3666" s="15"/>
      <c r="N3666" s="16"/>
      <c r="O3666" s="17"/>
      <c r="P3666" s="18"/>
    </row>
    <row r="3667" spans="4:16" x14ac:dyDescent="0.25">
      <c r="D3667" s="11"/>
      <c r="E3667" s="11"/>
      <c r="F3667" s="12"/>
      <c r="G3667" s="11"/>
      <c r="H3667" s="13"/>
      <c r="I3667" s="14"/>
      <c r="K3667" s="11"/>
      <c r="L3667" s="11"/>
      <c r="M3667" s="15"/>
      <c r="N3667" s="16"/>
      <c r="O3667" s="17"/>
      <c r="P3667" s="18"/>
    </row>
    <row r="3668" spans="4:16" x14ac:dyDescent="0.25">
      <c r="D3668" s="11"/>
      <c r="E3668" s="11"/>
      <c r="F3668" s="12"/>
      <c r="G3668" s="11"/>
      <c r="H3668" s="13"/>
      <c r="I3668" s="14"/>
      <c r="K3668" s="11"/>
      <c r="L3668" s="11"/>
      <c r="M3668" s="15"/>
      <c r="N3668" s="16"/>
      <c r="O3668" s="17"/>
      <c r="P3668" s="18"/>
    </row>
    <row r="3669" spans="4:16" x14ac:dyDescent="0.25">
      <c r="D3669" s="11"/>
      <c r="E3669" s="11"/>
      <c r="F3669" s="12"/>
      <c r="G3669" s="11"/>
      <c r="H3669" s="13"/>
      <c r="I3669" s="14"/>
      <c r="K3669" s="11"/>
      <c r="L3669" s="11"/>
      <c r="M3669" s="15"/>
      <c r="N3669" s="16"/>
      <c r="O3669" s="17"/>
      <c r="P3669" s="18"/>
    </row>
    <row r="3670" spans="4:16" x14ac:dyDescent="0.25">
      <c r="D3670" s="11"/>
      <c r="E3670" s="11"/>
      <c r="F3670" s="12"/>
      <c r="G3670" s="11"/>
      <c r="H3670" s="13"/>
      <c r="I3670" s="14"/>
      <c r="K3670" s="11"/>
      <c r="L3670" s="11"/>
      <c r="M3670" s="15"/>
      <c r="N3670" s="16"/>
      <c r="O3670" s="17"/>
      <c r="P3670" s="18"/>
    </row>
    <row r="3671" spans="4:16" x14ac:dyDescent="0.25">
      <c r="D3671" s="11"/>
      <c r="E3671" s="11"/>
      <c r="F3671" s="12"/>
      <c r="G3671" s="11"/>
      <c r="H3671" s="13"/>
      <c r="I3671" s="14"/>
      <c r="K3671" s="11"/>
      <c r="L3671" s="11"/>
      <c r="M3671" s="15"/>
      <c r="N3671" s="16"/>
      <c r="O3671" s="17"/>
      <c r="P3671" s="18"/>
    </row>
    <row r="3672" spans="4:16" x14ac:dyDescent="0.25">
      <c r="D3672" s="11"/>
      <c r="E3672" s="11"/>
      <c r="F3672" s="12"/>
      <c r="G3672" s="11"/>
      <c r="H3672" s="13"/>
      <c r="I3672" s="14"/>
      <c r="K3672" s="11"/>
      <c r="L3672" s="11"/>
      <c r="M3672" s="15"/>
      <c r="N3672" s="16"/>
      <c r="O3672" s="17"/>
      <c r="P3672" s="18"/>
    </row>
    <row r="3673" spans="4:16" x14ac:dyDescent="0.25">
      <c r="D3673" s="11"/>
      <c r="E3673" s="11"/>
      <c r="F3673" s="12"/>
      <c r="G3673" s="11"/>
      <c r="H3673" s="13"/>
      <c r="I3673" s="14"/>
      <c r="K3673" s="11"/>
      <c r="L3673" s="11"/>
      <c r="M3673" s="15"/>
      <c r="N3673" s="16"/>
      <c r="O3673" s="17"/>
      <c r="P3673" s="18"/>
    </row>
    <row r="3674" spans="4:16" x14ac:dyDescent="0.25">
      <c r="D3674" s="11"/>
      <c r="E3674" s="11"/>
      <c r="F3674" s="12"/>
      <c r="G3674" s="11"/>
      <c r="H3674" s="13"/>
      <c r="I3674" s="14"/>
      <c r="K3674" s="11"/>
      <c r="L3674" s="11"/>
      <c r="M3674" s="15"/>
      <c r="N3674" s="16"/>
      <c r="O3674" s="17"/>
      <c r="P3674" s="18"/>
    </row>
    <row r="3675" spans="4:16" x14ac:dyDescent="0.25">
      <c r="D3675" s="11"/>
      <c r="E3675" s="11"/>
      <c r="F3675" s="12"/>
      <c r="G3675" s="11"/>
      <c r="H3675" s="13"/>
      <c r="I3675" s="14"/>
      <c r="K3675" s="11"/>
      <c r="L3675" s="11"/>
      <c r="M3675" s="15"/>
      <c r="N3675" s="16"/>
      <c r="O3675" s="17"/>
      <c r="P3675" s="18"/>
    </row>
    <row r="3676" spans="4:16" x14ac:dyDescent="0.25">
      <c r="D3676" s="11"/>
      <c r="E3676" s="11"/>
      <c r="F3676" s="12"/>
      <c r="G3676" s="11"/>
      <c r="H3676" s="13"/>
      <c r="I3676" s="14"/>
      <c r="K3676" s="11"/>
      <c r="L3676" s="11"/>
      <c r="M3676" s="15"/>
      <c r="N3676" s="16"/>
      <c r="O3676" s="17"/>
      <c r="P3676" s="18"/>
    </row>
    <row r="3677" spans="4:16" x14ac:dyDescent="0.25">
      <c r="D3677" s="11"/>
      <c r="E3677" s="11"/>
      <c r="F3677" s="12"/>
      <c r="G3677" s="11"/>
      <c r="H3677" s="13"/>
      <c r="I3677" s="14"/>
      <c r="K3677" s="11"/>
      <c r="L3677" s="11"/>
      <c r="M3677" s="15"/>
      <c r="N3677" s="16"/>
      <c r="O3677" s="17"/>
      <c r="P3677" s="18"/>
    </row>
    <row r="3678" spans="4:16" x14ac:dyDescent="0.25">
      <c r="D3678" s="11"/>
      <c r="E3678" s="11"/>
      <c r="F3678" s="12"/>
      <c r="G3678" s="11"/>
      <c r="H3678" s="13"/>
      <c r="I3678" s="14"/>
      <c r="K3678" s="11"/>
      <c r="L3678" s="11"/>
      <c r="M3678" s="15"/>
      <c r="N3678" s="16"/>
      <c r="O3678" s="17"/>
      <c r="P3678" s="18"/>
    </row>
    <row r="3679" spans="4:16" x14ac:dyDescent="0.25">
      <c r="D3679" s="11"/>
      <c r="E3679" s="11"/>
      <c r="F3679" s="12"/>
      <c r="G3679" s="11"/>
      <c r="H3679" s="13"/>
      <c r="I3679" s="14"/>
      <c r="K3679" s="11"/>
      <c r="L3679" s="11"/>
      <c r="M3679" s="15"/>
      <c r="N3679" s="16"/>
      <c r="O3679" s="17"/>
      <c r="P3679" s="18"/>
    </row>
    <row r="3680" spans="4:16" x14ac:dyDescent="0.25">
      <c r="D3680" s="11"/>
      <c r="E3680" s="11"/>
      <c r="F3680" s="12"/>
      <c r="G3680" s="11"/>
      <c r="H3680" s="13"/>
      <c r="I3680" s="14"/>
      <c r="K3680" s="11"/>
      <c r="L3680" s="11"/>
      <c r="M3680" s="15"/>
      <c r="N3680" s="16"/>
      <c r="O3680" s="17"/>
      <c r="P3680" s="18"/>
    </row>
    <row r="3681" spans="4:16" x14ac:dyDescent="0.25">
      <c r="D3681" s="11"/>
      <c r="E3681" s="11"/>
      <c r="F3681" s="12"/>
      <c r="G3681" s="11"/>
      <c r="H3681" s="13"/>
      <c r="I3681" s="14"/>
      <c r="K3681" s="11"/>
      <c r="L3681" s="11"/>
      <c r="M3681" s="15"/>
      <c r="N3681" s="16"/>
      <c r="O3681" s="17"/>
      <c r="P3681" s="18"/>
    </row>
    <row r="3682" spans="4:16" x14ac:dyDescent="0.25">
      <c r="D3682" s="11"/>
      <c r="E3682" s="11"/>
      <c r="F3682" s="12"/>
      <c r="G3682" s="11"/>
      <c r="H3682" s="13"/>
      <c r="I3682" s="14"/>
      <c r="K3682" s="11"/>
      <c r="L3682" s="11"/>
      <c r="M3682" s="15"/>
      <c r="N3682" s="16"/>
      <c r="O3682" s="17"/>
      <c r="P3682" s="18"/>
    </row>
    <row r="3683" spans="4:16" x14ac:dyDescent="0.25">
      <c r="D3683" s="11"/>
      <c r="E3683" s="11"/>
      <c r="F3683" s="12"/>
      <c r="G3683" s="11"/>
      <c r="H3683" s="13"/>
      <c r="I3683" s="14"/>
      <c r="K3683" s="11"/>
      <c r="L3683" s="11"/>
      <c r="M3683" s="15"/>
      <c r="N3683" s="16"/>
      <c r="O3683" s="17"/>
      <c r="P3683" s="18"/>
    </row>
    <row r="3684" spans="4:16" x14ac:dyDescent="0.25">
      <c r="D3684" s="11"/>
      <c r="E3684" s="11"/>
      <c r="F3684" s="12"/>
      <c r="G3684" s="11"/>
      <c r="H3684" s="13"/>
      <c r="I3684" s="14"/>
      <c r="K3684" s="11"/>
      <c r="L3684" s="11"/>
      <c r="M3684" s="15"/>
      <c r="N3684" s="16"/>
      <c r="O3684" s="17"/>
      <c r="P3684" s="18"/>
    </row>
    <row r="3685" spans="4:16" x14ac:dyDescent="0.25">
      <c r="D3685" s="11"/>
      <c r="E3685" s="11"/>
      <c r="F3685" s="12"/>
      <c r="G3685" s="11"/>
      <c r="H3685" s="13"/>
      <c r="I3685" s="14"/>
      <c r="K3685" s="11"/>
      <c r="L3685" s="11"/>
      <c r="M3685" s="15"/>
      <c r="N3685" s="16"/>
      <c r="O3685" s="17"/>
      <c r="P3685" s="18"/>
    </row>
    <row r="3686" spans="4:16" x14ac:dyDescent="0.25">
      <c r="D3686" s="11"/>
      <c r="E3686" s="11"/>
      <c r="F3686" s="12"/>
      <c r="G3686" s="11"/>
      <c r="H3686" s="13"/>
      <c r="I3686" s="14"/>
      <c r="K3686" s="11"/>
      <c r="L3686" s="11"/>
      <c r="M3686" s="15"/>
      <c r="N3686" s="16"/>
      <c r="O3686" s="17"/>
      <c r="P3686" s="18"/>
    </row>
    <row r="3687" spans="4:16" x14ac:dyDescent="0.25">
      <c r="D3687" s="11"/>
      <c r="E3687" s="11"/>
      <c r="F3687" s="12"/>
      <c r="G3687" s="11"/>
      <c r="H3687" s="13"/>
      <c r="I3687" s="14"/>
      <c r="K3687" s="11"/>
      <c r="L3687" s="11"/>
      <c r="M3687" s="15"/>
      <c r="N3687" s="16"/>
      <c r="O3687" s="17"/>
      <c r="P3687" s="18"/>
    </row>
    <row r="3688" spans="4:16" x14ac:dyDescent="0.25">
      <c r="D3688" s="11"/>
      <c r="E3688" s="11"/>
      <c r="F3688" s="12"/>
      <c r="G3688" s="11"/>
      <c r="H3688" s="13"/>
      <c r="I3688" s="14"/>
      <c r="K3688" s="11"/>
      <c r="L3688" s="11"/>
      <c r="M3688" s="15"/>
      <c r="N3688" s="16"/>
      <c r="O3688" s="17"/>
      <c r="P3688" s="18"/>
    </row>
    <row r="3689" spans="4:16" x14ac:dyDescent="0.25">
      <c r="D3689" s="11"/>
      <c r="E3689" s="11"/>
      <c r="F3689" s="12"/>
      <c r="G3689" s="11"/>
      <c r="H3689" s="13"/>
      <c r="I3689" s="14"/>
      <c r="K3689" s="11"/>
      <c r="L3689" s="11"/>
      <c r="M3689" s="15"/>
      <c r="N3689" s="16"/>
      <c r="O3689" s="17"/>
      <c r="P3689" s="18"/>
    </row>
    <row r="3690" spans="4:16" x14ac:dyDescent="0.25">
      <c r="D3690" s="11"/>
      <c r="E3690" s="11"/>
      <c r="F3690" s="12"/>
      <c r="G3690" s="11"/>
      <c r="H3690" s="13"/>
      <c r="I3690" s="14"/>
      <c r="K3690" s="11"/>
      <c r="L3690" s="11"/>
      <c r="M3690" s="15"/>
      <c r="N3690" s="16"/>
      <c r="O3690" s="17"/>
      <c r="P3690" s="18"/>
    </row>
    <row r="3691" spans="4:16" x14ac:dyDescent="0.25">
      <c r="D3691" s="11"/>
      <c r="E3691" s="11"/>
      <c r="F3691" s="12"/>
      <c r="G3691" s="11"/>
      <c r="H3691" s="13"/>
      <c r="I3691" s="14"/>
      <c r="K3691" s="11"/>
      <c r="L3691" s="11"/>
      <c r="M3691" s="15"/>
      <c r="N3691" s="16"/>
      <c r="O3691" s="17"/>
      <c r="P3691" s="18"/>
    </row>
    <row r="3692" spans="4:16" x14ac:dyDescent="0.25">
      <c r="D3692" s="11"/>
      <c r="E3692" s="11"/>
      <c r="F3692" s="12"/>
      <c r="G3692" s="11"/>
      <c r="H3692" s="13"/>
      <c r="I3692" s="14"/>
      <c r="K3692" s="11"/>
      <c r="L3692" s="11"/>
      <c r="M3692" s="15"/>
      <c r="N3692" s="16"/>
      <c r="O3692" s="17"/>
      <c r="P3692" s="18"/>
    </row>
    <row r="3693" spans="4:16" x14ac:dyDescent="0.25">
      <c r="D3693" s="11"/>
      <c r="E3693" s="11"/>
      <c r="F3693" s="12"/>
      <c r="G3693" s="11"/>
      <c r="H3693" s="13"/>
      <c r="I3693" s="14"/>
      <c r="K3693" s="11"/>
      <c r="L3693" s="11"/>
      <c r="M3693" s="15"/>
      <c r="N3693" s="16"/>
      <c r="O3693" s="17"/>
      <c r="P3693" s="18"/>
    </row>
    <row r="3694" spans="4:16" x14ac:dyDescent="0.25">
      <c r="D3694" s="11"/>
      <c r="E3694" s="11"/>
      <c r="F3694" s="12"/>
      <c r="G3694" s="11"/>
      <c r="H3694" s="13"/>
      <c r="I3694" s="14"/>
      <c r="K3694" s="11"/>
      <c r="L3694" s="11"/>
      <c r="M3694" s="15"/>
      <c r="N3694" s="16"/>
      <c r="O3694" s="17"/>
      <c r="P3694" s="18"/>
    </row>
    <row r="3695" spans="4:16" x14ac:dyDescent="0.25">
      <c r="D3695" s="11"/>
      <c r="E3695" s="11"/>
      <c r="F3695" s="12"/>
      <c r="G3695" s="11"/>
      <c r="H3695" s="13"/>
      <c r="I3695" s="14"/>
      <c r="K3695" s="11"/>
      <c r="L3695" s="11"/>
      <c r="M3695" s="15"/>
      <c r="N3695" s="16"/>
      <c r="O3695" s="17"/>
      <c r="P3695" s="18"/>
    </row>
    <row r="3696" spans="4:16" x14ac:dyDescent="0.25">
      <c r="D3696" s="11"/>
      <c r="E3696" s="11"/>
      <c r="F3696" s="12"/>
      <c r="G3696" s="11"/>
      <c r="H3696" s="13"/>
      <c r="I3696" s="14"/>
      <c r="K3696" s="11"/>
      <c r="L3696" s="11"/>
      <c r="M3696" s="15"/>
      <c r="N3696" s="16"/>
      <c r="O3696" s="17"/>
      <c r="P3696" s="18"/>
    </row>
    <row r="3697" spans="4:16" x14ac:dyDescent="0.25">
      <c r="D3697" s="11"/>
      <c r="E3697" s="11"/>
      <c r="F3697" s="12"/>
      <c r="G3697" s="11"/>
      <c r="H3697" s="13"/>
      <c r="I3697" s="14"/>
      <c r="K3697" s="11"/>
      <c r="L3697" s="11"/>
      <c r="M3697" s="15"/>
      <c r="N3697" s="16"/>
      <c r="O3697" s="17"/>
      <c r="P3697" s="18"/>
    </row>
    <row r="3698" spans="4:16" x14ac:dyDescent="0.25">
      <c r="D3698" s="11"/>
      <c r="E3698" s="11"/>
      <c r="F3698" s="12"/>
      <c r="G3698" s="11"/>
      <c r="H3698" s="13"/>
      <c r="I3698" s="14"/>
      <c r="K3698" s="11"/>
      <c r="L3698" s="11"/>
      <c r="M3698" s="15"/>
      <c r="N3698" s="16"/>
      <c r="O3698" s="17"/>
      <c r="P3698" s="18"/>
    </row>
    <row r="3699" spans="4:16" x14ac:dyDescent="0.25">
      <c r="D3699" s="11"/>
      <c r="E3699" s="11"/>
      <c r="F3699" s="12"/>
      <c r="G3699" s="11"/>
      <c r="H3699" s="13"/>
      <c r="I3699" s="14"/>
      <c r="K3699" s="11"/>
      <c r="L3699" s="11"/>
      <c r="M3699" s="15"/>
      <c r="N3699" s="16"/>
      <c r="O3699" s="17"/>
      <c r="P3699" s="18"/>
    </row>
    <row r="3700" spans="4:16" x14ac:dyDescent="0.25">
      <c r="D3700" s="11"/>
      <c r="E3700" s="11"/>
      <c r="F3700" s="12"/>
      <c r="G3700" s="11"/>
      <c r="H3700" s="13"/>
      <c r="I3700" s="14"/>
      <c r="K3700" s="11"/>
      <c r="L3700" s="11"/>
      <c r="M3700" s="15"/>
      <c r="N3700" s="16"/>
      <c r="O3700" s="17"/>
      <c r="P3700" s="18"/>
    </row>
    <row r="3701" spans="4:16" x14ac:dyDescent="0.25">
      <c r="D3701" s="11"/>
      <c r="E3701" s="11"/>
      <c r="F3701" s="12"/>
      <c r="G3701" s="11"/>
      <c r="H3701" s="13"/>
      <c r="I3701" s="14"/>
      <c r="K3701" s="11"/>
      <c r="L3701" s="11"/>
      <c r="M3701" s="15"/>
      <c r="N3701" s="16"/>
      <c r="O3701" s="17"/>
      <c r="P3701" s="18"/>
    </row>
    <row r="3702" spans="4:16" x14ac:dyDescent="0.25">
      <c r="D3702" s="11"/>
      <c r="E3702" s="11"/>
      <c r="F3702" s="12"/>
      <c r="G3702" s="11"/>
      <c r="H3702" s="13"/>
      <c r="I3702" s="14"/>
      <c r="K3702" s="11"/>
      <c r="L3702" s="11"/>
      <c r="M3702" s="15"/>
      <c r="N3702" s="16"/>
      <c r="O3702" s="17"/>
      <c r="P3702" s="18"/>
    </row>
    <row r="3703" spans="4:16" x14ac:dyDescent="0.25">
      <c r="D3703" s="11"/>
      <c r="E3703" s="11"/>
      <c r="F3703" s="12"/>
      <c r="G3703" s="11"/>
      <c r="H3703" s="13"/>
      <c r="I3703" s="14"/>
      <c r="K3703" s="11"/>
      <c r="L3703" s="11"/>
      <c r="M3703" s="15"/>
      <c r="N3703" s="16"/>
      <c r="O3703" s="17"/>
      <c r="P3703" s="18"/>
    </row>
    <row r="3704" spans="4:16" x14ac:dyDescent="0.25">
      <c r="D3704" s="11"/>
      <c r="E3704" s="11"/>
      <c r="F3704" s="12"/>
      <c r="G3704" s="11"/>
      <c r="H3704" s="13"/>
      <c r="I3704" s="14"/>
      <c r="K3704" s="11"/>
      <c r="L3704" s="11"/>
      <c r="M3704" s="15"/>
      <c r="N3704" s="16"/>
      <c r="O3704" s="17"/>
      <c r="P3704" s="18"/>
    </row>
    <row r="3705" spans="4:16" x14ac:dyDescent="0.25">
      <c r="D3705" s="11"/>
      <c r="E3705" s="11"/>
      <c r="F3705" s="12"/>
      <c r="G3705" s="11"/>
      <c r="H3705" s="13"/>
      <c r="I3705" s="14"/>
      <c r="K3705" s="11"/>
      <c r="L3705" s="11"/>
      <c r="M3705" s="15"/>
      <c r="N3705" s="16"/>
      <c r="O3705" s="17"/>
      <c r="P3705" s="18"/>
    </row>
    <row r="3706" spans="4:16" x14ac:dyDescent="0.25">
      <c r="D3706" s="11"/>
      <c r="E3706" s="11"/>
      <c r="F3706" s="12"/>
      <c r="G3706" s="11"/>
      <c r="H3706" s="13"/>
      <c r="I3706" s="14"/>
      <c r="K3706" s="11"/>
      <c r="L3706" s="11"/>
      <c r="M3706" s="15"/>
      <c r="N3706" s="16"/>
      <c r="O3706" s="17"/>
      <c r="P3706" s="18"/>
    </row>
    <row r="3707" spans="4:16" x14ac:dyDescent="0.25">
      <c r="D3707" s="11"/>
      <c r="E3707" s="11"/>
      <c r="F3707" s="12"/>
      <c r="G3707" s="11"/>
      <c r="H3707" s="13"/>
      <c r="I3707" s="14"/>
      <c r="K3707" s="11"/>
      <c r="L3707" s="11"/>
      <c r="M3707" s="15"/>
      <c r="N3707" s="16"/>
      <c r="O3707" s="17"/>
      <c r="P3707" s="18"/>
    </row>
    <row r="3708" spans="4:16" x14ac:dyDescent="0.25">
      <c r="D3708" s="11"/>
      <c r="E3708" s="11"/>
      <c r="F3708" s="12"/>
      <c r="G3708" s="11"/>
      <c r="H3708" s="13"/>
      <c r="I3708" s="14"/>
      <c r="K3708" s="11"/>
      <c r="L3708" s="11"/>
      <c r="M3708" s="15"/>
      <c r="N3708" s="16"/>
      <c r="O3708" s="17"/>
      <c r="P3708" s="18"/>
    </row>
    <row r="3709" spans="4:16" x14ac:dyDescent="0.25">
      <c r="D3709" s="11"/>
      <c r="E3709" s="11"/>
      <c r="F3709" s="12"/>
      <c r="G3709" s="11"/>
      <c r="H3709" s="13"/>
      <c r="I3709" s="14"/>
      <c r="K3709" s="11"/>
      <c r="L3709" s="11"/>
      <c r="M3709" s="15"/>
      <c r="N3709" s="16"/>
      <c r="O3709" s="17"/>
      <c r="P3709" s="18"/>
    </row>
    <row r="3710" spans="4:16" x14ac:dyDescent="0.25">
      <c r="D3710" s="11"/>
      <c r="E3710" s="11"/>
      <c r="F3710" s="12"/>
      <c r="G3710" s="11"/>
      <c r="H3710" s="13"/>
      <c r="I3710" s="14"/>
      <c r="K3710" s="11"/>
      <c r="L3710" s="11"/>
      <c r="M3710" s="15"/>
      <c r="N3710" s="16"/>
      <c r="O3710" s="17"/>
      <c r="P3710" s="18"/>
    </row>
    <row r="3711" spans="4:16" x14ac:dyDescent="0.25">
      <c r="D3711" s="11"/>
      <c r="E3711" s="11"/>
      <c r="F3711" s="12"/>
      <c r="G3711" s="11"/>
      <c r="H3711" s="13"/>
      <c r="I3711" s="14"/>
      <c r="K3711" s="11"/>
      <c r="L3711" s="11"/>
      <c r="M3711" s="15"/>
      <c r="N3711" s="16"/>
      <c r="O3711" s="17"/>
      <c r="P3711" s="18"/>
    </row>
    <row r="3712" spans="4:16" x14ac:dyDescent="0.25">
      <c r="D3712" s="11"/>
      <c r="E3712" s="11"/>
      <c r="F3712" s="12"/>
      <c r="G3712" s="11"/>
      <c r="H3712" s="13"/>
      <c r="I3712" s="14"/>
      <c r="K3712" s="11"/>
      <c r="L3712" s="11"/>
      <c r="M3712" s="15"/>
      <c r="N3712" s="16"/>
      <c r="O3712" s="17"/>
      <c r="P3712" s="18"/>
    </row>
    <row r="3713" spans="4:16" x14ac:dyDescent="0.25">
      <c r="D3713" s="11"/>
      <c r="E3713" s="11"/>
      <c r="F3713" s="12"/>
      <c r="G3713" s="11"/>
      <c r="H3713" s="13"/>
      <c r="I3713" s="14"/>
      <c r="K3713" s="11"/>
      <c r="L3713" s="11"/>
      <c r="M3713" s="15"/>
      <c r="N3713" s="16"/>
      <c r="O3713" s="17"/>
      <c r="P3713" s="18"/>
    </row>
    <row r="3714" spans="4:16" x14ac:dyDescent="0.25">
      <c r="D3714" s="11"/>
      <c r="E3714" s="11"/>
      <c r="F3714" s="12"/>
      <c r="G3714" s="11"/>
      <c r="H3714" s="13"/>
      <c r="I3714" s="14"/>
      <c r="K3714" s="11"/>
      <c r="L3714" s="11"/>
      <c r="M3714" s="15"/>
      <c r="N3714" s="16"/>
      <c r="O3714" s="17"/>
      <c r="P3714" s="18"/>
    </row>
    <row r="3715" spans="4:16" x14ac:dyDescent="0.25">
      <c r="D3715" s="11"/>
      <c r="E3715" s="11"/>
      <c r="F3715" s="12"/>
      <c r="G3715" s="11"/>
      <c r="H3715" s="13"/>
      <c r="I3715" s="14"/>
      <c r="K3715" s="11"/>
      <c r="L3715" s="11"/>
      <c r="M3715" s="15"/>
      <c r="N3715" s="16"/>
      <c r="O3715" s="17"/>
      <c r="P3715" s="18"/>
    </row>
    <row r="3716" spans="4:16" x14ac:dyDescent="0.25">
      <c r="D3716" s="11"/>
      <c r="E3716" s="11"/>
      <c r="F3716" s="12"/>
      <c r="G3716" s="11"/>
      <c r="H3716" s="13"/>
      <c r="I3716" s="14"/>
      <c r="K3716" s="11"/>
      <c r="L3716" s="11"/>
      <c r="M3716" s="15"/>
      <c r="N3716" s="16"/>
      <c r="O3716" s="17"/>
      <c r="P3716" s="18"/>
    </row>
    <row r="3717" spans="4:16" x14ac:dyDescent="0.25">
      <c r="D3717" s="11"/>
      <c r="E3717" s="11"/>
      <c r="F3717" s="12"/>
      <c r="G3717" s="11"/>
      <c r="H3717" s="13"/>
      <c r="I3717" s="14"/>
      <c r="K3717" s="11"/>
      <c r="L3717" s="11"/>
      <c r="M3717" s="15"/>
      <c r="N3717" s="16"/>
      <c r="O3717" s="17"/>
      <c r="P3717" s="18"/>
    </row>
    <row r="3718" spans="4:16" x14ac:dyDescent="0.25">
      <c r="D3718" s="11"/>
      <c r="E3718" s="11"/>
      <c r="F3718" s="12"/>
      <c r="G3718" s="11"/>
      <c r="H3718" s="13"/>
      <c r="I3718" s="14"/>
      <c r="K3718" s="11"/>
      <c r="L3718" s="11"/>
      <c r="M3718" s="15"/>
      <c r="N3718" s="16"/>
      <c r="O3718" s="17"/>
      <c r="P3718" s="18"/>
    </row>
    <row r="3719" spans="4:16" x14ac:dyDescent="0.25">
      <c r="D3719" s="11"/>
      <c r="E3719" s="11"/>
      <c r="F3719" s="12"/>
      <c r="G3719" s="11"/>
      <c r="H3719" s="13"/>
      <c r="I3719" s="14"/>
      <c r="K3719" s="11"/>
      <c r="L3719" s="11"/>
      <c r="M3719" s="15"/>
      <c r="N3719" s="16"/>
      <c r="O3719" s="17"/>
      <c r="P3719" s="18"/>
    </row>
    <row r="3720" spans="4:16" x14ac:dyDescent="0.25">
      <c r="D3720" s="11"/>
      <c r="E3720" s="11"/>
      <c r="F3720" s="12"/>
      <c r="G3720" s="11"/>
      <c r="H3720" s="13"/>
      <c r="I3720" s="14"/>
      <c r="K3720" s="11"/>
      <c r="L3720" s="11"/>
      <c r="M3720" s="15"/>
      <c r="N3720" s="16"/>
      <c r="O3720" s="17"/>
      <c r="P3720" s="18"/>
    </row>
    <row r="3721" spans="4:16" x14ac:dyDescent="0.25">
      <c r="D3721" s="11"/>
      <c r="E3721" s="11"/>
      <c r="F3721" s="12"/>
      <c r="G3721" s="11"/>
      <c r="H3721" s="13"/>
      <c r="I3721" s="14"/>
      <c r="K3721" s="11"/>
      <c r="L3721" s="11"/>
      <c r="M3721" s="15"/>
      <c r="N3721" s="16"/>
      <c r="O3721" s="17"/>
      <c r="P3721" s="18"/>
    </row>
    <row r="3722" spans="4:16" x14ac:dyDescent="0.25">
      <c r="D3722" s="11"/>
      <c r="E3722" s="11"/>
      <c r="F3722" s="12"/>
      <c r="G3722" s="11"/>
      <c r="H3722" s="13"/>
      <c r="I3722" s="14"/>
      <c r="K3722" s="11"/>
      <c r="L3722" s="11"/>
      <c r="M3722" s="15"/>
      <c r="N3722" s="16"/>
      <c r="O3722" s="17"/>
      <c r="P3722" s="18"/>
    </row>
    <row r="3723" spans="4:16" x14ac:dyDescent="0.25">
      <c r="D3723" s="11"/>
      <c r="E3723" s="11"/>
      <c r="F3723" s="12"/>
      <c r="G3723" s="11"/>
      <c r="H3723" s="13"/>
      <c r="I3723" s="14"/>
      <c r="K3723" s="11"/>
      <c r="L3723" s="11"/>
      <c r="M3723" s="15"/>
      <c r="N3723" s="16"/>
      <c r="O3723" s="17"/>
      <c r="P3723" s="18"/>
    </row>
    <row r="3724" spans="4:16" x14ac:dyDescent="0.25">
      <c r="D3724" s="11"/>
      <c r="E3724" s="11"/>
      <c r="F3724" s="12"/>
      <c r="G3724" s="11"/>
      <c r="H3724" s="13"/>
      <c r="I3724" s="14"/>
      <c r="K3724" s="11"/>
      <c r="L3724" s="11"/>
      <c r="M3724" s="15"/>
      <c r="N3724" s="16"/>
      <c r="O3724" s="17"/>
      <c r="P3724" s="18"/>
    </row>
    <row r="3725" spans="4:16" x14ac:dyDescent="0.25">
      <c r="D3725" s="11"/>
      <c r="E3725" s="11"/>
      <c r="F3725" s="12"/>
      <c r="G3725" s="11"/>
      <c r="H3725" s="13"/>
      <c r="I3725" s="14"/>
      <c r="K3725" s="11"/>
      <c r="L3725" s="11"/>
      <c r="M3725" s="15"/>
      <c r="N3725" s="16"/>
      <c r="O3725" s="17"/>
      <c r="P3725" s="18"/>
    </row>
    <row r="3726" spans="4:16" x14ac:dyDescent="0.25">
      <c r="D3726" s="11"/>
      <c r="E3726" s="11"/>
      <c r="F3726" s="12"/>
      <c r="G3726" s="11"/>
      <c r="H3726" s="13"/>
      <c r="I3726" s="14"/>
      <c r="K3726" s="11"/>
      <c r="L3726" s="11"/>
      <c r="M3726" s="15"/>
      <c r="N3726" s="16"/>
      <c r="O3726" s="17"/>
      <c r="P3726" s="18"/>
    </row>
    <row r="3727" spans="4:16" x14ac:dyDescent="0.25">
      <c r="D3727" s="11"/>
      <c r="E3727" s="11"/>
      <c r="F3727" s="12"/>
      <c r="G3727" s="11"/>
      <c r="H3727" s="13"/>
      <c r="I3727" s="14"/>
      <c r="K3727" s="11"/>
      <c r="L3727" s="11"/>
      <c r="M3727" s="15"/>
      <c r="N3727" s="16"/>
      <c r="O3727" s="17"/>
      <c r="P3727" s="18"/>
    </row>
    <row r="3728" spans="4:16" x14ac:dyDescent="0.25">
      <c r="D3728" s="11"/>
      <c r="E3728" s="11"/>
      <c r="F3728" s="12"/>
      <c r="G3728" s="11"/>
      <c r="H3728" s="13"/>
      <c r="I3728" s="14"/>
      <c r="K3728" s="11"/>
      <c r="L3728" s="11"/>
      <c r="M3728" s="15"/>
      <c r="N3728" s="16"/>
      <c r="O3728" s="17"/>
      <c r="P3728" s="18"/>
    </row>
    <row r="3729" spans="4:16" x14ac:dyDescent="0.25">
      <c r="D3729" s="11"/>
      <c r="E3729" s="11"/>
      <c r="F3729" s="12"/>
      <c r="G3729" s="11"/>
      <c r="H3729" s="13"/>
      <c r="I3729" s="14"/>
      <c r="K3729" s="11"/>
      <c r="L3729" s="11"/>
      <c r="M3729" s="15"/>
      <c r="N3729" s="16"/>
      <c r="O3729" s="17"/>
      <c r="P3729" s="18"/>
    </row>
    <row r="3730" spans="4:16" x14ac:dyDescent="0.25">
      <c r="D3730" s="11"/>
      <c r="E3730" s="11"/>
      <c r="F3730" s="12"/>
      <c r="G3730" s="11"/>
      <c r="H3730" s="13"/>
      <c r="I3730" s="14"/>
      <c r="K3730" s="11"/>
      <c r="L3730" s="11"/>
      <c r="M3730" s="15"/>
      <c r="N3730" s="16"/>
      <c r="O3730" s="17"/>
      <c r="P3730" s="18"/>
    </row>
    <row r="3731" spans="4:16" x14ac:dyDescent="0.25">
      <c r="D3731" s="11"/>
      <c r="E3731" s="11"/>
      <c r="F3731" s="12"/>
      <c r="G3731" s="11"/>
      <c r="H3731" s="13"/>
      <c r="I3731" s="14"/>
      <c r="K3731" s="11"/>
      <c r="L3731" s="11"/>
      <c r="M3731" s="15"/>
      <c r="N3731" s="16"/>
      <c r="O3731" s="17"/>
      <c r="P3731" s="18"/>
    </row>
    <row r="3732" spans="4:16" x14ac:dyDescent="0.25">
      <c r="D3732" s="11"/>
      <c r="E3732" s="11"/>
      <c r="F3732" s="12"/>
      <c r="G3732" s="11"/>
      <c r="H3732" s="13"/>
      <c r="I3732" s="14"/>
      <c r="K3732" s="11"/>
      <c r="L3732" s="11"/>
      <c r="M3732" s="15"/>
      <c r="N3732" s="16"/>
      <c r="O3732" s="17"/>
      <c r="P3732" s="18"/>
    </row>
    <row r="3733" spans="4:16" x14ac:dyDescent="0.25">
      <c r="D3733" s="11"/>
      <c r="E3733" s="11"/>
      <c r="F3733" s="12"/>
      <c r="G3733" s="11"/>
      <c r="H3733" s="13"/>
      <c r="I3733" s="14"/>
      <c r="K3733" s="11"/>
      <c r="L3733" s="11"/>
      <c r="M3733" s="15"/>
      <c r="N3733" s="16"/>
      <c r="O3733" s="17"/>
      <c r="P3733" s="18"/>
    </row>
    <row r="3734" spans="4:16" x14ac:dyDescent="0.25">
      <c r="D3734" s="11"/>
      <c r="E3734" s="11"/>
      <c r="F3734" s="12"/>
      <c r="G3734" s="11"/>
      <c r="H3734" s="13"/>
      <c r="I3734" s="14"/>
      <c r="K3734" s="11"/>
      <c r="L3734" s="11"/>
      <c r="M3734" s="15"/>
      <c r="N3734" s="16"/>
      <c r="O3734" s="17"/>
      <c r="P3734" s="18"/>
    </row>
    <row r="3735" spans="4:16" x14ac:dyDescent="0.25">
      <c r="D3735" s="11"/>
      <c r="E3735" s="11"/>
      <c r="F3735" s="12"/>
      <c r="G3735" s="11"/>
      <c r="H3735" s="13"/>
      <c r="I3735" s="14"/>
      <c r="K3735" s="11"/>
      <c r="L3735" s="11"/>
      <c r="M3735" s="15"/>
      <c r="N3735" s="16"/>
      <c r="O3735" s="17"/>
      <c r="P3735" s="18"/>
    </row>
    <row r="3736" spans="4:16" x14ac:dyDescent="0.25">
      <c r="D3736" s="11"/>
      <c r="E3736" s="11"/>
      <c r="F3736" s="12"/>
      <c r="G3736" s="11"/>
      <c r="H3736" s="13"/>
      <c r="I3736" s="14"/>
      <c r="K3736" s="11"/>
      <c r="L3736" s="11"/>
      <c r="M3736" s="15"/>
      <c r="N3736" s="16"/>
      <c r="O3736" s="17"/>
      <c r="P3736" s="18"/>
    </row>
    <row r="3737" spans="4:16" x14ac:dyDescent="0.25">
      <c r="D3737" s="11"/>
      <c r="E3737" s="11"/>
      <c r="F3737" s="12"/>
      <c r="G3737" s="11"/>
      <c r="H3737" s="13"/>
      <c r="I3737" s="14"/>
      <c r="K3737" s="11"/>
      <c r="L3737" s="11"/>
      <c r="M3737" s="15"/>
      <c r="N3737" s="16"/>
      <c r="O3737" s="17"/>
      <c r="P3737" s="18"/>
    </row>
    <row r="3738" spans="4:16" x14ac:dyDescent="0.25">
      <c r="D3738" s="11"/>
      <c r="E3738" s="11"/>
      <c r="F3738" s="12"/>
      <c r="G3738" s="11"/>
      <c r="H3738" s="13"/>
      <c r="I3738" s="14"/>
      <c r="K3738" s="11"/>
      <c r="L3738" s="11"/>
      <c r="M3738" s="15"/>
      <c r="N3738" s="16"/>
      <c r="O3738" s="17"/>
      <c r="P3738" s="18"/>
    </row>
    <row r="3739" spans="4:16" x14ac:dyDescent="0.25">
      <c r="D3739" s="11"/>
      <c r="E3739" s="11"/>
      <c r="F3739" s="12"/>
      <c r="G3739" s="11"/>
      <c r="H3739" s="13"/>
      <c r="I3739" s="14"/>
      <c r="K3739" s="11"/>
      <c r="L3739" s="11"/>
      <c r="M3739" s="15"/>
      <c r="N3739" s="16"/>
      <c r="O3739" s="17"/>
      <c r="P3739" s="18"/>
    </row>
    <row r="3740" spans="4:16" x14ac:dyDescent="0.25">
      <c r="D3740" s="11"/>
      <c r="E3740" s="11"/>
      <c r="F3740" s="12"/>
      <c r="G3740" s="11"/>
      <c r="H3740" s="13"/>
      <c r="I3740" s="14"/>
      <c r="K3740" s="11"/>
      <c r="L3740" s="11"/>
      <c r="M3740" s="15"/>
      <c r="N3740" s="16"/>
      <c r="O3740" s="17"/>
      <c r="P3740" s="18"/>
    </row>
    <row r="3741" spans="4:16" x14ac:dyDescent="0.25">
      <c r="D3741" s="11"/>
      <c r="E3741" s="11"/>
      <c r="F3741" s="12"/>
      <c r="G3741" s="11"/>
      <c r="H3741" s="13"/>
      <c r="I3741" s="14"/>
      <c r="K3741" s="11"/>
      <c r="L3741" s="11"/>
      <c r="M3741" s="15"/>
      <c r="N3741" s="16"/>
      <c r="O3741" s="17"/>
      <c r="P3741" s="18"/>
    </row>
    <row r="3742" spans="4:16" x14ac:dyDescent="0.25">
      <c r="D3742" s="11"/>
      <c r="E3742" s="11"/>
      <c r="F3742" s="12"/>
      <c r="G3742" s="11"/>
      <c r="H3742" s="13"/>
      <c r="I3742" s="14"/>
      <c r="K3742" s="11"/>
      <c r="L3742" s="11"/>
      <c r="M3742" s="15"/>
      <c r="N3742" s="16"/>
      <c r="O3742" s="17"/>
      <c r="P3742" s="18"/>
    </row>
    <row r="3743" spans="4:16" x14ac:dyDescent="0.25">
      <c r="D3743" s="11"/>
      <c r="E3743" s="11"/>
      <c r="F3743" s="12"/>
      <c r="G3743" s="11"/>
      <c r="H3743" s="13"/>
      <c r="I3743" s="14"/>
      <c r="K3743" s="11"/>
      <c r="L3743" s="11"/>
      <c r="M3743" s="15"/>
      <c r="N3743" s="16"/>
      <c r="O3743" s="17"/>
      <c r="P3743" s="18"/>
    </row>
    <row r="3744" spans="4:16" x14ac:dyDescent="0.25">
      <c r="D3744" s="11"/>
      <c r="E3744" s="11"/>
      <c r="F3744" s="12"/>
      <c r="G3744" s="11"/>
      <c r="H3744" s="13"/>
      <c r="I3744" s="14"/>
      <c r="K3744" s="11"/>
      <c r="L3744" s="11"/>
      <c r="M3744" s="15"/>
      <c r="N3744" s="16"/>
      <c r="O3744" s="17"/>
      <c r="P3744" s="18"/>
    </row>
    <row r="3745" spans="4:16" x14ac:dyDescent="0.25">
      <c r="D3745" s="11"/>
      <c r="E3745" s="11"/>
      <c r="F3745" s="12"/>
      <c r="G3745" s="11"/>
      <c r="H3745" s="13"/>
      <c r="I3745" s="14"/>
      <c r="K3745" s="11"/>
      <c r="L3745" s="11"/>
      <c r="M3745" s="15"/>
      <c r="N3745" s="16"/>
      <c r="O3745" s="17"/>
      <c r="P3745" s="18"/>
    </row>
    <row r="3746" spans="4:16" x14ac:dyDescent="0.25">
      <c r="D3746" s="11"/>
      <c r="E3746" s="11"/>
      <c r="F3746" s="12"/>
      <c r="G3746" s="11"/>
      <c r="H3746" s="13"/>
      <c r="I3746" s="14"/>
      <c r="K3746" s="11"/>
      <c r="L3746" s="11"/>
      <c r="M3746" s="15"/>
      <c r="N3746" s="16"/>
      <c r="O3746" s="17"/>
      <c r="P3746" s="18"/>
    </row>
    <row r="3747" spans="4:16" x14ac:dyDescent="0.25">
      <c r="D3747" s="11"/>
      <c r="E3747" s="11"/>
      <c r="F3747" s="12"/>
      <c r="G3747" s="11"/>
      <c r="H3747" s="13"/>
      <c r="I3747" s="14"/>
      <c r="K3747" s="11"/>
      <c r="L3747" s="11"/>
      <c r="M3747" s="15"/>
      <c r="N3747" s="16"/>
      <c r="O3747" s="17"/>
      <c r="P3747" s="18"/>
    </row>
    <row r="3748" spans="4:16" x14ac:dyDescent="0.25">
      <c r="D3748" s="11"/>
      <c r="E3748" s="11"/>
      <c r="F3748" s="12"/>
      <c r="G3748" s="11"/>
      <c r="H3748" s="13"/>
      <c r="I3748" s="14"/>
      <c r="K3748" s="11"/>
      <c r="L3748" s="11"/>
      <c r="M3748" s="15"/>
      <c r="N3748" s="16"/>
      <c r="O3748" s="17"/>
      <c r="P3748" s="18"/>
    </row>
    <row r="3749" spans="4:16" x14ac:dyDescent="0.25">
      <c r="D3749" s="11"/>
      <c r="E3749" s="11"/>
      <c r="F3749" s="12"/>
      <c r="G3749" s="11"/>
      <c r="H3749" s="13"/>
      <c r="I3749" s="14"/>
      <c r="K3749" s="11"/>
      <c r="L3749" s="11"/>
      <c r="M3749" s="15"/>
      <c r="N3749" s="16"/>
      <c r="O3749" s="17"/>
      <c r="P3749" s="18"/>
    </row>
    <row r="3750" spans="4:16" x14ac:dyDescent="0.25">
      <c r="D3750" s="11"/>
      <c r="E3750" s="11"/>
      <c r="F3750" s="12"/>
      <c r="G3750" s="11"/>
      <c r="H3750" s="13"/>
      <c r="I3750" s="14"/>
      <c r="K3750" s="11"/>
      <c r="L3750" s="11"/>
      <c r="M3750" s="15"/>
      <c r="N3750" s="16"/>
      <c r="O3750" s="17"/>
      <c r="P3750" s="18"/>
    </row>
    <row r="3751" spans="4:16" x14ac:dyDescent="0.25">
      <c r="D3751" s="11"/>
      <c r="E3751" s="11"/>
      <c r="F3751" s="12"/>
      <c r="G3751" s="11"/>
      <c r="H3751" s="13"/>
      <c r="I3751" s="14"/>
      <c r="K3751" s="11"/>
      <c r="L3751" s="11"/>
      <c r="M3751" s="15"/>
      <c r="N3751" s="16"/>
      <c r="O3751" s="17"/>
      <c r="P3751" s="18"/>
    </row>
    <row r="3752" spans="4:16" x14ac:dyDescent="0.25">
      <c r="D3752" s="11"/>
      <c r="E3752" s="11"/>
      <c r="F3752" s="12"/>
      <c r="G3752" s="11"/>
      <c r="H3752" s="13"/>
      <c r="I3752" s="14"/>
      <c r="K3752" s="11"/>
      <c r="L3752" s="11"/>
      <c r="M3752" s="15"/>
      <c r="N3752" s="16"/>
      <c r="O3752" s="17"/>
      <c r="P3752" s="18"/>
    </row>
    <row r="3753" spans="4:16" x14ac:dyDescent="0.25">
      <c r="D3753" s="11"/>
      <c r="E3753" s="11"/>
      <c r="F3753" s="12"/>
      <c r="G3753" s="11"/>
      <c r="H3753" s="13"/>
      <c r="I3753" s="14"/>
      <c r="K3753" s="11"/>
      <c r="L3753" s="11"/>
      <c r="M3753" s="15"/>
      <c r="N3753" s="16"/>
      <c r="O3753" s="17"/>
      <c r="P3753" s="18"/>
    </row>
    <row r="3754" spans="4:16" x14ac:dyDescent="0.25">
      <c r="D3754" s="11"/>
      <c r="E3754" s="11"/>
      <c r="F3754" s="12"/>
      <c r="G3754" s="11"/>
      <c r="H3754" s="13"/>
      <c r="I3754" s="14"/>
      <c r="K3754" s="11"/>
      <c r="L3754" s="11"/>
      <c r="M3754" s="15"/>
      <c r="N3754" s="16"/>
      <c r="O3754" s="17"/>
      <c r="P3754" s="18"/>
    </row>
    <row r="3755" spans="4:16" x14ac:dyDescent="0.25">
      <c r="D3755" s="11"/>
      <c r="E3755" s="11"/>
      <c r="F3755" s="12"/>
      <c r="G3755" s="11"/>
      <c r="H3755" s="13"/>
      <c r="I3755" s="14"/>
      <c r="K3755" s="11"/>
      <c r="L3755" s="11"/>
      <c r="M3755" s="15"/>
      <c r="N3755" s="16"/>
      <c r="O3755" s="17"/>
      <c r="P3755" s="18"/>
    </row>
    <row r="3756" spans="4:16" x14ac:dyDescent="0.25">
      <c r="D3756" s="11"/>
      <c r="E3756" s="11"/>
      <c r="F3756" s="12"/>
      <c r="G3756" s="11"/>
      <c r="H3756" s="13"/>
      <c r="I3756" s="14"/>
      <c r="K3756" s="11"/>
      <c r="L3756" s="11"/>
      <c r="M3756" s="15"/>
      <c r="N3756" s="16"/>
      <c r="O3756" s="17"/>
      <c r="P3756" s="18"/>
    </row>
    <row r="3757" spans="4:16" x14ac:dyDescent="0.25">
      <c r="D3757" s="11"/>
      <c r="E3757" s="11"/>
      <c r="F3757" s="12"/>
      <c r="G3757" s="11"/>
      <c r="H3757" s="13"/>
      <c r="I3757" s="14"/>
      <c r="K3757" s="11"/>
      <c r="L3757" s="11"/>
      <c r="M3757" s="15"/>
      <c r="N3757" s="16"/>
      <c r="O3757" s="17"/>
      <c r="P3757" s="18"/>
    </row>
    <row r="3758" spans="4:16" x14ac:dyDescent="0.25">
      <c r="D3758" s="11"/>
      <c r="E3758" s="11"/>
      <c r="F3758" s="12"/>
      <c r="G3758" s="11"/>
      <c r="H3758" s="13"/>
      <c r="I3758" s="14"/>
      <c r="K3758" s="11"/>
      <c r="L3758" s="11"/>
      <c r="M3758" s="15"/>
      <c r="N3758" s="16"/>
      <c r="O3758" s="17"/>
      <c r="P3758" s="18"/>
    </row>
    <row r="3759" spans="4:16" x14ac:dyDescent="0.25">
      <c r="D3759" s="11"/>
      <c r="E3759" s="11"/>
      <c r="F3759" s="12"/>
      <c r="G3759" s="11"/>
      <c r="H3759" s="13"/>
      <c r="I3759" s="14"/>
      <c r="K3759" s="11"/>
      <c r="L3759" s="11"/>
      <c r="M3759" s="15"/>
      <c r="N3759" s="16"/>
      <c r="O3759" s="17"/>
      <c r="P3759" s="18"/>
    </row>
    <row r="3760" spans="4:16" x14ac:dyDescent="0.25">
      <c r="D3760" s="11"/>
      <c r="E3760" s="11"/>
      <c r="F3760" s="12"/>
      <c r="G3760" s="11"/>
      <c r="H3760" s="13"/>
      <c r="I3760" s="14"/>
      <c r="K3760" s="11"/>
      <c r="L3760" s="11"/>
      <c r="M3760" s="15"/>
      <c r="N3760" s="16"/>
      <c r="O3760" s="17"/>
      <c r="P3760" s="18"/>
    </row>
    <row r="3761" spans="4:16" x14ac:dyDescent="0.25">
      <c r="D3761" s="11"/>
      <c r="E3761" s="11"/>
      <c r="F3761" s="12"/>
      <c r="G3761" s="11"/>
      <c r="H3761" s="13"/>
      <c r="I3761" s="14"/>
      <c r="K3761" s="11"/>
      <c r="L3761" s="11"/>
      <c r="M3761" s="15"/>
      <c r="N3761" s="16"/>
      <c r="O3761" s="17"/>
      <c r="P3761" s="18"/>
    </row>
    <row r="3762" spans="4:16" x14ac:dyDescent="0.25">
      <c r="D3762" s="11"/>
      <c r="E3762" s="11"/>
      <c r="F3762" s="12"/>
      <c r="G3762" s="11"/>
      <c r="H3762" s="13"/>
      <c r="I3762" s="14"/>
      <c r="K3762" s="11"/>
      <c r="L3762" s="11"/>
      <c r="M3762" s="15"/>
      <c r="N3762" s="16"/>
      <c r="O3762" s="17"/>
      <c r="P3762" s="18"/>
    </row>
    <row r="3763" spans="4:16" x14ac:dyDescent="0.25">
      <c r="D3763" s="11"/>
      <c r="E3763" s="11"/>
      <c r="F3763" s="12"/>
      <c r="G3763" s="11"/>
      <c r="H3763" s="13"/>
      <c r="I3763" s="14"/>
      <c r="K3763" s="11"/>
      <c r="L3763" s="11"/>
      <c r="M3763" s="15"/>
      <c r="N3763" s="16"/>
      <c r="O3763" s="17"/>
      <c r="P3763" s="18"/>
    </row>
    <row r="3764" spans="4:16" x14ac:dyDescent="0.25">
      <c r="D3764" s="11"/>
      <c r="E3764" s="11"/>
      <c r="F3764" s="12"/>
      <c r="G3764" s="11"/>
      <c r="H3764" s="13"/>
      <c r="I3764" s="14"/>
      <c r="K3764" s="11"/>
      <c r="L3764" s="11"/>
      <c r="M3764" s="15"/>
      <c r="N3764" s="16"/>
      <c r="O3764" s="17"/>
      <c r="P3764" s="18"/>
    </row>
    <row r="3765" spans="4:16" x14ac:dyDescent="0.25">
      <c r="D3765" s="11"/>
      <c r="E3765" s="11"/>
      <c r="F3765" s="12"/>
      <c r="G3765" s="11"/>
      <c r="H3765" s="13"/>
      <c r="I3765" s="14"/>
      <c r="K3765" s="11"/>
      <c r="L3765" s="11"/>
      <c r="M3765" s="15"/>
      <c r="N3765" s="16"/>
      <c r="O3765" s="17"/>
      <c r="P3765" s="18"/>
    </row>
    <row r="3766" spans="4:16" x14ac:dyDescent="0.25">
      <c r="D3766" s="11"/>
      <c r="E3766" s="11"/>
      <c r="F3766" s="12"/>
      <c r="G3766" s="11"/>
      <c r="H3766" s="13"/>
      <c r="I3766" s="14"/>
      <c r="K3766" s="11"/>
      <c r="L3766" s="11"/>
      <c r="M3766" s="15"/>
      <c r="N3766" s="16"/>
      <c r="O3766" s="17"/>
      <c r="P3766" s="18"/>
    </row>
    <row r="3767" spans="4:16" x14ac:dyDescent="0.25">
      <c r="D3767" s="11"/>
      <c r="E3767" s="11"/>
      <c r="F3767" s="12"/>
      <c r="G3767" s="11"/>
      <c r="H3767" s="13"/>
      <c r="I3767" s="14"/>
      <c r="K3767" s="11"/>
      <c r="L3767" s="11"/>
      <c r="M3767" s="15"/>
      <c r="N3767" s="16"/>
      <c r="O3767" s="17"/>
      <c r="P3767" s="18"/>
    </row>
    <row r="3768" spans="4:16" x14ac:dyDescent="0.25">
      <c r="D3768" s="11"/>
      <c r="E3768" s="11"/>
      <c r="F3768" s="12"/>
      <c r="G3768" s="11"/>
      <c r="H3768" s="13"/>
      <c r="I3768" s="14"/>
      <c r="K3768" s="11"/>
      <c r="L3768" s="11"/>
      <c r="M3768" s="15"/>
      <c r="N3768" s="16"/>
      <c r="O3768" s="17"/>
      <c r="P3768" s="18"/>
    </row>
    <row r="3769" spans="4:16" x14ac:dyDescent="0.25">
      <c r="D3769" s="11"/>
      <c r="E3769" s="11"/>
      <c r="F3769" s="12"/>
      <c r="G3769" s="11"/>
      <c r="H3769" s="13"/>
      <c r="I3769" s="14"/>
      <c r="K3769" s="11"/>
      <c r="L3769" s="11"/>
      <c r="M3769" s="15"/>
      <c r="N3769" s="16"/>
      <c r="O3769" s="17"/>
      <c r="P3769" s="18"/>
    </row>
    <row r="3770" spans="4:16" x14ac:dyDescent="0.25">
      <c r="D3770" s="11"/>
      <c r="E3770" s="11"/>
      <c r="F3770" s="12"/>
      <c r="G3770" s="11"/>
      <c r="H3770" s="13"/>
      <c r="I3770" s="14"/>
      <c r="K3770" s="11"/>
      <c r="L3770" s="11"/>
      <c r="M3770" s="15"/>
      <c r="N3770" s="16"/>
      <c r="O3770" s="17"/>
      <c r="P3770" s="18"/>
    </row>
    <row r="3771" spans="4:16" x14ac:dyDescent="0.25">
      <c r="D3771" s="11"/>
      <c r="E3771" s="11"/>
      <c r="F3771" s="12"/>
      <c r="G3771" s="11"/>
      <c r="H3771" s="13"/>
      <c r="I3771" s="14"/>
      <c r="K3771" s="11"/>
      <c r="L3771" s="11"/>
      <c r="M3771" s="15"/>
      <c r="N3771" s="16"/>
      <c r="O3771" s="17"/>
      <c r="P3771" s="18"/>
    </row>
    <row r="3772" spans="4:16" x14ac:dyDescent="0.25">
      <c r="D3772" s="11"/>
      <c r="E3772" s="11"/>
      <c r="F3772" s="12"/>
      <c r="G3772" s="11"/>
      <c r="H3772" s="13"/>
      <c r="I3772" s="14"/>
      <c r="K3772" s="11"/>
      <c r="L3772" s="11"/>
      <c r="M3772" s="15"/>
      <c r="N3772" s="16"/>
      <c r="O3772" s="17"/>
      <c r="P3772" s="18"/>
    </row>
    <row r="3773" spans="4:16" x14ac:dyDescent="0.25">
      <c r="D3773" s="11"/>
      <c r="E3773" s="11"/>
      <c r="F3773" s="12"/>
      <c r="G3773" s="11"/>
      <c r="H3773" s="13"/>
      <c r="I3773" s="14"/>
      <c r="K3773" s="11"/>
      <c r="L3773" s="11"/>
      <c r="M3773" s="15"/>
      <c r="N3773" s="16"/>
      <c r="O3773" s="17"/>
      <c r="P3773" s="18"/>
    </row>
    <row r="3774" spans="4:16" x14ac:dyDescent="0.25">
      <c r="D3774" s="11"/>
      <c r="E3774" s="11"/>
      <c r="F3774" s="12"/>
      <c r="G3774" s="11"/>
      <c r="H3774" s="13"/>
      <c r="I3774" s="14"/>
      <c r="K3774" s="11"/>
      <c r="L3774" s="11"/>
      <c r="M3774" s="15"/>
      <c r="N3774" s="16"/>
      <c r="O3774" s="17"/>
      <c r="P3774" s="18"/>
    </row>
    <row r="3775" spans="4:16" x14ac:dyDescent="0.25">
      <c r="D3775" s="11"/>
      <c r="E3775" s="11"/>
      <c r="F3775" s="12"/>
      <c r="G3775" s="11"/>
      <c r="H3775" s="13"/>
      <c r="I3775" s="14"/>
      <c r="K3775" s="11"/>
      <c r="L3775" s="11"/>
      <c r="M3775" s="15"/>
      <c r="N3775" s="16"/>
      <c r="O3775" s="17"/>
      <c r="P3775" s="18"/>
    </row>
    <row r="3776" spans="4:16" x14ac:dyDescent="0.25">
      <c r="D3776" s="11"/>
      <c r="E3776" s="11"/>
      <c r="F3776" s="12"/>
      <c r="G3776" s="11"/>
      <c r="H3776" s="13"/>
      <c r="I3776" s="14"/>
      <c r="K3776" s="11"/>
      <c r="L3776" s="11"/>
      <c r="M3776" s="15"/>
      <c r="N3776" s="16"/>
      <c r="O3776" s="17"/>
      <c r="P3776" s="18"/>
    </row>
    <row r="3777" spans="4:16" x14ac:dyDescent="0.25">
      <c r="D3777" s="11"/>
      <c r="E3777" s="11"/>
      <c r="F3777" s="12"/>
      <c r="G3777" s="11"/>
      <c r="H3777" s="13"/>
      <c r="I3777" s="14"/>
      <c r="K3777" s="11"/>
      <c r="L3777" s="11"/>
      <c r="M3777" s="15"/>
      <c r="N3777" s="16"/>
      <c r="O3777" s="17"/>
      <c r="P3777" s="18"/>
    </row>
    <row r="3778" spans="4:16" x14ac:dyDescent="0.25">
      <c r="D3778" s="11"/>
      <c r="E3778" s="11"/>
      <c r="F3778" s="12"/>
      <c r="G3778" s="11"/>
      <c r="H3778" s="13"/>
      <c r="I3778" s="14"/>
      <c r="K3778" s="11"/>
      <c r="L3778" s="11"/>
      <c r="M3778" s="15"/>
      <c r="N3778" s="16"/>
      <c r="O3778" s="17"/>
      <c r="P3778" s="18"/>
    </row>
    <row r="3779" spans="4:16" x14ac:dyDescent="0.25">
      <c r="D3779" s="11"/>
      <c r="E3779" s="11"/>
      <c r="F3779" s="12"/>
      <c r="G3779" s="11"/>
      <c r="H3779" s="13"/>
      <c r="I3779" s="14"/>
      <c r="K3779" s="11"/>
      <c r="L3779" s="11"/>
      <c r="M3779" s="15"/>
      <c r="N3779" s="16"/>
      <c r="O3779" s="17"/>
      <c r="P3779" s="18"/>
    </row>
    <row r="3780" spans="4:16" x14ac:dyDescent="0.25">
      <c r="D3780" s="11"/>
      <c r="E3780" s="11"/>
      <c r="F3780" s="12"/>
      <c r="G3780" s="11"/>
      <c r="H3780" s="13"/>
      <c r="I3780" s="14"/>
      <c r="K3780" s="11"/>
      <c r="L3780" s="11"/>
      <c r="M3780" s="15"/>
      <c r="N3780" s="16"/>
      <c r="O3780" s="17"/>
      <c r="P3780" s="18"/>
    </row>
    <row r="3781" spans="4:16" x14ac:dyDescent="0.25">
      <c r="D3781" s="11"/>
      <c r="E3781" s="11"/>
      <c r="F3781" s="12"/>
      <c r="G3781" s="11"/>
      <c r="H3781" s="13"/>
      <c r="I3781" s="14"/>
      <c r="K3781" s="11"/>
      <c r="L3781" s="11"/>
      <c r="M3781" s="15"/>
      <c r="N3781" s="16"/>
      <c r="O3781" s="17"/>
      <c r="P3781" s="18"/>
    </row>
    <row r="3782" spans="4:16" x14ac:dyDescent="0.25">
      <c r="D3782" s="11"/>
      <c r="E3782" s="11"/>
      <c r="F3782" s="12"/>
      <c r="G3782" s="11"/>
      <c r="H3782" s="13"/>
      <c r="I3782" s="14"/>
      <c r="K3782" s="11"/>
      <c r="L3782" s="11"/>
      <c r="M3782" s="15"/>
      <c r="N3782" s="16"/>
      <c r="O3782" s="17"/>
      <c r="P3782" s="18"/>
    </row>
    <row r="3783" spans="4:16" x14ac:dyDescent="0.25">
      <c r="D3783" s="11"/>
      <c r="E3783" s="11"/>
      <c r="F3783" s="12"/>
      <c r="G3783" s="11"/>
      <c r="H3783" s="13"/>
      <c r="I3783" s="14"/>
      <c r="K3783" s="11"/>
      <c r="L3783" s="11"/>
      <c r="M3783" s="15"/>
      <c r="N3783" s="16"/>
      <c r="O3783" s="17"/>
      <c r="P3783" s="18"/>
    </row>
    <row r="3784" spans="4:16" x14ac:dyDescent="0.25">
      <c r="D3784" s="11"/>
      <c r="E3784" s="11"/>
      <c r="F3784" s="12"/>
      <c r="G3784" s="11"/>
      <c r="H3784" s="13"/>
      <c r="I3784" s="14"/>
      <c r="K3784" s="11"/>
      <c r="L3784" s="11"/>
      <c r="M3784" s="15"/>
      <c r="N3784" s="16"/>
      <c r="O3784" s="17"/>
      <c r="P3784" s="18"/>
    </row>
    <row r="3785" spans="4:16" x14ac:dyDescent="0.25">
      <c r="D3785" s="11"/>
      <c r="E3785" s="11"/>
      <c r="F3785" s="12"/>
      <c r="G3785" s="11"/>
      <c r="H3785" s="13"/>
      <c r="I3785" s="14"/>
      <c r="K3785" s="11"/>
      <c r="L3785" s="11"/>
      <c r="M3785" s="15"/>
      <c r="N3785" s="16"/>
      <c r="O3785" s="17"/>
      <c r="P3785" s="18"/>
    </row>
    <row r="3786" spans="4:16" x14ac:dyDescent="0.25">
      <c r="D3786" s="11"/>
      <c r="E3786" s="11"/>
      <c r="F3786" s="12"/>
      <c r="G3786" s="11"/>
      <c r="H3786" s="13"/>
      <c r="I3786" s="14"/>
      <c r="K3786" s="11"/>
      <c r="L3786" s="11"/>
      <c r="M3786" s="15"/>
      <c r="N3786" s="16"/>
      <c r="O3786" s="17"/>
      <c r="P3786" s="18"/>
    </row>
    <row r="3787" spans="4:16" x14ac:dyDescent="0.25">
      <c r="D3787" s="11"/>
      <c r="E3787" s="11"/>
      <c r="F3787" s="12"/>
      <c r="G3787" s="11"/>
      <c r="H3787" s="13"/>
      <c r="I3787" s="14"/>
      <c r="K3787" s="11"/>
      <c r="L3787" s="11"/>
      <c r="M3787" s="15"/>
      <c r="N3787" s="16"/>
      <c r="O3787" s="17"/>
      <c r="P3787" s="18"/>
    </row>
    <row r="3788" spans="4:16" x14ac:dyDescent="0.25">
      <c r="D3788" s="11"/>
      <c r="E3788" s="11"/>
      <c r="F3788" s="12"/>
      <c r="G3788" s="11"/>
      <c r="H3788" s="13"/>
      <c r="I3788" s="14"/>
      <c r="K3788" s="11"/>
      <c r="L3788" s="11"/>
      <c r="M3788" s="15"/>
      <c r="N3788" s="16"/>
      <c r="O3788" s="17"/>
      <c r="P3788" s="18"/>
    </row>
    <row r="3789" spans="4:16" x14ac:dyDescent="0.25">
      <c r="D3789" s="11"/>
      <c r="E3789" s="11"/>
      <c r="F3789" s="12"/>
      <c r="G3789" s="11"/>
      <c r="H3789" s="13"/>
      <c r="I3789" s="14"/>
      <c r="K3789" s="11"/>
      <c r="L3789" s="11"/>
      <c r="M3789" s="15"/>
      <c r="N3789" s="16"/>
      <c r="O3789" s="17"/>
      <c r="P3789" s="18"/>
    </row>
    <row r="3790" spans="4:16" x14ac:dyDescent="0.25">
      <c r="D3790" s="11"/>
      <c r="E3790" s="11"/>
      <c r="F3790" s="12"/>
      <c r="G3790" s="11"/>
      <c r="H3790" s="13"/>
      <c r="I3790" s="14"/>
      <c r="K3790" s="11"/>
      <c r="L3790" s="11"/>
      <c r="M3790" s="15"/>
      <c r="N3790" s="16"/>
      <c r="O3790" s="17"/>
      <c r="P3790" s="18"/>
    </row>
    <row r="3791" spans="4:16" x14ac:dyDescent="0.25">
      <c r="D3791" s="11"/>
      <c r="E3791" s="11"/>
      <c r="F3791" s="12"/>
      <c r="G3791" s="11"/>
      <c r="H3791" s="13"/>
      <c r="I3791" s="14"/>
      <c r="K3791" s="11"/>
      <c r="L3791" s="11"/>
      <c r="M3791" s="15"/>
      <c r="N3791" s="16"/>
      <c r="O3791" s="17"/>
      <c r="P3791" s="18"/>
    </row>
    <row r="3792" spans="4:16" x14ac:dyDescent="0.25">
      <c r="D3792" s="11"/>
      <c r="E3792" s="11"/>
      <c r="F3792" s="12"/>
      <c r="G3792" s="11"/>
      <c r="H3792" s="13"/>
      <c r="I3792" s="14"/>
      <c r="K3792" s="11"/>
      <c r="L3792" s="11"/>
      <c r="M3792" s="15"/>
      <c r="N3792" s="16"/>
      <c r="O3792" s="17"/>
      <c r="P3792" s="18"/>
    </row>
    <row r="3793" spans="4:16" x14ac:dyDescent="0.25">
      <c r="D3793" s="11"/>
      <c r="E3793" s="11"/>
      <c r="F3793" s="12"/>
      <c r="G3793" s="11"/>
      <c r="H3793" s="13"/>
      <c r="I3793" s="14"/>
      <c r="K3793" s="11"/>
      <c r="L3793" s="11"/>
      <c r="M3793" s="15"/>
      <c r="N3793" s="16"/>
      <c r="O3793" s="17"/>
      <c r="P3793" s="18"/>
    </row>
    <row r="3794" spans="4:16" x14ac:dyDescent="0.25">
      <c r="D3794" s="11"/>
      <c r="E3794" s="11"/>
      <c r="F3794" s="12"/>
      <c r="G3794" s="11"/>
      <c r="H3794" s="13"/>
      <c r="I3794" s="14"/>
      <c r="K3794" s="11"/>
      <c r="L3794" s="11"/>
      <c r="M3794" s="15"/>
      <c r="N3794" s="16"/>
      <c r="O3794" s="17"/>
      <c r="P3794" s="18"/>
    </row>
    <row r="3795" spans="4:16" x14ac:dyDescent="0.25">
      <c r="D3795" s="11"/>
      <c r="E3795" s="11"/>
      <c r="F3795" s="12"/>
      <c r="G3795" s="11"/>
      <c r="H3795" s="13"/>
      <c r="I3795" s="14"/>
      <c r="K3795" s="11"/>
      <c r="L3795" s="11"/>
      <c r="M3795" s="15"/>
      <c r="N3795" s="16"/>
      <c r="O3795" s="17"/>
      <c r="P3795" s="18"/>
    </row>
    <row r="3796" spans="4:16" x14ac:dyDescent="0.25">
      <c r="D3796" s="11"/>
      <c r="E3796" s="11"/>
      <c r="F3796" s="12"/>
      <c r="G3796" s="11"/>
      <c r="H3796" s="13"/>
      <c r="I3796" s="14"/>
      <c r="K3796" s="11"/>
      <c r="L3796" s="11"/>
      <c r="M3796" s="15"/>
      <c r="N3796" s="16"/>
      <c r="O3796" s="17"/>
      <c r="P3796" s="18"/>
    </row>
    <row r="3797" spans="4:16" x14ac:dyDescent="0.25">
      <c r="D3797" s="11"/>
      <c r="E3797" s="11"/>
      <c r="F3797" s="12"/>
      <c r="G3797" s="11"/>
      <c r="H3797" s="13"/>
      <c r="I3797" s="14"/>
      <c r="K3797" s="11"/>
      <c r="L3797" s="11"/>
      <c r="M3797" s="15"/>
      <c r="N3797" s="16"/>
      <c r="O3797" s="17"/>
      <c r="P3797" s="18"/>
    </row>
    <row r="3798" spans="4:16" x14ac:dyDescent="0.25">
      <c r="D3798" s="11"/>
      <c r="E3798" s="11"/>
      <c r="F3798" s="12"/>
      <c r="G3798" s="11"/>
      <c r="H3798" s="13"/>
      <c r="I3798" s="14"/>
      <c r="K3798" s="11"/>
      <c r="L3798" s="11"/>
      <c r="M3798" s="15"/>
      <c r="N3798" s="16"/>
      <c r="O3798" s="17"/>
      <c r="P3798" s="18"/>
    </row>
    <row r="3799" spans="4:16" x14ac:dyDescent="0.25">
      <c r="D3799" s="11"/>
      <c r="E3799" s="11"/>
      <c r="F3799" s="12"/>
      <c r="G3799" s="11"/>
      <c r="H3799" s="13"/>
      <c r="I3799" s="14"/>
      <c r="K3799" s="11"/>
      <c r="L3799" s="11"/>
      <c r="M3799" s="15"/>
      <c r="N3799" s="16"/>
      <c r="O3799" s="17"/>
      <c r="P3799" s="18"/>
    </row>
    <row r="3800" spans="4:16" x14ac:dyDescent="0.25">
      <c r="D3800" s="11"/>
      <c r="E3800" s="11"/>
      <c r="F3800" s="12"/>
      <c r="G3800" s="11"/>
      <c r="H3800" s="13"/>
      <c r="I3800" s="14"/>
      <c r="K3800" s="11"/>
      <c r="L3800" s="11"/>
      <c r="M3800" s="15"/>
      <c r="N3800" s="16"/>
      <c r="O3800" s="17"/>
      <c r="P3800" s="18"/>
    </row>
    <row r="3801" spans="4:16" x14ac:dyDescent="0.25">
      <c r="D3801" s="11"/>
      <c r="E3801" s="11"/>
      <c r="F3801" s="12"/>
      <c r="G3801" s="11"/>
      <c r="H3801" s="13"/>
      <c r="I3801" s="14"/>
      <c r="K3801" s="11"/>
      <c r="L3801" s="11"/>
      <c r="M3801" s="15"/>
      <c r="N3801" s="16"/>
      <c r="O3801" s="17"/>
      <c r="P3801" s="18"/>
    </row>
    <row r="3802" spans="4:16" x14ac:dyDescent="0.25">
      <c r="D3802" s="11"/>
      <c r="E3802" s="11"/>
      <c r="F3802" s="12"/>
      <c r="G3802" s="11"/>
      <c r="H3802" s="13"/>
      <c r="I3802" s="14"/>
      <c r="K3802" s="11"/>
      <c r="L3802" s="11"/>
      <c r="M3802" s="15"/>
      <c r="N3802" s="16"/>
      <c r="O3802" s="17"/>
      <c r="P3802" s="18"/>
    </row>
    <row r="3803" spans="4:16" x14ac:dyDescent="0.25">
      <c r="D3803" s="11"/>
      <c r="E3803" s="11"/>
      <c r="F3803" s="12"/>
      <c r="G3803" s="11"/>
      <c r="H3803" s="13"/>
      <c r="I3803" s="14"/>
      <c r="K3803" s="11"/>
      <c r="L3803" s="11"/>
      <c r="M3803" s="15"/>
      <c r="N3803" s="16"/>
      <c r="O3803" s="17"/>
      <c r="P3803" s="18"/>
    </row>
    <row r="3804" spans="4:16" x14ac:dyDescent="0.25">
      <c r="D3804" s="11"/>
      <c r="E3804" s="11"/>
      <c r="F3804" s="12"/>
      <c r="G3804" s="11"/>
      <c r="H3804" s="13"/>
      <c r="I3804" s="14"/>
      <c r="K3804" s="11"/>
      <c r="L3804" s="11"/>
      <c r="M3804" s="15"/>
      <c r="N3804" s="16"/>
      <c r="O3804" s="17"/>
      <c r="P3804" s="18"/>
    </row>
    <row r="3805" spans="4:16" x14ac:dyDescent="0.25">
      <c r="D3805" s="11"/>
      <c r="E3805" s="11"/>
      <c r="F3805" s="12"/>
      <c r="G3805" s="11"/>
      <c r="H3805" s="13"/>
      <c r="I3805" s="14"/>
      <c r="K3805" s="11"/>
      <c r="L3805" s="11"/>
      <c r="M3805" s="15"/>
      <c r="N3805" s="16"/>
      <c r="O3805" s="17"/>
      <c r="P3805" s="18"/>
    </row>
    <row r="3806" spans="4:16" x14ac:dyDescent="0.25">
      <c r="D3806" s="11"/>
      <c r="E3806" s="11"/>
      <c r="F3806" s="12"/>
      <c r="G3806" s="11"/>
      <c r="H3806" s="13"/>
      <c r="I3806" s="14"/>
      <c r="K3806" s="11"/>
      <c r="L3806" s="11"/>
      <c r="M3806" s="15"/>
      <c r="N3806" s="16"/>
      <c r="O3806" s="17"/>
      <c r="P3806" s="18"/>
    </row>
    <row r="3807" spans="4:16" x14ac:dyDescent="0.25">
      <c r="D3807" s="11"/>
      <c r="E3807" s="11"/>
      <c r="F3807" s="12"/>
      <c r="G3807" s="11"/>
      <c r="H3807" s="13"/>
      <c r="I3807" s="14"/>
      <c r="K3807" s="11"/>
      <c r="L3807" s="11"/>
      <c r="M3807" s="15"/>
      <c r="N3807" s="16"/>
      <c r="O3807" s="17"/>
      <c r="P3807" s="18"/>
    </row>
    <row r="3808" spans="4:16" x14ac:dyDescent="0.25">
      <c r="D3808" s="11"/>
      <c r="E3808" s="11"/>
      <c r="F3808" s="12"/>
      <c r="G3808" s="11"/>
      <c r="H3808" s="13"/>
      <c r="I3808" s="14"/>
      <c r="K3808" s="11"/>
      <c r="L3808" s="11"/>
      <c r="M3808" s="15"/>
      <c r="N3808" s="16"/>
      <c r="O3808" s="17"/>
      <c r="P3808" s="18"/>
    </row>
    <row r="3809" spans="4:16" x14ac:dyDescent="0.25">
      <c r="D3809" s="11"/>
      <c r="E3809" s="11"/>
      <c r="F3809" s="12"/>
      <c r="G3809" s="11"/>
      <c r="H3809" s="13"/>
      <c r="I3809" s="14"/>
      <c r="K3809" s="11"/>
      <c r="L3809" s="11"/>
      <c r="M3809" s="15"/>
      <c r="N3809" s="16"/>
      <c r="O3809" s="17"/>
      <c r="P3809" s="18"/>
    </row>
    <row r="3810" spans="4:16" x14ac:dyDescent="0.25">
      <c r="D3810" s="11"/>
      <c r="E3810" s="11"/>
      <c r="F3810" s="12"/>
      <c r="G3810" s="11"/>
      <c r="H3810" s="13"/>
      <c r="I3810" s="14"/>
      <c r="K3810" s="11"/>
      <c r="L3810" s="11"/>
      <c r="M3810" s="15"/>
      <c r="N3810" s="16"/>
      <c r="O3810" s="17"/>
      <c r="P3810" s="18"/>
    </row>
    <row r="3811" spans="4:16" x14ac:dyDescent="0.25">
      <c r="D3811" s="11"/>
      <c r="E3811" s="11"/>
      <c r="F3811" s="12"/>
      <c r="G3811" s="11"/>
      <c r="H3811" s="13"/>
      <c r="I3811" s="14"/>
      <c r="K3811" s="11"/>
      <c r="L3811" s="11"/>
      <c r="M3811" s="15"/>
      <c r="N3811" s="16"/>
      <c r="O3811" s="17"/>
      <c r="P3811" s="18"/>
    </row>
    <row r="3812" spans="4:16" x14ac:dyDescent="0.25">
      <c r="D3812" s="11"/>
      <c r="E3812" s="11"/>
      <c r="F3812" s="12"/>
      <c r="G3812" s="11"/>
      <c r="H3812" s="13"/>
      <c r="I3812" s="14"/>
      <c r="K3812" s="11"/>
      <c r="L3812" s="11"/>
      <c r="M3812" s="15"/>
      <c r="N3812" s="16"/>
      <c r="O3812" s="17"/>
      <c r="P3812" s="18"/>
    </row>
    <row r="3813" spans="4:16" x14ac:dyDescent="0.25">
      <c r="D3813" s="11"/>
      <c r="E3813" s="11"/>
      <c r="F3813" s="12"/>
      <c r="G3813" s="11"/>
      <c r="H3813" s="13"/>
      <c r="I3813" s="14"/>
      <c r="K3813" s="11"/>
      <c r="L3813" s="11"/>
      <c r="M3813" s="15"/>
      <c r="N3813" s="16"/>
      <c r="O3813" s="17"/>
      <c r="P3813" s="18"/>
    </row>
    <row r="3814" spans="4:16" x14ac:dyDescent="0.25">
      <c r="D3814" s="11"/>
      <c r="E3814" s="11"/>
      <c r="F3814" s="12"/>
      <c r="G3814" s="11"/>
      <c r="H3814" s="13"/>
      <c r="I3814" s="14"/>
      <c r="K3814" s="11"/>
      <c r="L3814" s="11"/>
      <c r="M3814" s="15"/>
      <c r="N3814" s="16"/>
      <c r="O3814" s="17"/>
      <c r="P3814" s="18"/>
    </row>
    <row r="3815" spans="4:16" x14ac:dyDescent="0.25">
      <c r="D3815" s="11"/>
      <c r="E3815" s="11"/>
      <c r="F3815" s="12"/>
      <c r="G3815" s="11"/>
      <c r="H3815" s="13"/>
      <c r="I3815" s="14"/>
      <c r="K3815" s="11"/>
      <c r="L3815" s="11"/>
      <c r="M3815" s="15"/>
      <c r="N3815" s="16"/>
      <c r="O3815" s="17"/>
      <c r="P3815" s="18"/>
    </row>
    <row r="3816" spans="4:16" x14ac:dyDescent="0.25">
      <c r="D3816" s="11"/>
      <c r="E3816" s="11"/>
      <c r="F3816" s="12"/>
      <c r="G3816" s="11"/>
      <c r="H3816" s="13"/>
      <c r="I3816" s="14"/>
      <c r="K3816" s="11"/>
      <c r="L3816" s="11"/>
      <c r="M3816" s="15"/>
      <c r="N3816" s="16"/>
      <c r="O3816" s="17"/>
      <c r="P3816" s="18"/>
    </row>
    <row r="3817" spans="4:16" x14ac:dyDescent="0.25">
      <c r="D3817" s="11"/>
      <c r="E3817" s="11"/>
      <c r="F3817" s="12"/>
      <c r="G3817" s="11"/>
      <c r="H3817" s="13"/>
      <c r="I3817" s="14"/>
      <c r="K3817" s="11"/>
      <c r="L3817" s="11"/>
      <c r="M3817" s="15"/>
      <c r="N3817" s="16"/>
      <c r="O3817" s="17"/>
      <c r="P3817" s="18"/>
    </row>
    <row r="3818" spans="4:16" x14ac:dyDescent="0.25">
      <c r="D3818" s="11"/>
      <c r="E3818" s="11"/>
      <c r="F3818" s="12"/>
      <c r="G3818" s="11"/>
      <c r="H3818" s="13"/>
      <c r="I3818" s="14"/>
      <c r="K3818" s="11"/>
      <c r="L3818" s="11"/>
      <c r="M3818" s="15"/>
      <c r="N3818" s="16"/>
      <c r="O3818" s="17"/>
      <c r="P3818" s="18"/>
    </row>
    <row r="3819" spans="4:16" x14ac:dyDescent="0.25">
      <c r="D3819" s="11"/>
      <c r="E3819" s="11"/>
      <c r="F3819" s="12"/>
      <c r="G3819" s="11"/>
      <c r="H3819" s="13"/>
      <c r="I3819" s="14"/>
      <c r="K3819" s="11"/>
      <c r="L3819" s="11"/>
      <c r="M3819" s="15"/>
      <c r="N3819" s="16"/>
      <c r="O3819" s="17"/>
      <c r="P3819" s="18"/>
    </row>
    <row r="3820" spans="4:16" x14ac:dyDescent="0.25">
      <c r="D3820" s="11"/>
      <c r="E3820" s="11"/>
      <c r="F3820" s="12"/>
      <c r="G3820" s="11"/>
      <c r="H3820" s="13"/>
      <c r="I3820" s="14"/>
      <c r="K3820" s="11"/>
      <c r="L3820" s="11"/>
      <c r="M3820" s="15"/>
      <c r="N3820" s="16"/>
      <c r="O3820" s="17"/>
      <c r="P3820" s="18"/>
    </row>
    <row r="3821" spans="4:16" x14ac:dyDescent="0.25">
      <c r="D3821" s="11"/>
      <c r="E3821" s="11"/>
      <c r="F3821" s="12"/>
      <c r="G3821" s="11"/>
      <c r="H3821" s="13"/>
      <c r="I3821" s="14"/>
      <c r="K3821" s="11"/>
      <c r="L3821" s="11"/>
      <c r="M3821" s="15"/>
      <c r="N3821" s="16"/>
      <c r="O3821" s="17"/>
      <c r="P3821" s="18"/>
    </row>
    <row r="3822" spans="4:16" x14ac:dyDescent="0.25">
      <c r="D3822" s="11"/>
      <c r="E3822" s="11"/>
      <c r="F3822" s="12"/>
      <c r="G3822" s="11"/>
      <c r="H3822" s="13"/>
      <c r="I3822" s="14"/>
      <c r="K3822" s="11"/>
      <c r="L3822" s="11"/>
      <c r="M3822" s="15"/>
      <c r="N3822" s="16"/>
      <c r="O3822" s="17"/>
      <c r="P3822" s="18"/>
    </row>
    <row r="3823" spans="4:16" x14ac:dyDescent="0.25">
      <c r="D3823" s="11"/>
      <c r="E3823" s="11"/>
      <c r="F3823" s="12"/>
      <c r="G3823" s="11"/>
      <c r="H3823" s="13"/>
      <c r="I3823" s="14"/>
      <c r="K3823" s="11"/>
      <c r="L3823" s="11"/>
      <c r="M3823" s="15"/>
      <c r="N3823" s="16"/>
      <c r="O3823" s="17"/>
      <c r="P3823" s="18"/>
    </row>
    <row r="3824" spans="4:16" x14ac:dyDescent="0.25">
      <c r="D3824" s="11"/>
      <c r="E3824" s="11"/>
      <c r="F3824" s="12"/>
      <c r="G3824" s="11"/>
      <c r="H3824" s="13"/>
      <c r="I3824" s="14"/>
      <c r="K3824" s="11"/>
      <c r="L3824" s="11"/>
      <c r="M3824" s="15"/>
      <c r="N3824" s="16"/>
      <c r="O3824" s="17"/>
      <c r="P3824" s="18"/>
    </row>
    <row r="3825" spans="4:16" x14ac:dyDescent="0.25">
      <c r="D3825" s="11"/>
      <c r="E3825" s="11"/>
      <c r="F3825" s="12"/>
      <c r="G3825" s="11"/>
      <c r="H3825" s="13"/>
      <c r="I3825" s="14"/>
      <c r="K3825" s="11"/>
      <c r="L3825" s="11"/>
      <c r="M3825" s="15"/>
      <c r="N3825" s="16"/>
      <c r="O3825" s="17"/>
      <c r="P3825" s="18"/>
    </row>
    <row r="3826" spans="4:16" x14ac:dyDescent="0.25">
      <c r="D3826" s="11"/>
      <c r="E3826" s="11"/>
      <c r="F3826" s="12"/>
      <c r="G3826" s="11"/>
      <c r="H3826" s="13"/>
      <c r="I3826" s="14"/>
      <c r="K3826" s="11"/>
      <c r="L3826" s="11"/>
      <c r="M3826" s="15"/>
      <c r="N3826" s="16"/>
      <c r="O3826" s="17"/>
      <c r="P3826" s="18"/>
    </row>
    <row r="3827" spans="4:16" x14ac:dyDescent="0.25">
      <c r="D3827" s="11"/>
      <c r="E3827" s="11"/>
      <c r="F3827" s="12"/>
      <c r="G3827" s="11"/>
      <c r="H3827" s="13"/>
      <c r="I3827" s="14"/>
      <c r="K3827" s="11"/>
      <c r="L3827" s="11"/>
      <c r="M3827" s="15"/>
      <c r="N3827" s="16"/>
      <c r="O3827" s="17"/>
      <c r="P3827" s="18"/>
    </row>
    <row r="3828" spans="4:16" x14ac:dyDescent="0.25">
      <c r="D3828" s="11"/>
      <c r="E3828" s="11"/>
      <c r="F3828" s="12"/>
      <c r="G3828" s="11"/>
      <c r="H3828" s="13"/>
      <c r="I3828" s="14"/>
      <c r="K3828" s="11"/>
      <c r="L3828" s="11"/>
      <c r="M3828" s="15"/>
      <c r="N3828" s="16"/>
      <c r="O3828" s="17"/>
      <c r="P3828" s="18"/>
    </row>
    <row r="3829" spans="4:16" x14ac:dyDescent="0.25">
      <c r="D3829" s="11"/>
      <c r="E3829" s="11"/>
      <c r="F3829" s="12"/>
      <c r="G3829" s="11"/>
      <c r="H3829" s="13"/>
      <c r="I3829" s="14"/>
      <c r="K3829" s="11"/>
      <c r="L3829" s="11"/>
      <c r="M3829" s="15"/>
      <c r="N3829" s="16"/>
      <c r="O3829" s="17"/>
      <c r="P3829" s="18"/>
    </row>
    <row r="3830" spans="4:16" x14ac:dyDescent="0.25">
      <c r="D3830" s="11"/>
      <c r="E3830" s="11"/>
      <c r="F3830" s="12"/>
      <c r="G3830" s="11"/>
      <c r="H3830" s="13"/>
      <c r="I3830" s="14"/>
      <c r="K3830" s="11"/>
      <c r="L3830" s="11"/>
      <c r="M3830" s="15"/>
      <c r="N3830" s="16"/>
      <c r="O3830" s="17"/>
      <c r="P3830" s="18"/>
    </row>
    <row r="3831" spans="4:16" x14ac:dyDescent="0.25">
      <c r="D3831" s="11"/>
      <c r="E3831" s="11"/>
      <c r="F3831" s="12"/>
      <c r="G3831" s="11"/>
      <c r="H3831" s="13"/>
      <c r="I3831" s="14"/>
      <c r="K3831" s="11"/>
      <c r="L3831" s="11"/>
      <c r="M3831" s="15"/>
      <c r="N3831" s="16"/>
      <c r="O3831" s="17"/>
      <c r="P3831" s="18"/>
    </row>
    <row r="3832" spans="4:16" x14ac:dyDescent="0.25">
      <c r="D3832" s="11"/>
      <c r="E3832" s="11"/>
      <c r="F3832" s="12"/>
      <c r="G3832" s="11"/>
      <c r="H3832" s="13"/>
      <c r="I3832" s="14"/>
      <c r="K3832" s="11"/>
      <c r="L3832" s="11"/>
      <c r="M3832" s="15"/>
      <c r="N3832" s="16"/>
      <c r="O3832" s="17"/>
      <c r="P3832" s="18"/>
    </row>
    <row r="3833" spans="4:16" x14ac:dyDescent="0.25">
      <c r="D3833" s="11"/>
      <c r="E3833" s="11"/>
      <c r="F3833" s="12"/>
      <c r="G3833" s="11"/>
      <c r="H3833" s="13"/>
      <c r="I3833" s="14"/>
      <c r="K3833" s="11"/>
      <c r="L3833" s="11"/>
      <c r="M3833" s="15"/>
      <c r="N3833" s="16"/>
      <c r="O3833" s="17"/>
      <c r="P3833" s="18"/>
    </row>
    <row r="3834" spans="4:16" x14ac:dyDescent="0.25">
      <c r="D3834" s="11"/>
      <c r="E3834" s="11"/>
      <c r="F3834" s="12"/>
      <c r="G3834" s="11"/>
      <c r="H3834" s="13"/>
      <c r="I3834" s="14"/>
      <c r="K3834" s="11"/>
      <c r="L3834" s="11"/>
      <c r="M3834" s="15"/>
      <c r="N3834" s="16"/>
      <c r="O3834" s="17"/>
      <c r="P3834" s="18"/>
    </row>
    <row r="3835" spans="4:16" x14ac:dyDescent="0.25">
      <c r="D3835" s="11"/>
      <c r="E3835" s="11"/>
      <c r="F3835" s="12"/>
      <c r="G3835" s="11"/>
      <c r="H3835" s="13"/>
      <c r="I3835" s="14"/>
      <c r="K3835" s="11"/>
      <c r="L3835" s="11"/>
      <c r="M3835" s="15"/>
      <c r="N3835" s="16"/>
      <c r="O3835" s="17"/>
      <c r="P3835" s="18"/>
    </row>
    <row r="3836" spans="4:16" x14ac:dyDescent="0.25">
      <c r="D3836" s="11"/>
      <c r="E3836" s="11"/>
      <c r="F3836" s="12"/>
      <c r="G3836" s="11"/>
      <c r="H3836" s="13"/>
      <c r="I3836" s="14"/>
      <c r="K3836" s="11"/>
      <c r="L3836" s="11"/>
      <c r="M3836" s="15"/>
      <c r="N3836" s="16"/>
      <c r="O3836" s="17"/>
      <c r="P3836" s="18"/>
    </row>
    <row r="3837" spans="4:16" x14ac:dyDescent="0.25">
      <c r="D3837" s="11"/>
      <c r="E3837" s="11"/>
      <c r="F3837" s="12"/>
      <c r="G3837" s="11"/>
      <c r="H3837" s="13"/>
      <c r="I3837" s="14"/>
      <c r="K3837" s="11"/>
      <c r="L3837" s="11"/>
      <c r="M3837" s="15"/>
      <c r="N3837" s="16"/>
      <c r="O3837" s="17"/>
      <c r="P3837" s="18"/>
    </row>
    <row r="3838" spans="4:16" x14ac:dyDescent="0.25">
      <c r="D3838" s="11"/>
      <c r="E3838" s="11"/>
      <c r="F3838" s="12"/>
      <c r="G3838" s="11"/>
      <c r="H3838" s="13"/>
      <c r="I3838" s="14"/>
      <c r="K3838" s="11"/>
      <c r="L3838" s="11"/>
      <c r="M3838" s="15"/>
      <c r="N3838" s="16"/>
      <c r="O3838" s="17"/>
      <c r="P3838" s="18"/>
    </row>
    <row r="3839" spans="4:16" x14ac:dyDescent="0.25">
      <c r="D3839" s="11"/>
      <c r="E3839" s="11"/>
      <c r="F3839" s="12"/>
      <c r="G3839" s="11"/>
      <c r="H3839" s="13"/>
      <c r="I3839" s="14"/>
      <c r="K3839" s="11"/>
      <c r="L3839" s="11"/>
      <c r="M3839" s="15"/>
      <c r="N3839" s="16"/>
      <c r="O3839" s="17"/>
      <c r="P3839" s="18"/>
    </row>
    <row r="3840" spans="4:16" x14ac:dyDescent="0.25">
      <c r="D3840" s="11"/>
      <c r="E3840" s="11"/>
      <c r="F3840" s="12"/>
      <c r="G3840" s="11"/>
      <c r="H3840" s="13"/>
      <c r="I3840" s="14"/>
      <c r="K3840" s="11"/>
      <c r="L3840" s="11"/>
      <c r="M3840" s="15"/>
      <c r="N3840" s="16"/>
      <c r="O3840" s="17"/>
      <c r="P3840" s="18"/>
    </row>
    <row r="3841" spans="4:16" x14ac:dyDescent="0.25">
      <c r="D3841" s="11"/>
      <c r="E3841" s="11"/>
      <c r="F3841" s="12"/>
      <c r="G3841" s="11"/>
      <c r="H3841" s="13"/>
      <c r="I3841" s="14"/>
      <c r="K3841" s="11"/>
      <c r="L3841" s="11"/>
      <c r="M3841" s="15"/>
      <c r="N3841" s="16"/>
      <c r="O3841" s="17"/>
      <c r="P3841" s="18"/>
    </row>
    <row r="3842" spans="4:16" x14ac:dyDescent="0.25">
      <c r="D3842" s="11"/>
      <c r="E3842" s="11"/>
      <c r="F3842" s="12"/>
      <c r="G3842" s="11"/>
      <c r="H3842" s="13"/>
      <c r="I3842" s="14"/>
      <c r="K3842" s="11"/>
      <c r="L3842" s="11"/>
      <c r="M3842" s="15"/>
      <c r="N3842" s="16"/>
      <c r="O3842" s="17"/>
      <c r="P3842" s="18"/>
    </row>
    <row r="3843" spans="4:16" x14ac:dyDescent="0.25">
      <c r="D3843" s="11"/>
      <c r="E3843" s="11"/>
      <c r="F3843" s="12"/>
      <c r="G3843" s="11"/>
      <c r="H3843" s="13"/>
      <c r="I3843" s="14"/>
      <c r="K3843" s="11"/>
      <c r="L3843" s="11"/>
      <c r="M3843" s="15"/>
      <c r="N3843" s="16"/>
      <c r="O3843" s="17"/>
      <c r="P3843" s="18"/>
    </row>
    <row r="3844" spans="4:16" x14ac:dyDescent="0.25">
      <c r="D3844" s="11"/>
      <c r="E3844" s="11"/>
      <c r="F3844" s="12"/>
      <c r="G3844" s="11"/>
      <c r="H3844" s="13"/>
      <c r="I3844" s="14"/>
      <c r="K3844" s="11"/>
      <c r="L3844" s="11"/>
      <c r="M3844" s="15"/>
      <c r="N3844" s="16"/>
      <c r="O3844" s="17"/>
      <c r="P3844" s="18"/>
    </row>
    <row r="3845" spans="4:16" x14ac:dyDescent="0.25">
      <c r="D3845" s="11"/>
      <c r="E3845" s="11"/>
      <c r="F3845" s="12"/>
      <c r="G3845" s="11"/>
      <c r="H3845" s="13"/>
      <c r="I3845" s="14"/>
      <c r="K3845" s="11"/>
      <c r="L3845" s="11"/>
      <c r="M3845" s="15"/>
      <c r="N3845" s="16"/>
      <c r="O3845" s="17"/>
      <c r="P3845" s="18"/>
    </row>
    <row r="3846" spans="4:16" x14ac:dyDescent="0.25">
      <c r="D3846" s="11"/>
      <c r="E3846" s="11"/>
      <c r="F3846" s="12"/>
      <c r="G3846" s="11"/>
      <c r="H3846" s="13"/>
      <c r="I3846" s="14"/>
      <c r="K3846" s="11"/>
      <c r="L3846" s="11"/>
      <c r="M3846" s="15"/>
      <c r="N3846" s="16"/>
      <c r="O3846" s="17"/>
      <c r="P3846" s="18"/>
    </row>
    <row r="3847" spans="4:16" x14ac:dyDescent="0.25">
      <c r="D3847" s="11"/>
      <c r="E3847" s="11"/>
      <c r="F3847" s="12"/>
      <c r="G3847" s="11"/>
      <c r="H3847" s="13"/>
      <c r="I3847" s="14"/>
      <c r="K3847" s="11"/>
      <c r="L3847" s="11"/>
      <c r="M3847" s="15"/>
      <c r="N3847" s="16"/>
      <c r="O3847" s="17"/>
      <c r="P3847" s="18"/>
    </row>
    <row r="3848" spans="4:16" x14ac:dyDescent="0.25">
      <c r="D3848" s="11"/>
      <c r="E3848" s="11"/>
      <c r="F3848" s="12"/>
      <c r="G3848" s="11"/>
      <c r="H3848" s="13"/>
      <c r="I3848" s="14"/>
      <c r="K3848" s="11"/>
      <c r="L3848" s="11"/>
      <c r="M3848" s="15"/>
      <c r="N3848" s="16"/>
      <c r="O3848" s="17"/>
      <c r="P3848" s="18"/>
    </row>
    <row r="3849" spans="4:16" x14ac:dyDescent="0.25">
      <c r="D3849" s="11"/>
      <c r="E3849" s="11"/>
      <c r="F3849" s="12"/>
      <c r="G3849" s="11"/>
      <c r="H3849" s="13"/>
      <c r="I3849" s="14"/>
      <c r="K3849" s="11"/>
      <c r="L3849" s="11"/>
      <c r="M3849" s="15"/>
      <c r="N3849" s="16"/>
      <c r="O3849" s="17"/>
      <c r="P3849" s="18"/>
    </row>
    <row r="3850" spans="4:16" x14ac:dyDescent="0.25">
      <c r="D3850" s="11"/>
      <c r="E3850" s="11"/>
      <c r="F3850" s="12"/>
      <c r="G3850" s="11"/>
      <c r="H3850" s="13"/>
      <c r="I3850" s="14"/>
      <c r="K3850" s="11"/>
      <c r="L3850" s="11"/>
      <c r="M3850" s="15"/>
      <c r="N3850" s="16"/>
      <c r="O3850" s="17"/>
      <c r="P3850" s="18"/>
    </row>
    <row r="3851" spans="4:16" x14ac:dyDescent="0.25">
      <c r="D3851" s="11"/>
      <c r="E3851" s="11"/>
      <c r="F3851" s="12"/>
      <c r="G3851" s="11"/>
      <c r="H3851" s="13"/>
      <c r="I3851" s="14"/>
      <c r="K3851" s="11"/>
      <c r="L3851" s="11"/>
      <c r="M3851" s="15"/>
      <c r="N3851" s="16"/>
      <c r="O3851" s="17"/>
      <c r="P3851" s="18"/>
    </row>
    <row r="3852" spans="4:16" x14ac:dyDescent="0.25">
      <c r="D3852" s="11"/>
      <c r="E3852" s="11"/>
      <c r="F3852" s="12"/>
      <c r="G3852" s="11"/>
      <c r="H3852" s="13"/>
      <c r="I3852" s="14"/>
      <c r="K3852" s="11"/>
      <c r="L3852" s="11"/>
      <c r="M3852" s="15"/>
      <c r="N3852" s="16"/>
      <c r="O3852" s="17"/>
      <c r="P3852" s="18"/>
    </row>
    <row r="3853" spans="4:16" x14ac:dyDescent="0.25">
      <c r="D3853" s="11"/>
      <c r="E3853" s="11"/>
      <c r="F3853" s="12"/>
      <c r="G3853" s="11"/>
      <c r="H3853" s="13"/>
      <c r="I3853" s="14"/>
      <c r="K3853" s="11"/>
      <c r="L3853" s="11"/>
      <c r="M3853" s="15"/>
      <c r="N3853" s="16"/>
      <c r="O3853" s="17"/>
      <c r="P3853" s="18"/>
    </row>
    <row r="3854" spans="4:16" x14ac:dyDescent="0.25">
      <c r="D3854" s="11"/>
      <c r="E3854" s="11"/>
      <c r="F3854" s="12"/>
      <c r="G3854" s="11"/>
      <c r="H3854" s="13"/>
      <c r="I3854" s="14"/>
      <c r="K3854" s="11"/>
      <c r="L3854" s="11"/>
      <c r="M3854" s="15"/>
      <c r="N3854" s="16"/>
      <c r="O3854" s="17"/>
      <c r="P3854" s="18"/>
    </row>
    <row r="3855" spans="4:16" x14ac:dyDescent="0.25">
      <c r="D3855" s="11"/>
      <c r="E3855" s="11"/>
      <c r="F3855" s="12"/>
      <c r="G3855" s="11"/>
      <c r="H3855" s="13"/>
      <c r="I3855" s="14"/>
      <c r="K3855" s="11"/>
      <c r="L3855" s="11"/>
      <c r="M3855" s="15"/>
      <c r="N3855" s="16"/>
      <c r="O3855" s="17"/>
      <c r="P3855" s="18"/>
    </row>
    <row r="3856" spans="4:16" x14ac:dyDescent="0.25">
      <c r="D3856" s="11"/>
      <c r="E3856" s="11"/>
      <c r="F3856" s="12"/>
      <c r="G3856" s="11"/>
      <c r="H3856" s="13"/>
      <c r="I3856" s="14"/>
      <c r="K3856" s="11"/>
      <c r="L3856" s="11"/>
      <c r="M3856" s="15"/>
      <c r="N3856" s="16"/>
      <c r="O3856" s="17"/>
      <c r="P3856" s="18"/>
    </row>
    <row r="3857" spans="4:16" x14ac:dyDescent="0.25">
      <c r="D3857" s="11"/>
      <c r="E3857" s="11"/>
      <c r="F3857" s="12"/>
      <c r="G3857" s="11"/>
      <c r="H3857" s="13"/>
      <c r="I3857" s="14"/>
      <c r="K3857" s="11"/>
      <c r="L3857" s="11"/>
      <c r="M3857" s="15"/>
      <c r="N3857" s="16"/>
      <c r="O3857" s="17"/>
      <c r="P3857" s="18"/>
    </row>
    <row r="3858" spans="4:16" x14ac:dyDescent="0.25">
      <c r="D3858" s="11"/>
      <c r="E3858" s="11"/>
      <c r="F3858" s="12"/>
      <c r="G3858" s="11"/>
      <c r="H3858" s="13"/>
      <c r="I3858" s="14"/>
      <c r="K3858" s="11"/>
      <c r="L3858" s="11"/>
      <c r="M3858" s="15"/>
      <c r="N3858" s="16"/>
      <c r="O3858" s="17"/>
      <c r="P3858" s="18"/>
    </row>
    <row r="3859" spans="4:16" x14ac:dyDescent="0.25">
      <c r="D3859" s="11"/>
      <c r="E3859" s="11"/>
      <c r="F3859" s="12"/>
      <c r="G3859" s="11"/>
      <c r="H3859" s="13"/>
      <c r="I3859" s="14"/>
      <c r="K3859" s="11"/>
      <c r="L3859" s="11"/>
      <c r="M3859" s="15"/>
      <c r="N3859" s="16"/>
      <c r="O3859" s="17"/>
      <c r="P3859" s="18"/>
    </row>
    <row r="3860" spans="4:16" x14ac:dyDescent="0.25">
      <c r="D3860" s="11"/>
      <c r="E3860" s="11"/>
      <c r="F3860" s="12"/>
      <c r="G3860" s="11"/>
      <c r="H3860" s="13"/>
      <c r="I3860" s="14"/>
      <c r="K3860" s="11"/>
      <c r="L3860" s="11"/>
      <c r="M3860" s="15"/>
      <c r="N3860" s="16"/>
      <c r="O3860" s="17"/>
      <c r="P3860" s="18"/>
    </row>
    <row r="3861" spans="4:16" x14ac:dyDescent="0.25">
      <c r="D3861" s="11"/>
      <c r="E3861" s="11"/>
      <c r="F3861" s="12"/>
      <c r="G3861" s="11"/>
      <c r="H3861" s="13"/>
      <c r="I3861" s="14"/>
      <c r="K3861" s="11"/>
      <c r="L3861" s="11"/>
      <c r="M3861" s="15"/>
      <c r="N3861" s="16"/>
      <c r="O3861" s="17"/>
      <c r="P3861" s="18"/>
    </row>
    <row r="3862" spans="4:16" x14ac:dyDescent="0.25">
      <c r="D3862" s="11"/>
      <c r="E3862" s="11"/>
      <c r="F3862" s="12"/>
      <c r="G3862" s="11"/>
      <c r="H3862" s="13"/>
      <c r="I3862" s="14"/>
      <c r="K3862" s="11"/>
      <c r="L3862" s="11"/>
      <c r="M3862" s="15"/>
      <c r="N3862" s="16"/>
      <c r="O3862" s="17"/>
      <c r="P3862" s="18"/>
    </row>
    <row r="3863" spans="4:16" x14ac:dyDescent="0.25">
      <c r="D3863" s="11"/>
      <c r="E3863" s="11"/>
      <c r="F3863" s="12"/>
      <c r="G3863" s="11"/>
      <c r="H3863" s="13"/>
      <c r="I3863" s="14"/>
      <c r="K3863" s="11"/>
      <c r="L3863" s="11"/>
      <c r="M3863" s="15"/>
      <c r="N3863" s="16"/>
      <c r="O3863" s="17"/>
      <c r="P3863" s="18"/>
    </row>
    <row r="3864" spans="4:16" x14ac:dyDescent="0.25">
      <c r="D3864" s="11"/>
      <c r="E3864" s="11"/>
      <c r="F3864" s="12"/>
      <c r="G3864" s="11"/>
      <c r="H3864" s="13"/>
      <c r="I3864" s="14"/>
      <c r="K3864" s="11"/>
      <c r="L3864" s="11"/>
      <c r="M3864" s="15"/>
      <c r="N3864" s="16"/>
      <c r="O3864" s="17"/>
      <c r="P3864" s="18"/>
    </row>
    <row r="3865" spans="4:16" x14ac:dyDescent="0.25">
      <c r="D3865" s="11"/>
      <c r="E3865" s="11"/>
      <c r="F3865" s="12"/>
      <c r="G3865" s="11"/>
      <c r="H3865" s="13"/>
      <c r="I3865" s="14"/>
      <c r="K3865" s="11"/>
      <c r="L3865" s="11"/>
      <c r="M3865" s="15"/>
      <c r="N3865" s="16"/>
      <c r="O3865" s="17"/>
      <c r="P3865" s="18"/>
    </row>
    <row r="3866" spans="4:16" x14ac:dyDescent="0.25">
      <c r="D3866" s="11"/>
      <c r="E3866" s="11"/>
      <c r="F3866" s="12"/>
      <c r="G3866" s="11"/>
      <c r="H3866" s="13"/>
      <c r="I3866" s="14"/>
      <c r="K3866" s="11"/>
      <c r="L3866" s="11"/>
      <c r="M3866" s="15"/>
      <c r="N3866" s="16"/>
      <c r="O3866" s="17"/>
      <c r="P3866" s="18"/>
    </row>
    <row r="3867" spans="4:16" x14ac:dyDescent="0.25">
      <c r="D3867" s="11"/>
      <c r="E3867" s="11"/>
      <c r="F3867" s="12"/>
      <c r="G3867" s="11"/>
      <c r="H3867" s="13"/>
      <c r="I3867" s="14"/>
      <c r="K3867" s="11"/>
      <c r="L3867" s="11"/>
      <c r="M3867" s="15"/>
      <c r="N3867" s="16"/>
      <c r="O3867" s="17"/>
      <c r="P3867" s="18"/>
    </row>
    <row r="3868" spans="4:16" x14ac:dyDescent="0.25">
      <c r="D3868" s="11"/>
      <c r="E3868" s="11"/>
      <c r="F3868" s="12"/>
      <c r="G3868" s="11"/>
      <c r="H3868" s="13"/>
      <c r="I3868" s="14"/>
      <c r="K3868" s="11"/>
      <c r="L3868" s="11"/>
      <c r="M3868" s="15"/>
      <c r="N3868" s="16"/>
      <c r="O3868" s="17"/>
      <c r="P3868" s="18"/>
    </row>
    <row r="3869" spans="4:16" x14ac:dyDescent="0.25">
      <c r="D3869" s="11"/>
      <c r="E3869" s="11"/>
      <c r="F3869" s="12"/>
      <c r="G3869" s="11"/>
      <c r="H3869" s="13"/>
      <c r="I3869" s="14"/>
      <c r="K3869" s="11"/>
      <c r="L3869" s="11"/>
      <c r="M3869" s="15"/>
      <c r="N3869" s="16"/>
      <c r="O3869" s="17"/>
      <c r="P3869" s="18"/>
    </row>
    <row r="3870" spans="4:16" x14ac:dyDescent="0.25">
      <c r="D3870" s="11"/>
      <c r="E3870" s="11"/>
      <c r="F3870" s="12"/>
      <c r="G3870" s="11"/>
      <c r="H3870" s="13"/>
      <c r="I3870" s="14"/>
      <c r="K3870" s="11"/>
      <c r="L3870" s="11"/>
      <c r="M3870" s="15"/>
      <c r="N3870" s="16"/>
      <c r="O3870" s="17"/>
      <c r="P3870" s="18"/>
    </row>
    <row r="3871" spans="4:16" x14ac:dyDescent="0.25">
      <c r="D3871" s="11"/>
      <c r="E3871" s="11"/>
      <c r="F3871" s="12"/>
      <c r="G3871" s="11"/>
      <c r="H3871" s="13"/>
      <c r="I3871" s="14"/>
      <c r="K3871" s="11"/>
      <c r="L3871" s="11"/>
      <c r="M3871" s="15"/>
      <c r="N3871" s="16"/>
      <c r="O3871" s="17"/>
      <c r="P3871" s="18"/>
    </row>
    <row r="3872" spans="4:16" x14ac:dyDescent="0.25">
      <c r="D3872" s="11"/>
      <c r="E3872" s="11"/>
      <c r="F3872" s="12"/>
      <c r="G3872" s="11"/>
      <c r="H3872" s="13"/>
      <c r="I3872" s="14"/>
      <c r="K3872" s="11"/>
      <c r="L3872" s="11"/>
      <c r="M3872" s="15"/>
      <c r="N3872" s="16"/>
      <c r="O3872" s="17"/>
      <c r="P3872" s="18"/>
    </row>
    <row r="3873" spans="4:16" x14ac:dyDescent="0.25">
      <c r="D3873" s="11"/>
      <c r="E3873" s="11"/>
      <c r="F3873" s="12"/>
      <c r="G3873" s="11"/>
      <c r="H3873" s="13"/>
      <c r="I3873" s="14"/>
      <c r="K3873" s="11"/>
      <c r="L3873" s="11"/>
      <c r="M3873" s="15"/>
      <c r="N3873" s="16"/>
      <c r="O3873" s="17"/>
      <c r="P3873" s="18"/>
    </row>
    <row r="3874" spans="4:16" x14ac:dyDescent="0.25">
      <c r="D3874" s="11"/>
      <c r="E3874" s="11"/>
      <c r="F3874" s="12"/>
      <c r="G3874" s="11"/>
      <c r="H3874" s="13"/>
      <c r="I3874" s="14"/>
      <c r="K3874" s="11"/>
      <c r="L3874" s="11"/>
      <c r="M3874" s="15"/>
      <c r="N3874" s="16"/>
      <c r="O3874" s="17"/>
      <c r="P3874" s="18"/>
    </row>
    <row r="3875" spans="4:16" x14ac:dyDescent="0.25">
      <c r="D3875" s="11"/>
      <c r="E3875" s="11"/>
      <c r="F3875" s="12"/>
      <c r="G3875" s="11"/>
      <c r="H3875" s="13"/>
      <c r="I3875" s="14"/>
      <c r="K3875" s="11"/>
      <c r="L3875" s="11"/>
      <c r="M3875" s="15"/>
      <c r="N3875" s="16"/>
      <c r="O3875" s="17"/>
      <c r="P3875" s="18"/>
    </row>
    <row r="3876" spans="4:16" x14ac:dyDescent="0.25">
      <c r="D3876" s="11"/>
      <c r="E3876" s="11"/>
      <c r="F3876" s="12"/>
      <c r="G3876" s="11"/>
      <c r="H3876" s="13"/>
      <c r="I3876" s="14"/>
      <c r="K3876" s="11"/>
      <c r="L3876" s="11"/>
      <c r="M3876" s="15"/>
      <c r="N3876" s="16"/>
      <c r="O3876" s="17"/>
      <c r="P3876" s="18"/>
    </row>
    <row r="3877" spans="4:16" x14ac:dyDescent="0.25">
      <c r="D3877" s="11"/>
      <c r="E3877" s="11"/>
      <c r="F3877" s="12"/>
      <c r="G3877" s="11"/>
      <c r="H3877" s="13"/>
      <c r="I3877" s="14"/>
      <c r="K3877" s="11"/>
      <c r="L3877" s="11"/>
      <c r="M3877" s="15"/>
      <c r="N3877" s="16"/>
      <c r="O3877" s="17"/>
      <c r="P3877" s="18"/>
    </row>
    <row r="3878" spans="4:16" x14ac:dyDescent="0.25">
      <c r="D3878" s="11"/>
      <c r="E3878" s="11"/>
      <c r="F3878" s="12"/>
      <c r="G3878" s="11"/>
      <c r="H3878" s="13"/>
      <c r="I3878" s="14"/>
      <c r="K3878" s="11"/>
      <c r="L3878" s="11"/>
      <c r="M3878" s="15"/>
      <c r="N3878" s="16"/>
      <c r="O3878" s="17"/>
      <c r="P3878" s="18"/>
    </row>
    <row r="3879" spans="4:16" x14ac:dyDescent="0.25">
      <c r="D3879" s="11"/>
      <c r="E3879" s="11"/>
      <c r="F3879" s="12"/>
      <c r="G3879" s="11"/>
      <c r="H3879" s="13"/>
      <c r="I3879" s="14"/>
      <c r="K3879" s="11"/>
      <c r="L3879" s="11"/>
      <c r="M3879" s="15"/>
      <c r="N3879" s="16"/>
      <c r="O3879" s="17"/>
      <c r="P3879" s="18"/>
    </row>
    <row r="3880" spans="4:16" x14ac:dyDescent="0.25">
      <c r="D3880" s="11"/>
      <c r="E3880" s="11"/>
      <c r="F3880" s="12"/>
      <c r="G3880" s="11"/>
      <c r="H3880" s="13"/>
      <c r="I3880" s="14"/>
      <c r="K3880" s="11"/>
      <c r="L3880" s="11"/>
      <c r="M3880" s="15"/>
      <c r="N3880" s="16"/>
      <c r="O3880" s="17"/>
      <c r="P3880" s="18"/>
    </row>
    <row r="3881" spans="4:16" x14ac:dyDescent="0.25">
      <c r="D3881" s="11"/>
      <c r="E3881" s="11"/>
      <c r="F3881" s="12"/>
      <c r="G3881" s="11"/>
      <c r="H3881" s="13"/>
      <c r="I3881" s="14"/>
      <c r="K3881" s="11"/>
      <c r="L3881" s="11"/>
      <c r="M3881" s="15"/>
      <c r="N3881" s="16"/>
      <c r="O3881" s="17"/>
      <c r="P3881" s="18"/>
    </row>
    <row r="3882" spans="4:16" x14ac:dyDescent="0.25">
      <c r="D3882" s="11"/>
      <c r="E3882" s="11"/>
      <c r="F3882" s="12"/>
      <c r="G3882" s="11"/>
      <c r="H3882" s="13"/>
      <c r="I3882" s="14"/>
      <c r="K3882" s="11"/>
      <c r="L3882" s="11"/>
      <c r="M3882" s="15"/>
      <c r="N3882" s="16"/>
      <c r="O3882" s="17"/>
      <c r="P3882" s="18"/>
    </row>
    <row r="3883" spans="4:16" x14ac:dyDescent="0.25">
      <c r="D3883" s="11"/>
      <c r="E3883" s="11"/>
      <c r="F3883" s="12"/>
      <c r="G3883" s="11"/>
      <c r="H3883" s="13"/>
      <c r="I3883" s="14"/>
      <c r="K3883" s="11"/>
      <c r="L3883" s="11"/>
      <c r="M3883" s="15"/>
      <c r="N3883" s="16"/>
      <c r="O3883" s="17"/>
      <c r="P3883" s="18"/>
    </row>
    <row r="3884" spans="4:16" x14ac:dyDescent="0.25">
      <c r="D3884" s="11"/>
      <c r="E3884" s="11"/>
      <c r="F3884" s="12"/>
      <c r="G3884" s="11"/>
      <c r="H3884" s="13"/>
      <c r="I3884" s="14"/>
      <c r="K3884" s="11"/>
      <c r="L3884" s="11"/>
      <c r="M3884" s="15"/>
      <c r="N3884" s="16"/>
      <c r="O3884" s="17"/>
      <c r="P3884" s="18"/>
    </row>
    <row r="3885" spans="4:16" x14ac:dyDescent="0.25">
      <c r="D3885" s="11"/>
      <c r="E3885" s="11"/>
      <c r="F3885" s="12"/>
      <c r="G3885" s="11"/>
      <c r="H3885" s="13"/>
      <c r="I3885" s="14"/>
      <c r="K3885" s="11"/>
      <c r="L3885" s="11"/>
      <c r="M3885" s="15"/>
      <c r="N3885" s="16"/>
      <c r="O3885" s="17"/>
      <c r="P3885" s="18"/>
    </row>
    <row r="3886" spans="4:16" x14ac:dyDescent="0.25">
      <c r="D3886" s="11"/>
      <c r="E3886" s="11"/>
      <c r="F3886" s="12"/>
      <c r="G3886" s="11"/>
      <c r="H3886" s="13"/>
      <c r="I3886" s="14"/>
      <c r="K3886" s="11"/>
      <c r="L3886" s="11"/>
      <c r="M3886" s="15"/>
      <c r="N3886" s="16"/>
      <c r="O3886" s="17"/>
      <c r="P3886" s="18"/>
    </row>
    <row r="3887" spans="4:16" x14ac:dyDescent="0.25">
      <c r="D3887" s="11"/>
      <c r="E3887" s="11"/>
      <c r="F3887" s="12"/>
      <c r="G3887" s="11"/>
      <c r="H3887" s="13"/>
      <c r="I3887" s="14"/>
      <c r="K3887" s="11"/>
      <c r="L3887" s="11"/>
      <c r="M3887" s="15"/>
      <c r="N3887" s="16"/>
      <c r="O3887" s="17"/>
      <c r="P3887" s="18"/>
    </row>
    <row r="3888" spans="4:16" x14ac:dyDescent="0.25">
      <c r="D3888" s="11"/>
      <c r="E3888" s="11"/>
      <c r="F3888" s="12"/>
      <c r="G3888" s="11"/>
      <c r="H3888" s="13"/>
      <c r="I3888" s="14"/>
      <c r="K3888" s="11"/>
      <c r="L3888" s="11"/>
      <c r="M3888" s="15"/>
      <c r="N3888" s="16"/>
      <c r="O3888" s="17"/>
      <c r="P3888" s="18"/>
    </row>
    <row r="3889" spans="4:16" x14ac:dyDescent="0.25">
      <c r="D3889" s="11"/>
      <c r="E3889" s="11"/>
      <c r="F3889" s="12"/>
      <c r="G3889" s="11"/>
      <c r="H3889" s="13"/>
      <c r="I3889" s="14"/>
      <c r="K3889" s="11"/>
      <c r="L3889" s="11"/>
      <c r="M3889" s="15"/>
      <c r="N3889" s="16"/>
      <c r="O3889" s="17"/>
      <c r="P3889" s="18"/>
    </row>
    <row r="3890" spans="4:16" x14ac:dyDescent="0.25">
      <c r="D3890" s="11"/>
      <c r="E3890" s="11"/>
      <c r="F3890" s="12"/>
      <c r="G3890" s="11"/>
      <c r="H3890" s="13"/>
      <c r="I3890" s="14"/>
      <c r="K3890" s="11"/>
      <c r="L3890" s="11"/>
      <c r="M3890" s="15"/>
      <c r="N3890" s="16"/>
      <c r="O3890" s="17"/>
      <c r="P3890" s="18"/>
    </row>
    <row r="3891" spans="4:16" x14ac:dyDescent="0.25">
      <c r="D3891" s="11"/>
      <c r="E3891" s="11"/>
      <c r="F3891" s="12"/>
      <c r="G3891" s="11"/>
      <c r="H3891" s="13"/>
      <c r="I3891" s="14"/>
      <c r="K3891" s="11"/>
      <c r="L3891" s="11"/>
      <c r="M3891" s="15"/>
      <c r="N3891" s="16"/>
      <c r="O3891" s="17"/>
      <c r="P3891" s="18"/>
    </row>
    <row r="3892" spans="4:16" x14ac:dyDescent="0.25">
      <c r="D3892" s="11"/>
      <c r="E3892" s="11"/>
      <c r="F3892" s="12"/>
      <c r="G3892" s="11"/>
      <c r="H3892" s="13"/>
      <c r="I3892" s="14"/>
      <c r="K3892" s="11"/>
      <c r="L3892" s="11"/>
      <c r="M3892" s="15"/>
      <c r="N3892" s="16"/>
      <c r="O3892" s="17"/>
      <c r="P3892" s="18"/>
    </row>
    <row r="3893" spans="4:16" x14ac:dyDescent="0.25">
      <c r="D3893" s="11"/>
      <c r="E3893" s="11"/>
      <c r="F3893" s="12"/>
      <c r="G3893" s="11"/>
      <c r="H3893" s="13"/>
      <c r="I3893" s="14"/>
      <c r="K3893" s="11"/>
      <c r="L3893" s="11"/>
      <c r="M3893" s="15"/>
      <c r="N3893" s="16"/>
      <c r="O3893" s="17"/>
      <c r="P3893" s="18"/>
    </row>
    <row r="3894" spans="4:16" x14ac:dyDescent="0.25">
      <c r="D3894" s="11"/>
      <c r="E3894" s="11"/>
      <c r="F3894" s="12"/>
      <c r="G3894" s="11"/>
      <c r="H3894" s="13"/>
      <c r="I3894" s="14"/>
      <c r="K3894" s="11"/>
      <c r="L3894" s="11"/>
      <c r="M3894" s="15"/>
      <c r="N3894" s="16"/>
      <c r="O3894" s="17"/>
      <c r="P3894" s="18"/>
    </row>
    <row r="3895" spans="4:16" x14ac:dyDescent="0.25">
      <c r="D3895" s="11"/>
      <c r="E3895" s="11"/>
      <c r="F3895" s="12"/>
      <c r="G3895" s="11"/>
      <c r="H3895" s="13"/>
      <c r="I3895" s="14"/>
      <c r="K3895" s="11"/>
      <c r="L3895" s="11"/>
      <c r="M3895" s="15"/>
      <c r="N3895" s="16"/>
      <c r="O3895" s="17"/>
      <c r="P3895" s="18"/>
    </row>
    <row r="3896" spans="4:16" x14ac:dyDescent="0.25">
      <c r="D3896" s="11"/>
      <c r="E3896" s="11"/>
      <c r="F3896" s="12"/>
      <c r="G3896" s="11"/>
      <c r="H3896" s="13"/>
      <c r="I3896" s="14"/>
      <c r="K3896" s="11"/>
      <c r="L3896" s="11"/>
      <c r="M3896" s="15"/>
      <c r="N3896" s="16"/>
      <c r="O3896" s="17"/>
      <c r="P3896" s="18"/>
    </row>
    <row r="3897" spans="4:16" x14ac:dyDescent="0.25">
      <c r="D3897" s="11"/>
      <c r="E3897" s="11"/>
      <c r="F3897" s="12"/>
      <c r="G3897" s="11"/>
      <c r="H3897" s="13"/>
      <c r="I3897" s="14"/>
      <c r="K3897" s="11"/>
      <c r="L3897" s="11"/>
      <c r="M3897" s="15"/>
      <c r="N3897" s="16"/>
      <c r="O3897" s="17"/>
      <c r="P3897" s="18"/>
    </row>
    <row r="3898" spans="4:16" x14ac:dyDescent="0.25">
      <c r="D3898" s="11"/>
      <c r="E3898" s="11"/>
      <c r="F3898" s="12"/>
      <c r="G3898" s="11"/>
      <c r="H3898" s="13"/>
      <c r="I3898" s="14"/>
      <c r="K3898" s="11"/>
      <c r="L3898" s="11"/>
      <c r="M3898" s="15"/>
      <c r="N3898" s="16"/>
      <c r="O3898" s="17"/>
      <c r="P3898" s="18"/>
    </row>
    <row r="3899" spans="4:16" x14ac:dyDescent="0.25">
      <c r="D3899" s="11"/>
      <c r="E3899" s="11"/>
      <c r="F3899" s="12"/>
      <c r="G3899" s="11"/>
      <c r="H3899" s="13"/>
      <c r="I3899" s="14"/>
      <c r="K3899" s="11"/>
      <c r="L3899" s="11"/>
      <c r="M3899" s="15"/>
      <c r="N3899" s="16"/>
      <c r="O3899" s="17"/>
      <c r="P3899" s="18"/>
    </row>
    <row r="3900" spans="4:16" x14ac:dyDescent="0.25">
      <c r="D3900" s="11"/>
      <c r="E3900" s="11"/>
      <c r="F3900" s="12"/>
      <c r="G3900" s="11"/>
      <c r="H3900" s="13"/>
      <c r="I3900" s="14"/>
      <c r="K3900" s="11"/>
      <c r="L3900" s="11"/>
      <c r="M3900" s="15"/>
      <c r="N3900" s="16"/>
      <c r="O3900" s="17"/>
      <c r="P3900" s="18"/>
    </row>
    <row r="3901" spans="4:16" x14ac:dyDescent="0.25">
      <c r="D3901" s="11"/>
      <c r="E3901" s="11"/>
      <c r="F3901" s="12"/>
      <c r="G3901" s="11"/>
      <c r="H3901" s="13"/>
      <c r="I3901" s="14"/>
      <c r="K3901" s="11"/>
      <c r="L3901" s="11"/>
      <c r="M3901" s="15"/>
      <c r="N3901" s="16"/>
      <c r="O3901" s="17"/>
      <c r="P3901" s="18"/>
    </row>
    <row r="3902" spans="4:16" x14ac:dyDescent="0.25">
      <c r="D3902" s="11"/>
      <c r="E3902" s="11"/>
      <c r="F3902" s="12"/>
      <c r="G3902" s="11"/>
      <c r="H3902" s="13"/>
      <c r="I3902" s="14"/>
      <c r="K3902" s="11"/>
      <c r="L3902" s="11"/>
      <c r="M3902" s="15"/>
      <c r="N3902" s="16"/>
      <c r="O3902" s="17"/>
      <c r="P3902" s="18"/>
    </row>
    <row r="3903" spans="4:16" x14ac:dyDescent="0.25">
      <c r="D3903" s="11"/>
      <c r="E3903" s="11"/>
      <c r="F3903" s="12"/>
      <c r="G3903" s="11"/>
      <c r="H3903" s="13"/>
      <c r="I3903" s="14"/>
      <c r="K3903" s="11"/>
      <c r="L3903" s="11"/>
      <c r="M3903" s="15"/>
      <c r="N3903" s="16"/>
      <c r="O3903" s="17"/>
      <c r="P3903" s="18"/>
    </row>
    <row r="3904" spans="4:16" x14ac:dyDescent="0.25">
      <c r="D3904" s="11"/>
      <c r="E3904" s="11"/>
      <c r="F3904" s="12"/>
      <c r="G3904" s="11"/>
      <c r="H3904" s="13"/>
      <c r="I3904" s="14"/>
      <c r="K3904" s="11"/>
      <c r="L3904" s="11"/>
      <c r="M3904" s="15"/>
      <c r="N3904" s="16"/>
      <c r="O3904" s="17"/>
      <c r="P3904" s="18"/>
    </row>
    <row r="3905" spans="4:16" x14ac:dyDescent="0.25">
      <c r="D3905" s="11"/>
      <c r="E3905" s="11"/>
      <c r="F3905" s="12"/>
      <c r="G3905" s="11"/>
      <c r="H3905" s="13"/>
      <c r="I3905" s="14"/>
      <c r="K3905" s="11"/>
      <c r="L3905" s="11"/>
      <c r="M3905" s="15"/>
      <c r="N3905" s="16"/>
      <c r="O3905" s="17"/>
      <c r="P3905" s="18"/>
    </row>
    <row r="3906" spans="4:16" x14ac:dyDescent="0.25">
      <c r="D3906" s="11"/>
      <c r="E3906" s="11"/>
      <c r="F3906" s="12"/>
      <c r="G3906" s="11"/>
      <c r="H3906" s="13"/>
      <c r="I3906" s="14"/>
      <c r="K3906" s="11"/>
      <c r="L3906" s="11"/>
      <c r="M3906" s="15"/>
      <c r="N3906" s="16"/>
      <c r="O3906" s="17"/>
      <c r="P3906" s="18"/>
    </row>
    <row r="3907" spans="4:16" x14ac:dyDescent="0.25">
      <c r="D3907" s="11"/>
      <c r="E3907" s="11"/>
      <c r="F3907" s="12"/>
      <c r="G3907" s="11"/>
      <c r="H3907" s="13"/>
      <c r="I3907" s="14"/>
      <c r="K3907" s="11"/>
      <c r="L3907" s="11"/>
      <c r="M3907" s="15"/>
      <c r="N3907" s="16"/>
      <c r="O3907" s="17"/>
      <c r="P3907" s="18"/>
    </row>
    <row r="3908" spans="4:16" x14ac:dyDescent="0.25">
      <c r="D3908" s="11"/>
      <c r="E3908" s="11"/>
      <c r="F3908" s="12"/>
      <c r="G3908" s="11"/>
      <c r="H3908" s="13"/>
      <c r="I3908" s="14"/>
      <c r="K3908" s="11"/>
      <c r="L3908" s="11"/>
      <c r="M3908" s="15"/>
      <c r="N3908" s="16"/>
      <c r="O3908" s="17"/>
      <c r="P3908" s="18"/>
    </row>
    <row r="3909" spans="4:16" x14ac:dyDescent="0.25">
      <c r="D3909" s="11"/>
      <c r="E3909" s="11"/>
      <c r="F3909" s="12"/>
      <c r="G3909" s="11"/>
      <c r="H3909" s="13"/>
      <c r="I3909" s="14"/>
      <c r="K3909" s="11"/>
      <c r="L3909" s="11"/>
      <c r="M3909" s="15"/>
      <c r="N3909" s="16"/>
      <c r="O3909" s="17"/>
      <c r="P3909" s="18"/>
    </row>
    <row r="3910" spans="4:16" x14ac:dyDescent="0.25">
      <c r="D3910" s="11"/>
      <c r="E3910" s="11"/>
      <c r="F3910" s="12"/>
      <c r="G3910" s="11"/>
      <c r="H3910" s="13"/>
      <c r="I3910" s="14"/>
      <c r="K3910" s="11"/>
      <c r="L3910" s="11"/>
      <c r="M3910" s="15"/>
      <c r="N3910" s="16"/>
      <c r="O3910" s="17"/>
      <c r="P3910" s="18"/>
    </row>
    <row r="3911" spans="4:16" x14ac:dyDescent="0.25">
      <c r="D3911" s="11"/>
      <c r="E3911" s="11"/>
      <c r="F3911" s="12"/>
      <c r="G3911" s="11"/>
      <c r="H3911" s="13"/>
      <c r="I3911" s="14"/>
      <c r="K3911" s="11"/>
      <c r="L3911" s="11"/>
      <c r="M3911" s="15"/>
      <c r="N3911" s="16"/>
      <c r="O3911" s="17"/>
      <c r="P3911" s="18"/>
    </row>
    <row r="3912" spans="4:16" x14ac:dyDescent="0.25">
      <c r="D3912" s="11"/>
      <c r="E3912" s="11"/>
      <c r="F3912" s="12"/>
      <c r="G3912" s="11"/>
      <c r="H3912" s="13"/>
      <c r="I3912" s="14"/>
      <c r="K3912" s="11"/>
      <c r="L3912" s="11"/>
      <c r="M3912" s="15"/>
      <c r="N3912" s="16"/>
      <c r="O3912" s="17"/>
      <c r="P3912" s="18"/>
    </row>
    <row r="3913" spans="4:16" x14ac:dyDescent="0.25">
      <c r="D3913" s="11"/>
      <c r="E3913" s="11"/>
      <c r="F3913" s="12"/>
      <c r="G3913" s="11"/>
      <c r="H3913" s="13"/>
      <c r="I3913" s="14"/>
      <c r="K3913" s="11"/>
      <c r="L3913" s="11"/>
      <c r="M3913" s="15"/>
      <c r="N3913" s="16"/>
      <c r="O3913" s="17"/>
      <c r="P3913" s="18"/>
    </row>
    <row r="3914" spans="4:16" x14ac:dyDescent="0.25">
      <c r="D3914" s="11"/>
      <c r="E3914" s="11"/>
      <c r="F3914" s="12"/>
      <c r="G3914" s="11"/>
      <c r="H3914" s="13"/>
      <c r="I3914" s="14"/>
      <c r="K3914" s="11"/>
      <c r="L3914" s="11"/>
      <c r="M3914" s="15"/>
      <c r="N3914" s="16"/>
      <c r="O3914" s="17"/>
      <c r="P3914" s="18"/>
    </row>
    <row r="3915" spans="4:16" x14ac:dyDescent="0.25">
      <c r="D3915" s="11"/>
      <c r="E3915" s="11"/>
      <c r="F3915" s="12"/>
      <c r="G3915" s="11"/>
      <c r="H3915" s="13"/>
      <c r="I3915" s="14"/>
      <c r="K3915" s="11"/>
      <c r="L3915" s="11"/>
      <c r="M3915" s="15"/>
      <c r="N3915" s="16"/>
      <c r="O3915" s="17"/>
      <c r="P3915" s="18"/>
    </row>
    <row r="3916" spans="4:16" x14ac:dyDescent="0.25">
      <c r="D3916" s="11"/>
      <c r="E3916" s="11"/>
      <c r="F3916" s="12"/>
      <c r="G3916" s="11"/>
      <c r="H3916" s="13"/>
      <c r="I3916" s="14"/>
      <c r="K3916" s="11"/>
      <c r="L3916" s="11"/>
      <c r="M3916" s="15"/>
      <c r="N3916" s="16"/>
      <c r="O3916" s="17"/>
      <c r="P3916" s="18"/>
    </row>
    <row r="3917" spans="4:16" x14ac:dyDescent="0.25">
      <c r="D3917" s="11"/>
      <c r="E3917" s="11"/>
      <c r="F3917" s="12"/>
      <c r="G3917" s="11"/>
      <c r="H3917" s="13"/>
      <c r="I3917" s="14"/>
      <c r="K3917" s="11"/>
      <c r="L3917" s="11"/>
      <c r="M3917" s="15"/>
      <c r="N3917" s="16"/>
      <c r="O3917" s="17"/>
      <c r="P3917" s="18"/>
    </row>
    <row r="3918" spans="4:16" x14ac:dyDescent="0.25">
      <c r="D3918" s="11"/>
      <c r="E3918" s="11"/>
      <c r="F3918" s="12"/>
      <c r="G3918" s="11"/>
      <c r="H3918" s="13"/>
      <c r="I3918" s="14"/>
      <c r="K3918" s="11"/>
      <c r="L3918" s="11"/>
      <c r="M3918" s="15"/>
      <c r="N3918" s="16"/>
      <c r="O3918" s="17"/>
      <c r="P3918" s="18"/>
    </row>
    <row r="3919" spans="4:16" x14ac:dyDescent="0.25">
      <c r="D3919" s="11"/>
      <c r="E3919" s="11"/>
      <c r="F3919" s="12"/>
      <c r="G3919" s="11"/>
      <c r="H3919" s="13"/>
      <c r="I3919" s="14"/>
      <c r="K3919" s="11"/>
      <c r="L3919" s="11"/>
      <c r="M3919" s="15"/>
      <c r="N3919" s="16"/>
      <c r="O3919" s="17"/>
      <c r="P3919" s="18"/>
    </row>
    <row r="3920" spans="4:16" x14ac:dyDescent="0.25">
      <c r="D3920" s="11"/>
      <c r="E3920" s="11"/>
      <c r="F3920" s="12"/>
      <c r="G3920" s="11"/>
      <c r="H3920" s="13"/>
      <c r="I3920" s="14"/>
      <c r="K3920" s="11"/>
      <c r="L3920" s="11"/>
      <c r="M3920" s="15"/>
      <c r="N3920" s="16"/>
      <c r="O3920" s="17"/>
      <c r="P3920" s="18"/>
    </row>
    <row r="3921" spans="4:16" x14ac:dyDescent="0.25">
      <c r="D3921" s="11"/>
      <c r="E3921" s="11"/>
      <c r="F3921" s="12"/>
      <c r="G3921" s="11"/>
      <c r="H3921" s="13"/>
      <c r="I3921" s="14"/>
      <c r="K3921" s="11"/>
      <c r="L3921" s="11"/>
      <c r="M3921" s="15"/>
      <c r="N3921" s="16"/>
      <c r="O3921" s="17"/>
      <c r="P3921" s="18"/>
    </row>
    <row r="3922" spans="4:16" x14ac:dyDescent="0.25">
      <c r="D3922" s="11"/>
      <c r="E3922" s="11"/>
      <c r="F3922" s="12"/>
      <c r="G3922" s="11"/>
      <c r="H3922" s="13"/>
      <c r="I3922" s="14"/>
      <c r="K3922" s="11"/>
      <c r="L3922" s="11"/>
      <c r="M3922" s="15"/>
      <c r="N3922" s="16"/>
      <c r="O3922" s="17"/>
      <c r="P3922" s="18"/>
    </row>
    <row r="3923" spans="4:16" x14ac:dyDescent="0.25">
      <c r="D3923" s="11"/>
      <c r="E3923" s="11"/>
      <c r="F3923" s="12"/>
      <c r="G3923" s="11"/>
      <c r="H3923" s="13"/>
      <c r="I3923" s="14"/>
      <c r="K3923" s="11"/>
      <c r="L3923" s="11"/>
      <c r="M3923" s="15"/>
      <c r="N3923" s="16"/>
      <c r="O3923" s="17"/>
      <c r="P3923" s="18"/>
    </row>
    <row r="3924" spans="4:16" x14ac:dyDescent="0.25">
      <c r="D3924" s="11"/>
      <c r="E3924" s="11"/>
      <c r="F3924" s="12"/>
      <c r="G3924" s="11"/>
      <c r="H3924" s="13"/>
      <c r="I3924" s="14"/>
      <c r="K3924" s="11"/>
      <c r="L3924" s="11"/>
      <c r="M3924" s="15"/>
      <c r="N3924" s="16"/>
      <c r="O3924" s="17"/>
      <c r="P3924" s="18"/>
    </row>
    <row r="3925" spans="4:16" x14ac:dyDescent="0.25">
      <c r="D3925" s="11"/>
      <c r="E3925" s="11"/>
      <c r="F3925" s="12"/>
      <c r="G3925" s="11"/>
      <c r="H3925" s="13"/>
      <c r="I3925" s="14"/>
      <c r="K3925" s="11"/>
      <c r="L3925" s="11"/>
      <c r="M3925" s="15"/>
      <c r="N3925" s="16"/>
      <c r="O3925" s="17"/>
      <c r="P3925" s="18"/>
    </row>
    <row r="3926" spans="4:16" x14ac:dyDescent="0.25">
      <c r="D3926" s="11"/>
      <c r="E3926" s="11"/>
      <c r="F3926" s="12"/>
      <c r="G3926" s="11"/>
      <c r="H3926" s="13"/>
      <c r="I3926" s="14"/>
      <c r="K3926" s="11"/>
      <c r="L3926" s="11"/>
      <c r="M3926" s="15"/>
      <c r="N3926" s="16"/>
      <c r="O3926" s="17"/>
      <c r="P3926" s="18"/>
    </row>
    <row r="3927" spans="4:16" x14ac:dyDescent="0.25">
      <c r="D3927" s="11"/>
      <c r="E3927" s="11"/>
      <c r="F3927" s="12"/>
      <c r="G3927" s="11"/>
      <c r="H3927" s="13"/>
      <c r="I3927" s="14"/>
      <c r="K3927" s="11"/>
      <c r="L3927" s="11"/>
      <c r="M3927" s="15"/>
      <c r="N3927" s="16"/>
      <c r="O3927" s="17"/>
      <c r="P3927" s="18"/>
    </row>
    <row r="3928" spans="4:16" x14ac:dyDescent="0.25">
      <c r="D3928" s="11"/>
      <c r="E3928" s="11"/>
      <c r="F3928" s="12"/>
      <c r="G3928" s="11"/>
      <c r="H3928" s="13"/>
      <c r="I3928" s="14"/>
      <c r="K3928" s="11"/>
      <c r="L3928" s="11"/>
      <c r="M3928" s="15"/>
      <c r="N3928" s="16"/>
      <c r="O3928" s="17"/>
      <c r="P3928" s="18"/>
    </row>
    <row r="3929" spans="4:16" x14ac:dyDescent="0.25">
      <c r="D3929" s="11"/>
      <c r="E3929" s="11"/>
      <c r="F3929" s="12"/>
      <c r="G3929" s="11"/>
      <c r="H3929" s="13"/>
      <c r="I3929" s="14"/>
      <c r="K3929" s="11"/>
      <c r="L3929" s="11"/>
      <c r="M3929" s="15"/>
      <c r="N3929" s="16"/>
      <c r="O3929" s="17"/>
      <c r="P3929" s="18"/>
    </row>
    <row r="3930" spans="4:16" x14ac:dyDescent="0.25">
      <c r="D3930" s="11"/>
      <c r="E3930" s="11"/>
      <c r="F3930" s="12"/>
      <c r="G3930" s="11"/>
      <c r="H3930" s="13"/>
      <c r="I3930" s="14"/>
      <c r="K3930" s="11"/>
      <c r="L3930" s="11"/>
      <c r="M3930" s="15"/>
      <c r="N3930" s="16"/>
      <c r="O3930" s="17"/>
      <c r="P3930" s="18"/>
    </row>
    <row r="3931" spans="4:16" x14ac:dyDescent="0.25">
      <c r="D3931" s="11"/>
      <c r="E3931" s="11"/>
      <c r="F3931" s="12"/>
      <c r="G3931" s="11"/>
      <c r="H3931" s="13"/>
      <c r="I3931" s="14"/>
      <c r="K3931" s="11"/>
      <c r="L3931" s="11"/>
      <c r="M3931" s="15"/>
      <c r="N3931" s="16"/>
      <c r="O3931" s="17"/>
      <c r="P3931" s="18"/>
    </row>
    <row r="3932" spans="4:16" x14ac:dyDescent="0.25">
      <c r="D3932" s="11"/>
      <c r="E3932" s="11"/>
      <c r="F3932" s="12"/>
      <c r="G3932" s="11"/>
      <c r="H3932" s="13"/>
      <c r="I3932" s="14"/>
      <c r="K3932" s="11"/>
      <c r="L3932" s="11"/>
      <c r="M3932" s="15"/>
      <c r="N3932" s="16"/>
      <c r="O3932" s="17"/>
      <c r="P3932" s="18"/>
    </row>
    <row r="3933" spans="4:16" x14ac:dyDescent="0.25">
      <c r="D3933" s="11"/>
      <c r="E3933" s="11"/>
      <c r="F3933" s="12"/>
      <c r="G3933" s="11"/>
      <c r="H3933" s="13"/>
      <c r="I3933" s="14"/>
      <c r="K3933" s="11"/>
      <c r="L3933" s="11"/>
      <c r="M3933" s="15"/>
      <c r="N3933" s="16"/>
      <c r="O3933" s="17"/>
      <c r="P3933" s="18"/>
    </row>
    <row r="3934" spans="4:16" x14ac:dyDescent="0.25">
      <c r="D3934" s="11"/>
      <c r="E3934" s="11"/>
      <c r="F3934" s="12"/>
      <c r="G3934" s="11"/>
      <c r="H3934" s="13"/>
      <c r="I3934" s="14"/>
      <c r="K3934" s="11"/>
      <c r="L3934" s="11"/>
      <c r="M3934" s="15"/>
      <c r="N3934" s="16"/>
      <c r="O3934" s="17"/>
      <c r="P3934" s="18"/>
    </row>
    <row r="3935" spans="4:16" x14ac:dyDescent="0.25">
      <c r="D3935" s="11"/>
      <c r="E3935" s="11"/>
      <c r="F3935" s="12"/>
      <c r="G3935" s="11"/>
      <c r="H3935" s="13"/>
      <c r="I3935" s="14"/>
      <c r="K3935" s="11"/>
      <c r="L3935" s="11"/>
      <c r="M3935" s="15"/>
      <c r="N3935" s="16"/>
      <c r="O3935" s="17"/>
      <c r="P3935" s="18"/>
    </row>
    <row r="3936" spans="4:16" x14ac:dyDescent="0.25">
      <c r="D3936" s="11"/>
      <c r="E3936" s="11"/>
      <c r="F3936" s="12"/>
      <c r="G3936" s="11"/>
      <c r="H3936" s="13"/>
      <c r="I3936" s="14"/>
      <c r="K3936" s="11"/>
      <c r="L3936" s="11"/>
      <c r="M3936" s="15"/>
      <c r="N3936" s="16"/>
      <c r="O3936" s="17"/>
      <c r="P3936" s="18"/>
    </row>
    <row r="3937" spans="4:16" x14ac:dyDescent="0.25">
      <c r="D3937" s="11"/>
      <c r="E3937" s="11"/>
      <c r="F3937" s="12"/>
      <c r="G3937" s="11"/>
      <c r="H3937" s="13"/>
      <c r="I3937" s="14"/>
      <c r="K3937" s="11"/>
      <c r="L3937" s="11"/>
      <c r="M3937" s="15"/>
      <c r="N3937" s="16"/>
      <c r="O3937" s="17"/>
      <c r="P3937" s="18"/>
    </row>
    <row r="3938" spans="4:16" x14ac:dyDescent="0.25">
      <c r="D3938" s="11"/>
      <c r="E3938" s="11"/>
      <c r="F3938" s="12"/>
      <c r="G3938" s="11"/>
      <c r="H3938" s="13"/>
      <c r="I3938" s="14"/>
      <c r="K3938" s="11"/>
      <c r="L3938" s="11"/>
      <c r="M3938" s="15"/>
      <c r="N3938" s="16"/>
      <c r="O3938" s="17"/>
      <c r="P3938" s="18"/>
    </row>
    <row r="3939" spans="4:16" x14ac:dyDescent="0.25">
      <c r="D3939" s="11"/>
      <c r="E3939" s="11"/>
      <c r="F3939" s="12"/>
      <c r="G3939" s="11"/>
      <c r="H3939" s="13"/>
      <c r="I3939" s="14"/>
      <c r="K3939" s="11"/>
      <c r="L3939" s="11"/>
      <c r="M3939" s="15"/>
      <c r="N3939" s="16"/>
      <c r="O3939" s="17"/>
      <c r="P3939" s="18"/>
    </row>
    <row r="3940" spans="4:16" x14ac:dyDescent="0.25">
      <c r="D3940" s="11"/>
      <c r="E3940" s="11"/>
      <c r="F3940" s="12"/>
      <c r="G3940" s="11"/>
      <c r="H3940" s="13"/>
      <c r="I3940" s="14"/>
      <c r="K3940" s="11"/>
      <c r="L3940" s="11"/>
      <c r="M3940" s="15"/>
      <c r="N3940" s="16"/>
      <c r="O3940" s="17"/>
      <c r="P3940" s="18"/>
    </row>
    <row r="3941" spans="4:16" x14ac:dyDescent="0.25">
      <c r="D3941" s="11"/>
      <c r="E3941" s="11"/>
      <c r="F3941" s="12"/>
      <c r="G3941" s="11"/>
      <c r="H3941" s="13"/>
      <c r="I3941" s="14"/>
      <c r="K3941" s="11"/>
      <c r="L3941" s="11"/>
      <c r="M3941" s="15"/>
      <c r="N3941" s="16"/>
      <c r="O3941" s="17"/>
      <c r="P3941" s="18"/>
    </row>
    <row r="3942" spans="4:16" x14ac:dyDescent="0.25">
      <c r="D3942" s="11"/>
      <c r="E3942" s="11"/>
      <c r="F3942" s="12"/>
      <c r="G3942" s="11"/>
      <c r="H3942" s="13"/>
      <c r="I3942" s="14"/>
      <c r="K3942" s="11"/>
      <c r="L3942" s="11"/>
      <c r="M3942" s="15"/>
      <c r="N3942" s="16"/>
      <c r="O3942" s="17"/>
      <c r="P3942" s="18"/>
    </row>
    <row r="3943" spans="4:16" x14ac:dyDescent="0.25">
      <c r="D3943" s="11"/>
      <c r="E3943" s="11"/>
      <c r="F3943" s="12"/>
      <c r="G3943" s="11"/>
      <c r="H3943" s="13"/>
      <c r="I3943" s="14"/>
      <c r="K3943" s="11"/>
      <c r="L3943" s="11"/>
      <c r="M3943" s="15"/>
      <c r="N3943" s="16"/>
      <c r="O3943" s="17"/>
      <c r="P3943" s="18"/>
    </row>
    <row r="3944" spans="4:16" x14ac:dyDescent="0.25">
      <c r="D3944" s="11"/>
      <c r="E3944" s="11"/>
      <c r="F3944" s="12"/>
      <c r="G3944" s="11"/>
      <c r="H3944" s="13"/>
      <c r="I3944" s="14"/>
      <c r="K3944" s="11"/>
      <c r="L3944" s="11"/>
      <c r="M3944" s="15"/>
      <c r="N3944" s="16"/>
      <c r="O3944" s="17"/>
      <c r="P3944" s="18"/>
    </row>
    <row r="3945" spans="4:16" x14ac:dyDescent="0.25">
      <c r="D3945" s="11"/>
      <c r="E3945" s="11"/>
      <c r="F3945" s="12"/>
      <c r="G3945" s="11"/>
      <c r="H3945" s="13"/>
      <c r="I3945" s="14"/>
      <c r="K3945" s="11"/>
      <c r="L3945" s="11"/>
      <c r="M3945" s="15"/>
      <c r="N3945" s="16"/>
      <c r="O3945" s="17"/>
      <c r="P3945" s="18"/>
    </row>
    <row r="3946" spans="4:16" x14ac:dyDescent="0.25">
      <c r="D3946" s="11"/>
      <c r="E3946" s="11"/>
      <c r="F3946" s="12"/>
      <c r="G3946" s="11"/>
      <c r="H3946" s="13"/>
      <c r="I3946" s="14"/>
      <c r="K3946" s="11"/>
      <c r="L3946" s="11"/>
      <c r="M3946" s="15"/>
      <c r="N3946" s="16"/>
      <c r="O3946" s="17"/>
      <c r="P3946" s="18"/>
    </row>
    <row r="3947" spans="4:16" x14ac:dyDescent="0.25">
      <c r="D3947" s="11"/>
      <c r="E3947" s="11"/>
      <c r="F3947" s="12"/>
      <c r="G3947" s="11"/>
      <c r="H3947" s="13"/>
      <c r="I3947" s="14"/>
      <c r="K3947" s="11"/>
      <c r="L3947" s="11"/>
      <c r="M3947" s="15"/>
      <c r="N3947" s="16"/>
      <c r="O3947" s="17"/>
      <c r="P3947" s="18"/>
    </row>
    <row r="3948" spans="4:16" x14ac:dyDescent="0.25">
      <c r="D3948" s="11"/>
      <c r="E3948" s="11"/>
      <c r="F3948" s="12"/>
      <c r="G3948" s="11"/>
      <c r="H3948" s="13"/>
      <c r="I3948" s="14"/>
      <c r="K3948" s="11"/>
      <c r="L3948" s="11"/>
      <c r="M3948" s="15"/>
      <c r="N3948" s="16"/>
      <c r="O3948" s="17"/>
      <c r="P3948" s="18"/>
    </row>
    <row r="3949" spans="4:16" x14ac:dyDescent="0.25">
      <c r="D3949" s="11"/>
      <c r="E3949" s="11"/>
      <c r="F3949" s="12"/>
      <c r="G3949" s="11"/>
      <c r="H3949" s="13"/>
      <c r="I3949" s="14"/>
      <c r="K3949" s="11"/>
      <c r="L3949" s="11"/>
      <c r="M3949" s="15"/>
      <c r="N3949" s="16"/>
      <c r="O3949" s="17"/>
      <c r="P3949" s="18"/>
    </row>
    <row r="3950" spans="4:16" x14ac:dyDescent="0.25">
      <c r="D3950" s="11"/>
      <c r="E3950" s="11"/>
      <c r="F3950" s="12"/>
      <c r="G3950" s="11"/>
      <c r="H3950" s="13"/>
      <c r="I3950" s="14"/>
      <c r="K3950" s="11"/>
      <c r="L3950" s="11"/>
      <c r="M3950" s="15"/>
      <c r="N3950" s="16"/>
      <c r="O3950" s="17"/>
      <c r="P3950" s="18"/>
    </row>
    <row r="3951" spans="4:16" x14ac:dyDescent="0.25">
      <c r="D3951" s="11"/>
      <c r="E3951" s="11"/>
      <c r="F3951" s="12"/>
      <c r="G3951" s="11"/>
      <c r="H3951" s="13"/>
      <c r="I3951" s="14"/>
      <c r="K3951" s="11"/>
      <c r="L3951" s="11"/>
      <c r="M3951" s="15"/>
      <c r="N3951" s="16"/>
      <c r="O3951" s="17"/>
      <c r="P3951" s="18"/>
    </row>
    <row r="3952" spans="4:16" x14ac:dyDescent="0.25">
      <c r="D3952" s="11"/>
      <c r="E3952" s="11"/>
      <c r="F3952" s="12"/>
      <c r="G3952" s="11"/>
      <c r="H3952" s="13"/>
      <c r="I3952" s="14"/>
      <c r="K3952" s="11"/>
      <c r="L3952" s="11"/>
      <c r="M3952" s="15"/>
      <c r="N3952" s="16"/>
      <c r="O3952" s="17"/>
      <c r="P3952" s="18"/>
    </row>
    <row r="3953" spans="4:16" x14ac:dyDescent="0.25">
      <c r="D3953" s="11"/>
      <c r="E3953" s="11"/>
      <c r="F3953" s="12"/>
      <c r="G3953" s="11"/>
      <c r="H3953" s="13"/>
      <c r="I3953" s="14"/>
      <c r="K3953" s="11"/>
      <c r="L3953" s="11"/>
      <c r="M3953" s="15"/>
      <c r="N3953" s="16"/>
      <c r="O3953" s="17"/>
      <c r="P3953" s="18"/>
    </row>
    <row r="3954" spans="4:16" x14ac:dyDescent="0.25">
      <c r="D3954" s="11"/>
      <c r="E3954" s="11"/>
      <c r="F3954" s="12"/>
      <c r="G3954" s="11"/>
      <c r="H3954" s="13"/>
      <c r="I3954" s="14"/>
      <c r="K3954" s="11"/>
      <c r="L3954" s="11"/>
      <c r="M3954" s="15"/>
      <c r="N3954" s="16"/>
      <c r="O3954" s="17"/>
      <c r="P3954" s="18"/>
    </row>
    <row r="3955" spans="4:16" x14ac:dyDescent="0.25">
      <c r="D3955" s="11"/>
      <c r="E3955" s="11"/>
      <c r="F3955" s="12"/>
      <c r="G3955" s="11"/>
      <c r="H3955" s="13"/>
      <c r="I3955" s="14"/>
      <c r="K3955" s="11"/>
      <c r="L3955" s="11"/>
      <c r="M3955" s="15"/>
      <c r="N3955" s="16"/>
      <c r="O3955" s="17"/>
      <c r="P3955" s="18"/>
    </row>
    <row r="3956" spans="4:16" x14ac:dyDescent="0.25">
      <c r="D3956" s="11"/>
      <c r="E3956" s="11"/>
      <c r="F3956" s="12"/>
      <c r="G3956" s="11"/>
      <c r="H3956" s="13"/>
      <c r="I3956" s="14"/>
      <c r="K3956" s="11"/>
      <c r="L3956" s="11"/>
      <c r="M3956" s="15"/>
      <c r="N3956" s="16"/>
      <c r="O3956" s="17"/>
      <c r="P3956" s="18"/>
    </row>
    <row r="3957" spans="4:16" x14ac:dyDescent="0.25">
      <c r="D3957" s="11"/>
      <c r="E3957" s="11"/>
      <c r="F3957" s="12"/>
      <c r="G3957" s="11"/>
      <c r="H3957" s="13"/>
      <c r="I3957" s="14"/>
      <c r="K3957" s="11"/>
      <c r="L3957" s="11"/>
      <c r="M3957" s="15"/>
      <c r="N3957" s="16"/>
      <c r="O3957" s="17"/>
      <c r="P3957" s="18"/>
    </row>
    <row r="3958" spans="4:16" x14ac:dyDescent="0.25">
      <c r="D3958" s="11"/>
      <c r="E3958" s="11"/>
      <c r="F3958" s="12"/>
      <c r="G3958" s="11"/>
      <c r="H3958" s="13"/>
      <c r="I3958" s="14"/>
      <c r="K3958" s="11"/>
      <c r="L3958" s="11"/>
      <c r="M3958" s="15"/>
      <c r="N3958" s="16"/>
      <c r="O3958" s="17"/>
      <c r="P3958" s="18"/>
    </row>
    <row r="3959" spans="4:16" x14ac:dyDescent="0.25">
      <c r="D3959" s="11"/>
      <c r="E3959" s="11"/>
      <c r="F3959" s="12"/>
      <c r="G3959" s="11"/>
      <c r="H3959" s="13"/>
      <c r="I3959" s="14"/>
      <c r="K3959" s="11"/>
      <c r="L3959" s="11"/>
      <c r="M3959" s="15"/>
      <c r="N3959" s="16"/>
      <c r="O3959" s="17"/>
      <c r="P3959" s="18"/>
    </row>
    <row r="3960" spans="4:16" x14ac:dyDescent="0.25">
      <c r="D3960" s="11"/>
      <c r="E3960" s="11"/>
      <c r="F3960" s="12"/>
      <c r="G3960" s="11"/>
      <c r="H3960" s="13"/>
      <c r="I3960" s="14"/>
      <c r="K3960" s="11"/>
      <c r="L3960" s="11"/>
      <c r="M3960" s="15"/>
      <c r="N3960" s="16"/>
      <c r="O3960" s="17"/>
      <c r="P3960" s="18"/>
    </row>
    <row r="3961" spans="4:16" x14ac:dyDescent="0.25">
      <c r="D3961" s="11"/>
      <c r="E3961" s="11"/>
      <c r="F3961" s="12"/>
      <c r="G3961" s="11"/>
      <c r="H3961" s="13"/>
      <c r="I3961" s="14"/>
      <c r="K3961" s="11"/>
      <c r="L3961" s="11"/>
      <c r="M3961" s="15"/>
      <c r="N3961" s="16"/>
      <c r="O3961" s="17"/>
      <c r="P3961" s="18"/>
    </row>
    <row r="3962" spans="4:16" x14ac:dyDescent="0.25">
      <c r="D3962" s="11"/>
      <c r="E3962" s="11"/>
      <c r="F3962" s="12"/>
      <c r="G3962" s="11"/>
      <c r="H3962" s="13"/>
      <c r="I3962" s="14"/>
      <c r="K3962" s="11"/>
      <c r="L3962" s="11"/>
      <c r="M3962" s="15"/>
      <c r="N3962" s="16"/>
      <c r="O3962" s="17"/>
      <c r="P3962" s="18"/>
    </row>
    <row r="3963" spans="4:16" x14ac:dyDescent="0.25">
      <c r="D3963" s="11"/>
      <c r="E3963" s="11"/>
      <c r="F3963" s="12"/>
      <c r="G3963" s="11"/>
      <c r="H3963" s="13"/>
      <c r="I3963" s="14"/>
      <c r="K3963" s="11"/>
      <c r="L3963" s="11"/>
      <c r="M3963" s="15"/>
      <c r="N3963" s="16"/>
      <c r="O3963" s="17"/>
      <c r="P3963" s="18"/>
    </row>
    <row r="3964" spans="4:16" x14ac:dyDescent="0.25">
      <c r="D3964" s="11"/>
      <c r="E3964" s="11"/>
      <c r="F3964" s="12"/>
      <c r="G3964" s="11"/>
      <c r="H3964" s="13"/>
      <c r="I3964" s="14"/>
      <c r="K3964" s="11"/>
      <c r="L3964" s="11"/>
      <c r="M3964" s="15"/>
      <c r="N3964" s="16"/>
      <c r="O3964" s="17"/>
      <c r="P3964" s="18"/>
    </row>
    <row r="3965" spans="4:16" x14ac:dyDescent="0.25">
      <c r="D3965" s="11"/>
      <c r="E3965" s="11"/>
      <c r="F3965" s="12"/>
      <c r="G3965" s="11"/>
      <c r="H3965" s="13"/>
      <c r="I3965" s="14"/>
      <c r="K3965" s="11"/>
      <c r="L3965" s="11"/>
      <c r="M3965" s="15"/>
      <c r="N3965" s="16"/>
      <c r="O3965" s="17"/>
      <c r="P3965" s="18"/>
    </row>
    <row r="3966" spans="4:16" x14ac:dyDescent="0.25">
      <c r="D3966" s="11"/>
      <c r="E3966" s="11"/>
      <c r="F3966" s="12"/>
      <c r="G3966" s="11"/>
      <c r="H3966" s="13"/>
      <c r="I3966" s="14"/>
      <c r="K3966" s="11"/>
      <c r="L3966" s="11"/>
      <c r="M3966" s="15"/>
      <c r="N3966" s="16"/>
      <c r="O3966" s="17"/>
      <c r="P3966" s="18"/>
    </row>
    <row r="3967" spans="4:16" x14ac:dyDescent="0.25">
      <c r="D3967" s="11"/>
      <c r="E3967" s="11"/>
      <c r="F3967" s="12"/>
      <c r="G3967" s="11"/>
      <c r="H3967" s="13"/>
      <c r="I3967" s="14"/>
      <c r="K3967" s="11"/>
      <c r="L3967" s="11"/>
      <c r="M3967" s="15"/>
      <c r="N3967" s="16"/>
      <c r="O3967" s="17"/>
      <c r="P3967" s="18"/>
    </row>
    <row r="3968" spans="4:16" x14ac:dyDescent="0.25">
      <c r="D3968" s="11"/>
      <c r="E3968" s="11"/>
      <c r="F3968" s="12"/>
      <c r="G3968" s="11"/>
      <c r="H3968" s="13"/>
      <c r="I3968" s="14"/>
      <c r="K3968" s="11"/>
      <c r="L3968" s="11"/>
      <c r="M3968" s="15"/>
      <c r="N3968" s="16"/>
      <c r="O3968" s="17"/>
      <c r="P3968" s="18"/>
    </row>
    <row r="3969" spans="4:16" x14ac:dyDescent="0.25">
      <c r="D3969" s="11"/>
      <c r="E3969" s="11"/>
      <c r="F3969" s="12"/>
      <c r="G3969" s="11"/>
      <c r="H3969" s="13"/>
      <c r="I3969" s="14"/>
      <c r="K3969" s="11"/>
      <c r="L3969" s="11"/>
      <c r="M3969" s="15"/>
      <c r="N3969" s="16"/>
      <c r="O3969" s="17"/>
      <c r="P3969" s="18"/>
    </row>
    <row r="3970" spans="4:16" x14ac:dyDescent="0.25">
      <c r="D3970" s="11"/>
      <c r="E3970" s="11"/>
      <c r="F3970" s="12"/>
      <c r="G3970" s="11"/>
      <c r="H3970" s="13"/>
      <c r="I3970" s="14"/>
      <c r="K3970" s="11"/>
      <c r="L3970" s="11"/>
      <c r="M3970" s="15"/>
      <c r="N3970" s="16"/>
      <c r="O3970" s="17"/>
      <c r="P3970" s="18"/>
    </row>
    <row r="3971" spans="4:16" x14ac:dyDescent="0.25">
      <c r="D3971" s="11"/>
      <c r="E3971" s="11"/>
      <c r="F3971" s="12"/>
      <c r="G3971" s="11"/>
      <c r="H3971" s="13"/>
      <c r="I3971" s="14"/>
      <c r="K3971" s="11"/>
      <c r="L3971" s="11"/>
      <c r="M3971" s="15"/>
      <c r="N3971" s="16"/>
      <c r="O3971" s="17"/>
      <c r="P3971" s="18"/>
    </row>
    <row r="3972" spans="4:16" x14ac:dyDescent="0.25">
      <c r="D3972" s="11"/>
      <c r="E3972" s="11"/>
      <c r="F3972" s="12"/>
      <c r="G3972" s="11"/>
      <c r="H3972" s="13"/>
      <c r="I3972" s="14"/>
      <c r="K3972" s="11"/>
      <c r="L3972" s="11"/>
      <c r="M3972" s="15"/>
      <c r="N3972" s="16"/>
      <c r="O3972" s="17"/>
      <c r="P3972" s="18"/>
    </row>
    <row r="3973" spans="4:16" x14ac:dyDescent="0.25">
      <c r="D3973" s="11"/>
      <c r="E3973" s="11"/>
      <c r="F3973" s="12"/>
      <c r="G3973" s="11"/>
      <c r="H3973" s="13"/>
      <c r="I3973" s="14"/>
      <c r="K3973" s="11"/>
      <c r="L3973" s="11"/>
      <c r="M3973" s="15"/>
      <c r="N3973" s="16"/>
      <c r="O3973" s="17"/>
      <c r="P3973" s="18"/>
    </row>
    <row r="3974" spans="4:16" x14ac:dyDescent="0.25">
      <c r="D3974" s="11"/>
      <c r="E3974" s="11"/>
      <c r="F3974" s="12"/>
      <c r="G3974" s="11"/>
      <c r="H3974" s="13"/>
      <c r="I3974" s="14"/>
      <c r="K3974" s="11"/>
      <c r="L3974" s="11"/>
      <c r="M3974" s="15"/>
      <c r="N3974" s="16"/>
      <c r="O3974" s="17"/>
      <c r="P3974" s="18"/>
    </row>
    <row r="3975" spans="4:16" x14ac:dyDescent="0.25">
      <c r="D3975" s="11"/>
      <c r="E3975" s="11"/>
      <c r="F3975" s="12"/>
      <c r="G3975" s="11"/>
      <c r="H3975" s="13"/>
      <c r="I3975" s="14"/>
      <c r="K3975" s="11"/>
      <c r="L3975" s="11"/>
      <c r="M3975" s="15"/>
      <c r="N3975" s="16"/>
      <c r="O3975" s="17"/>
      <c r="P3975" s="18"/>
    </row>
    <row r="3976" spans="4:16" x14ac:dyDescent="0.25">
      <c r="D3976" s="11"/>
      <c r="E3976" s="11"/>
      <c r="F3976" s="12"/>
      <c r="G3976" s="11"/>
      <c r="H3976" s="13"/>
      <c r="I3976" s="14"/>
      <c r="K3976" s="11"/>
      <c r="L3976" s="11"/>
      <c r="M3976" s="15"/>
      <c r="N3976" s="16"/>
      <c r="O3976" s="17"/>
      <c r="P3976" s="18"/>
    </row>
    <row r="3977" spans="4:16" x14ac:dyDescent="0.25">
      <c r="D3977" s="11"/>
      <c r="E3977" s="11"/>
      <c r="F3977" s="12"/>
      <c r="G3977" s="11"/>
      <c r="H3977" s="13"/>
      <c r="I3977" s="14"/>
      <c r="K3977" s="11"/>
      <c r="L3977" s="11"/>
      <c r="M3977" s="15"/>
      <c r="N3977" s="16"/>
      <c r="O3977" s="17"/>
      <c r="P3977" s="18"/>
    </row>
    <row r="3978" spans="4:16" x14ac:dyDescent="0.25">
      <c r="D3978" s="11"/>
      <c r="E3978" s="11"/>
      <c r="F3978" s="12"/>
      <c r="G3978" s="11"/>
      <c r="H3978" s="13"/>
      <c r="I3978" s="14"/>
      <c r="K3978" s="11"/>
      <c r="L3978" s="11"/>
      <c r="M3978" s="15"/>
      <c r="N3978" s="16"/>
      <c r="O3978" s="17"/>
      <c r="P3978" s="18"/>
    </row>
    <row r="3979" spans="4:16" x14ac:dyDescent="0.25">
      <c r="D3979" s="11"/>
      <c r="E3979" s="11"/>
      <c r="F3979" s="12"/>
      <c r="G3979" s="11"/>
      <c r="H3979" s="13"/>
      <c r="I3979" s="14"/>
      <c r="K3979" s="11"/>
      <c r="L3979" s="11"/>
      <c r="M3979" s="15"/>
      <c r="N3979" s="16"/>
      <c r="O3979" s="17"/>
      <c r="P3979" s="18"/>
    </row>
    <row r="3980" spans="4:16" x14ac:dyDescent="0.25">
      <c r="D3980" s="11"/>
      <c r="E3980" s="11"/>
      <c r="F3980" s="12"/>
      <c r="G3980" s="11"/>
      <c r="H3980" s="13"/>
      <c r="I3980" s="14"/>
      <c r="K3980" s="11"/>
      <c r="L3980" s="11"/>
      <c r="M3980" s="15"/>
      <c r="N3980" s="16"/>
      <c r="O3980" s="17"/>
      <c r="P3980" s="18"/>
    </row>
    <row r="3981" spans="4:16" x14ac:dyDescent="0.25">
      <c r="D3981" s="11"/>
      <c r="E3981" s="11"/>
      <c r="F3981" s="12"/>
      <c r="G3981" s="11"/>
      <c r="H3981" s="13"/>
      <c r="I3981" s="14"/>
      <c r="K3981" s="11"/>
      <c r="L3981" s="11"/>
      <c r="M3981" s="15"/>
      <c r="N3981" s="16"/>
      <c r="O3981" s="17"/>
      <c r="P3981" s="18"/>
    </row>
    <row r="3982" spans="4:16" x14ac:dyDescent="0.25">
      <c r="D3982" s="11"/>
      <c r="E3982" s="11"/>
      <c r="F3982" s="12"/>
      <c r="G3982" s="11"/>
      <c r="H3982" s="13"/>
      <c r="I3982" s="14"/>
      <c r="K3982" s="11"/>
      <c r="L3982" s="11"/>
      <c r="M3982" s="15"/>
      <c r="N3982" s="16"/>
      <c r="O3982" s="17"/>
      <c r="P3982" s="18"/>
    </row>
    <row r="3983" spans="4:16" x14ac:dyDescent="0.25">
      <c r="D3983" s="11"/>
      <c r="E3983" s="11"/>
      <c r="F3983" s="12"/>
      <c r="G3983" s="11"/>
      <c r="H3983" s="13"/>
      <c r="I3983" s="14"/>
      <c r="K3983" s="11"/>
      <c r="L3983" s="11"/>
      <c r="M3983" s="15"/>
      <c r="N3983" s="16"/>
      <c r="O3983" s="17"/>
      <c r="P3983" s="18"/>
    </row>
    <row r="3984" spans="4:16" x14ac:dyDescent="0.25">
      <c r="D3984" s="11"/>
      <c r="E3984" s="11"/>
      <c r="F3984" s="12"/>
      <c r="G3984" s="11"/>
      <c r="H3984" s="13"/>
      <c r="I3984" s="14"/>
      <c r="K3984" s="11"/>
      <c r="L3984" s="11"/>
      <c r="M3984" s="15"/>
      <c r="N3984" s="16"/>
      <c r="O3984" s="17"/>
      <c r="P3984" s="18"/>
    </row>
    <row r="3985" spans="4:16" x14ac:dyDescent="0.25">
      <c r="D3985" s="11"/>
      <c r="E3985" s="11"/>
      <c r="F3985" s="12"/>
      <c r="G3985" s="11"/>
      <c r="H3985" s="13"/>
      <c r="I3985" s="14"/>
      <c r="K3985" s="11"/>
      <c r="L3985" s="11"/>
      <c r="M3985" s="15"/>
      <c r="N3985" s="16"/>
      <c r="O3985" s="17"/>
      <c r="P3985" s="18"/>
    </row>
    <row r="3986" spans="4:16" x14ac:dyDescent="0.25">
      <c r="D3986" s="11"/>
      <c r="E3986" s="11"/>
      <c r="F3986" s="12"/>
      <c r="G3986" s="11"/>
      <c r="H3986" s="13"/>
      <c r="I3986" s="14"/>
      <c r="K3986" s="11"/>
      <c r="L3986" s="11"/>
      <c r="M3986" s="15"/>
      <c r="N3986" s="16"/>
      <c r="O3986" s="17"/>
      <c r="P3986" s="18"/>
    </row>
    <row r="3987" spans="4:16" x14ac:dyDescent="0.25">
      <c r="D3987" s="11"/>
      <c r="E3987" s="11"/>
      <c r="F3987" s="12"/>
      <c r="G3987" s="11"/>
      <c r="H3987" s="13"/>
      <c r="I3987" s="14"/>
      <c r="K3987" s="11"/>
      <c r="L3987" s="11"/>
      <c r="M3987" s="15"/>
      <c r="N3987" s="16"/>
      <c r="O3987" s="17"/>
      <c r="P3987" s="18"/>
    </row>
    <row r="3988" spans="4:16" x14ac:dyDescent="0.25">
      <c r="D3988" s="11"/>
      <c r="E3988" s="11"/>
      <c r="F3988" s="12"/>
      <c r="G3988" s="11"/>
      <c r="H3988" s="13"/>
      <c r="I3988" s="14"/>
      <c r="K3988" s="11"/>
      <c r="L3988" s="11"/>
      <c r="M3988" s="15"/>
      <c r="N3988" s="16"/>
      <c r="O3988" s="17"/>
      <c r="P3988" s="18"/>
    </row>
    <row r="3989" spans="4:16" x14ac:dyDescent="0.25">
      <c r="D3989" s="11"/>
      <c r="E3989" s="11"/>
      <c r="F3989" s="12"/>
      <c r="G3989" s="11"/>
      <c r="H3989" s="13"/>
      <c r="I3989" s="14"/>
      <c r="K3989" s="11"/>
      <c r="L3989" s="11"/>
      <c r="M3989" s="15"/>
      <c r="N3989" s="16"/>
      <c r="O3989" s="17"/>
      <c r="P3989" s="18"/>
    </row>
    <row r="3990" spans="4:16" x14ac:dyDescent="0.25">
      <c r="D3990" s="11"/>
      <c r="E3990" s="11"/>
      <c r="F3990" s="12"/>
      <c r="G3990" s="11"/>
      <c r="H3990" s="13"/>
      <c r="I3990" s="14"/>
      <c r="K3990" s="11"/>
      <c r="L3990" s="11"/>
      <c r="M3990" s="15"/>
      <c r="N3990" s="16"/>
      <c r="O3990" s="17"/>
      <c r="P3990" s="18"/>
    </row>
    <row r="3991" spans="4:16" x14ac:dyDescent="0.25">
      <c r="D3991" s="11"/>
      <c r="E3991" s="11"/>
      <c r="F3991" s="12"/>
      <c r="G3991" s="11"/>
      <c r="H3991" s="13"/>
      <c r="I3991" s="14"/>
      <c r="K3991" s="11"/>
      <c r="L3991" s="11"/>
      <c r="M3991" s="15"/>
      <c r="N3991" s="16"/>
      <c r="O3991" s="17"/>
      <c r="P3991" s="18"/>
    </row>
    <row r="3992" spans="4:16" x14ac:dyDescent="0.25">
      <c r="D3992" s="11"/>
      <c r="E3992" s="11"/>
      <c r="F3992" s="12"/>
      <c r="G3992" s="11"/>
      <c r="H3992" s="13"/>
      <c r="I3992" s="14"/>
      <c r="K3992" s="11"/>
      <c r="L3992" s="11"/>
      <c r="M3992" s="15"/>
      <c r="N3992" s="16"/>
      <c r="O3992" s="17"/>
      <c r="P3992" s="18"/>
    </row>
    <row r="3993" spans="4:16" x14ac:dyDescent="0.25">
      <c r="D3993" s="11"/>
      <c r="E3993" s="11"/>
      <c r="F3993" s="12"/>
      <c r="G3993" s="11"/>
      <c r="H3993" s="13"/>
      <c r="I3993" s="14"/>
      <c r="K3993" s="11"/>
      <c r="L3993" s="11"/>
      <c r="M3993" s="15"/>
      <c r="N3993" s="16"/>
      <c r="O3993" s="17"/>
      <c r="P3993" s="18"/>
    </row>
    <row r="3994" spans="4:16" x14ac:dyDescent="0.25">
      <c r="D3994" s="11"/>
      <c r="E3994" s="11"/>
      <c r="F3994" s="12"/>
      <c r="G3994" s="11"/>
      <c r="H3994" s="13"/>
      <c r="I3994" s="14"/>
      <c r="K3994" s="11"/>
      <c r="L3994" s="11"/>
      <c r="M3994" s="15"/>
      <c r="N3994" s="16"/>
      <c r="O3994" s="17"/>
      <c r="P3994" s="18"/>
    </row>
    <row r="3995" spans="4:16" x14ac:dyDescent="0.25">
      <c r="D3995" s="11"/>
      <c r="E3995" s="11"/>
      <c r="F3995" s="12"/>
      <c r="G3995" s="11"/>
      <c r="H3995" s="13"/>
      <c r="I3995" s="14"/>
      <c r="K3995" s="11"/>
      <c r="L3995" s="11"/>
      <c r="M3995" s="15"/>
      <c r="N3995" s="16"/>
      <c r="O3995" s="17"/>
      <c r="P3995" s="18"/>
    </row>
    <row r="3996" spans="4:16" x14ac:dyDescent="0.25">
      <c r="D3996" s="11"/>
      <c r="E3996" s="11"/>
      <c r="F3996" s="12"/>
      <c r="G3996" s="11"/>
      <c r="H3996" s="13"/>
      <c r="I3996" s="14"/>
      <c r="K3996" s="11"/>
      <c r="L3996" s="11"/>
      <c r="M3996" s="15"/>
      <c r="N3996" s="16"/>
      <c r="O3996" s="17"/>
      <c r="P3996" s="18"/>
    </row>
    <row r="3997" spans="4:16" x14ac:dyDescent="0.25">
      <c r="D3997" s="11"/>
      <c r="E3997" s="11"/>
      <c r="F3997" s="12"/>
      <c r="G3997" s="11"/>
      <c r="H3997" s="13"/>
      <c r="I3997" s="14"/>
      <c r="K3997" s="11"/>
      <c r="L3997" s="11"/>
      <c r="M3997" s="15"/>
      <c r="N3997" s="16"/>
      <c r="O3997" s="17"/>
      <c r="P3997" s="18"/>
    </row>
    <row r="3998" spans="4:16" x14ac:dyDescent="0.25">
      <c r="D3998" s="11"/>
      <c r="E3998" s="11"/>
      <c r="F3998" s="12"/>
      <c r="G3998" s="11"/>
      <c r="H3998" s="13"/>
      <c r="I3998" s="14"/>
      <c r="K3998" s="11"/>
      <c r="L3998" s="11"/>
      <c r="M3998" s="15"/>
      <c r="N3998" s="16"/>
      <c r="O3998" s="17"/>
      <c r="P3998" s="18"/>
    </row>
    <row r="3999" spans="4:16" x14ac:dyDescent="0.25">
      <c r="D3999" s="11"/>
      <c r="E3999" s="11"/>
      <c r="F3999" s="12"/>
      <c r="G3999" s="11"/>
      <c r="H3999" s="13"/>
      <c r="I3999" s="14"/>
      <c r="K3999" s="11"/>
      <c r="L3999" s="11"/>
      <c r="M3999" s="15"/>
      <c r="N3999" s="16"/>
      <c r="O3999" s="17"/>
      <c r="P3999" s="18"/>
    </row>
    <row r="4000" spans="4:16" x14ac:dyDescent="0.25">
      <c r="D4000" s="11"/>
      <c r="E4000" s="11"/>
      <c r="F4000" s="12"/>
      <c r="G4000" s="11"/>
      <c r="H4000" s="13"/>
      <c r="I4000" s="14"/>
      <c r="K4000" s="11"/>
      <c r="L4000" s="11"/>
      <c r="M4000" s="15"/>
      <c r="N4000" s="16"/>
      <c r="O4000" s="17"/>
      <c r="P4000" s="18"/>
    </row>
    <row r="4001" spans="4:16" x14ac:dyDescent="0.25">
      <c r="D4001" s="11"/>
      <c r="E4001" s="11"/>
      <c r="F4001" s="12"/>
      <c r="G4001" s="11"/>
      <c r="H4001" s="13"/>
      <c r="I4001" s="14"/>
      <c r="K4001" s="11"/>
      <c r="L4001" s="11"/>
      <c r="M4001" s="15"/>
      <c r="N4001" s="16"/>
      <c r="O4001" s="17"/>
      <c r="P4001" s="18"/>
    </row>
    <row r="4002" spans="4:16" x14ac:dyDescent="0.25">
      <c r="D4002" s="11"/>
      <c r="E4002" s="11"/>
      <c r="F4002" s="12"/>
      <c r="G4002" s="11"/>
      <c r="H4002" s="13"/>
      <c r="I4002" s="14"/>
      <c r="K4002" s="11"/>
      <c r="L4002" s="11"/>
      <c r="M4002" s="15"/>
      <c r="N4002" s="16"/>
      <c r="O4002" s="17"/>
      <c r="P4002" s="18"/>
    </row>
    <row r="4003" spans="4:16" x14ac:dyDescent="0.25">
      <c r="D4003" s="11"/>
      <c r="E4003" s="11"/>
      <c r="F4003" s="12"/>
      <c r="G4003" s="11"/>
      <c r="H4003" s="13"/>
      <c r="I4003" s="14"/>
      <c r="K4003" s="11"/>
      <c r="L4003" s="11"/>
      <c r="M4003" s="15"/>
      <c r="N4003" s="16"/>
      <c r="O4003" s="17"/>
      <c r="P4003" s="18"/>
    </row>
    <row r="4004" spans="4:16" x14ac:dyDescent="0.25">
      <c r="D4004" s="11"/>
      <c r="E4004" s="11"/>
      <c r="F4004" s="12"/>
      <c r="G4004" s="11"/>
      <c r="H4004" s="13"/>
      <c r="I4004" s="14"/>
      <c r="K4004" s="11"/>
      <c r="L4004" s="11"/>
      <c r="M4004" s="15"/>
      <c r="N4004" s="16"/>
      <c r="O4004" s="17"/>
      <c r="P4004" s="18"/>
    </row>
    <row r="4005" spans="4:16" x14ac:dyDescent="0.25">
      <c r="D4005" s="11"/>
      <c r="E4005" s="11"/>
      <c r="F4005" s="12"/>
      <c r="G4005" s="11"/>
      <c r="H4005" s="13"/>
      <c r="I4005" s="14"/>
      <c r="K4005" s="11"/>
      <c r="L4005" s="11"/>
      <c r="M4005" s="15"/>
      <c r="N4005" s="16"/>
      <c r="O4005" s="17"/>
      <c r="P4005" s="18"/>
    </row>
    <row r="4006" spans="4:16" x14ac:dyDescent="0.25">
      <c r="D4006" s="11"/>
      <c r="E4006" s="11"/>
      <c r="F4006" s="12"/>
      <c r="G4006" s="11"/>
      <c r="H4006" s="13"/>
      <c r="I4006" s="14"/>
      <c r="K4006" s="11"/>
      <c r="L4006" s="11"/>
      <c r="M4006" s="15"/>
      <c r="N4006" s="16"/>
      <c r="O4006" s="17"/>
      <c r="P4006" s="18"/>
    </row>
    <row r="4007" spans="4:16" x14ac:dyDescent="0.25">
      <c r="D4007" s="11"/>
      <c r="E4007" s="11"/>
      <c r="F4007" s="12"/>
      <c r="G4007" s="11"/>
      <c r="H4007" s="13"/>
      <c r="I4007" s="14"/>
      <c r="K4007" s="11"/>
      <c r="L4007" s="11"/>
      <c r="M4007" s="15"/>
      <c r="N4007" s="16"/>
      <c r="O4007" s="17"/>
      <c r="P4007" s="18"/>
    </row>
    <row r="4008" spans="4:16" x14ac:dyDescent="0.25">
      <c r="D4008" s="11"/>
      <c r="E4008" s="11"/>
      <c r="F4008" s="12"/>
      <c r="G4008" s="11"/>
      <c r="H4008" s="13"/>
      <c r="I4008" s="14"/>
      <c r="K4008" s="11"/>
      <c r="L4008" s="11"/>
      <c r="M4008" s="15"/>
      <c r="N4008" s="16"/>
      <c r="O4008" s="17"/>
      <c r="P4008" s="18"/>
    </row>
    <row r="4009" spans="4:16" x14ac:dyDescent="0.25">
      <c r="D4009" s="11"/>
      <c r="E4009" s="11"/>
      <c r="F4009" s="12"/>
      <c r="G4009" s="11"/>
      <c r="H4009" s="13"/>
      <c r="I4009" s="14"/>
      <c r="K4009" s="11"/>
      <c r="L4009" s="11"/>
      <c r="M4009" s="15"/>
      <c r="N4009" s="16"/>
      <c r="O4009" s="17"/>
      <c r="P4009" s="18"/>
    </row>
    <row r="4010" spans="4:16" x14ac:dyDescent="0.25">
      <c r="D4010" s="11"/>
      <c r="E4010" s="11"/>
      <c r="F4010" s="12"/>
      <c r="G4010" s="11"/>
      <c r="H4010" s="13"/>
      <c r="I4010" s="14"/>
      <c r="K4010" s="11"/>
      <c r="L4010" s="11"/>
      <c r="M4010" s="15"/>
      <c r="N4010" s="16"/>
      <c r="O4010" s="17"/>
      <c r="P4010" s="18"/>
    </row>
    <row r="4011" spans="4:16" x14ac:dyDescent="0.25">
      <c r="D4011" s="11"/>
      <c r="E4011" s="11"/>
      <c r="F4011" s="12"/>
      <c r="G4011" s="11"/>
      <c r="H4011" s="13"/>
      <c r="I4011" s="14"/>
      <c r="K4011" s="11"/>
      <c r="L4011" s="11"/>
      <c r="M4011" s="15"/>
      <c r="N4011" s="16"/>
      <c r="O4011" s="17"/>
      <c r="P4011" s="18"/>
    </row>
    <row r="4012" spans="4:16" x14ac:dyDescent="0.25">
      <c r="D4012" s="11"/>
      <c r="E4012" s="11"/>
      <c r="F4012" s="12"/>
      <c r="G4012" s="11"/>
      <c r="H4012" s="13"/>
      <c r="I4012" s="14"/>
      <c r="K4012" s="11"/>
      <c r="L4012" s="11"/>
      <c r="M4012" s="15"/>
      <c r="N4012" s="16"/>
      <c r="O4012" s="17"/>
      <c r="P4012" s="18"/>
    </row>
    <row r="4013" spans="4:16" x14ac:dyDescent="0.25">
      <c r="D4013" s="11"/>
      <c r="E4013" s="11"/>
      <c r="F4013" s="12"/>
      <c r="G4013" s="11"/>
      <c r="H4013" s="13"/>
      <c r="I4013" s="14"/>
      <c r="K4013" s="11"/>
      <c r="L4013" s="11"/>
      <c r="M4013" s="15"/>
      <c r="N4013" s="16"/>
      <c r="O4013" s="17"/>
      <c r="P4013" s="18"/>
    </row>
    <row r="4014" spans="4:16" x14ac:dyDescent="0.25">
      <c r="D4014" s="11"/>
      <c r="E4014" s="11"/>
      <c r="F4014" s="12"/>
      <c r="G4014" s="11"/>
      <c r="H4014" s="13"/>
      <c r="I4014" s="14"/>
      <c r="K4014" s="11"/>
      <c r="L4014" s="11"/>
      <c r="M4014" s="15"/>
      <c r="N4014" s="16"/>
      <c r="O4014" s="17"/>
      <c r="P4014" s="18"/>
    </row>
    <row r="4015" spans="4:16" x14ac:dyDescent="0.25">
      <c r="D4015" s="11"/>
      <c r="E4015" s="11"/>
      <c r="F4015" s="12"/>
      <c r="G4015" s="11"/>
      <c r="H4015" s="13"/>
      <c r="I4015" s="14"/>
      <c r="K4015" s="11"/>
      <c r="L4015" s="11"/>
      <c r="M4015" s="15"/>
      <c r="N4015" s="16"/>
      <c r="O4015" s="17"/>
      <c r="P4015" s="18"/>
    </row>
    <row r="4016" spans="4:16" x14ac:dyDescent="0.25">
      <c r="D4016" s="11"/>
      <c r="E4016" s="11"/>
      <c r="F4016" s="12"/>
      <c r="G4016" s="11"/>
      <c r="H4016" s="13"/>
      <c r="I4016" s="14"/>
      <c r="K4016" s="11"/>
      <c r="L4016" s="11"/>
      <c r="M4016" s="15"/>
      <c r="N4016" s="16"/>
      <c r="O4016" s="17"/>
      <c r="P4016" s="18"/>
    </row>
    <row r="4017" spans="4:16" x14ac:dyDescent="0.25">
      <c r="D4017" s="11"/>
      <c r="E4017" s="11"/>
      <c r="F4017" s="12"/>
      <c r="G4017" s="11"/>
      <c r="H4017" s="13"/>
      <c r="I4017" s="14"/>
      <c r="K4017" s="11"/>
      <c r="L4017" s="11"/>
      <c r="M4017" s="15"/>
      <c r="N4017" s="16"/>
      <c r="O4017" s="17"/>
      <c r="P4017" s="18"/>
    </row>
    <row r="4018" spans="4:16" x14ac:dyDescent="0.25">
      <c r="D4018" s="11"/>
      <c r="E4018" s="11"/>
      <c r="F4018" s="12"/>
      <c r="G4018" s="11"/>
      <c r="H4018" s="13"/>
      <c r="I4018" s="14"/>
      <c r="K4018" s="11"/>
      <c r="L4018" s="11"/>
      <c r="M4018" s="15"/>
      <c r="N4018" s="16"/>
      <c r="O4018" s="17"/>
      <c r="P4018" s="18"/>
    </row>
    <row r="4019" spans="4:16" x14ac:dyDescent="0.25">
      <c r="D4019" s="11"/>
      <c r="E4019" s="11"/>
      <c r="F4019" s="12"/>
      <c r="G4019" s="11"/>
      <c r="H4019" s="13"/>
      <c r="I4019" s="14"/>
      <c r="K4019" s="11"/>
      <c r="L4019" s="11"/>
      <c r="M4019" s="15"/>
      <c r="N4019" s="16"/>
      <c r="O4019" s="17"/>
      <c r="P4019" s="18"/>
    </row>
    <row r="4020" spans="4:16" x14ac:dyDescent="0.25">
      <c r="D4020" s="11"/>
      <c r="E4020" s="11"/>
      <c r="F4020" s="12"/>
      <c r="G4020" s="11"/>
      <c r="H4020" s="13"/>
      <c r="I4020" s="14"/>
      <c r="K4020" s="11"/>
      <c r="L4020" s="11"/>
      <c r="M4020" s="15"/>
      <c r="N4020" s="16"/>
      <c r="O4020" s="17"/>
      <c r="P4020" s="18"/>
    </row>
    <row r="4021" spans="4:16" x14ac:dyDescent="0.25">
      <c r="D4021" s="11"/>
      <c r="E4021" s="11"/>
      <c r="F4021" s="12"/>
      <c r="G4021" s="11"/>
      <c r="H4021" s="13"/>
      <c r="I4021" s="14"/>
      <c r="K4021" s="11"/>
      <c r="L4021" s="11"/>
      <c r="M4021" s="15"/>
      <c r="N4021" s="16"/>
      <c r="O4021" s="17"/>
      <c r="P4021" s="18"/>
    </row>
    <row r="4022" spans="4:16" x14ac:dyDescent="0.25">
      <c r="D4022" s="11"/>
      <c r="E4022" s="11"/>
      <c r="F4022" s="12"/>
      <c r="G4022" s="11"/>
      <c r="H4022" s="13"/>
      <c r="I4022" s="14"/>
      <c r="K4022" s="11"/>
      <c r="L4022" s="11"/>
      <c r="M4022" s="15"/>
      <c r="N4022" s="16"/>
      <c r="O4022" s="17"/>
      <c r="P4022" s="18"/>
    </row>
    <row r="4023" spans="4:16" x14ac:dyDescent="0.25">
      <c r="D4023" s="11"/>
      <c r="E4023" s="11"/>
      <c r="F4023" s="12"/>
      <c r="G4023" s="11"/>
      <c r="H4023" s="13"/>
      <c r="I4023" s="14"/>
      <c r="K4023" s="11"/>
      <c r="L4023" s="11"/>
      <c r="M4023" s="15"/>
      <c r="N4023" s="16"/>
      <c r="O4023" s="17"/>
      <c r="P4023" s="18"/>
    </row>
    <row r="4024" spans="4:16" x14ac:dyDescent="0.25">
      <c r="D4024" s="11"/>
      <c r="E4024" s="11"/>
      <c r="F4024" s="12"/>
      <c r="G4024" s="11"/>
      <c r="H4024" s="13"/>
      <c r="I4024" s="14"/>
      <c r="K4024" s="11"/>
      <c r="L4024" s="11"/>
      <c r="M4024" s="15"/>
      <c r="N4024" s="16"/>
      <c r="O4024" s="17"/>
      <c r="P4024" s="18"/>
    </row>
    <row r="4025" spans="4:16" x14ac:dyDescent="0.25">
      <c r="D4025" s="11"/>
      <c r="E4025" s="11"/>
      <c r="F4025" s="12"/>
      <c r="G4025" s="11"/>
      <c r="H4025" s="13"/>
      <c r="I4025" s="14"/>
      <c r="K4025" s="11"/>
      <c r="L4025" s="11"/>
      <c r="M4025" s="15"/>
      <c r="N4025" s="16"/>
      <c r="O4025" s="17"/>
      <c r="P4025" s="18"/>
    </row>
    <row r="4026" spans="4:16" x14ac:dyDescent="0.25">
      <c r="D4026" s="11"/>
      <c r="E4026" s="11"/>
      <c r="F4026" s="12"/>
      <c r="G4026" s="11"/>
      <c r="H4026" s="13"/>
      <c r="I4026" s="14"/>
      <c r="K4026" s="11"/>
      <c r="L4026" s="11"/>
      <c r="M4026" s="15"/>
      <c r="N4026" s="16"/>
      <c r="O4026" s="17"/>
      <c r="P4026" s="18"/>
    </row>
    <row r="4027" spans="4:16" x14ac:dyDescent="0.25">
      <c r="D4027" s="11"/>
      <c r="E4027" s="11"/>
      <c r="F4027" s="12"/>
      <c r="G4027" s="11"/>
      <c r="H4027" s="13"/>
      <c r="I4027" s="14"/>
      <c r="K4027" s="11"/>
      <c r="L4027" s="11"/>
      <c r="M4027" s="15"/>
      <c r="N4027" s="16"/>
      <c r="O4027" s="17"/>
      <c r="P4027" s="18"/>
    </row>
    <row r="4028" spans="4:16" x14ac:dyDescent="0.25">
      <c r="D4028" s="11"/>
      <c r="E4028" s="11"/>
      <c r="F4028" s="12"/>
      <c r="G4028" s="11"/>
      <c r="H4028" s="13"/>
      <c r="I4028" s="14"/>
      <c r="K4028" s="11"/>
      <c r="L4028" s="11"/>
      <c r="M4028" s="15"/>
      <c r="N4028" s="16"/>
      <c r="O4028" s="17"/>
      <c r="P4028" s="18"/>
    </row>
    <row r="4029" spans="4:16" x14ac:dyDescent="0.25">
      <c r="D4029" s="11"/>
      <c r="E4029" s="11"/>
      <c r="F4029" s="12"/>
      <c r="G4029" s="11"/>
      <c r="H4029" s="13"/>
      <c r="I4029" s="14"/>
      <c r="K4029" s="11"/>
      <c r="L4029" s="11"/>
      <c r="M4029" s="15"/>
      <c r="N4029" s="16"/>
      <c r="O4029" s="17"/>
      <c r="P4029" s="18"/>
    </row>
    <row r="4030" spans="4:16" x14ac:dyDescent="0.25">
      <c r="D4030" s="11"/>
      <c r="E4030" s="11"/>
      <c r="F4030" s="12"/>
      <c r="G4030" s="11"/>
      <c r="H4030" s="13"/>
      <c r="I4030" s="14"/>
      <c r="K4030" s="11"/>
      <c r="L4030" s="11"/>
      <c r="M4030" s="15"/>
      <c r="N4030" s="16"/>
      <c r="O4030" s="17"/>
      <c r="P4030" s="18"/>
    </row>
    <row r="4031" spans="4:16" x14ac:dyDescent="0.25">
      <c r="D4031" s="11"/>
      <c r="E4031" s="11"/>
      <c r="F4031" s="12"/>
      <c r="G4031" s="11"/>
      <c r="H4031" s="13"/>
      <c r="I4031" s="14"/>
      <c r="K4031" s="11"/>
      <c r="L4031" s="11"/>
      <c r="M4031" s="15"/>
      <c r="N4031" s="16"/>
      <c r="O4031" s="17"/>
      <c r="P4031" s="18"/>
    </row>
    <row r="4032" spans="4:16" x14ac:dyDescent="0.25">
      <c r="D4032" s="11"/>
      <c r="E4032" s="11"/>
      <c r="F4032" s="12"/>
      <c r="G4032" s="11"/>
      <c r="H4032" s="13"/>
      <c r="I4032" s="14"/>
      <c r="K4032" s="11"/>
      <c r="L4032" s="11"/>
      <c r="M4032" s="15"/>
      <c r="N4032" s="16"/>
      <c r="O4032" s="17"/>
      <c r="P4032" s="18"/>
    </row>
    <row r="4033" spans="4:16" x14ac:dyDescent="0.25">
      <c r="D4033" s="11"/>
      <c r="E4033" s="11"/>
      <c r="F4033" s="12"/>
      <c r="G4033" s="11"/>
      <c r="H4033" s="13"/>
      <c r="I4033" s="14"/>
      <c r="K4033" s="11"/>
      <c r="L4033" s="11"/>
      <c r="M4033" s="15"/>
      <c r="N4033" s="16"/>
      <c r="O4033" s="17"/>
      <c r="P4033" s="18"/>
    </row>
    <row r="4034" spans="4:16" x14ac:dyDescent="0.25">
      <c r="D4034" s="11"/>
      <c r="E4034" s="11"/>
      <c r="F4034" s="12"/>
      <c r="G4034" s="11"/>
      <c r="H4034" s="13"/>
      <c r="I4034" s="14"/>
      <c r="K4034" s="11"/>
      <c r="L4034" s="11"/>
      <c r="M4034" s="15"/>
      <c r="N4034" s="16"/>
      <c r="O4034" s="17"/>
      <c r="P4034" s="18"/>
    </row>
    <row r="4035" spans="4:16" x14ac:dyDescent="0.25">
      <c r="D4035" s="11"/>
      <c r="E4035" s="11"/>
      <c r="F4035" s="12"/>
      <c r="G4035" s="11"/>
      <c r="H4035" s="13"/>
      <c r="I4035" s="14"/>
      <c r="K4035" s="11"/>
      <c r="L4035" s="11"/>
      <c r="M4035" s="15"/>
      <c r="N4035" s="16"/>
      <c r="O4035" s="17"/>
      <c r="P4035" s="18"/>
    </row>
    <row r="4036" spans="4:16" x14ac:dyDescent="0.25">
      <c r="D4036" s="11"/>
      <c r="E4036" s="11"/>
      <c r="F4036" s="12"/>
      <c r="G4036" s="11"/>
      <c r="H4036" s="13"/>
      <c r="I4036" s="14"/>
      <c r="K4036" s="11"/>
      <c r="L4036" s="11"/>
      <c r="M4036" s="15"/>
      <c r="N4036" s="16"/>
      <c r="O4036" s="17"/>
      <c r="P4036" s="18"/>
    </row>
    <row r="4037" spans="4:16" x14ac:dyDescent="0.25">
      <c r="D4037" s="11"/>
      <c r="E4037" s="11"/>
      <c r="F4037" s="12"/>
      <c r="G4037" s="11"/>
      <c r="H4037" s="13"/>
      <c r="I4037" s="14"/>
      <c r="K4037" s="11"/>
      <c r="L4037" s="11"/>
      <c r="M4037" s="15"/>
      <c r="N4037" s="16"/>
      <c r="O4037" s="17"/>
      <c r="P4037" s="18"/>
    </row>
    <row r="4038" spans="4:16" x14ac:dyDescent="0.25">
      <c r="D4038" s="11"/>
      <c r="E4038" s="11"/>
      <c r="F4038" s="12"/>
      <c r="G4038" s="11"/>
      <c r="H4038" s="13"/>
      <c r="I4038" s="14"/>
      <c r="K4038" s="11"/>
      <c r="L4038" s="11"/>
      <c r="M4038" s="15"/>
      <c r="N4038" s="16"/>
      <c r="O4038" s="17"/>
      <c r="P4038" s="18"/>
    </row>
    <row r="4039" spans="4:16" x14ac:dyDescent="0.25">
      <c r="D4039" s="11"/>
      <c r="E4039" s="11"/>
      <c r="F4039" s="12"/>
      <c r="G4039" s="11"/>
      <c r="H4039" s="13"/>
      <c r="I4039" s="14"/>
      <c r="K4039" s="11"/>
      <c r="L4039" s="11"/>
      <c r="M4039" s="15"/>
      <c r="N4039" s="16"/>
      <c r="O4039" s="17"/>
      <c r="P4039" s="18"/>
    </row>
    <row r="4040" spans="4:16" x14ac:dyDescent="0.25">
      <c r="D4040" s="11"/>
      <c r="E4040" s="11"/>
      <c r="F4040" s="12"/>
      <c r="G4040" s="11"/>
      <c r="H4040" s="13"/>
      <c r="I4040" s="14"/>
      <c r="K4040" s="11"/>
      <c r="L4040" s="11"/>
      <c r="M4040" s="15"/>
      <c r="N4040" s="16"/>
      <c r="O4040" s="17"/>
      <c r="P4040" s="18"/>
    </row>
    <row r="4041" spans="4:16" x14ac:dyDescent="0.25">
      <c r="D4041" s="11"/>
      <c r="E4041" s="11"/>
      <c r="F4041" s="12"/>
      <c r="G4041" s="11"/>
      <c r="H4041" s="13"/>
      <c r="I4041" s="14"/>
      <c r="K4041" s="11"/>
      <c r="L4041" s="11"/>
      <c r="M4041" s="15"/>
      <c r="N4041" s="16"/>
      <c r="O4041" s="17"/>
      <c r="P4041" s="18"/>
    </row>
    <row r="4042" spans="4:16" x14ac:dyDescent="0.25">
      <c r="D4042" s="11"/>
      <c r="E4042" s="11"/>
      <c r="F4042" s="12"/>
      <c r="G4042" s="11"/>
      <c r="H4042" s="13"/>
      <c r="I4042" s="14"/>
      <c r="K4042" s="11"/>
      <c r="L4042" s="11"/>
      <c r="M4042" s="15"/>
      <c r="N4042" s="16"/>
      <c r="O4042" s="17"/>
      <c r="P4042" s="18"/>
    </row>
    <row r="4043" spans="4:16" x14ac:dyDescent="0.25">
      <c r="D4043" s="11"/>
      <c r="E4043" s="11"/>
      <c r="F4043" s="12"/>
      <c r="G4043" s="11"/>
      <c r="H4043" s="13"/>
      <c r="I4043" s="14"/>
      <c r="K4043" s="11"/>
      <c r="L4043" s="11"/>
      <c r="M4043" s="15"/>
      <c r="N4043" s="16"/>
      <c r="O4043" s="17"/>
      <c r="P4043" s="18"/>
    </row>
    <row r="4044" spans="4:16" x14ac:dyDescent="0.25">
      <c r="D4044" s="11"/>
      <c r="E4044" s="11"/>
      <c r="F4044" s="12"/>
      <c r="G4044" s="11"/>
      <c r="H4044" s="13"/>
      <c r="I4044" s="14"/>
      <c r="K4044" s="11"/>
      <c r="L4044" s="11"/>
      <c r="M4044" s="15"/>
      <c r="N4044" s="16"/>
      <c r="O4044" s="17"/>
      <c r="P4044" s="18"/>
    </row>
    <row r="4045" spans="4:16" x14ac:dyDescent="0.25">
      <c r="D4045" s="11"/>
      <c r="E4045" s="11"/>
      <c r="F4045" s="12"/>
      <c r="G4045" s="11"/>
      <c r="H4045" s="13"/>
      <c r="I4045" s="14"/>
      <c r="K4045" s="11"/>
      <c r="L4045" s="11"/>
      <c r="M4045" s="15"/>
      <c r="N4045" s="16"/>
      <c r="O4045" s="17"/>
      <c r="P4045" s="18"/>
    </row>
    <row r="4046" spans="4:16" x14ac:dyDescent="0.25">
      <c r="D4046" s="11"/>
      <c r="E4046" s="11"/>
      <c r="F4046" s="12"/>
      <c r="G4046" s="11"/>
      <c r="H4046" s="13"/>
      <c r="I4046" s="14"/>
      <c r="K4046" s="11"/>
      <c r="L4046" s="11"/>
      <c r="M4046" s="15"/>
      <c r="N4046" s="16"/>
      <c r="O4046" s="17"/>
      <c r="P4046" s="18"/>
    </row>
    <row r="4047" spans="4:16" x14ac:dyDescent="0.25">
      <c r="D4047" s="11"/>
      <c r="E4047" s="11"/>
      <c r="F4047" s="12"/>
      <c r="G4047" s="11"/>
      <c r="H4047" s="13"/>
      <c r="I4047" s="14"/>
      <c r="K4047" s="11"/>
      <c r="L4047" s="11"/>
      <c r="M4047" s="15"/>
      <c r="N4047" s="16"/>
      <c r="O4047" s="17"/>
      <c r="P4047" s="18"/>
    </row>
    <row r="4048" spans="4:16" x14ac:dyDescent="0.25">
      <c r="D4048" s="11"/>
      <c r="E4048" s="11"/>
      <c r="F4048" s="12"/>
      <c r="G4048" s="11"/>
      <c r="H4048" s="13"/>
      <c r="I4048" s="14"/>
      <c r="K4048" s="11"/>
      <c r="L4048" s="11"/>
      <c r="M4048" s="15"/>
      <c r="N4048" s="16"/>
      <c r="O4048" s="17"/>
      <c r="P4048" s="18"/>
    </row>
    <row r="4049" spans="4:16" x14ac:dyDescent="0.25">
      <c r="D4049" s="11"/>
      <c r="E4049" s="11"/>
      <c r="F4049" s="12"/>
      <c r="G4049" s="11"/>
      <c r="H4049" s="13"/>
      <c r="I4049" s="14"/>
      <c r="K4049" s="11"/>
      <c r="L4049" s="11"/>
      <c r="M4049" s="15"/>
      <c r="N4049" s="16"/>
      <c r="O4049" s="17"/>
      <c r="P4049" s="18"/>
    </row>
    <row r="4050" spans="4:16" x14ac:dyDescent="0.25">
      <c r="D4050" s="11"/>
      <c r="E4050" s="11"/>
      <c r="F4050" s="12"/>
      <c r="G4050" s="11"/>
      <c r="H4050" s="13"/>
      <c r="I4050" s="14"/>
      <c r="K4050" s="11"/>
      <c r="L4050" s="11"/>
      <c r="M4050" s="15"/>
      <c r="N4050" s="16"/>
      <c r="O4050" s="17"/>
      <c r="P4050" s="18"/>
    </row>
    <row r="4051" spans="4:16" x14ac:dyDescent="0.25">
      <c r="D4051" s="11"/>
      <c r="E4051" s="11"/>
      <c r="F4051" s="12"/>
      <c r="G4051" s="11"/>
      <c r="H4051" s="13"/>
      <c r="I4051" s="14"/>
      <c r="K4051" s="11"/>
      <c r="L4051" s="11"/>
      <c r="M4051" s="15"/>
      <c r="N4051" s="16"/>
      <c r="O4051" s="17"/>
      <c r="P4051" s="18"/>
    </row>
    <row r="4052" spans="4:16" x14ac:dyDescent="0.25">
      <c r="D4052" s="11"/>
      <c r="E4052" s="11"/>
      <c r="F4052" s="12"/>
      <c r="G4052" s="11"/>
      <c r="H4052" s="13"/>
      <c r="I4052" s="14"/>
      <c r="K4052" s="11"/>
      <c r="L4052" s="11"/>
      <c r="M4052" s="15"/>
      <c r="N4052" s="16"/>
      <c r="O4052" s="17"/>
      <c r="P4052" s="18"/>
    </row>
    <row r="4053" spans="4:16" x14ac:dyDescent="0.25">
      <c r="D4053" s="11"/>
      <c r="E4053" s="11"/>
      <c r="F4053" s="12"/>
      <c r="G4053" s="11"/>
      <c r="H4053" s="13"/>
      <c r="I4053" s="14"/>
      <c r="K4053" s="11"/>
      <c r="L4053" s="11"/>
      <c r="M4053" s="15"/>
      <c r="N4053" s="16"/>
      <c r="O4053" s="17"/>
      <c r="P4053" s="18"/>
    </row>
    <row r="4054" spans="4:16" x14ac:dyDescent="0.25">
      <c r="D4054" s="11"/>
      <c r="E4054" s="11"/>
      <c r="F4054" s="12"/>
      <c r="G4054" s="11"/>
      <c r="H4054" s="13"/>
      <c r="I4054" s="14"/>
      <c r="K4054" s="11"/>
      <c r="L4054" s="11"/>
      <c r="M4054" s="15"/>
      <c r="N4054" s="16"/>
      <c r="O4054" s="17"/>
      <c r="P4054" s="18"/>
    </row>
    <row r="4055" spans="4:16" x14ac:dyDescent="0.25">
      <c r="D4055" s="11"/>
      <c r="E4055" s="11"/>
      <c r="F4055" s="12"/>
      <c r="G4055" s="11"/>
      <c r="H4055" s="13"/>
      <c r="I4055" s="14"/>
      <c r="K4055" s="11"/>
      <c r="L4055" s="11"/>
      <c r="M4055" s="15"/>
      <c r="N4055" s="16"/>
      <c r="O4055" s="17"/>
      <c r="P4055" s="18"/>
    </row>
    <row r="4056" spans="4:16" x14ac:dyDescent="0.25">
      <c r="D4056" s="11"/>
      <c r="E4056" s="11"/>
      <c r="F4056" s="12"/>
      <c r="G4056" s="11"/>
      <c r="H4056" s="13"/>
      <c r="I4056" s="14"/>
      <c r="K4056" s="11"/>
      <c r="L4056" s="11"/>
      <c r="M4056" s="15"/>
      <c r="N4056" s="16"/>
      <c r="O4056" s="17"/>
      <c r="P4056" s="18"/>
    </row>
    <row r="4057" spans="4:16" x14ac:dyDescent="0.25">
      <c r="D4057" s="11"/>
      <c r="E4057" s="11"/>
      <c r="F4057" s="12"/>
      <c r="G4057" s="11"/>
      <c r="H4057" s="13"/>
      <c r="I4057" s="14"/>
      <c r="K4057" s="11"/>
      <c r="L4057" s="11"/>
      <c r="M4057" s="15"/>
      <c r="N4057" s="16"/>
      <c r="O4057" s="17"/>
      <c r="P4057" s="18"/>
    </row>
    <row r="4058" spans="4:16" x14ac:dyDescent="0.25">
      <c r="D4058" s="11"/>
      <c r="E4058" s="11"/>
      <c r="F4058" s="12"/>
      <c r="G4058" s="11"/>
      <c r="H4058" s="13"/>
      <c r="I4058" s="14"/>
      <c r="K4058" s="11"/>
      <c r="L4058" s="11"/>
      <c r="M4058" s="15"/>
      <c r="N4058" s="16"/>
      <c r="O4058" s="17"/>
      <c r="P4058" s="18"/>
    </row>
    <row r="4059" spans="4:16" x14ac:dyDescent="0.25">
      <c r="D4059" s="11"/>
      <c r="E4059" s="11"/>
      <c r="F4059" s="12"/>
      <c r="G4059" s="11"/>
      <c r="H4059" s="13"/>
      <c r="I4059" s="14"/>
      <c r="K4059" s="11"/>
      <c r="L4059" s="11"/>
      <c r="M4059" s="15"/>
      <c r="N4059" s="16"/>
      <c r="O4059" s="17"/>
      <c r="P4059" s="18"/>
    </row>
    <row r="4060" spans="4:16" x14ac:dyDescent="0.25">
      <c r="D4060" s="11"/>
      <c r="E4060" s="11"/>
      <c r="F4060" s="12"/>
      <c r="G4060" s="11"/>
      <c r="H4060" s="13"/>
      <c r="I4060" s="14"/>
      <c r="K4060" s="11"/>
      <c r="L4060" s="11"/>
      <c r="M4060" s="15"/>
      <c r="N4060" s="16"/>
      <c r="O4060" s="17"/>
      <c r="P4060" s="18"/>
    </row>
    <row r="4061" spans="4:16" x14ac:dyDescent="0.25">
      <c r="D4061" s="11"/>
      <c r="E4061" s="11"/>
      <c r="F4061" s="12"/>
      <c r="G4061" s="11"/>
      <c r="H4061" s="13"/>
      <c r="I4061" s="14"/>
      <c r="K4061" s="11"/>
      <c r="L4061" s="11"/>
      <c r="M4061" s="15"/>
      <c r="N4061" s="16"/>
      <c r="O4061" s="17"/>
      <c r="P4061" s="18"/>
    </row>
    <row r="4062" spans="4:16" x14ac:dyDescent="0.25">
      <c r="D4062" s="11"/>
      <c r="E4062" s="11"/>
      <c r="F4062" s="12"/>
      <c r="G4062" s="11"/>
      <c r="H4062" s="13"/>
      <c r="I4062" s="14"/>
      <c r="K4062" s="11"/>
      <c r="L4062" s="11"/>
      <c r="M4062" s="15"/>
      <c r="N4062" s="16"/>
      <c r="O4062" s="17"/>
      <c r="P4062" s="18"/>
    </row>
    <row r="4063" spans="4:16" x14ac:dyDescent="0.25">
      <c r="D4063" s="11"/>
      <c r="E4063" s="11"/>
      <c r="F4063" s="12"/>
      <c r="G4063" s="11"/>
      <c r="H4063" s="13"/>
      <c r="I4063" s="14"/>
      <c r="K4063" s="11"/>
      <c r="L4063" s="11"/>
      <c r="M4063" s="15"/>
      <c r="N4063" s="16"/>
      <c r="O4063" s="17"/>
      <c r="P4063" s="18"/>
    </row>
    <row r="4064" spans="4:16" x14ac:dyDescent="0.25">
      <c r="D4064" s="11"/>
      <c r="E4064" s="11"/>
      <c r="F4064" s="12"/>
      <c r="G4064" s="11"/>
      <c r="H4064" s="13"/>
      <c r="I4064" s="14"/>
      <c r="K4064" s="11"/>
      <c r="L4064" s="11"/>
      <c r="M4064" s="15"/>
      <c r="N4064" s="16"/>
      <c r="O4064" s="17"/>
      <c r="P4064" s="18"/>
    </row>
    <row r="4065" spans="4:16" x14ac:dyDescent="0.25">
      <c r="D4065" s="11"/>
      <c r="E4065" s="11"/>
      <c r="F4065" s="12"/>
      <c r="G4065" s="11"/>
      <c r="H4065" s="13"/>
      <c r="I4065" s="14"/>
      <c r="K4065" s="11"/>
      <c r="L4065" s="11"/>
      <c r="M4065" s="15"/>
      <c r="N4065" s="16"/>
      <c r="O4065" s="17"/>
      <c r="P4065" s="18"/>
    </row>
    <row r="4066" spans="4:16" x14ac:dyDescent="0.25">
      <c r="D4066" s="11"/>
      <c r="E4066" s="11"/>
      <c r="F4066" s="12"/>
      <c r="G4066" s="11"/>
      <c r="H4066" s="13"/>
      <c r="I4066" s="14"/>
      <c r="K4066" s="11"/>
      <c r="L4066" s="11"/>
      <c r="M4066" s="15"/>
      <c r="N4066" s="16"/>
      <c r="O4066" s="17"/>
      <c r="P4066" s="18"/>
    </row>
    <row r="4067" spans="4:16" x14ac:dyDescent="0.25">
      <c r="D4067" s="11"/>
      <c r="E4067" s="11"/>
      <c r="F4067" s="12"/>
      <c r="G4067" s="11"/>
      <c r="H4067" s="13"/>
      <c r="I4067" s="14"/>
      <c r="K4067" s="11"/>
      <c r="L4067" s="11"/>
      <c r="M4067" s="15"/>
      <c r="N4067" s="16"/>
      <c r="O4067" s="17"/>
      <c r="P4067" s="18"/>
    </row>
    <row r="4068" spans="4:16" x14ac:dyDescent="0.25">
      <c r="D4068" s="11"/>
      <c r="E4068" s="11"/>
      <c r="F4068" s="12"/>
      <c r="G4068" s="11"/>
      <c r="H4068" s="13"/>
      <c r="I4068" s="14"/>
      <c r="K4068" s="11"/>
      <c r="L4068" s="11"/>
      <c r="M4068" s="15"/>
      <c r="N4068" s="16"/>
      <c r="O4068" s="17"/>
      <c r="P4068" s="18"/>
    </row>
    <row r="4069" spans="4:16" x14ac:dyDescent="0.25">
      <c r="D4069" s="11"/>
      <c r="E4069" s="11"/>
      <c r="F4069" s="12"/>
      <c r="G4069" s="11"/>
      <c r="H4069" s="13"/>
      <c r="I4069" s="14"/>
      <c r="K4069" s="11"/>
      <c r="L4069" s="11"/>
      <c r="M4069" s="15"/>
      <c r="N4069" s="16"/>
      <c r="O4069" s="17"/>
      <c r="P4069" s="18"/>
    </row>
    <row r="4070" spans="4:16" x14ac:dyDescent="0.25">
      <c r="D4070" s="11"/>
      <c r="E4070" s="11"/>
      <c r="F4070" s="12"/>
      <c r="G4070" s="11"/>
      <c r="H4070" s="13"/>
      <c r="I4070" s="14"/>
      <c r="K4070" s="11"/>
      <c r="L4070" s="11"/>
      <c r="M4070" s="15"/>
      <c r="N4070" s="16"/>
      <c r="O4070" s="17"/>
      <c r="P4070" s="18"/>
    </row>
    <row r="4071" spans="4:16" x14ac:dyDescent="0.25">
      <c r="D4071" s="11"/>
      <c r="E4071" s="11"/>
      <c r="F4071" s="12"/>
      <c r="G4071" s="11"/>
      <c r="H4071" s="13"/>
      <c r="I4071" s="14"/>
      <c r="K4071" s="11"/>
      <c r="L4071" s="11"/>
      <c r="M4071" s="15"/>
      <c r="N4071" s="16"/>
      <c r="O4071" s="17"/>
      <c r="P4071" s="18"/>
    </row>
    <row r="4072" spans="4:16" x14ac:dyDescent="0.25">
      <c r="D4072" s="11"/>
      <c r="E4072" s="11"/>
      <c r="F4072" s="12"/>
      <c r="G4072" s="11"/>
      <c r="H4072" s="13"/>
      <c r="I4072" s="14"/>
      <c r="K4072" s="11"/>
      <c r="L4072" s="11"/>
      <c r="M4072" s="15"/>
      <c r="N4072" s="16"/>
      <c r="O4072" s="17"/>
      <c r="P4072" s="18"/>
    </row>
    <row r="4073" spans="4:16" x14ac:dyDescent="0.25">
      <c r="D4073" s="11"/>
      <c r="E4073" s="11"/>
      <c r="F4073" s="12"/>
      <c r="G4073" s="11"/>
      <c r="H4073" s="13"/>
      <c r="I4073" s="14"/>
      <c r="K4073" s="11"/>
      <c r="L4073" s="11"/>
      <c r="M4073" s="15"/>
      <c r="N4073" s="16"/>
      <c r="O4073" s="17"/>
      <c r="P4073" s="18"/>
    </row>
    <row r="4074" spans="4:16" x14ac:dyDescent="0.25">
      <c r="D4074" s="11"/>
      <c r="E4074" s="11"/>
      <c r="F4074" s="12"/>
      <c r="G4074" s="11"/>
      <c r="H4074" s="13"/>
      <c r="I4074" s="14"/>
      <c r="K4074" s="11"/>
      <c r="L4074" s="11"/>
      <c r="M4074" s="15"/>
      <c r="N4074" s="16"/>
      <c r="O4074" s="17"/>
      <c r="P4074" s="18"/>
    </row>
    <row r="4075" spans="4:16" x14ac:dyDescent="0.25">
      <c r="D4075" s="11"/>
      <c r="E4075" s="11"/>
      <c r="F4075" s="12"/>
      <c r="G4075" s="11"/>
      <c r="H4075" s="13"/>
      <c r="I4075" s="14"/>
      <c r="K4075" s="11"/>
      <c r="L4075" s="11"/>
      <c r="M4075" s="15"/>
      <c r="N4075" s="16"/>
      <c r="O4075" s="17"/>
      <c r="P4075" s="18"/>
    </row>
    <row r="4076" spans="4:16" x14ac:dyDescent="0.25">
      <c r="D4076" s="11"/>
      <c r="E4076" s="11"/>
      <c r="F4076" s="12"/>
      <c r="G4076" s="11"/>
      <c r="H4076" s="13"/>
      <c r="I4076" s="14"/>
      <c r="K4076" s="11"/>
      <c r="L4076" s="11"/>
      <c r="M4076" s="15"/>
      <c r="N4076" s="16"/>
      <c r="O4076" s="17"/>
      <c r="P4076" s="18"/>
    </row>
    <row r="4077" spans="4:16" x14ac:dyDescent="0.25">
      <c r="D4077" s="11"/>
      <c r="E4077" s="11"/>
      <c r="F4077" s="12"/>
      <c r="G4077" s="11"/>
      <c r="H4077" s="13"/>
      <c r="I4077" s="14"/>
      <c r="K4077" s="11"/>
      <c r="L4077" s="11"/>
      <c r="M4077" s="15"/>
      <c r="N4077" s="16"/>
      <c r="O4077" s="17"/>
      <c r="P4077" s="18"/>
    </row>
    <row r="4078" spans="4:16" x14ac:dyDescent="0.25">
      <c r="D4078" s="11"/>
      <c r="E4078" s="11"/>
      <c r="F4078" s="12"/>
      <c r="G4078" s="11"/>
      <c r="H4078" s="13"/>
      <c r="I4078" s="14"/>
      <c r="K4078" s="11"/>
      <c r="L4078" s="11"/>
      <c r="M4078" s="15"/>
      <c r="N4078" s="16"/>
      <c r="O4078" s="17"/>
      <c r="P4078" s="18"/>
    </row>
    <row r="4079" spans="4:16" x14ac:dyDescent="0.25">
      <c r="D4079" s="11"/>
      <c r="E4079" s="11"/>
      <c r="F4079" s="12"/>
      <c r="G4079" s="11"/>
      <c r="H4079" s="13"/>
      <c r="I4079" s="14"/>
      <c r="K4079" s="11"/>
      <c r="L4079" s="11"/>
      <c r="M4079" s="15"/>
      <c r="N4079" s="16"/>
      <c r="O4079" s="17"/>
      <c r="P4079" s="18"/>
    </row>
    <row r="4080" spans="4:16" x14ac:dyDescent="0.25">
      <c r="D4080" s="11"/>
      <c r="E4080" s="11"/>
      <c r="F4080" s="12"/>
      <c r="G4080" s="11"/>
      <c r="H4080" s="13"/>
      <c r="I4080" s="14"/>
      <c r="K4080" s="11"/>
      <c r="L4080" s="11"/>
      <c r="M4080" s="15"/>
      <c r="N4080" s="16"/>
      <c r="O4080" s="17"/>
      <c r="P4080" s="18"/>
    </row>
    <row r="4081" spans="4:16" x14ac:dyDescent="0.25">
      <c r="D4081" s="11"/>
      <c r="E4081" s="11"/>
      <c r="F4081" s="12"/>
      <c r="G4081" s="11"/>
      <c r="H4081" s="13"/>
      <c r="I4081" s="14"/>
      <c r="K4081" s="11"/>
      <c r="L4081" s="11"/>
      <c r="M4081" s="15"/>
      <c r="N4081" s="16"/>
      <c r="O4081" s="17"/>
      <c r="P4081" s="18"/>
    </row>
    <row r="4082" spans="4:16" x14ac:dyDescent="0.25">
      <c r="D4082" s="11"/>
      <c r="E4082" s="11"/>
      <c r="F4082" s="12"/>
      <c r="G4082" s="11"/>
      <c r="H4082" s="13"/>
      <c r="I4082" s="14"/>
      <c r="K4082" s="11"/>
      <c r="L4082" s="11"/>
      <c r="M4082" s="15"/>
      <c r="N4082" s="16"/>
      <c r="O4082" s="17"/>
      <c r="P4082" s="18"/>
    </row>
    <row r="4083" spans="4:16" x14ac:dyDescent="0.25">
      <c r="D4083" s="11"/>
      <c r="E4083" s="11"/>
      <c r="F4083" s="12"/>
      <c r="G4083" s="11"/>
      <c r="H4083" s="13"/>
      <c r="I4083" s="14"/>
      <c r="K4083" s="11"/>
      <c r="L4083" s="11"/>
      <c r="M4083" s="15"/>
      <c r="N4083" s="16"/>
      <c r="O4083" s="17"/>
      <c r="P4083" s="18"/>
    </row>
    <row r="4084" spans="4:16" x14ac:dyDescent="0.25">
      <c r="D4084" s="11"/>
      <c r="E4084" s="11"/>
      <c r="F4084" s="12"/>
      <c r="G4084" s="11"/>
      <c r="H4084" s="13"/>
      <c r="I4084" s="14"/>
      <c r="K4084" s="11"/>
      <c r="L4084" s="11"/>
      <c r="M4084" s="15"/>
      <c r="N4084" s="16"/>
      <c r="O4084" s="17"/>
      <c r="P4084" s="18"/>
    </row>
    <row r="4085" spans="4:16" x14ac:dyDescent="0.25">
      <c r="D4085" s="11"/>
      <c r="E4085" s="11"/>
      <c r="F4085" s="12"/>
      <c r="G4085" s="11"/>
      <c r="H4085" s="13"/>
      <c r="I4085" s="14"/>
      <c r="K4085" s="11"/>
      <c r="L4085" s="11"/>
      <c r="M4085" s="15"/>
      <c r="N4085" s="16"/>
      <c r="O4085" s="17"/>
      <c r="P4085" s="18"/>
    </row>
    <row r="4086" spans="4:16" x14ac:dyDescent="0.25">
      <c r="D4086" s="11"/>
      <c r="E4086" s="11"/>
      <c r="F4086" s="12"/>
      <c r="G4086" s="11"/>
      <c r="H4086" s="13"/>
      <c r="I4086" s="14"/>
      <c r="K4086" s="11"/>
      <c r="L4086" s="11"/>
      <c r="M4086" s="15"/>
      <c r="N4086" s="16"/>
      <c r="O4086" s="17"/>
      <c r="P4086" s="18"/>
    </row>
    <row r="4087" spans="4:16" x14ac:dyDescent="0.25">
      <c r="D4087" s="11"/>
      <c r="E4087" s="11"/>
      <c r="F4087" s="12"/>
      <c r="G4087" s="11"/>
      <c r="H4087" s="13"/>
      <c r="I4087" s="14"/>
      <c r="K4087" s="11"/>
      <c r="L4087" s="11"/>
      <c r="M4087" s="15"/>
      <c r="N4087" s="16"/>
      <c r="O4087" s="17"/>
      <c r="P4087" s="18"/>
    </row>
    <row r="4088" spans="4:16" x14ac:dyDescent="0.25">
      <c r="D4088" s="11"/>
      <c r="E4088" s="11"/>
      <c r="F4088" s="12"/>
      <c r="G4088" s="11"/>
      <c r="H4088" s="13"/>
      <c r="I4088" s="14"/>
      <c r="K4088" s="11"/>
      <c r="L4088" s="11"/>
      <c r="M4088" s="15"/>
      <c r="N4088" s="16"/>
      <c r="O4088" s="17"/>
      <c r="P4088" s="18"/>
    </row>
    <row r="4089" spans="4:16" x14ac:dyDescent="0.25">
      <c r="D4089" s="11"/>
      <c r="E4089" s="11"/>
      <c r="F4089" s="12"/>
      <c r="G4089" s="11"/>
      <c r="H4089" s="13"/>
      <c r="I4089" s="14"/>
      <c r="K4089" s="11"/>
      <c r="L4089" s="11"/>
      <c r="M4089" s="15"/>
      <c r="N4089" s="16"/>
      <c r="O4089" s="17"/>
      <c r="P4089" s="18"/>
    </row>
    <row r="4090" spans="4:16" x14ac:dyDescent="0.25">
      <c r="D4090" s="11"/>
      <c r="E4090" s="11"/>
      <c r="F4090" s="12"/>
      <c r="G4090" s="11"/>
      <c r="H4090" s="13"/>
      <c r="I4090" s="14"/>
      <c r="K4090" s="11"/>
      <c r="L4090" s="11"/>
      <c r="M4090" s="15"/>
      <c r="N4090" s="16"/>
      <c r="O4090" s="17"/>
      <c r="P4090" s="18"/>
    </row>
    <row r="4091" spans="4:16" x14ac:dyDescent="0.25">
      <c r="D4091" s="11"/>
      <c r="E4091" s="11"/>
      <c r="F4091" s="12"/>
      <c r="G4091" s="11"/>
      <c r="H4091" s="13"/>
      <c r="I4091" s="14"/>
      <c r="K4091" s="11"/>
      <c r="L4091" s="11"/>
      <c r="M4091" s="15"/>
      <c r="N4091" s="16"/>
      <c r="O4091" s="17"/>
      <c r="P4091" s="18"/>
    </row>
    <row r="4092" spans="4:16" x14ac:dyDescent="0.25">
      <c r="D4092" s="11"/>
      <c r="E4092" s="11"/>
      <c r="F4092" s="12"/>
      <c r="G4092" s="11"/>
      <c r="H4092" s="13"/>
      <c r="I4092" s="14"/>
      <c r="K4092" s="11"/>
      <c r="L4092" s="11"/>
      <c r="M4092" s="15"/>
      <c r="N4092" s="16"/>
      <c r="O4092" s="17"/>
      <c r="P4092" s="18"/>
    </row>
    <row r="4093" spans="4:16" x14ac:dyDescent="0.25">
      <c r="D4093" s="11"/>
      <c r="E4093" s="11"/>
      <c r="F4093" s="12"/>
      <c r="G4093" s="11"/>
      <c r="H4093" s="13"/>
      <c r="I4093" s="14"/>
      <c r="K4093" s="11"/>
      <c r="L4093" s="11"/>
      <c r="M4093" s="15"/>
      <c r="N4093" s="16"/>
      <c r="O4093" s="17"/>
      <c r="P4093" s="18"/>
    </row>
    <row r="4094" spans="4:16" x14ac:dyDescent="0.25">
      <c r="D4094" s="11"/>
      <c r="E4094" s="11"/>
      <c r="F4094" s="12"/>
      <c r="G4094" s="11"/>
      <c r="H4094" s="13"/>
      <c r="I4094" s="14"/>
      <c r="K4094" s="11"/>
      <c r="L4094" s="11"/>
      <c r="M4094" s="15"/>
      <c r="N4094" s="16"/>
      <c r="O4094" s="17"/>
      <c r="P4094" s="18"/>
    </row>
    <row r="4095" spans="4:16" x14ac:dyDescent="0.25">
      <c r="D4095" s="11"/>
      <c r="E4095" s="11"/>
      <c r="F4095" s="12"/>
      <c r="G4095" s="11"/>
      <c r="H4095" s="13"/>
      <c r="I4095" s="14"/>
      <c r="K4095" s="11"/>
      <c r="L4095" s="11"/>
      <c r="M4095" s="15"/>
      <c r="N4095" s="16"/>
      <c r="O4095" s="17"/>
      <c r="P4095" s="18"/>
    </row>
    <row r="4096" spans="4:16" x14ac:dyDescent="0.25">
      <c r="D4096" s="11"/>
      <c r="E4096" s="11"/>
      <c r="F4096" s="12"/>
      <c r="G4096" s="11"/>
      <c r="H4096" s="13"/>
      <c r="I4096" s="14"/>
      <c r="K4096" s="11"/>
      <c r="L4096" s="11"/>
      <c r="M4096" s="15"/>
      <c r="N4096" s="16"/>
      <c r="O4096" s="17"/>
      <c r="P4096" s="18"/>
    </row>
    <row r="4097" spans="4:16" x14ac:dyDescent="0.25">
      <c r="D4097" s="11"/>
      <c r="E4097" s="11"/>
      <c r="F4097" s="12"/>
      <c r="G4097" s="11"/>
      <c r="H4097" s="13"/>
      <c r="I4097" s="14"/>
      <c r="K4097" s="11"/>
      <c r="L4097" s="11"/>
      <c r="M4097" s="15"/>
      <c r="N4097" s="16"/>
      <c r="O4097" s="17"/>
      <c r="P4097" s="18"/>
    </row>
    <row r="4098" spans="4:16" x14ac:dyDescent="0.25">
      <c r="D4098" s="11"/>
      <c r="E4098" s="11"/>
      <c r="F4098" s="12"/>
      <c r="G4098" s="11"/>
      <c r="H4098" s="13"/>
      <c r="I4098" s="14"/>
      <c r="K4098" s="11"/>
      <c r="L4098" s="11"/>
      <c r="M4098" s="15"/>
      <c r="N4098" s="16"/>
      <c r="O4098" s="17"/>
      <c r="P4098" s="18"/>
    </row>
    <row r="4099" spans="4:16" x14ac:dyDescent="0.25">
      <c r="D4099" s="11"/>
      <c r="E4099" s="11"/>
      <c r="F4099" s="12"/>
      <c r="G4099" s="11"/>
      <c r="H4099" s="13"/>
      <c r="I4099" s="14"/>
      <c r="K4099" s="11"/>
      <c r="L4099" s="11"/>
      <c r="M4099" s="15"/>
      <c r="N4099" s="16"/>
      <c r="O4099" s="17"/>
      <c r="P4099" s="18"/>
    </row>
    <row r="4100" spans="4:16" x14ac:dyDescent="0.25">
      <c r="D4100" s="11"/>
      <c r="E4100" s="11"/>
      <c r="F4100" s="12"/>
      <c r="G4100" s="11"/>
      <c r="H4100" s="13"/>
      <c r="I4100" s="14"/>
      <c r="K4100" s="11"/>
      <c r="L4100" s="11"/>
      <c r="M4100" s="15"/>
      <c r="N4100" s="16"/>
      <c r="O4100" s="17"/>
      <c r="P4100" s="18"/>
    </row>
    <row r="4101" spans="4:16" x14ac:dyDescent="0.25">
      <c r="D4101" s="11"/>
      <c r="E4101" s="11"/>
      <c r="F4101" s="12"/>
      <c r="G4101" s="11"/>
      <c r="H4101" s="13"/>
      <c r="I4101" s="14"/>
      <c r="K4101" s="11"/>
      <c r="L4101" s="11"/>
      <c r="M4101" s="15"/>
      <c r="N4101" s="16"/>
      <c r="O4101" s="17"/>
      <c r="P4101" s="18"/>
    </row>
    <row r="4102" spans="4:16" x14ac:dyDescent="0.25">
      <c r="D4102" s="11"/>
      <c r="E4102" s="11"/>
      <c r="F4102" s="12"/>
      <c r="G4102" s="11"/>
      <c r="H4102" s="13"/>
      <c r="I4102" s="14"/>
      <c r="K4102" s="11"/>
      <c r="L4102" s="11"/>
      <c r="M4102" s="15"/>
      <c r="N4102" s="16"/>
      <c r="O4102" s="17"/>
      <c r="P4102" s="18"/>
    </row>
    <row r="4103" spans="4:16" x14ac:dyDescent="0.25">
      <c r="D4103" s="11"/>
      <c r="E4103" s="11"/>
      <c r="F4103" s="12"/>
      <c r="G4103" s="11"/>
      <c r="H4103" s="13"/>
      <c r="I4103" s="14"/>
      <c r="K4103" s="11"/>
      <c r="L4103" s="11"/>
      <c r="M4103" s="15"/>
      <c r="N4103" s="16"/>
      <c r="O4103" s="17"/>
      <c r="P4103" s="18"/>
    </row>
    <row r="4104" spans="4:16" x14ac:dyDescent="0.25">
      <c r="D4104" s="11"/>
      <c r="E4104" s="11"/>
      <c r="F4104" s="12"/>
      <c r="G4104" s="11"/>
      <c r="H4104" s="13"/>
      <c r="I4104" s="14"/>
      <c r="K4104" s="11"/>
      <c r="L4104" s="11"/>
      <c r="M4104" s="15"/>
      <c r="N4104" s="16"/>
      <c r="O4104" s="17"/>
      <c r="P4104" s="18"/>
    </row>
    <row r="4105" spans="4:16" x14ac:dyDescent="0.25">
      <c r="D4105" s="11"/>
      <c r="E4105" s="11"/>
      <c r="F4105" s="12"/>
      <c r="G4105" s="11"/>
      <c r="H4105" s="13"/>
      <c r="I4105" s="14"/>
      <c r="K4105" s="11"/>
      <c r="L4105" s="11"/>
      <c r="M4105" s="15"/>
      <c r="N4105" s="16"/>
      <c r="O4105" s="17"/>
      <c r="P4105" s="18"/>
    </row>
    <row r="4106" spans="4:16" x14ac:dyDescent="0.25">
      <c r="D4106" s="11"/>
      <c r="E4106" s="11"/>
      <c r="F4106" s="12"/>
      <c r="G4106" s="11"/>
      <c r="H4106" s="13"/>
      <c r="I4106" s="14"/>
      <c r="K4106" s="11"/>
      <c r="L4106" s="11"/>
      <c r="M4106" s="15"/>
      <c r="N4106" s="16"/>
      <c r="O4106" s="17"/>
      <c r="P4106" s="18"/>
    </row>
    <row r="4107" spans="4:16" x14ac:dyDescent="0.25">
      <c r="D4107" s="11"/>
      <c r="E4107" s="11"/>
      <c r="F4107" s="12"/>
      <c r="G4107" s="11"/>
      <c r="H4107" s="13"/>
      <c r="I4107" s="14"/>
      <c r="K4107" s="11"/>
      <c r="L4107" s="11"/>
      <c r="M4107" s="15"/>
      <c r="N4107" s="16"/>
      <c r="O4107" s="17"/>
      <c r="P4107" s="18"/>
    </row>
    <row r="4108" spans="4:16" x14ac:dyDescent="0.25">
      <c r="D4108" s="11"/>
      <c r="E4108" s="11"/>
      <c r="F4108" s="12"/>
      <c r="G4108" s="11"/>
      <c r="H4108" s="13"/>
      <c r="I4108" s="14"/>
      <c r="K4108" s="11"/>
      <c r="L4108" s="11"/>
      <c r="M4108" s="15"/>
      <c r="N4108" s="16"/>
      <c r="O4108" s="17"/>
      <c r="P4108" s="18"/>
    </row>
    <row r="4109" spans="4:16" x14ac:dyDescent="0.25">
      <c r="D4109" s="11"/>
      <c r="E4109" s="11"/>
      <c r="F4109" s="12"/>
      <c r="G4109" s="11"/>
      <c r="H4109" s="13"/>
      <c r="I4109" s="14"/>
      <c r="K4109" s="11"/>
      <c r="L4109" s="11"/>
      <c r="M4109" s="15"/>
      <c r="N4109" s="16"/>
      <c r="O4109" s="17"/>
      <c r="P4109" s="18"/>
    </row>
    <row r="4110" spans="4:16" x14ac:dyDescent="0.25">
      <c r="D4110" s="11"/>
      <c r="E4110" s="11"/>
      <c r="F4110" s="12"/>
      <c r="G4110" s="11"/>
      <c r="H4110" s="13"/>
      <c r="I4110" s="14"/>
      <c r="K4110" s="11"/>
      <c r="L4110" s="11"/>
      <c r="M4110" s="15"/>
      <c r="N4110" s="16"/>
      <c r="O4110" s="17"/>
      <c r="P4110" s="18"/>
    </row>
    <row r="4111" spans="4:16" x14ac:dyDescent="0.25">
      <c r="D4111" s="11"/>
      <c r="E4111" s="11"/>
      <c r="F4111" s="12"/>
      <c r="G4111" s="11"/>
      <c r="H4111" s="13"/>
      <c r="I4111" s="14"/>
      <c r="K4111" s="11"/>
      <c r="L4111" s="11"/>
      <c r="M4111" s="15"/>
      <c r="N4111" s="16"/>
      <c r="O4111" s="17"/>
      <c r="P4111" s="18"/>
    </row>
    <row r="4112" spans="4:16" x14ac:dyDescent="0.25">
      <c r="D4112" s="11"/>
      <c r="E4112" s="11"/>
      <c r="F4112" s="12"/>
      <c r="G4112" s="11"/>
      <c r="H4112" s="13"/>
      <c r="I4112" s="14"/>
      <c r="K4112" s="11"/>
      <c r="L4112" s="11"/>
      <c r="M4112" s="15"/>
      <c r="N4112" s="16"/>
      <c r="O4112" s="17"/>
      <c r="P4112" s="18"/>
    </row>
    <row r="4113" spans="4:16" x14ac:dyDescent="0.25">
      <c r="D4113" s="11"/>
      <c r="E4113" s="11"/>
      <c r="F4113" s="12"/>
      <c r="G4113" s="11"/>
      <c r="H4113" s="13"/>
      <c r="I4113" s="14"/>
      <c r="K4113" s="11"/>
      <c r="L4113" s="11"/>
      <c r="M4113" s="15"/>
      <c r="N4113" s="16"/>
      <c r="O4113" s="17"/>
      <c r="P4113" s="18"/>
    </row>
    <row r="4114" spans="4:16" x14ac:dyDescent="0.25">
      <c r="D4114" s="11"/>
      <c r="E4114" s="11"/>
      <c r="F4114" s="12"/>
      <c r="G4114" s="11"/>
      <c r="H4114" s="13"/>
      <c r="I4114" s="14"/>
      <c r="K4114" s="11"/>
      <c r="L4114" s="11"/>
      <c r="M4114" s="15"/>
      <c r="N4114" s="16"/>
      <c r="O4114" s="17"/>
      <c r="P4114" s="18"/>
    </row>
    <row r="4115" spans="4:16" x14ac:dyDescent="0.25">
      <c r="D4115" s="11"/>
      <c r="E4115" s="11"/>
      <c r="F4115" s="12"/>
      <c r="G4115" s="11"/>
      <c r="H4115" s="13"/>
      <c r="I4115" s="14"/>
      <c r="K4115" s="11"/>
      <c r="L4115" s="11"/>
      <c r="M4115" s="15"/>
      <c r="N4115" s="16"/>
      <c r="O4115" s="17"/>
      <c r="P4115" s="18"/>
    </row>
    <row r="4116" spans="4:16" x14ac:dyDescent="0.25">
      <c r="D4116" s="11"/>
      <c r="E4116" s="11"/>
      <c r="F4116" s="12"/>
      <c r="G4116" s="11"/>
      <c r="H4116" s="13"/>
      <c r="I4116" s="14"/>
      <c r="K4116" s="11"/>
      <c r="L4116" s="11"/>
      <c r="M4116" s="15"/>
      <c r="N4116" s="16"/>
      <c r="O4116" s="17"/>
      <c r="P4116" s="18"/>
    </row>
    <row r="4117" spans="4:16" x14ac:dyDescent="0.25">
      <c r="D4117" s="11"/>
      <c r="E4117" s="11"/>
      <c r="F4117" s="12"/>
      <c r="G4117" s="11"/>
      <c r="H4117" s="13"/>
      <c r="I4117" s="14"/>
      <c r="K4117" s="11"/>
      <c r="L4117" s="11"/>
      <c r="M4117" s="15"/>
      <c r="N4117" s="16"/>
      <c r="O4117" s="17"/>
      <c r="P4117" s="18"/>
    </row>
    <row r="4118" spans="4:16" x14ac:dyDescent="0.25">
      <c r="D4118" s="11"/>
      <c r="E4118" s="11"/>
      <c r="F4118" s="12"/>
      <c r="G4118" s="11"/>
      <c r="H4118" s="13"/>
      <c r="I4118" s="14"/>
      <c r="K4118" s="11"/>
      <c r="L4118" s="11"/>
      <c r="M4118" s="15"/>
      <c r="N4118" s="16"/>
      <c r="O4118" s="17"/>
      <c r="P4118" s="18"/>
    </row>
    <row r="4119" spans="4:16" x14ac:dyDescent="0.25">
      <c r="D4119" s="11"/>
      <c r="E4119" s="11"/>
      <c r="F4119" s="12"/>
      <c r="G4119" s="11"/>
      <c r="H4119" s="13"/>
      <c r="I4119" s="14"/>
      <c r="K4119" s="11"/>
      <c r="L4119" s="11"/>
      <c r="M4119" s="15"/>
      <c r="N4119" s="16"/>
      <c r="O4119" s="17"/>
      <c r="P4119" s="18"/>
    </row>
    <row r="4120" spans="4:16" x14ac:dyDescent="0.25">
      <c r="D4120" s="11"/>
      <c r="E4120" s="11"/>
      <c r="F4120" s="12"/>
      <c r="G4120" s="11"/>
      <c r="H4120" s="13"/>
      <c r="I4120" s="14"/>
      <c r="K4120" s="11"/>
      <c r="L4120" s="11"/>
      <c r="M4120" s="15"/>
      <c r="N4120" s="16"/>
      <c r="O4120" s="17"/>
      <c r="P4120" s="18"/>
    </row>
    <row r="4121" spans="4:16" x14ac:dyDescent="0.25">
      <c r="D4121" s="11"/>
      <c r="E4121" s="11"/>
      <c r="F4121" s="12"/>
      <c r="G4121" s="11"/>
      <c r="H4121" s="13"/>
      <c r="I4121" s="14"/>
      <c r="K4121" s="11"/>
      <c r="L4121" s="11"/>
      <c r="M4121" s="15"/>
      <c r="N4121" s="16"/>
      <c r="O4121" s="17"/>
      <c r="P4121" s="18"/>
    </row>
    <row r="4122" spans="4:16" x14ac:dyDescent="0.25">
      <c r="D4122" s="11"/>
      <c r="E4122" s="11"/>
      <c r="F4122" s="12"/>
      <c r="G4122" s="11"/>
      <c r="H4122" s="13"/>
      <c r="I4122" s="14"/>
      <c r="K4122" s="11"/>
      <c r="L4122" s="11"/>
      <c r="M4122" s="15"/>
      <c r="N4122" s="16"/>
      <c r="O4122" s="17"/>
      <c r="P4122" s="18"/>
    </row>
    <row r="4123" spans="4:16" x14ac:dyDescent="0.25">
      <c r="D4123" s="11"/>
      <c r="E4123" s="11"/>
      <c r="F4123" s="12"/>
      <c r="G4123" s="11"/>
      <c r="H4123" s="13"/>
      <c r="I4123" s="14"/>
      <c r="K4123" s="11"/>
      <c r="L4123" s="11"/>
      <c r="M4123" s="15"/>
      <c r="N4123" s="16"/>
      <c r="O4123" s="17"/>
      <c r="P4123" s="18"/>
    </row>
    <row r="4124" spans="4:16" x14ac:dyDescent="0.25">
      <c r="D4124" s="11"/>
      <c r="E4124" s="11"/>
      <c r="F4124" s="12"/>
      <c r="G4124" s="11"/>
      <c r="H4124" s="13"/>
      <c r="I4124" s="14"/>
      <c r="K4124" s="11"/>
      <c r="L4124" s="11"/>
      <c r="M4124" s="15"/>
      <c r="N4124" s="16"/>
      <c r="O4124" s="17"/>
      <c r="P4124" s="18"/>
    </row>
    <row r="4125" spans="4:16" x14ac:dyDescent="0.25">
      <c r="D4125" s="11"/>
      <c r="E4125" s="11"/>
      <c r="F4125" s="12"/>
      <c r="G4125" s="11"/>
      <c r="H4125" s="13"/>
      <c r="I4125" s="14"/>
      <c r="K4125" s="11"/>
      <c r="L4125" s="11"/>
      <c r="M4125" s="15"/>
      <c r="N4125" s="16"/>
      <c r="O4125" s="17"/>
      <c r="P4125" s="18"/>
    </row>
    <row r="4126" spans="4:16" x14ac:dyDescent="0.25">
      <c r="D4126" s="11"/>
      <c r="E4126" s="11"/>
      <c r="F4126" s="12"/>
      <c r="G4126" s="11"/>
      <c r="H4126" s="13"/>
      <c r="I4126" s="14"/>
      <c r="K4126" s="11"/>
      <c r="L4126" s="11"/>
      <c r="M4126" s="15"/>
      <c r="N4126" s="16"/>
      <c r="O4126" s="17"/>
      <c r="P4126" s="18"/>
    </row>
    <row r="4127" spans="4:16" x14ac:dyDescent="0.25">
      <c r="D4127" s="11"/>
      <c r="E4127" s="11"/>
      <c r="F4127" s="12"/>
      <c r="G4127" s="11"/>
      <c r="H4127" s="13"/>
      <c r="I4127" s="14"/>
      <c r="K4127" s="11"/>
      <c r="L4127" s="11"/>
      <c r="M4127" s="15"/>
      <c r="N4127" s="16"/>
      <c r="O4127" s="17"/>
      <c r="P4127" s="18"/>
    </row>
    <row r="4128" spans="4:16" x14ac:dyDescent="0.25">
      <c r="D4128" s="11"/>
      <c r="E4128" s="11"/>
      <c r="F4128" s="12"/>
      <c r="G4128" s="11"/>
      <c r="H4128" s="13"/>
      <c r="I4128" s="14"/>
      <c r="K4128" s="11"/>
      <c r="L4128" s="11"/>
      <c r="M4128" s="15"/>
      <c r="N4128" s="16"/>
      <c r="O4128" s="17"/>
      <c r="P4128" s="18"/>
    </row>
    <row r="4129" spans="4:16" x14ac:dyDescent="0.25">
      <c r="D4129" s="11"/>
      <c r="E4129" s="11"/>
      <c r="F4129" s="12"/>
      <c r="G4129" s="11"/>
      <c r="H4129" s="13"/>
      <c r="I4129" s="14"/>
      <c r="K4129" s="11"/>
      <c r="L4129" s="11"/>
      <c r="M4129" s="15"/>
      <c r="N4129" s="16"/>
      <c r="O4129" s="17"/>
      <c r="P4129" s="18"/>
    </row>
    <row r="4130" spans="4:16" x14ac:dyDescent="0.25">
      <c r="D4130" s="11"/>
      <c r="E4130" s="11"/>
      <c r="F4130" s="12"/>
      <c r="G4130" s="11"/>
      <c r="H4130" s="13"/>
      <c r="I4130" s="14"/>
      <c r="K4130" s="11"/>
      <c r="L4130" s="11"/>
      <c r="M4130" s="15"/>
      <c r="N4130" s="16"/>
      <c r="O4130" s="17"/>
      <c r="P4130" s="18"/>
    </row>
    <row r="4131" spans="4:16" x14ac:dyDescent="0.25">
      <c r="D4131" s="11"/>
      <c r="E4131" s="11"/>
      <c r="F4131" s="12"/>
      <c r="G4131" s="11"/>
      <c r="H4131" s="13"/>
      <c r="I4131" s="14"/>
      <c r="K4131" s="11"/>
      <c r="L4131" s="11"/>
      <c r="M4131" s="15"/>
      <c r="N4131" s="16"/>
      <c r="O4131" s="17"/>
      <c r="P4131" s="18"/>
    </row>
    <row r="4132" spans="4:16" x14ac:dyDescent="0.25">
      <c r="D4132" s="11"/>
      <c r="E4132" s="11"/>
      <c r="F4132" s="12"/>
      <c r="G4132" s="11"/>
      <c r="H4132" s="13"/>
      <c r="I4132" s="14"/>
      <c r="K4132" s="11"/>
      <c r="L4132" s="11"/>
      <c r="M4132" s="15"/>
      <c r="N4132" s="16"/>
      <c r="O4132" s="17"/>
      <c r="P4132" s="18"/>
    </row>
    <row r="4133" spans="4:16" x14ac:dyDescent="0.25">
      <c r="D4133" s="11"/>
      <c r="E4133" s="11"/>
      <c r="F4133" s="12"/>
      <c r="G4133" s="11"/>
      <c r="H4133" s="13"/>
      <c r="I4133" s="14"/>
      <c r="K4133" s="11"/>
      <c r="L4133" s="11"/>
      <c r="M4133" s="15"/>
      <c r="N4133" s="16"/>
      <c r="O4133" s="17"/>
      <c r="P4133" s="18"/>
    </row>
    <row r="4134" spans="4:16" x14ac:dyDescent="0.25">
      <c r="D4134" s="11"/>
      <c r="E4134" s="11"/>
      <c r="F4134" s="12"/>
      <c r="G4134" s="11"/>
      <c r="H4134" s="13"/>
      <c r="I4134" s="14"/>
      <c r="K4134" s="11"/>
      <c r="L4134" s="11"/>
      <c r="M4134" s="15"/>
      <c r="N4134" s="16"/>
      <c r="O4134" s="17"/>
      <c r="P4134" s="18"/>
    </row>
    <row r="4135" spans="4:16" x14ac:dyDescent="0.25">
      <c r="D4135" s="11"/>
      <c r="E4135" s="11"/>
      <c r="F4135" s="12"/>
      <c r="G4135" s="11"/>
      <c r="H4135" s="13"/>
      <c r="I4135" s="14"/>
      <c r="K4135" s="11"/>
      <c r="L4135" s="11"/>
      <c r="M4135" s="15"/>
      <c r="N4135" s="16"/>
      <c r="O4135" s="17"/>
      <c r="P4135" s="18"/>
    </row>
    <row r="4136" spans="4:16" x14ac:dyDescent="0.25">
      <c r="D4136" s="11"/>
      <c r="E4136" s="11"/>
      <c r="F4136" s="12"/>
      <c r="G4136" s="11"/>
      <c r="H4136" s="13"/>
      <c r="I4136" s="14"/>
      <c r="K4136" s="11"/>
      <c r="L4136" s="11"/>
      <c r="M4136" s="15"/>
      <c r="N4136" s="16"/>
      <c r="O4136" s="17"/>
      <c r="P4136" s="18"/>
    </row>
    <row r="4137" spans="4:16" x14ac:dyDescent="0.25">
      <c r="D4137" s="11"/>
      <c r="E4137" s="11"/>
      <c r="F4137" s="12"/>
      <c r="G4137" s="11"/>
      <c r="H4137" s="13"/>
      <c r="I4137" s="14"/>
      <c r="K4137" s="11"/>
      <c r="L4137" s="11"/>
      <c r="M4137" s="15"/>
      <c r="N4137" s="16"/>
      <c r="O4137" s="17"/>
      <c r="P4137" s="18"/>
    </row>
    <row r="4138" spans="4:16" x14ac:dyDescent="0.25">
      <c r="D4138" s="11"/>
      <c r="E4138" s="11"/>
      <c r="F4138" s="12"/>
      <c r="G4138" s="11"/>
      <c r="H4138" s="13"/>
      <c r="I4138" s="14"/>
      <c r="K4138" s="11"/>
      <c r="L4138" s="11"/>
      <c r="M4138" s="15"/>
      <c r="N4138" s="16"/>
      <c r="O4138" s="17"/>
      <c r="P4138" s="18"/>
    </row>
    <row r="4139" spans="4:16" x14ac:dyDescent="0.25">
      <c r="D4139" s="11"/>
      <c r="E4139" s="11"/>
      <c r="F4139" s="12"/>
      <c r="G4139" s="11"/>
      <c r="H4139" s="13"/>
      <c r="I4139" s="14"/>
      <c r="K4139" s="11"/>
      <c r="L4139" s="11"/>
      <c r="M4139" s="15"/>
      <c r="N4139" s="16"/>
      <c r="O4139" s="17"/>
      <c r="P4139" s="18"/>
    </row>
    <row r="4140" spans="4:16" x14ac:dyDescent="0.25">
      <c r="D4140" s="11"/>
      <c r="E4140" s="11"/>
      <c r="F4140" s="12"/>
      <c r="G4140" s="11"/>
      <c r="H4140" s="13"/>
      <c r="I4140" s="14"/>
      <c r="K4140" s="11"/>
      <c r="L4140" s="11"/>
      <c r="M4140" s="15"/>
      <c r="N4140" s="16"/>
      <c r="O4140" s="17"/>
      <c r="P4140" s="18"/>
    </row>
    <row r="4141" spans="4:16" x14ac:dyDescent="0.25">
      <c r="D4141" s="11"/>
      <c r="E4141" s="11"/>
      <c r="F4141" s="12"/>
      <c r="G4141" s="11"/>
      <c r="H4141" s="13"/>
      <c r="I4141" s="14"/>
      <c r="K4141" s="11"/>
      <c r="L4141" s="11"/>
      <c r="M4141" s="15"/>
      <c r="N4141" s="16"/>
      <c r="O4141" s="17"/>
      <c r="P4141" s="18"/>
    </row>
    <row r="4142" spans="4:16" x14ac:dyDescent="0.25">
      <c r="D4142" s="11"/>
      <c r="E4142" s="11"/>
      <c r="F4142" s="12"/>
      <c r="G4142" s="11"/>
      <c r="H4142" s="13"/>
      <c r="I4142" s="14"/>
      <c r="K4142" s="11"/>
      <c r="L4142" s="11"/>
      <c r="M4142" s="15"/>
      <c r="N4142" s="16"/>
      <c r="O4142" s="17"/>
      <c r="P4142" s="18"/>
    </row>
    <row r="4143" spans="4:16" x14ac:dyDescent="0.25">
      <c r="D4143" s="11"/>
      <c r="E4143" s="11"/>
      <c r="F4143" s="12"/>
      <c r="G4143" s="11"/>
      <c r="H4143" s="13"/>
      <c r="I4143" s="14"/>
      <c r="K4143" s="11"/>
      <c r="L4143" s="11"/>
      <c r="M4143" s="15"/>
      <c r="N4143" s="16"/>
      <c r="O4143" s="17"/>
      <c r="P4143" s="18"/>
    </row>
    <row r="4144" spans="4:16" x14ac:dyDescent="0.25">
      <c r="D4144" s="11"/>
      <c r="E4144" s="11"/>
      <c r="F4144" s="12"/>
      <c r="G4144" s="11"/>
      <c r="H4144" s="13"/>
      <c r="I4144" s="14"/>
      <c r="K4144" s="11"/>
      <c r="L4144" s="11"/>
      <c r="M4144" s="15"/>
      <c r="N4144" s="16"/>
      <c r="O4144" s="17"/>
      <c r="P4144" s="18"/>
    </row>
    <row r="4145" spans="4:16" x14ac:dyDescent="0.25">
      <c r="D4145" s="11"/>
      <c r="E4145" s="11"/>
      <c r="F4145" s="12"/>
      <c r="G4145" s="11"/>
      <c r="H4145" s="13"/>
      <c r="I4145" s="14"/>
      <c r="K4145" s="11"/>
      <c r="L4145" s="11"/>
      <c r="M4145" s="15"/>
      <c r="N4145" s="16"/>
      <c r="O4145" s="17"/>
      <c r="P4145" s="18"/>
    </row>
    <row r="4146" spans="4:16" x14ac:dyDescent="0.25">
      <c r="D4146" s="11"/>
      <c r="E4146" s="11"/>
      <c r="F4146" s="12"/>
      <c r="G4146" s="11"/>
      <c r="H4146" s="13"/>
      <c r="I4146" s="14"/>
      <c r="K4146" s="11"/>
      <c r="L4146" s="11"/>
      <c r="M4146" s="15"/>
      <c r="N4146" s="16"/>
      <c r="O4146" s="17"/>
      <c r="P4146" s="18"/>
    </row>
    <row r="4147" spans="4:16" x14ac:dyDescent="0.25">
      <c r="D4147" s="11"/>
      <c r="E4147" s="11"/>
      <c r="F4147" s="12"/>
      <c r="G4147" s="11"/>
      <c r="H4147" s="13"/>
      <c r="I4147" s="14"/>
      <c r="K4147" s="11"/>
      <c r="L4147" s="11"/>
      <c r="M4147" s="15"/>
      <c r="N4147" s="16"/>
      <c r="O4147" s="17"/>
      <c r="P4147" s="18"/>
    </row>
    <row r="4148" spans="4:16" x14ac:dyDescent="0.25">
      <c r="D4148" s="11"/>
      <c r="E4148" s="11"/>
      <c r="F4148" s="12"/>
      <c r="G4148" s="11"/>
      <c r="H4148" s="13"/>
      <c r="I4148" s="14"/>
      <c r="K4148" s="11"/>
      <c r="L4148" s="11"/>
      <c r="M4148" s="15"/>
      <c r="N4148" s="16"/>
      <c r="O4148" s="17"/>
      <c r="P4148" s="18"/>
    </row>
    <row r="4149" spans="4:16" x14ac:dyDescent="0.25">
      <c r="D4149" s="11"/>
      <c r="E4149" s="11"/>
      <c r="F4149" s="12"/>
      <c r="G4149" s="11"/>
      <c r="H4149" s="13"/>
      <c r="I4149" s="14"/>
      <c r="K4149" s="11"/>
      <c r="L4149" s="11"/>
      <c r="M4149" s="15"/>
      <c r="N4149" s="16"/>
      <c r="O4149" s="17"/>
      <c r="P4149" s="18"/>
    </row>
    <row r="4150" spans="4:16" x14ac:dyDescent="0.25">
      <c r="D4150" s="11"/>
      <c r="E4150" s="11"/>
      <c r="F4150" s="12"/>
      <c r="G4150" s="11"/>
      <c r="H4150" s="13"/>
      <c r="I4150" s="14"/>
      <c r="K4150" s="11"/>
      <c r="L4150" s="11"/>
      <c r="M4150" s="15"/>
      <c r="N4150" s="16"/>
      <c r="O4150" s="17"/>
      <c r="P4150" s="18"/>
    </row>
    <row r="4151" spans="4:16" x14ac:dyDescent="0.25">
      <c r="D4151" s="11"/>
      <c r="E4151" s="11"/>
      <c r="F4151" s="12"/>
      <c r="G4151" s="11"/>
      <c r="H4151" s="13"/>
      <c r="I4151" s="14"/>
      <c r="K4151" s="11"/>
      <c r="L4151" s="11"/>
      <c r="M4151" s="15"/>
      <c r="N4151" s="16"/>
      <c r="O4151" s="17"/>
      <c r="P4151" s="18"/>
    </row>
    <row r="4152" spans="4:16" x14ac:dyDescent="0.25">
      <c r="D4152" s="11"/>
      <c r="E4152" s="11"/>
      <c r="F4152" s="12"/>
      <c r="G4152" s="11"/>
      <c r="H4152" s="13"/>
      <c r="I4152" s="14"/>
      <c r="K4152" s="11"/>
      <c r="L4152" s="11"/>
      <c r="M4152" s="15"/>
      <c r="N4152" s="16"/>
      <c r="O4152" s="17"/>
      <c r="P4152" s="18"/>
    </row>
    <row r="4153" spans="4:16" x14ac:dyDescent="0.25">
      <c r="D4153" s="11"/>
      <c r="E4153" s="11"/>
      <c r="F4153" s="12"/>
      <c r="G4153" s="11"/>
      <c r="H4153" s="13"/>
      <c r="I4153" s="14"/>
      <c r="K4153" s="11"/>
      <c r="L4153" s="11"/>
      <c r="M4153" s="15"/>
      <c r="N4153" s="16"/>
      <c r="O4153" s="17"/>
      <c r="P4153" s="18"/>
    </row>
    <row r="4154" spans="4:16" x14ac:dyDescent="0.25">
      <c r="D4154" s="11"/>
      <c r="E4154" s="11"/>
      <c r="F4154" s="12"/>
      <c r="G4154" s="11"/>
      <c r="H4154" s="13"/>
      <c r="I4154" s="14"/>
      <c r="K4154" s="11"/>
      <c r="L4154" s="11"/>
      <c r="M4154" s="15"/>
      <c r="N4154" s="16"/>
      <c r="O4154" s="17"/>
      <c r="P4154" s="18"/>
    </row>
    <row r="4155" spans="4:16" x14ac:dyDescent="0.25">
      <c r="D4155" s="11"/>
      <c r="E4155" s="11"/>
      <c r="F4155" s="12"/>
      <c r="G4155" s="11"/>
      <c r="H4155" s="13"/>
      <c r="I4155" s="14"/>
      <c r="K4155" s="11"/>
      <c r="L4155" s="11"/>
      <c r="M4155" s="15"/>
      <c r="N4155" s="16"/>
      <c r="O4155" s="17"/>
      <c r="P4155" s="18"/>
    </row>
    <row r="4156" spans="4:16" x14ac:dyDescent="0.25">
      <c r="D4156" s="11"/>
      <c r="E4156" s="11"/>
      <c r="F4156" s="12"/>
      <c r="G4156" s="11"/>
      <c r="H4156" s="13"/>
      <c r="I4156" s="14"/>
      <c r="K4156" s="11"/>
      <c r="L4156" s="11"/>
      <c r="M4156" s="15"/>
      <c r="N4156" s="16"/>
      <c r="O4156" s="17"/>
      <c r="P4156" s="18"/>
    </row>
    <row r="4157" spans="4:16" x14ac:dyDescent="0.25">
      <c r="D4157" s="11"/>
      <c r="E4157" s="11"/>
      <c r="F4157" s="12"/>
      <c r="G4157" s="11"/>
      <c r="H4157" s="13"/>
      <c r="I4157" s="14"/>
      <c r="K4157" s="11"/>
      <c r="L4157" s="11"/>
      <c r="M4157" s="15"/>
      <c r="N4157" s="16"/>
      <c r="O4157" s="17"/>
      <c r="P4157" s="18"/>
    </row>
    <row r="4158" spans="4:16" x14ac:dyDescent="0.25">
      <c r="D4158" s="11"/>
      <c r="E4158" s="11"/>
      <c r="F4158" s="12"/>
      <c r="G4158" s="11"/>
      <c r="H4158" s="13"/>
      <c r="I4158" s="14"/>
      <c r="K4158" s="11"/>
      <c r="L4158" s="11"/>
      <c r="M4158" s="15"/>
      <c r="N4158" s="16"/>
      <c r="O4158" s="17"/>
      <c r="P4158" s="18"/>
    </row>
    <row r="4159" spans="4:16" x14ac:dyDescent="0.25">
      <c r="D4159" s="11"/>
      <c r="E4159" s="11"/>
      <c r="F4159" s="12"/>
      <c r="G4159" s="11"/>
      <c r="H4159" s="13"/>
      <c r="I4159" s="14"/>
      <c r="K4159" s="11"/>
      <c r="L4159" s="11"/>
      <c r="M4159" s="15"/>
      <c r="N4159" s="16"/>
      <c r="O4159" s="17"/>
      <c r="P4159" s="18"/>
    </row>
    <row r="4160" spans="4:16" x14ac:dyDescent="0.25">
      <c r="D4160" s="11"/>
      <c r="E4160" s="11"/>
      <c r="F4160" s="12"/>
      <c r="G4160" s="11"/>
      <c r="H4160" s="13"/>
      <c r="I4160" s="14"/>
      <c r="K4160" s="11"/>
      <c r="L4160" s="11"/>
      <c r="M4160" s="15"/>
      <c r="N4160" s="16"/>
      <c r="O4160" s="17"/>
      <c r="P4160" s="18"/>
    </row>
    <row r="4161" spans="4:16" x14ac:dyDescent="0.25">
      <c r="D4161" s="11"/>
      <c r="E4161" s="11"/>
      <c r="F4161" s="12"/>
      <c r="G4161" s="11"/>
      <c r="H4161" s="13"/>
      <c r="I4161" s="14"/>
      <c r="K4161" s="11"/>
      <c r="L4161" s="11"/>
      <c r="M4161" s="15"/>
      <c r="N4161" s="16"/>
      <c r="O4161" s="17"/>
      <c r="P4161" s="18"/>
    </row>
    <row r="4162" spans="4:16" x14ac:dyDescent="0.25">
      <c r="D4162" s="11"/>
      <c r="E4162" s="11"/>
      <c r="F4162" s="12"/>
      <c r="G4162" s="11"/>
      <c r="H4162" s="13"/>
      <c r="I4162" s="14"/>
      <c r="K4162" s="11"/>
      <c r="L4162" s="11"/>
      <c r="M4162" s="15"/>
      <c r="N4162" s="16"/>
      <c r="O4162" s="17"/>
      <c r="P4162" s="18"/>
    </row>
    <row r="4163" spans="4:16" x14ac:dyDescent="0.25">
      <c r="D4163" s="11"/>
      <c r="E4163" s="11"/>
      <c r="F4163" s="12"/>
      <c r="G4163" s="11"/>
      <c r="H4163" s="13"/>
      <c r="I4163" s="14"/>
      <c r="K4163" s="11"/>
      <c r="L4163" s="11"/>
      <c r="M4163" s="15"/>
      <c r="N4163" s="16"/>
      <c r="O4163" s="17"/>
      <c r="P4163" s="18"/>
    </row>
    <row r="4164" spans="4:16" x14ac:dyDescent="0.25">
      <c r="D4164" s="11"/>
      <c r="E4164" s="11"/>
      <c r="F4164" s="12"/>
      <c r="G4164" s="11"/>
      <c r="H4164" s="13"/>
      <c r="I4164" s="14"/>
      <c r="K4164" s="11"/>
      <c r="L4164" s="11"/>
      <c r="M4164" s="15"/>
      <c r="N4164" s="16"/>
      <c r="O4164" s="17"/>
      <c r="P4164" s="18"/>
    </row>
    <row r="4165" spans="4:16" x14ac:dyDescent="0.25">
      <c r="D4165" s="11"/>
      <c r="E4165" s="11"/>
      <c r="F4165" s="12"/>
      <c r="G4165" s="11"/>
      <c r="H4165" s="13"/>
      <c r="I4165" s="14"/>
      <c r="K4165" s="11"/>
      <c r="L4165" s="11"/>
      <c r="M4165" s="15"/>
      <c r="N4165" s="16"/>
      <c r="O4165" s="17"/>
      <c r="P4165" s="18"/>
    </row>
    <row r="4166" spans="4:16" x14ac:dyDescent="0.25">
      <c r="D4166" s="11"/>
      <c r="E4166" s="11"/>
      <c r="F4166" s="12"/>
      <c r="G4166" s="11"/>
      <c r="H4166" s="13"/>
      <c r="I4166" s="14"/>
      <c r="K4166" s="11"/>
      <c r="L4166" s="11"/>
      <c r="M4166" s="15"/>
      <c r="N4166" s="16"/>
      <c r="O4166" s="17"/>
      <c r="P4166" s="18"/>
    </row>
    <row r="4167" spans="4:16" x14ac:dyDescent="0.25">
      <c r="D4167" s="11"/>
      <c r="E4167" s="11"/>
      <c r="F4167" s="12"/>
      <c r="G4167" s="11"/>
      <c r="H4167" s="13"/>
      <c r="I4167" s="14"/>
      <c r="K4167" s="11"/>
      <c r="L4167" s="11"/>
      <c r="M4167" s="15"/>
      <c r="N4167" s="16"/>
      <c r="O4167" s="17"/>
      <c r="P4167" s="18"/>
    </row>
    <row r="4168" spans="4:16" x14ac:dyDescent="0.25">
      <c r="D4168" s="11"/>
      <c r="E4168" s="11"/>
      <c r="F4168" s="12"/>
      <c r="G4168" s="11"/>
      <c r="H4168" s="13"/>
      <c r="I4168" s="14"/>
      <c r="K4168" s="11"/>
      <c r="L4168" s="11"/>
      <c r="M4168" s="15"/>
      <c r="N4168" s="16"/>
      <c r="O4168" s="17"/>
      <c r="P4168" s="18"/>
    </row>
    <row r="4169" spans="4:16" x14ac:dyDescent="0.25">
      <c r="D4169" s="11"/>
      <c r="E4169" s="11"/>
      <c r="F4169" s="12"/>
      <c r="G4169" s="11"/>
      <c r="H4169" s="13"/>
      <c r="I4169" s="14"/>
      <c r="K4169" s="11"/>
      <c r="L4169" s="11"/>
      <c r="M4169" s="15"/>
      <c r="N4169" s="16"/>
      <c r="O4169" s="17"/>
      <c r="P4169" s="18"/>
    </row>
    <row r="4170" spans="4:16" x14ac:dyDescent="0.25">
      <c r="D4170" s="11"/>
      <c r="E4170" s="11"/>
      <c r="F4170" s="12"/>
      <c r="G4170" s="11"/>
      <c r="H4170" s="13"/>
      <c r="I4170" s="14"/>
      <c r="K4170" s="11"/>
      <c r="L4170" s="11"/>
      <c r="M4170" s="15"/>
      <c r="N4170" s="16"/>
      <c r="O4170" s="17"/>
      <c r="P4170" s="18"/>
    </row>
    <row r="4171" spans="4:16" x14ac:dyDescent="0.25">
      <c r="D4171" s="11"/>
      <c r="E4171" s="11"/>
      <c r="F4171" s="12"/>
      <c r="G4171" s="11"/>
      <c r="H4171" s="13"/>
      <c r="I4171" s="14"/>
      <c r="K4171" s="11"/>
      <c r="L4171" s="11"/>
      <c r="M4171" s="15"/>
      <c r="N4171" s="16"/>
      <c r="O4171" s="17"/>
      <c r="P4171" s="18"/>
    </row>
    <row r="4172" spans="4:16" x14ac:dyDescent="0.25">
      <c r="D4172" s="11"/>
      <c r="E4172" s="11"/>
      <c r="F4172" s="12"/>
      <c r="G4172" s="11"/>
      <c r="H4172" s="13"/>
      <c r="I4172" s="14"/>
      <c r="K4172" s="11"/>
      <c r="L4172" s="11"/>
      <c r="M4172" s="15"/>
      <c r="N4172" s="16"/>
      <c r="O4172" s="17"/>
      <c r="P4172" s="18"/>
    </row>
    <row r="4173" spans="4:16" x14ac:dyDescent="0.25">
      <c r="D4173" s="11"/>
      <c r="E4173" s="11"/>
      <c r="F4173" s="12"/>
      <c r="G4173" s="11"/>
      <c r="H4173" s="13"/>
      <c r="I4173" s="14"/>
      <c r="K4173" s="11"/>
      <c r="L4173" s="11"/>
      <c r="M4173" s="15"/>
      <c r="N4173" s="16"/>
      <c r="O4173" s="17"/>
      <c r="P4173" s="18"/>
    </row>
    <row r="4174" spans="4:16" x14ac:dyDescent="0.25">
      <c r="D4174" s="11"/>
      <c r="E4174" s="11"/>
      <c r="F4174" s="12"/>
      <c r="G4174" s="11"/>
      <c r="H4174" s="13"/>
      <c r="I4174" s="14"/>
      <c r="K4174" s="11"/>
      <c r="L4174" s="11"/>
      <c r="M4174" s="15"/>
      <c r="N4174" s="16"/>
      <c r="O4174" s="17"/>
      <c r="P4174" s="18"/>
    </row>
    <row r="4175" spans="4:16" x14ac:dyDescent="0.25">
      <c r="D4175" s="11"/>
      <c r="E4175" s="11"/>
      <c r="F4175" s="12"/>
      <c r="G4175" s="11"/>
      <c r="H4175" s="13"/>
      <c r="I4175" s="14"/>
      <c r="K4175" s="11"/>
      <c r="L4175" s="11"/>
      <c r="M4175" s="15"/>
      <c r="N4175" s="16"/>
      <c r="O4175" s="17"/>
      <c r="P4175" s="18"/>
    </row>
    <row r="4176" spans="4:16" x14ac:dyDescent="0.25">
      <c r="D4176" s="11"/>
      <c r="E4176" s="11"/>
      <c r="F4176" s="12"/>
      <c r="G4176" s="11"/>
      <c r="H4176" s="13"/>
      <c r="I4176" s="14"/>
      <c r="K4176" s="11"/>
      <c r="L4176" s="11"/>
      <c r="M4176" s="15"/>
      <c r="N4176" s="16"/>
      <c r="O4176" s="17"/>
      <c r="P4176" s="18"/>
    </row>
    <row r="4177" spans="4:16" x14ac:dyDescent="0.25">
      <c r="D4177" s="11"/>
      <c r="E4177" s="11"/>
      <c r="F4177" s="12"/>
      <c r="G4177" s="11"/>
      <c r="H4177" s="13"/>
      <c r="I4177" s="14"/>
      <c r="K4177" s="11"/>
      <c r="L4177" s="11"/>
      <c r="M4177" s="15"/>
      <c r="N4177" s="16"/>
      <c r="O4177" s="17"/>
      <c r="P4177" s="18"/>
    </row>
    <row r="4178" spans="4:16" x14ac:dyDescent="0.25">
      <c r="D4178" s="11"/>
      <c r="E4178" s="11"/>
      <c r="F4178" s="12"/>
      <c r="G4178" s="11"/>
      <c r="H4178" s="13"/>
      <c r="I4178" s="14"/>
      <c r="K4178" s="11"/>
      <c r="L4178" s="11"/>
      <c r="M4178" s="15"/>
      <c r="N4178" s="16"/>
      <c r="O4178" s="17"/>
      <c r="P4178" s="18"/>
    </row>
    <row r="4179" spans="4:16" x14ac:dyDescent="0.25">
      <c r="D4179" s="11"/>
      <c r="E4179" s="11"/>
      <c r="F4179" s="12"/>
      <c r="G4179" s="11"/>
      <c r="H4179" s="13"/>
      <c r="I4179" s="14"/>
      <c r="K4179" s="11"/>
      <c r="L4179" s="11"/>
      <c r="M4179" s="15"/>
      <c r="N4179" s="16"/>
      <c r="O4179" s="17"/>
      <c r="P4179" s="18"/>
    </row>
    <row r="4180" spans="4:16" x14ac:dyDescent="0.25">
      <c r="D4180" s="11"/>
      <c r="E4180" s="11"/>
      <c r="F4180" s="12"/>
      <c r="G4180" s="11"/>
      <c r="H4180" s="13"/>
      <c r="I4180" s="14"/>
      <c r="K4180" s="11"/>
      <c r="L4180" s="11"/>
      <c r="M4180" s="15"/>
      <c r="N4180" s="16"/>
      <c r="O4180" s="17"/>
      <c r="P4180" s="18"/>
    </row>
    <row r="4181" spans="4:16" x14ac:dyDescent="0.25">
      <c r="D4181" s="11"/>
      <c r="E4181" s="11"/>
      <c r="F4181" s="12"/>
      <c r="G4181" s="11"/>
      <c r="H4181" s="13"/>
      <c r="I4181" s="14"/>
      <c r="K4181" s="11"/>
      <c r="L4181" s="11"/>
      <c r="M4181" s="15"/>
      <c r="N4181" s="16"/>
      <c r="O4181" s="17"/>
      <c r="P4181" s="18"/>
    </row>
    <row r="4182" spans="4:16" x14ac:dyDescent="0.25">
      <c r="D4182" s="11"/>
      <c r="E4182" s="11"/>
      <c r="F4182" s="12"/>
      <c r="G4182" s="11"/>
      <c r="H4182" s="13"/>
      <c r="I4182" s="14"/>
      <c r="K4182" s="11"/>
      <c r="L4182" s="11"/>
      <c r="M4182" s="15"/>
      <c r="N4182" s="16"/>
      <c r="O4182" s="17"/>
      <c r="P4182" s="18"/>
    </row>
    <row r="4183" spans="4:16" x14ac:dyDescent="0.25">
      <c r="D4183" s="11"/>
      <c r="E4183" s="11"/>
      <c r="F4183" s="12"/>
      <c r="G4183" s="11"/>
      <c r="H4183" s="13"/>
      <c r="I4183" s="14"/>
      <c r="K4183" s="11"/>
      <c r="L4183" s="11"/>
      <c r="M4183" s="15"/>
      <c r="N4183" s="16"/>
      <c r="O4183" s="17"/>
      <c r="P4183" s="18"/>
    </row>
    <row r="4184" spans="4:16" x14ac:dyDescent="0.25">
      <c r="D4184" s="11"/>
      <c r="E4184" s="11"/>
      <c r="F4184" s="12"/>
      <c r="G4184" s="11"/>
      <c r="H4184" s="13"/>
      <c r="I4184" s="14"/>
      <c r="K4184" s="11"/>
      <c r="L4184" s="11"/>
      <c r="M4184" s="15"/>
      <c r="N4184" s="16"/>
      <c r="O4184" s="17"/>
      <c r="P4184" s="18"/>
    </row>
    <row r="4185" spans="4:16" x14ac:dyDescent="0.25">
      <c r="D4185" s="11"/>
      <c r="E4185" s="11"/>
      <c r="F4185" s="12"/>
      <c r="G4185" s="11"/>
      <c r="H4185" s="13"/>
      <c r="I4185" s="14"/>
      <c r="K4185" s="11"/>
      <c r="L4185" s="11"/>
      <c r="M4185" s="15"/>
      <c r="N4185" s="16"/>
      <c r="O4185" s="17"/>
      <c r="P4185" s="18"/>
    </row>
    <row r="4186" spans="4:16" x14ac:dyDescent="0.25">
      <c r="D4186" s="11"/>
      <c r="E4186" s="11"/>
      <c r="F4186" s="12"/>
      <c r="G4186" s="11"/>
      <c r="H4186" s="13"/>
      <c r="I4186" s="14"/>
      <c r="K4186" s="11"/>
      <c r="L4186" s="11"/>
      <c r="M4186" s="15"/>
      <c r="N4186" s="16"/>
      <c r="O4186" s="17"/>
      <c r="P4186" s="18"/>
    </row>
    <row r="4187" spans="4:16" x14ac:dyDescent="0.25">
      <c r="D4187" s="11"/>
      <c r="E4187" s="11"/>
      <c r="F4187" s="12"/>
      <c r="G4187" s="11"/>
      <c r="H4187" s="13"/>
      <c r="I4187" s="14"/>
      <c r="K4187" s="11"/>
      <c r="L4187" s="11"/>
      <c r="M4187" s="15"/>
      <c r="N4187" s="16"/>
      <c r="O4187" s="17"/>
      <c r="P4187" s="18"/>
    </row>
    <row r="4188" spans="4:16" x14ac:dyDescent="0.25">
      <c r="D4188" s="11"/>
      <c r="E4188" s="11"/>
      <c r="F4188" s="12"/>
      <c r="G4188" s="11"/>
      <c r="H4188" s="13"/>
      <c r="I4188" s="14"/>
      <c r="K4188" s="11"/>
      <c r="L4188" s="11"/>
      <c r="M4188" s="15"/>
      <c r="N4188" s="16"/>
      <c r="O4188" s="17"/>
      <c r="P4188" s="18"/>
    </row>
    <row r="4189" spans="4:16" x14ac:dyDescent="0.25">
      <c r="D4189" s="11"/>
      <c r="E4189" s="11"/>
      <c r="F4189" s="12"/>
      <c r="G4189" s="11"/>
      <c r="H4189" s="13"/>
      <c r="I4189" s="14"/>
      <c r="K4189" s="11"/>
      <c r="L4189" s="11"/>
      <c r="M4189" s="15"/>
      <c r="N4189" s="16"/>
      <c r="O4189" s="17"/>
      <c r="P4189" s="18"/>
    </row>
    <row r="4190" spans="4:16" x14ac:dyDescent="0.25">
      <c r="D4190" s="11"/>
      <c r="E4190" s="11"/>
      <c r="F4190" s="12"/>
      <c r="G4190" s="11"/>
      <c r="H4190" s="13"/>
      <c r="I4190" s="14"/>
      <c r="K4190" s="11"/>
      <c r="L4190" s="11"/>
      <c r="M4190" s="15"/>
      <c r="N4190" s="16"/>
      <c r="O4190" s="17"/>
      <c r="P4190" s="18"/>
    </row>
    <row r="4191" spans="4:16" x14ac:dyDescent="0.25">
      <c r="D4191" s="11"/>
      <c r="E4191" s="11"/>
      <c r="F4191" s="12"/>
      <c r="G4191" s="11"/>
      <c r="H4191" s="13"/>
      <c r="I4191" s="14"/>
      <c r="K4191" s="11"/>
      <c r="L4191" s="11"/>
      <c r="M4191" s="15"/>
      <c r="N4191" s="16"/>
      <c r="O4191" s="17"/>
      <c r="P4191" s="18"/>
    </row>
    <row r="4192" spans="4:16" x14ac:dyDescent="0.25">
      <c r="D4192" s="11"/>
      <c r="E4192" s="11"/>
      <c r="F4192" s="12"/>
      <c r="G4192" s="11"/>
      <c r="H4192" s="13"/>
      <c r="I4192" s="14"/>
      <c r="K4192" s="11"/>
      <c r="L4192" s="11"/>
      <c r="M4192" s="15"/>
      <c r="N4192" s="16"/>
      <c r="O4192" s="17"/>
      <c r="P4192" s="18"/>
    </row>
    <row r="4193" spans="4:16" x14ac:dyDescent="0.25">
      <c r="D4193" s="11"/>
      <c r="E4193" s="11"/>
      <c r="F4193" s="12"/>
      <c r="G4193" s="11"/>
      <c r="H4193" s="13"/>
      <c r="I4193" s="14"/>
      <c r="K4193" s="11"/>
      <c r="L4193" s="11"/>
      <c r="M4193" s="15"/>
      <c r="N4193" s="16"/>
      <c r="O4193" s="17"/>
      <c r="P4193" s="18"/>
    </row>
    <row r="4194" spans="4:16" x14ac:dyDescent="0.25">
      <c r="D4194" s="11"/>
      <c r="E4194" s="11"/>
      <c r="F4194" s="12"/>
      <c r="G4194" s="11"/>
      <c r="H4194" s="13"/>
      <c r="I4194" s="14"/>
      <c r="K4194" s="11"/>
      <c r="L4194" s="11"/>
      <c r="M4194" s="15"/>
      <c r="N4194" s="16"/>
      <c r="O4194" s="17"/>
      <c r="P4194" s="18"/>
    </row>
    <row r="4195" spans="4:16" x14ac:dyDescent="0.25">
      <c r="D4195" s="11"/>
      <c r="E4195" s="11"/>
      <c r="F4195" s="12"/>
      <c r="G4195" s="11"/>
      <c r="H4195" s="13"/>
      <c r="I4195" s="14"/>
      <c r="K4195" s="11"/>
      <c r="L4195" s="11"/>
      <c r="M4195" s="15"/>
      <c r="N4195" s="16"/>
      <c r="O4195" s="17"/>
      <c r="P4195" s="18"/>
    </row>
    <row r="4196" spans="4:16" x14ac:dyDescent="0.25">
      <c r="D4196" s="11"/>
      <c r="E4196" s="11"/>
      <c r="F4196" s="12"/>
      <c r="G4196" s="11"/>
      <c r="H4196" s="13"/>
      <c r="I4196" s="14"/>
      <c r="K4196" s="11"/>
      <c r="L4196" s="11"/>
      <c r="M4196" s="15"/>
      <c r="N4196" s="16"/>
      <c r="O4196" s="17"/>
      <c r="P4196" s="18"/>
    </row>
    <row r="4197" spans="4:16" x14ac:dyDescent="0.25">
      <c r="D4197" s="11"/>
      <c r="E4197" s="11"/>
      <c r="F4197" s="12"/>
      <c r="G4197" s="11"/>
      <c r="H4197" s="13"/>
      <c r="I4197" s="14"/>
      <c r="K4197" s="11"/>
      <c r="L4197" s="11"/>
      <c r="M4197" s="15"/>
      <c r="N4197" s="16"/>
      <c r="O4197" s="17"/>
      <c r="P4197" s="18"/>
    </row>
    <row r="4198" spans="4:16" x14ac:dyDescent="0.25">
      <c r="D4198" s="11"/>
      <c r="E4198" s="11"/>
      <c r="F4198" s="12"/>
      <c r="G4198" s="11"/>
      <c r="H4198" s="13"/>
      <c r="I4198" s="14"/>
      <c r="K4198" s="11"/>
      <c r="L4198" s="11"/>
      <c r="M4198" s="15"/>
      <c r="N4198" s="16"/>
      <c r="O4198" s="17"/>
      <c r="P4198" s="18"/>
    </row>
    <row r="4199" spans="4:16" x14ac:dyDescent="0.25">
      <c r="D4199" s="11"/>
      <c r="E4199" s="11"/>
      <c r="F4199" s="12"/>
      <c r="G4199" s="11"/>
      <c r="H4199" s="13"/>
      <c r="I4199" s="14"/>
      <c r="K4199" s="11"/>
      <c r="L4199" s="11"/>
      <c r="M4199" s="15"/>
      <c r="N4199" s="16"/>
      <c r="O4199" s="17"/>
      <c r="P4199" s="18"/>
    </row>
    <row r="4200" spans="4:16" x14ac:dyDescent="0.25">
      <c r="D4200" s="11"/>
      <c r="E4200" s="11"/>
      <c r="F4200" s="12"/>
      <c r="G4200" s="11"/>
      <c r="H4200" s="13"/>
      <c r="I4200" s="14"/>
      <c r="K4200" s="11"/>
      <c r="L4200" s="11"/>
      <c r="M4200" s="15"/>
      <c r="N4200" s="16"/>
      <c r="O4200" s="17"/>
      <c r="P4200" s="18"/>
    </row>
    <row r="4201" spans="4:16" x14ac:dyDescent="0.25">
      <c r="D4201" s="11"/>
      <c r="E4201" s="11"/>
      <c r="F4201" s="12"/>
      <c r="G4201" s="11"/>
      <c r="H4201" s="13"/>
      <c r="I4201" s="14"/>
      <c r="K4201" s="11"/>
      <c r="L4201" s="11"/>
      <c r="M4201" s="15"/>
      <c r="N4201" s="16"/>
      <c r="O4201" s="17"/>
      <c r="P4201" s="18"/>
    </row>
    <row r="4202" spans="4:16" x14ac:dyDescent="0.25">
      <c r="D4202" s="11"/>
      <c r="E4202" s="11"/>
      <c r="F4202" s="12"/>
      <c r="G4202" s="11"/>
      <c r="H4202" s="13"/>
      <c r="I4202" s="14"/>
      <c r="K4202" s="11"/>
      <c r="L4202" s="11"/>
      <c r="M4202" s="15"/>
      <c r="N4202" s="16"/>
      <c r="O4202" s="17"/>
      <c r="P4202" s="18"/>
    </row>
    <row r="4203" spans="4:16" x14ac:dyDescent="0.25">
      <c r="D4203" s="11"/>
      <c r="E4203" s="11"/>
      <c r="F4203" s="12"/>
      <c r="G4203" s="11"/>
      <c r="H4203" s="13"/>
      <c r="I4203" s="14"/>
      <c r="K4203" s="11"/>
      <c r="L4203" s="11"/>
      <c r="M4203" s="15"/>
      <c r="N4203" s="16"/>
      <c r="O4203" s="17"/>
      <c r="P4203" s="18"/>
    </row>
    <row r="4204" spans="4:16" x14ac:dyDescent="0.25">
      <c r="D4204" s="11"/>
      <c r="E4204" s="11"/>
      <c r="F4204" s="12"/>
      <c r="G4204" s="11"/>
      <c r="H4204" s="13"/>
      <c r="I4204" s="14"/>
      <c r="K4204" s="11"/>
      <c r="L4204" s="11"/>
      <c r="M4204" s="15"/>
      <c r="N4204" s="16"/>
      <c r="O4204" s="17"/>
      <c r="P4204" s="18"/>
    </row>
    <row r="4205" spans="4:16" x14ac:dyDescent="0.25">
      <c r="D4205" s="11"/>
      <c r="E4205" s="11"/>
      <c r="F4205" s="12"/>
      <c r="G4205" s="11"/>
      <c r="H4205" s="13"/>
      <c r="I4205" s="14"/>
      <c r="K4205" s="11"/>
      <c r="L4205" s="11"/>
      <c r="M4205" s="15"/>
      <c r="N4205" s="16"/>
      <c r="O4205" s="17"/>
      <c r="P4205" s="18"/>
    </row>
    <row r="4206" spans="4:16" x14ac:dyDescent="0.25">
      <c r="D4206" s="11"/>
      <c r="E4206" s="11"/>
      <c r="F4206" s="12"/>
      <c r="G4206" s="11"/>
      <c r="H4206" s="13"/>
      <c r="I4206" s="14"/>
      <c r="K4206" s="11"/>
      <c r="L4206" s="11"/>
      <c r="M4206" s="15"/>
      <c r="N4206" s="16"/>
      <c r="O4206" s="17"/>
      <c r="P4206" s="18"/>
    </row>
    <row r="4207" spans="4:16" x14ac:dyDescent="0.25">
      <c r="D4207" s="11"/>
      <c r="E4207" s="11"/>
      <c r="F4207" s="12"/>
      <c r="G4207" s="11"/>
      <c r="H4207" s="13"/>
      <c r="I4207" s="14"/>
      <c r="K4207" s="11"/>
      <c r="L4207" s="11"/>
      <c r="M4207" s="15"/>
      <c r="N4207" s="16"/>
      <c r="O4207" s="17"/>
      <c r="P4207" s="18"/>
    </row>
    <row r="4208" spans="4:16" x14ac:dyDescent="0.25">
      <c r="D4208" s="11"/>
      <c r="E4208" s="11"/>
      <c r="F4208" s="12"/>
      <c r="G4208" s="11"/>
      <c r="H4208" s="13"/>
      <c r="I4208" s="14"/>
      <c r="K4208" s="11"/>
      <c r="L4208" s="11"/>
      <c r="M4208" s="15"/>
      <c r="N4208" s="16"/>
      <c r="O4208" s="17"/>
      <c r="P4208" s="18"/>
    </row>
    <row r="4209" spans="4:16" x14ac:dyDescent="0.25">
      <c r="D4209" s="11"/>
      <c r="E4209" s="11"/>
      <c r="F4209" s="12"/>
      <c r="G4209" s="11"/>
      <c r="H4209" s="13"/>
      <c r="I4209" s="14"/>
      <c r="K4209" s="11"/>
      <c r="L4209" s="11"/>
      <c r="M4209" s="15"/>
      <c r="N4209" s="16"/>
      <c r="O4209" s="17"/>
      <c r="P4209" s="18"/>
    </row>
    <row r="4210" spans="4:16" x14ac:dyDescent="0.25">
      <c r="D4210" s="11"/>
      <c r="E4210" s="11"/>
      <c r="F4210" s="12"/>
      <c r="G4210" s="11"/>
      <c r="H4210" s="13"/>
      <c r="I4210" s="14"/>
      <c r="K4210" s="11"/>
      <c r="L4210" s="11"/>
      <c r="M4210" s="15"/>
      <c r="N4210" s="16"/>
      <c r="O4210" s="17"/>
      <c r="P4210" s="18"/>
    </row>
    <row r="4211" spans="4:16" x14ac:dyDescent="0.25">
      <c r="D4211" s="11"/>
      <c r="E4211" s="11"/>
      <c r="F4211" s="12"/>
      <c r="G4211" s="11"/>
      <c r="H4211" s="13"/>
      <c r="I4211" s="14"/>
      <c r="K4211" s="11"/>
      <c r="L4211" s="11"/>
      <c r="M4211" s="15"/>
      <c r="N4211" s="16"/>
      <c r="O4211" s="17"/>
      <c r="P4211" s="18"/>
    </row>
    <row r="4212" spans="4:16" x14ac:dyDescent="0.25">
      <c r="D4212" s="11"/>
      <c r="E4212" s="11"/>
      <c r="F4212" s="12"/>
      <c r="G4212" s="11"/>
      <c r="H4212" s="13"/>
      <c r="I4212" s="14"/>
      <c r="K4212" s="11"/>
      <c r="L4212" s="11"/>
      <c r="M4212" s="15"/>
      <c r="N4212" s="16"/>
      <c r="O4212" s="17"/>
      <c r="P4212" s="18"/>
    </row>
    <row r="4213" spans="4:16" x14ac:dyDescent="0.25">
      <c r="D4213" s="11"/>
      <c r="E4213" s="11"/>
      <c r="F4213" s="12"/>
      <c r="G4213" s="11"/>
      <c r="H4213" s="13"/>
      <c r="I4213" s="14"/>
      <c r="K4213" s="11"/>
      <c r="L4213" s="11"/>
      <c r="M4213" s="15"/>
      <c r="N4213" s="16"/>
      <c r="O4213" s="17"/>
      <c r="P4213" s="18"/>
    </row>
    <row r="4214" spans="4:16" x14ac:dyDescent="0.25">
      <c r="D4214" s="11"/>
      <c r="E4214" s="11"/>
      <c r="F4214" s="12"/>
      <c r="G4214" s="11"/>
      <c r="H4214" s="13"/>
      <c r="I4214" s="14"/>
      <c r="K4214" s="11"/>
      <c r="L4214" s="11"/>
      <c r="M4214" s="15"/>
      <c r="N4214" s="16"/>
      <c r="O4214" s="17"/>
      <c r="P4214" s="18"/>
    </row>
    <row r="4215" spans="4:16" x14ac:dyDescent="0.25">
      <c r="D4215" s="11"/>
      <c r="E4215" s="11"/>
      <c r="F4215" s="12"/>
      <c r="G4215" s="11"/>
      <c r="H4215" s="13"/>
      <c r="I4215" s="14"/>
      <c r="K4215" s="11"/>
      <c r="L4215" s="11"/>
      <c r="M4215" s="15"/>
      <c r="N4215" s="16"/>
      <c r="O4215" s="17"/>
      <c r="P4215" s="18"/>
    </row>
    <row r="4216" spans="4:16" x14ac:dyDescent="0.25">
      <c r="D4216" s="11"/>
      <c r="E4216" s="11"/>
      <c r="F4216" s="12"/>
      <c r="G4216" s="11"/>
      <c r="H4216" s="13"/>
      <c r="I4216" s="14"/>
      <c r="K4216" s="11"/>
      <c r="L4216" s="11"/>
      <c r="M4216" s="15"/>
      <c r="N4216" s="16"/>
      <c r="O4216" s="17"/>
      <c r="P4216" s="18"/>
    </row>
    <row r="4217" spans="4:16" x14ac:dyDescent="0.25">
      <c r="D4217" s="11"/>
      <c r="E4217" s="11"/>
      <c r="F4217" s="12"/>
      <c r="G4217" s="11"/>
      <c r="H4217" s="13"/>
      <c r="I4217" s="14"/>
      <c r="K4217" s="11"/>
      <c r="L4217" s="11"/>
      <c r="M4217" s="15"/>
      <c r="N4217" s="16"/>
      <c r="O4217" s="17"/>
      <c r="P4217" s="18"/>
    </row>
    <row r="4218" spans="4:16" x14ac:dyDescent="0.25">
      <c r="D4218" s="11"/>
      <c r="E4218" s="11"/>
      <c r="F4218" s="12"/>
      <c r="G4218" s="11"/>
      <c r="H4218" s="13"/>
      <c r="I4218" s="14"/>
      <c r="K4218" s="11"/>
      <c r="L4218" s="11"/>
      <c r="M4218" s="15"/>
      <c r="N4218" s="16"/>
      <c r="O4218" s="17"/>
      <c r="P4218" s="18"/>
    </row>
    <row r="4219" spans="4:16" x14ac:dyDescent="0.25">
      <c r="D4219" s="11"/>
      <c r="E4219" s="11"/>
      <c r="F4219" s="12"/>
      <c r="G4219" s="11"/>
      <c r="H4219" s="13"/>
      <c r="I4219" s="14"/>
      <c r="K4219" s="11"/>
      <c r="L4219" s="11"/>
      <c r="M4219" s="15"/>
      <c r="N4219" s="16"/>
      <c r="O4219" s="17"/>
      <c r="P4219" s="18"/>
    </row>
    <row r="4220" spans="4:16" x14ac:dyDescent="0.25">
      <c r="D4220" s="11"/>
      <c r="E4220" s="11"/>
      <c r="F4220" s="12"/>
      <c r="G4220" s="11"/>
      <c r="H4220" s="13"/>
      <c r="I4220" s="14"/>
      <c r="K4220" s="11"/>
      <c r="L4220" s="11"/>
      <c r="M4220" s="15"/>
      <c r="N4220" s="16"/>
      <c r="O4220" s="17"/>
      <c r="P4220" s="18"/>
    </row>
    <row r="4221" spans="4:16" x14ac:dyDescent="0.25">
      <c r="D4221" s="11"/>
      <c r="E4221" s="11"/>
      <c r="F4221" s="12"/>
      <c r="G4221" s="11"/>
      <c r="H4221" s="13"/>
      <c r="I4221" s="14"/>
      <c r="K4221" s="11"/>
      <c r="L4221" s="11"/>
      <c r="M4221" s="15"/>
      <c r="N4221" s="16"/>
      <c r="O4221" s="17"/>
      <c r="P4221" s="18"/>
    </row>
    <row r="4222" spans="4:16" x14ac:dyDescent="0.25">
      <c r="D4222" s="11"/>
      <c r="E4222" s="11"/>
      <c r="F4222" s="12"/>
      <c r="G4222" s="11"/>
      <c r="H4222" s="13"/>
      <c r="I4222" s="14"/>
      <c r="K4222" s="11"/>
      <c r="L4222" s="11"/>
      <c r="M4222" s="15"/>
      <c r="N4222" s="16"/>
      <c r="O4222" s="17"/>
      <c r="P4222" s="18"/>
    </row>
    <row r="4223" spans="4:16" x14ac:dyDescent="0.25">
      <c r="D4223" s="11"/>
      <c r="E4223" s="11"/>
      <c r="F4223" s="12"/>
      <c r="G4223" s="11"/>
      <c r="H4223" s="13"/>
      <c r="I4223" s="14"/>
      <c r="K4223" s="11"/>
      <c r="L4223" s="11"/>
      <c r="M4223" s="15"/>
      <c r="N4223" s="16"/>
      <c r="O4223" s="17"/>
      <c r="P4223" s="18"/>
    </row>
    <row r="4224" spans="4:16" x14ac:dyDescent="0.25">
      <c r="D4224" s="11"/>
      <c r="E4224" s="11"/>
      <c r="F4224" s="12"/>
      <c r="G4224" s="11"/>
      <c r="H4224" s="13"/>
      <c r="I4224" s="14"/>
      <c r="K4224" s="11"/>
      <c r="L4224" s="11"/>
      <c r="M4224" s="15"/>
      <c r="N4224" s="16"/>
      <c r="O4224" s="17"/>
      <c r="P4224" s="18"/>
    </row>
    <row r="4225" spans="4:16" x14ac:dyDescent="0.25">
      <c r="D4225" s="11"/>
      <c r="E4225" s="11"/>
      <c r="F4225" s="12"/>
      <c r="G4225" s="11"/>
      <c r="H4225" s="13"/>
      <c r="I4225" s="14"/>
      <c r="K4225" s="11"/>
      <c r="L4225" s="11"/>
      <c r="M4225" s="15"/>
      <c r="N4225" s="16"/>
      <c r="O4225" s="17"/>
      <c r="P4225" s="18"/>
    </row>
    <row r="4226" spans="4:16" x14ac:dyDescent="0.25">
      <c r="D4226" s="11"/>
      <c r="E4226" s="11"/>
      <c r="F4226" s="12"/>
      <c r="G4226" s="11"/>
      <c r="H4226" s="13"/>
      <c r="I4226" s="14"/>
      <c r="K4226" s="11"/>
      <c r="L4226" s="11"/>
      <c r="M4226" s="15"/>
      <c r="N4226" s="16"/>
      <c r="O4226" s="17"/>
      <c r="P4226" s="18"/>
    </row>
    <row r="4227" spans="4:16" x14ac:dyDescent="0.25">
      <c r="D4227" s="11"/>
      <c r="E4227" s="11"/>
      <c r="F4227" s="12"/>
      <c r="G4227" s="11"/>
      <c r="H4227" s="13"/>
      <c r="I4227" s="14"/>
      <c r="K4227" s="11"/>
      <c r="L4227" s="11"/>
      <c r="M4227" s="15"/>
      <c r="N4227" s="16"/>
      <c r="O4227" s="17"/>
      <c r="P4227" s="18"/>
    </row>
    <row r="4228" spans="4:16" x14ac:dyDescent="0.25">
      <c r="D4228" s="11"/>
      <c r="E4228" s="11"/>
      <c r="F4228" s="12"/>
      <c r="G4228" s="11"/>
      <c r="H4228" s="13"/>
      <c r="I4228" s="14"/>
      <c r="K4228" s="11"/>
      <c r="L4228" s="11"/>
      <c r="M4228" s="15"/>
      <c r="N4228" s="16"/>
      <c r="O4228" s="17"/>
      <c r="P4228" s="18"/>
    </row>
    <row r="4229" spans="4:16" x14ac:dyDescent="0.25">
      <c r="D4229" s="11"/>
      <c r="E4229" s="11"/>
      <c r="F4229" s="12"/>
      <c r="G4229" s="11"/>
      <c r="H4229" s="13"/>
      <c r="I4229" s="14"/>
      <c r="K4229" s="11"/>
      <c r="L4229" s="11"/>
      <c r="M4229" s="15"/>
      <c r="N4229" s="16"/>
      <c r="O4229" s="17"/>
      <c r="P4229" s="18"/>
    </row>
    <row r="4230" spans="4:16" x14ac:dyDescent="0.25">
      <c r="D4230" s="11"/>
      <c r="E4230" s="11"/>
      <c r="F4230" s="12"/>
      <c r="G4230" s="11"/>
      <c r="H4230" s="13"/>
      <c r="I4230" s="14"/>
      <c r="K4230" s="11"/>
      <c r="L4230" s="11"/>
      <c r="M4230" s="15"/>
      <c r="N4230" s="16"/>
      <c r="O4230" s="17"/>
      <c r="P4230" s="18"/>
    </row>
    <row r="4231" spans="4:16" x14ac:dyDescent="0.25">
      <c r="D4231" s="11"/>
      <c r="E4231" s="11"/>
      <c r="F4231" s="12"/>
      <c r="G4231" s="11"/>
      <c r="H4231" s="13"/>
      <c r="I4231" s="14"/>
      <c r="K4231" s="11"/>
      <c r="L4231" s="11"/>
      <c r="M4231" s="15"/>
      <c r="N4231" s="16"/>
      <c r="O4231" s="17"/>
      <c r="P4231" s="18"/>
    </row>
    <row r="4232" spans="4:16" x14ac:dyDescent="0.25">
      <c r="D4232" s="11"/>
      <c r="E4232" s="11"/>
      <c r="F4232" s="12"/>
      <c r="G4232" s="11"/>
      <c r="H4232" s="13"/>
      <c r="I4232" s="14"/>
      <c r="K4232" s="11"/>
      <c r="L4232" s="11"/>
      <c r="M4232" s="15"/>
      <c r="N4232" s="16"/>
      <c r="O4232" s="17"/>
      <c r="P4232" s="18"/>
    </row>
    <row r="4233" spans="4:16" x14ac:dyDescent="0.25">
      <c r="D4233" s="11"/>
      <c r="E4233" s="11"/>
      <c r="F4233" s="12"/>
      <c r="G4233" s="11"/>
      <c r="H4233" s="13"/>
      <c r="I4233" s="14"/>
      <c r="K4233" s="11"/>
      <c r="L4233" s="11"/>
      <c r="M4233" s="15"/>
      <c r="N4233" s="16"/>
      <c r="O4233" s="17"/>
      <c r="P4233" s="18"/>
    </row>
    <row r="4234" spans="4:16" x14ac:dyDescent="0.25">
      <c r="D4234" s="11"/>
      <c r="E4234" s="11"/>
      <c r="F4234" s="12"/>
      <c r="G4234" s="11"/>
      <c r="H4234" s="13"/>
      <c r="I4234" s="14"/>
      <c r="K4234" s="11"/>
      <c r="L4234" s="11"/>
      <c r="M4234" s="15"/>
      <c r="N4234" s="16"/>
      <c r="O4234" s="17"/>
      <c r="P4234" s="18"/>
    </row>
    <row r="4235" spans="4:16" x14ac:dyDescent="0.25">
      <c r="D4235" s="11"/>
      <c r="E4235" s="11"/>
      <c r="F4235" s="12"/>
      <c r="G4235" s="11"/>
      <c r="H4235" s="13"/>
      <c r="I4235" s="14"/>
      <c r="K4235" s="11"/>
      <c r="L4235" s="11"/>
      <c r="M4235" s="15"/>
      <c r="N4235" s="16"/>
      <c r="O4235" s="17"/>
      <c r="P4235" s="18"/>
    </row>
    <row r="4236" spans="4:16" x14ac:dyDescent="0.25">
      <c r="D4236" s="11"/>
      <c r="E4236" s="11"/>
      <c r="F4236" s="12"/>
      <c r="G4236" s="11"/>
      <c r="H4236" s="13"/>
      <c r="I4236" s="14"/>
      <c r="K4236" s="11"/>
      <c r="L4236" s="11"/>
      <c r="M4236" s="15"/>
      <c r="N4236" s="16"/>
      <c r="O4236" s="17"/>
      <c r="P4236" s="18"/>
    </row>
    <row r="4237" spans="4:16" x14ac:dyDescent="0.25">
      <c r="D4237" s="11"/>
      <c r="E4237" s="11"/>
      <c r="F4237" s="12"/>
      <c r="G4237" s="11"/>
      <c r="H4237" s="13"/>
      <c r="I4237" s="14"/>
      <c r="K4237" s="11"/>
      <c r="L4237" s="11"/>
      <c r="M4237" s="15"/>
      <c r="N4237" s="16"/>
      <c r="O4237" s="17"/>
      <c r="P4237" s="18"/>
    </row>
    <row r="4238" spans="4:16" x14ac:dyDescent="0.25">
      <c r="D4238" s="11"/>
      <c r="E4238" s="11"/>
      <c r="F4238" s="12"/>
      <c r="G4238" s="11"/>
      <c r="H4238" s="13"/>
      <c r="I4238" s="14"/>
      <c r="K4238" s="11"/>
      <c r="L4238" s="11"/>
      <c r="M4238" s="15"/>
      <c r="N4238" s="16"/>
      <c r="O4238" s="17"/>
      <c r="P4238" s="18"/>
    </row>
    <row r="4239" spans="4:16" x14ac:dyDescent="0.25">
      <c r="D4239" s="11"/>
      <c r="E4239" s="11"/>
      <c r="F4239" s="12"/>
      <c r="G4239" s="11"/>
      <c r="H4239" s="13"/>
      <c r="I4239" s="14"/>
      <c r="K4239" s="11"/>
      <c r="L4239" s="11"/>
      <c r="M4239" s="15"/>
      <c r="N4239" s="16"/>
      <c r="O4239" s="17"/>
      <c r="P4239" s="18"/>
    </row>
    <row r="4240" spans="4:16" x14ac:dyDescent="0.25">
      <c r="D4240" s="11"/>
      <c r="E4240" s="11"/>
      <c r="F4240" s="12"/>
      <c r="G4240" s="11"/>
      <c r="H4240" s="13"/>
      <c r="I4240" s="14"/>
      <c r="K4240" s="11"/>
      <c r="L4240" s="11"/>
      <c r="M4240" s="15"/>
      <c r="N4240" s="16"/>
      <c r="O4240" s="17"/>
      <c r="P4240" s="18"/>
    </row>
    <row r="4241" spans="4:16" x14ac:dyDescent="0.25">
      <c r="D4241" s="11"/>
      <c r="E4241" s="11"/>
      <c r="F4241" s="12"/>
      <c r="G4241" s="11"/>
      <c r="H4241" s="13"/>
      <c r="I4241" s="14"/>
      <c r="K4241" s="11"/>
      <c r="L4241" s="11"/>
      <c r="M4241" s="15"/>
      <c r="N4241" s="16"/>
      <c r="O4241" s="17"/>
      <c r="P4241" s="18"/>
    </row>
    <row r="4242" spans="4:16" x14ac:dyDescent="0.25">
      <c r="D4242" s="11"/>
      <c r="E4242" s="11"/>
      <c r="F4242" s="12"/>
      <c r="G4242" s="11"/>
      <c r="H4242" s="13"/>
      <c r="I4242" s="14"/>
      <c r="K4242" s="11"/>
      <c r="L4242" s="11"/>
      <c r="M4242" s="15"/>
      <c r="N4242" s="16"/>
      <c r="O4242" s="17"/>
      <c r="P4242" s="18"/>
    </row>
    <row r="4243" spans="4:16" x14ac:dyDescent="0.25">
      <c r="D4243" s="11"/>
      <c r="E4243" s="11"/>
      <c r="F4243" s="12"/>
      <c r="G4243" s="11"/>
      <c r="H4243" s="13"/>
      <c r="I4243" s="14"/>
      <c r="K4243" s="11"/>
      <c r="L4243" s="11"/>
      <c r="M4243" s="15"/>
      <c r="N4243" s="16"/>
      <c r="O4243" s="17"/>
      <c r="P4243" s="18"/>
    </row>
    <row r="4244" spans="4:16" x14ac:dyDescent="0.25">
      <c r="D4244" s="11"/>
      <c r="E4244" s="11"/>
      <c r="F4244" s="12"/>
      <c r="G4244" s="11"/>
      <c r="H4244" s="13"/>
      <c r="I4244" s="14"/>
      <c r="K4244" s="11"/>
      <c r="L4244" s="11"/>
      <c r="M4244" s="15"/>
      <c r="N4244" s="16"/>
      <c r="O4244" s="17"/>
      <c r="P4244" s="18"/>
    </row>
    <row r="4245" spans="4:16" x14ac:dyDescent="0.25">
      <c r="D4245" s="11"/>
      <c r="E4245" s="11"/>
      <c r="F4245" s="12"/>
      <c r="G4245" s="11"/>
      <c r="H4245" s="13"/>
      <c r="I4245" s="14"/>
      <c r="K4245" s="11"/>
      <c r="L4245" s="11"/>
      <c r="M4245" s="15"/>
      <c r="N4245" s="16"/>
      <c r="O4245" s="17"/>
      <c r="P4245" s="18"/>
    </row>
    <row r="4246" spans="4:16" x14ac:dyDescent="0.25">
      <c r="D4246" s="11"/>
      <c r="E4246" s="11"/>
      <c r="F4246" s="12"/>
      <c r="G4246" s="11"/>
      <c r="H4246" s="13"/>
      <c r="I4246" s="14"/>
      <c r="K4246" s="11"/>
      <c r="L4246" s="11"/>
      <c r="M4246" s="15"/>
      <c r="N4246" s="16"/>
      <c r="O4246" s="17"/>
      <c r="P4246" s="18"/>
    </row>
    <row r="4247" spans="4:16" x14ac:dyDescent="0.25">
      <c r="D4247" s="11"/>
      <c r="E4247" s="11"/>
      <c r="F4247" s="12"/>
      <c r="G4247" s="11"/>
      <c r="H4247" s="13"/>
      <c r="I4247" s="14"/>
      <c r="K4247" s="11"/>
      <c r="L4247" s="11"/>
      <c r="M4247" s="15"/>
      <c r="N4247" s="16"/>
      <c r="O4247" s="17"/>
      <c r="P4247" s="18"/>
    </row>
    <row r="4248" spans="4:16" x14ac:dyDescent="0.25">
      <c r="D4248" s="11"/>
      <c r="E4248" s="11"/>
      <c r="F4248" s="12"/>
      <c r="G4248" s="11"/>
      <c r="H4248" s="13"/>
      <c r="I4248" s="14"/>
      <c r="K4248" s="11"/>
      <c r="L4248" s="11"/>
      <c r="M4248" s="15"/>
      <c r="N4248" s="16"/>
      <c r="O4248" s="17"/>
      <c r="P4248" s="18"/>
    </row>
    <row r="4249" spans="4:16" x14ac:dyDescent="0.25">
      <c r="D4249" s="11"/>
      <c r="E4249" s="11"/>
      <c r="F4249" s="12"/>
      <c r="G4249" s="11"/>
      <c r="H4249" s="13"/>
      <c r="I4249" s="14"/>
      <c r="K4249" s="11"/>
      <c r="L4249" s="11"/>
      <c r="M4249" s="15"/>
      <c r="N4249" s="16"/>
      <c r="O4249" s="17"/>
      <c r="P4249" s="18"/>
    </row>
    <row r="4250" spans="4:16" x14ac:dyDescent="0.25">
      <c r="D4250" s="11"/>
      <c r="E4250" s="11"/>
      <c r="F4250" s="12"/>
      <c r="G4250" s="11"/>
      <c r="H4250" s="13"/>
      <c r="I4250" s="14"/>
      <c r="K4250" s="11"/>
      <c r="L4250" s="11"/>
      <c r="M4250" s="15"/>
      <c r="N4250" s="16"/>
      <c r="O4250" s="17"/>
      <c r="P4250" s="18"/>
    </row>
    <row r="4251" spans="4:16" x14ac:dyDescent="0.25">
      <c r="D4251" s="11"/>
      <c r="E4251" s="11"/>
      <c r="F4251" s="12"/>
      <c r="G4251" s="11"/>
      <c r="H4251" s="13"/>
      <c r="I4251" s="14"/>
      <c r="K4251" s="11"/>
      <c r="L4251" s="11"/>
      <c r="M4251" s="15"/>
      <c r="N4251" s="16"/>
      <c r="O4251" s="17"/>
      <c r="P4251" s="18"/>
    </row>
    <row r="4252" spans="4:16" x14ac:dyDescent="0.25">
      <c r="D4252" s="11"/>
      <c r="E4252" s="11"/>
      <c r="F4252" s="12"/>
      <c r="G4252" s="11"/>
      <c r="H4252" s="13"/>
      <c r="I4252" s="14"/>
      <c r="K4252" s="11"/>
      <c r="L4252" s="11"/>
      <c r="M4252" s="15"/>
      <c r="N4252" s="16"/>
      <c r="O4252" s="17"/>
      <c r="P4252" s="18"/>
    </row>
    <row r="4253" spans="4:16" x14ac:dyDescent="0.25">
      <c r="D4253" s="11"/>
      <c r="E4253" s="11"/>
      <c r="F4253" s="12"/>
      <c r="G4253" s="11"/>
      <c r="H4253" s="13"/>
      <c r="I4253" s="14"/>
      <c r="K4253" s="11"/>
      <c r="L4253" s="11"/>
      <c r="M4253" s="15"/>
      <c r="N4253" s="16"/>
      <c r="O4253" s="17"/>
      <c r="P4253" s="18"/>
    </row>
    <row r="4254" spans="4:16" x14ac:dyDescent="0.25">
      <c r="D4254" s="11"/>
      <c r="E4254" s="11"/>
      <c r="F4254" s="12"/>
      <c r="G4254" s="11"/>
      <c r="H4254" s="13"/>
      <c r="I4254" s="14"/>
      <c r="K4254" s="11"/>
      <c r="L4254" s="11"/>
      <c r="M4254" s="15"/>
      <c r="N4254" s="16"/>
      <c r="O4254" s="17"/>
      <c r="P4254" s="18"/>
    </row>
    <row r="4255" spans="4:16" x14ac:dyDescent="0.25">
      <c r="D4255" s="11"/>
      <c r="E4255" s="11"/>
      <c r="F4255" s="12"/>
      <c r="G4255" s="11"/>
      <c r="H4255" s="13"/>
      <c r="I4255" s="14"/>
      <c r="K4255" s="11"/>
      <c r="L4255" s="11"/>
      <c r="M4255" s="15"/>
      <c r="N4255" s="16"/>
      <c r="O4255" s="17"/>
      <c r="P4255" s="18"/>
    </row>
    <row r="4256" spans="4:16" x14ac:dyDescent="0.25">
      <c r="D4256" s="11"/>
      <c r="E4256" s="11"/>
      <c r="F4256" s="12"/>
      <c r="G4256" s="11"/>
      <c r="H4256" s="13"/>
      <c r="I4256" s="14"/>
      <c r="K4256" s="11"/>
      <c r="L4256" s="11"/>
      <c r="M4256" s="15"/>
      <c r="N4256" s="16"/>
      <c r="O4256" s="17"/>
      <c r="P4256" s="18"/>
    </row>
    <row r="4257" spans="4:16" x14ac:dyDescent="0.25">
      <c r="D4257" s="11"/>
      <c r="E4257" s="11"/>
      <c r="F4257" s="12"/>
      <c r="G4257" s="11"/>
      <c r="H4257" s="13"/>
      <c r="I4257" s="14"/>
      <c r="K4257" s="11"/>
      <c r="L4257" s="11"/>
      <c r="M4257" s="15"/>
      <c r="N4257" s="16"/>
      <c r="O4257" s="17"/>
      <c r="P4257" s="18"/>
    </row>
    <row r="4258" spans="4:16" x14ac:dyDescent="0.25">
      <c r="D4258" s="11"/>
      <c r="E4258" s="11"/>
      <c r="F4258" s="12"/>
      <c r="G4258" s="11"/>
      <c r="H4258" s="13"/>
      <c r="I4258" s="14"/>
      <c r="K4258" s="11"/>
      <c r="L4258" s="11"/>
      <c r="M4258" s="15"/>
      <c r="N4258" s="16"/>
      <c r="O4258" s="17"/>
      <c r="P4258" s="18"/>
    </row>
    <row r="4259" spans="4:16" x14ac:dyDescent="0.25">
      <c r="D4259" s="11"/>
      <c r="E4259" s="11"/>
      <c r="F4259" s="12"/>
      <c r="G4259" s="11"/>
      <c r="H4259" s="13"/>
      <c r="I4259" s="14"/>
      <c r="K4259" s="11"/>
      <c r="L4259" s="11"/>
      <c r="M4259" s="15"/>
      <c r="N4259" s="16"/>
      <c r="O4259" s="17"/>
      <c r="P4259" s="18"/>
    </row>
    <row r="4260" spans="4:16" x14ac:dyDescent="0.25">
      <c r="D4260" s="11"/>
      <c r="E4260" s="11"/>
      <c r="F4260" s="12"/>
      <c r="G4260" s="11"/>
      <c r="H4260" s="13"/>
      <c r="I4260" s="14"/>
      <c r="K4260" s="11"/>
      <c r="L4260" s="11"/>
      <c r="M4260" s="15"/>
      <c r="N4260" s="16"/>
      <c r="O4260" s="17"/>
      <c r="P4260" s="18"/>
    </row>
    <row r="4261" spans="4:16" x14ac:dyDescent="0.25">
      <c r="D4261" s="11"/>
      <c r="E4261" s="11"/>
      <c r="F4261" s="12"/>
      <c r="G4261" s="11"/>
      <c r="H4261" s="13"/>
      <c r="I4261" s="14"/>
      <c r="K4261" s="11"/>
      <c r="L4261" s="11"/>
      <c r="M4261" s="15"/>
      <c r="N4261" s="16"/>
      <c r="O4261" s="17"/>
      <c r="P4261" s="18"/>
    </row>
    <row r="4262" spans="4:16" x14ac:dyDescent="0.25">
      <c r="D4262" s="11"/>
      <c r="E4262" s="11"/>
      <c r="F4262" s="12"/>
      <c r="G4262" s="11"/>
      <c r="H4262" s="13"/>
      <c r="I4262" s="14"/>
      <c r="K4262" s="11"/>
      <c r="L4262" s="11"/>
      <c r="M4262" s="15"/>
      <c r="N4262" s="16"/>
      <c r="O4262" s="17"/>
      <c r="P4262" s="18"/>
    </row>
    <row r="4263" spans="4:16" x14ac:dyDescent="0.25">
      <c r="D4263" s="11"/>
      <c r="E4263" s="11"/>
      <c r="F4263" s="12"/>
      <c r="G4263" s="11"/>
      <c r="H4263" s="13"/>
      <c r="I4263" s="14"/>
      <c r="K4263" s="11"/>
      <c r="L4263" s="11"/>
      <c r="M4263" s="15"/>
      <c r="N4263" s="16"/>
      <c r="O4263" s="17"/>
      <c r="P4263" s="18"/>
    </row>
    <row r="4264" spans="4:16" x14ac:dyDescent="0.25">
      <c r="D4264" s="11"/>
      <c r="E4264" s="11"/>
      <c r="F4264" s="12"/>
      <c r="G4264" s="11"/>
      <c r="H4264" s="13"/>
      <c r="I4264" s="14"/>
      <c r="K4264" s="11"/>
      <c r="L4264" s="11"/>
      <c r="M4264" s="15"/>
      <c r="N4264" s="16"/>
      <c r="O4264" s="17"/>
      <c r="P4264" s="18"/>
    </row>
    <row r="4265" spans="4:16" x14ac:dyDescent="0.25">
      <c r="D4265" s="11"/>
      <c r="E4265" s="11"/>
      <c r="F4265" s="12"/>
      <c r="G4265" s="11"/>
      <c r="H4265" s="13"/>
      <c r="I4265" s="14"/>
      <c r="K4265" s="11"/>
      <c r="L4265" s="11"/>
      <c r="M4265" s="15"/>
      <c r="N4265" s="16"/>
      <c r="O4265" s="17"/>
      <c r="P4265" s="18"/>
    </row>
    <row r="4266" spans="4:16" x14ac:dyDescent="0.25">
      <c r="D4266" s="11"/>
      <c r="E4266" s="11"/>
      <c r="F4266" s="12"/>
      <c r="G4266" s="11"/>
      <c r="H4266" s="13"/>
      <c r="I4266" s="14"/>
      <c r="K4266" s="11"/>
      <c r="L4266" s="11"/>
      <c r="M4266" s="15"/>
      <c r="N4266" s="16"/>
      <c r="O4266" s="17"/>
      <c r="P4266" s="18"/>
    </row>
    <row r="4267" spans="4:16" x14ac:dyDescent="0.25">
      <c r="D4267" s="11"/>
      <c r="E4267" s="11"/>
      <c r="F4267" s="12"/>
      <c r="G4267" s="11"/>
      <c r="H4267" s="13"/>
      <c r="I4267" s="14"/>
      <c r="K4267" s="11"/>
      <c r="L4267" s="11"/>
      <c r="M4267" s="15"/>
      <c r="N4267" s="16"/>
      <c r="O4267" s="17"/>
      <c r="P4267" s="18"/>
    </row>
    <row r="4268" spans="4:16" x14ac:dyDescent="0.25">
      <c r="D4268" s="11"/>
      <c r="E4268" s="11"/>
      <c r="F4268" s="12"/>
      <c r="G4268" s="11"/>
      <c r="H4268" s="13"/>
      <c r="I4268" s="14"/>
      <c r="K4268" s="11"/>
      <c r="L4268" s="11"/>
      <c r="M4268" s="15"/>
      <c r="N4268" s="16"/>
      <c r="O4268" s="17"/>
      <c r="P4268" s="18"/>
    </row>
    <row r="4269" spans="4:16" x14ac:dyDescent="0.25">
      <c r="D4269" s="11"/>
      <c r="E4269" s="11"/>
      <c r="F4269" s="12"/>
      <c r="G4269" s="11"/>
      <c r="H4269" s="13"/>
      <c r="I4269" s="14"/>
      <c r="K4269" s="11"/>
      <c r="L4269" s="11"/>
      <c r="M4269" s="15"/>
      <c r="N4269" s="16"/>
      <c r="O4269" s="17"/>
      <c r="P4269" s="18"/>
    </row>
    <row r="4270" spans="4:16" x14ac:dyDescent="0.25">
      <c r="D4270" s="11"/>
      <c r="E4270" s="11"/>
      <c r="F4270" s="12"/>
      <c r="G4270" s="11"/>
      <c r="H4270" s="13"/>
      <c r="I4270" s="14"/>
      <c r="K4270" s="11"/>
      <c r="L4270" s="11"/>
      <c r="M4270" s="15"/>
      <c r="N4270" s="16"/>
      <c r="O4270" s="17"/>
      <c r="P4270" s="18"/>
    </row>
    <row r="4271" spans="4:16" x14ac:dyDescent="0.25">
      <c r="D4271" s="11"/>
      <c r="E4271" s="11"/>
      <c r="F4271" s="12"/>
      <c r="G4271" s="11"/>
      <c r="H4271" s="13"/>
      <c r="I4271" s="14"/>
      <c r="K4271" s="11"/>
      <c r="L4271" s="11"/>
      <c r="M4271" s="15"/>
      <c r="N4271" s="16"/>
      <c r="O4271" s="17"/>
      <c r="P4271" s="18"/>
    </row>
    <row r="4272" spans="4:16" x14ac:dyDescent="0.25">
      <c r="D4272" s="11"/>
      <c r="E4272" s="11"/>
      <c r="F4272" s="12"/>
      <c r="G4272" s="11"/>
      <c r="H4272" s="13"/>
      <c r="I4272" s="14"/>
      <c r="K4272" s="11"/>
      <c r="L4272" s="11"/>
      <c r="M4272" s="15"/>
      <c r="N4272" s="16"/>
      <c r="O4272" s="17"/>
      <c r="P4272" s="18"/>
    </row>
    <row r="4273" spans="4:16" x14ac:dyDescent="0.25">
      <c r="D4273" s="11"/>
      <c r="E4273" s="11"/>
      <c r="F4273" s="12"/>
      <c r="G4273" s="11"/>
      <c r="H4273" s="13"/>
      <c r="I4273" s="14"/>
      <c r="K4273" s="11"/>
      <c r="L4273" s="11"/>
      <c r="M4273" s="15"/>
      <c r="N4273" s="16"/>
      <c r="O4273" s="17"/>
      <c r="P4273" s="18"/>
    </row>
    <row r="4274" spans="4:16" x14ac:dyDescent="0.25">
      <c r="D4274" s="11"/>
      <c r="E4274" s="11"/>
      <c r="F4274" s="12"/>
      <c r="G4274" s="11"/>
      <c r="H4274" s="13"/>
      <c r="I4274" s="14"/>
      <c r="K4274" s="11"/>
      <c r="L4274" s="11"/>
      <c r="M4274" s="15"/>
      <c r="N4274" s="16"/>
      <c r="O4274" s="17"/>
      <c r="P4274" s="18"/>
    </row>
    <row r="4275" spans="4:16" x14ac:dyDescent="0.25">
      <c r="D4275" s="11"/>
      <c r="E4275" s="11"/>
      <c r="F4275" s="12"/>
      <c r="G4275" s="11"/>
      <c r="H4275" s="13"/>
      <c r="I4275" s="14"/>
      <c r="K4275" s="11"/>
      <c r="L4275" s="11"/>
      <c r="M4275" s="15"/>
      <c r="N4275" s="16"/>
      <c r="O4275" s="17"/>
      <c r="P4275" s="18"/>
    </row>
    <row r="4276" spans="4:16" x14ac:dyDescent="0.25">
      <c r="D4276" s="11"/>
      <c r="E4276" s="11"/>
      <c r="F4276" s="12"/>
      <c r="G4276" s="11"/>
      <c r="H4276" s="13"/>
      <c r="I4276" s="14"/>
      <c r="K4276" s="11"/>
      <c r="L4276" s="11"/>
      <c r="M4276" s="15"/>
      <c r="N4276" s="16"/>
      <c r="O4276" s="17"/>
      <c r="P4276" s="18"/>
    </row>
    <row r="4277" spans="4:16" x14ac:dyDescent="0.25">
      <c r="D4277" s="11"/>
      <c r="E4277" s="11"/>
      <c r="F4277" s="12"/>
      <c r="G4277" s="11"/>
      <c r="H4277" s="13"/>
      <c r="I4277" s="14"/>
      <c r="K4277" s="11"/>
      <c r="L4277" s="11"/>
      <c r="M4277" s="15"/>
      <c r="N4277" s="16"/>
      <c r="O4277" s="17"/>
      <c r="P4277" s="18"/>
    </row>
    <row r="4278" spans="4:16" x14ac:dyDescent="0.25">
      <c r="D4278" s="11"/>
      <c r="E4278" s="11"/>
      <c r="F4278" s="12"/>
      <c r="G4278" s="11"/>
      <c r="H4278" s="13"/>
      <c r="I4278" s="14"/>
      <c r="K4278" s="11"/>
      <c r="L4278" s="11"/>
      <c r="M4278" s="15"/>
      <c r="N4278" s="16"/>
      <c r="O4278" s="17"/>
      <c r="P4278" s="18"/>
    </row>
    <row r="4279" spans="4:16" x14ac:dyDescent="0.25">
      <c r="D4279" s="11"/>
      <c r="E4279" s="11"/>
      <c r="F4279" s="12"/>
      <c r="G4279" s="11"/>
      <c r="H4279" s="13"/>
      <c r="I4279" s="14"/>
      <c r="K4279" s="11"/>
      <c r="L4279" s="11"/>
      <c r="M4279" s="15"/>
      <c r="N4279" s="16"/>
      <c r="O4279" s="17"/>
      <c r="P4279" s="18"/>
    </row>
    <row r="4280" spans="4:16" x14ac:dyDescent="0.25">
      <c r="D4280" s="11"/>
      <c r="E4280" s="11"/>
      <c r="F4280" s="12"/>
      <c r="G4280" s="11"/>
      <c r="H4280" s="13"/>
      <c r="I4280" s="14"/>
      <c r="K4280" s="11"/>
      <c r="L4280" s="11"/>
      <c r="M4280" s="15"/>
      <c r="N4280" s="16"/>
      <c r="O4280" s="17"/>
      <c r="P4280" s="18"/>
    </row>
    <row r="4281" spans="4:16" x14ac:dyDescent="0.25">
      <c r="D4281" s="11"/>
      <c r="E4281" s="11"/>
      <c r="F4281" s="12"/>
      <c r="G4281" s="11"/>
      <c r="H4281" s="13"/>
      <c r="I4281" s="14"/>
      <c r="K4281" s="11"/>
      <c r="L4281" s="11"/>
      <c r="M4281" s="15"/>
      <c r="N4281" s="16"/>
      <c r="O4281" s="17"/>
      <c r="P4281" s="18"/>
    </row>
    <row r="4282" spans="4:16" x14ac:dyDescent="0.25">
      <c r="D4282" s="11"/>
      <c r="E4282" s="11"/>
      <c r="F4282" s="12"/>
      <c r="G4282" s="11"/>
      <c r="H4282" s="13"/>
      <c r="I4282" s="14"/>
      <c r="K4282" s="11"/>
      <c r="L4282" s="11"/>
      <c r="M4282" s="15"/>
      <c r="N4282" s="16"/>
      <c r="O4282" s="17"/>
      <c r="P4282" s="18"/>
    </row>
    <row r="4283" spans="4:16" x14ac:dyDescent="0.25">
      <c r="D4283" s="11"/>
      <c r="E4283" s="11"/>
      <c r="F4283" s="12"/>
      <c r="G4283" s="11"/>
      <c r="H4283" s="13"/>
      <c r="I4283" s="14"/>
      <c r="K4283" s="11"/>
      <c r="L4283" s="11"/>
      <c r="M4283" s="15"/>
      <c r="N4283" s="16"/>
      <c r="O4283" s="17"/>
      <c r="P4283" s="18"/>
    </row>
    <row r="4284" spans="4:16" x14ac:dyDescent="0.25">
      <c r="D4284" s="11"/>
      <c r="E4284" s="11"/>
      <c r="F4284" s="12"/>
      <c r="G4284" s="11"/>
      <c r="H4284" s="13"/>
      <c r="I4284" s="14"/>
      <c r="K4284" s="11"/>
      <c r="L4284" s="11"/>
      <c r="M4284" s="15"/>
      <c r="N4284" s="16"/>
      <c r="O4284" s="17"/>
      <c r="P4284" s="18"/>
    </row>
    <row r="4285" spans="4:16" x14ac:dyDescent="0.25">
      <c r="D4285" s="11"/>
      <c r="E4285" s="11"/>
      <c r="F4285" s="12"/>
      <c r="G4285" s="11"/>
      <c r="H4285" s="13"/>
      <c r="I4285" s="14"/>
      <c r="K4285" s="11"/>
      <c r="L4285" s="11"/>
      <c r="M4285" s="15"/>
      <c r="N4285" s="16"/>
      <c r="O4285" s="17"/>
      <c r="P4285" s="18"/>
    </row>
    <row r="4286" spans="4:16" x14ac:dyDescent="0.25">
      <c r="D4286" s="11"/>
      <c r="E4286" s="11"/>
      <c r="F4286" s="12"/>
      <c r="G4286" s="11"/>
      <c r="H4286" s="13"/>
      <c r="I4286" s="14"/>
      <c r="K4286" s="11"/>
      <c r="L4286" s="11"/>
      <c r="M4286" s="15"/>
      <c r="N4286" s="16"/>
      <c r="O4286" s="17"/>
      <c r="P4286" s="18"/>
    </row>
    <row r="4287" spans="4:16" x14ac:dyDescent="0.25">
      <c r="D4287" s="11"/>
      <c r="E4287" s="11"/>
      <c r="F4287" s="12"/>
      <c r="G4287" s="11"/>
      <c r="H4287" s="13"/>
      <c r="I4287" s="14"/>
      <c r="K4287" s="11"/>
      <c r="L4287" s="11"/>
      <c r="M4287" s="15"/>
      <c r="N4287" s="16"/>
      <c r="O4287" s="17"/>
      <c r="P4287" s="18"/>
    </row>
    <row r="4288" spans="4:16" x14ac:dyDescent="0.25">
      <c r="D4288" s="11"/>
      <c r="E4288" s="11"/>
      <c r="F4288" s="12"/>
      <c r="G4288" s="11"/>
      <c r="H4288" s="13"/>
      <c r="I4288" s="14"/>
      <c r="K4288" s="11"/>
      <c r="L4288" s="11"/>
      <c r="M4288" s="15"/>
      <c r="N4288" s="16"/>
      <c r="O4288" s="17"/>
      <c r="P4288" s="18"/>
    </row>
    <row r="4289" spans="4:16" x14ac:dyDescent="0.25">
      <c r="D4289" s="11"/>
      <c r="E4289" s="11"/>
      <c r="F4289" s="12"/>
      <c r="G4289" s="11"/>
      <c r="H4289" s="13"/>
      <c r="I4289" s="14"/>
      <c r="K4289" s="11"/>
      <c r="L4289" s="11"/>
      <c r="M4289" s="15"/>
      <c r="N4289" s="16"/>
      <c r="O4289" s="17"/>
      <c r="P4289" s="18"/>
    </row>
    <row r="4290" spans="4:16" x14ac:dyDescent="0.25">
      <c r="D4290" s="11"/>
      <c r="E4290" s="11"/>
      <c r="F4290" s="12"/>
      <c r="G4290" s="11"/>
      <c r="H4290" s="13"/>
      <c r="I4290" s="14"/>
      <c r="K4290" s="11"/>
      <c r="L4290" s="11"/>
      <c r="M4290" s="15"/>
      <c r="N4290" s="16"/>
      <c r="O4290" s="17"/>
      <c r="P4290" s="18"/>
    </row>
    <row r="4291" spans="4:16" x14ac:dyDescent="0.25">
      <c r="D4291" s="11"/>
      <c r="E4291" s="11"/>
      <c r="F4291" s="12"/>
      <c r="G4291" s="11"/>
      <c r="H4291" s="13"/>
      <c r="I4291" s="14"/>
      <c r="K4291" s="11"/>
      <c r="L4291" s="11"/>
      <c r="M4291" s="15"/>
      <c r="N4291" s="16"/>
      <c r="O4291" s="17"/>
      <c r="P4291" s="18"/>
    </row>
    <row r="4292" spans="4:16" x14ac:dyDescent="0.25">
      <c r="D4292" s="11"/>
      <c r="E4292" s="11"/>
      <c r="F4292" s="12"/>
      <c r="G4292" s="11"/>
      <c r="H4292" s="13"/>
      <c r="I4292" s="14"/>
      <c r="K4292" s="11"/>
      <c r="L4292" s="11"/>
      <c r="M4292" s="15"/>
      <c r="N4292" s="16"/>
      <c r="O4292" s="17"/>
      <c r="P4292" s="18"/>
    </row>
    <row r="4293" spans="4:16" x14ac:dyDescent="0.25">
      <c r="D4293" s="11"/>
      <c r="E4293" s="11"/>
      <c r="F4293" s="12"/>
      <c r="G4293" s="11"/>
      <c r="H4293" s="13"/>
      <c r="I4293" s="14"/>
      <c r="K4293" s="11"/>
      <c r="L4293" s="11"/>
      <c r="M4293" s="15"/>
      <c r="N4293" s="16"/>
      <c r="O4293" s="17"/>
      <c r="P4293" s="18"/>
    </row>
    <row r="4294" spans="4:16" x14ac:dyDescent="0.25">
      <c r="D4294" s="11"/>
      <c r="E4294" s="11"/>
      <c r="F4294" s="12"/>
      <c r="G4294" s="11"/>
      <c r="H4294" s="13"/>
      <c r="I4294" s="14"/>
      <c r="K4294" s="11"/>
      <c r="L4294" s="11"/>
      <c r="M4294" s="15"/>
      <c r="N4294" s="16"/>
      <c r="O4294" s="17"/>
      <c r="P4294" s="18"/>
    </row>
    <row r="4295" spans="4:16" x14ac:dyDescent="0.25">
      <c r="D4295" s="11"/>
      <c r="E4295" s="11"/>
      <c r="F4295" s="12"/>
      <c r="G4295" s="11"/>
      <c r="H4295" s="13"/>
      <c r="I4295" s="14"/>
      <c r="K4295" s="11"/>
      <c r="L4295" s="11"/>
      <c r="M4295" s="15"/>
      <c r="N4295" s="16"/>
      <c r="O4295" s="17"/>
      <c r="P4295" s="18"/>
    </row>
    <row r="4296" spans="4:16" x14ac:dyDescent="0.25">
      <c r="D4296" s="11"/>
      <c r="E4296" s="11"/>
      <c r="F4296" s="12"/>
      <c r="G4296" s="11"/>
      <c r="H4296" s="13"/>
      <c r="I4296" s="14"/>
      <c r="K4296" s="11"/>
      <c r="L4296" s="11"/>
      <c r="M4296" s="15"/>
      <c r="N4296" s="16"/>
      <c r="O4296" s="17"/>
      <c r="P4296" s="18"/>
    </row>
    <row r="4297" spans="4:16" x14ac:dyDescent="0.25">
      <c r="D4297" s="11"/>
      <c r="E4297" s="11"/>
      <c r="F4297" s="12"/>
      <c r="G4297" s="11"/>
      <c r="H4297" s="13"/>
      <c r="I4297" s="14"/>
      <c r="K4297" s="11"/>
      <c r="L4297" s="11"/>
      <c r="M4297" s="15"/>
      <c r="N4297" s="16"/>
      <c r="O4297" s="17"/>
      <c r="P4297" s="18"/>
    </row>
    <row r="4298" spans="4:16" x14ac:dyDescent="0.25">
      <c r="D4298" s="11"/>
      <c r="E4298" s="11"/>
      <c r="F4298" s="12"/>
      <c r="G4298" s="11"/>
      <c r="H4298" s="13"/>
      <c r="I4298" s="14"/>
      <c r="K4298" s="11"/>
      <c r="L4298" s="11"/>
      <c r="M4298" s="15"/>
      <c r="N4298" s="16"/>
      <c r="O4298" s="17"/>
      <c r="P4298" s="18"/>
    </row>
    <row r="4299" spans="4:16" x14ac:dyDescent="0.25">
      <c r="D4299" s="11"/>
      <c r="E4299" s="11"/>
      <c r="F4299" s="12"/>
      <c r="G4299" s="11"/>
      <c r="H4299" s="13"/>
      <c r="I4299" s="14"/>
      <c r="K4299" s="11"/>
      <c r="L4299" s="11"/>
      <c r="M4299" s="15"/>
      <c r="N4299" s="16"/>
      <c r="O4299" s="17"/>
      <c r="P4299" s="18"/>
    </row>
    <row r="4300" spans="4:16" x14ac:dyDescent="0.25">
      <c r="D4300" s="11"/>
      <c r="E4300" s="11"/>
      <c r="F4300" s="12"/>
      <c r="G4300" s="11"/>
      <c r="H4300" s="13"/>
      <c r="I4300" s="14"/>
      <c r="K4300" s="11"/>
      <c r="L4300" s="11"/>
      <c r="M4300" s="15"/>
      <c r="N4300" s="16"/>
      <c r="O4300" s="17"/>
      <c r="P4300" s="18"/>
    </row>
    <row r="4301" spans="4:16" x14ac:dyDescent="0.25">
      <c r="D4301" s="11"/>
      <c r="E4301" s="11"/>
      <c r="F4301" s="12"/>
      <c r="G4301" s="11"/>
      <c r="H4301" s="13"/>
      <c r="I4301" s="14"/>
      <c r="K4301" s="11"/>
      <c r="L4301" s="11"/>
      <c r="M4301" s="15"/>
      <c r="N4301" s="16"/>
      <c r="O4301" s="17"/>
      <c r="P4301" s="18"/>
    </row>
    <row r="4302" spans="4:16" x14ac:dyDescent="0.25">
      <c r="D4302" s="11"/>
      <c r="E4302" s="11"/>
      <c r="F4302" s="12"/>
      <c r="G4302" s="11"/>
      <c r="H4302" s="13"/>
      <c r="I4302" s="14"/>
      <c r="K4302" s="11"/>
      <c r="L4302" s="11"/>
      <c r="M4302" s="15"/>
      <c r="N4302" s="16"/>
      <c r="O4302" s="17"/>
      <c r="P4302" s="18"/>
    </row>
    <row r="4303" spans="4:16" x14ac:dyDescent="0.25">
      <c r="D4303" s="11"/>
      <c r="E4303" s="11"/>
      <c r="F4303" s="12"/>
      <c r="G4303" s="11"/>
      <c r="H4303" s="13"/>
      <c r="I4303" s="14"/>
      <c r="K4303" s="11"/>
      <c r="L4303" s="11"/>
      <c r="M4303" s="15"/>
      <c r="N4303" s="16"/>
      <c r="O4303" s="17"/>
      <c r="P4303" s="18"/>
    </row>
    <row r="4304" spans="4:16" x14ac:dyDescent="0.25">
      <c r="D4304" s="11"/>
      <c r="E4304" s="11"/>
      <c r="F4304" s="12"/>
      <c r="G4304" s="11"/>
      <c r="H4304" s="13"/>
      <c r="I4304" s="14"/>
      <c r="K4304" s="11"/>
      <c r="L4304" s="11"/>
      <c r="M4304" s="15"/>
      <c r="N4304" s="16"/>
      <c r="O4304" s="17"/>
      <c r="P4304" s="18"/>
    </row>
    <row r="4305" spans="4:16" x14ac:dyDescent="0.25">
      <c r="D4305" s="11"/>
      <c r="E4305" s="11"/>
      <c r="F4305" s="12"/>
      <c r="G4305" s="11"/>
      <c r="H4305" s="13"/>
      <c r="I4305" s="14"/>
      <c r="K4305" s="11"/>
      <c r="L4305" s="11"/>
      <c r="M4305" s="15"/>
      <c r="N4305" s="16"/>
      <c r="O4305" s="17"/>
      <c r="P4305" s="18"/>
    </row>
    <row r="4306" spans="4:16" x14ac:dyDescent="0.25">
      <c r="D4306" s="11"/>
      <c r="E4306" s="11"/>
      <c r="F4306" s="12"/>
      <c r="G4306" s="11"/>
      <c r="H4306" s="13"/>
      <c r="I4306" s="14"/>
      <c r="K4306" s="11"/>
      <c r="L4306" s="11"/>
      <c r="M4306" s="15"/>
      <c r="N4306" s="16"/>
      <c r="O4306" s="17"/>
      <c r="P4306" s="18"/>
    </row>
    <row r="4307" spans="4:16" x14ac:dyDescent="0.25">
      <c r="D4307" s="11"/>
      <c r="E4307" s="11"/>
      <c r="F4307" s="12"/>
      <c r="G4307" s="11"/>
      <c r="H4307" s="13"/>
      <c r="I4307" s="14"/>
      <c r="K4307" s="11"/>
      <c r="L4307" s="11"/>
      <c r="M4307" s="15"/>
      <c r="N4307" s="16"/>
      <c r="O4307" s="17"/>
      <c r="P4307" s="18"/>
    </row>
    <row r="4308" spans="4:16" x14ac:dyDescent="0.25">
      <c r="D4308" s="11"/>
      <c r="E4308" s="11"/>
      <c r="F4308" s="12"/>
      <c r="G4308" s="11"/>
      <c r="H4308" s="13"/>
      <c r="I4308" s="14"/>
      <c r="K4308" s="11"/>
      <c r="L4308" s="11"/>
      <c r="M4308" s="15"/>
      <c r="N4308" s="16"/>
      <c r="O4308" s="17"/>
      <c r="P4308" s="18"/>
    </row>
    <row r="4309" spans="4:16" x14ac:dyDescent="0.25">
      <c r="D4309" s="11"/>
      <c r="E4309" s="11"/>
      <c r="F4309" s="12"/>
      <c r="G4309" s="11"/>
      <c r="H4309" s="13"/>
      <c r="I4309" s="14"/>
      <c r="K4309" s="11"/>
      <c r="L4309" s="11"/>
      <c r="M4309" s="15"/>
      <c r="N4309" s="16"/>
      <c r="O4309" s="17"/>
      <c r="P4309" s="18"/>
    </row>
    <row r="4310" spans="4:16" x14ac:dyDescent="0.25">
      <c r="D4310" s="11"/>
      <c r="E4310" s="11"/>
      <c r="F4310" s="12"/>
      <c r="G4310" s="11"/>
      <c r="H4310" s="13"/>
      <c r="I4310" s="14"/>
      <c r="K4310" s="11"/>
      <c r="L4310" s="11"/>
      <c r="M4310" s="15"/>
      <c r="N4310" s="16"/>
      <c r="O4310" s="17"/>
      <c r="P4310" s="18"/>
    </row>
    <row r="4311" spans="4:16" x14ac:dyDescent="0.25">
      <c r="D4311" s="11"/>
      <c r="E4311" s="11"/>
      <c r="F4311" s="12"/>
      <c r="G4311" s="11"/>
      <c r="H4311" s="13"/>
      <c r="I4311" s="14"/>
      <c r="K4311" s="11"/>
      <c r="L4311" s="11"/>
      <c r="M4311" s="15"/>
      <c r="N4311" s="16"/>
      <c r="O4311" s="17"/>
      <c r="P4311" s="18"/>
    </row>
    <row r="4312" spans="4:16" x14ac:dyDescent="0.25">
      <c r="D4312" s="11"/>
      <c r="E4312" s="11"/>
      <c r="F4312" s="12"/>
      <c r="G4312" s="11"/>
      <c r="H4312" s="13"/>
      <c r="I4312" s="14"/>
      <c r="K4312" s="11"/>
      <c r="L4312" s="11"/>
      <c r="M4312" s="15"/>
      <c r="N4312" s="16"/>
      <c r="O4312" s="17"/>
      <c r="P4312" s="18"/>
    </row>
    <row r="4313" spans="4:16" x14ac:dyDescent="0.25">
      <c r="D4313" s="11"/>
      <c r="E4313" s="11"/>
      <c r="F4313" s="12"/>
      <c r="G4313" s="11"/>
      <c r="H4313" s="13"/>
      <c r="I4313" s="14"/>
      <c r="K4313" s="11"/>
      <c r="L4313" s="11"/>
      <c r="M4313" s="15"/>
      <c r="N4313" s="16"/>
      <c r="O4313" s="17"/>
      <c r="P4313" s="18"/>
    </row>
    <row r="4314" spans="4:16" x14ac:dyDescent="0.25">
      <c r="D4314" s="11"/>
      <c r="E4314" s="11"/>
      <c r="F4314" s="12"/>
      <c r="G4314" s="11"/>
      <c r="H4314" s="13"/>
      <c r="I4314" s="14"/>
      <c r="K4314" s="11"/>
      <c r="L4314" s="11"/>
      <c r="M4314" s="15"/>
      <c r="N4314" s="16"/>
      <c r="O4314" s="17"/>
      <c r="P4314" s="18"/>
    </row>
    <row r="4315" spans="4:16" x14ac:dyDescent="0.25">
      <c r="D4315" s="11"/>
      <c r="E4315" s="11"/>
      <c r="F4315" s="12"/>
      <c r="G4315" s="11"/>
      <c r="H4315" s="13"/>
      <c r="I4315" s="14"/>
      <c r="K4315" s="11"/>
      <c r="L4315" s="11"/>
      <c r="M4315" s="15"/>
      <c r="N4315" s="16"/>
      <c r="O4315" s="17"/>
      <c r="P4315" s="18"/>
    </row>
    <row r="4316" spans="4:16" x14ac:dyDescent="0.25">
      <c r="D4316" s="11"/>
      <c r="E4316" s="11"/>
      <c r="F4316" s="12"/>
      <c r="G4316" s="11"/>
      <c r="H4316" s="13"/>
      <c r="I4316" s="14"/>
      <c r="K4316" s="11"/>
      <c r="L4316" s="11"/>
      <c r="M4316" s="15"/>
      <c r="N4316" s="16"/>
      <c r="O4316" s="17"/>
      <c r="P4316" s="18"/>
    </row>
    <row r="4317" spans="4:16" x14ac:dyDescent="0.25">
      <c r="D4317" s="11"/>
      <c r="E4317" s="11"/>
      <c r="F4317" s="12"/>
      <c r="G4317" s="11"/>
      <c r="H4317" s="13"/>
      <c r="I4317" s="14"/>
      <c r="K4317" s="11"/>
      <c r="L4317" s="11"/>
      <c r="M4317" s="15"/>
      <c r="N4317" s="16"/>
      <c r="O4317" s="17"/>
      <c r="P4317" s="18"/>
    </row>
    <row r="4318" spans="4:16" x14ac:dyDescent="0.25">
      <c r="D4318" s="11"/>
      <c r="E4318" s="11"/>
      <c r="F4318" s="12"/>
      <c r="G4318" s="11"/>
      <c r="H4318" s="13"/>
      <c r="I4318" s="14"/>
      <c r="K4318" s="11"/>
      <c r="L4318" s="11"/>
      <c r="M4318" s="15"/>
      <c r="N4318" s="16"/>
      <c r="O4318" s="17"/>
      <c r="P4318" s="18"/>
    </row>
    <row r="4319" spans="4:16" x14ac:dyDescent="0.25">
      <c r="D4319" s="11"/>
      <c r="E4319" s="11"/>
      <c r="F4319" s="12"/>
      <c r="G4319" s="11"/>
      <c r="H4319" s="13"/>
      <c r="I4319" s="14"/>
      <c r="K4319" s="11"/>
      <c r="L4319" s="11"/>
      <c r="M4319" s="15"/>
      <c r="N4319" s="16"/>
      <c r="O4319" s="17"/>
      <c r="P4319" s="18"/>
    </row>
    <row r="4320" spans="4:16" x14ac:dyDescent="0.25">
      <c r="D4320" s="11"/>
      <c r="E4320" s="11"/>
      <c r="F4320" s="12"/>
      <c r="G4320" s="11"/>
      <c r="H4320" s="13"/>
      <c r="I4320" s="14"/>
      <c r="K4320" s="11"/>
      <c r="L4320" s="11"/>
      <c r="M4320" s="15"/>
      <c r="N4320" s="16"/>
      <c r="O4320" s="17"/>
      <c r="P4320" s="18"/>
    </row>
    <row r="4321" spans="4:16" x14ac:dyDescent="0.25">
      <c r="D4321" s="11"/>
      <c r="E4321" s="11"/>
      <c r="F4321" s="12"/>
      <c r="G4321" s="11"/>
      <c r="H4321" s="13"/>
      <c r="I4321" s="14"/>
      <c r="K4321" s="11"/>
      <c r="L4321" s="11"/>
      <c r="M4321" s="15"/>
      <c r="N4321" s="16"/>
      <c r="O4321" s="17"/>
      <c r="P4321" s="18"/>
    </row>
    <row r="4322" spans="4:16" x14ac:dyDescent="0.25">
      <c r="D4322" s="11"/>
      <c r="E4322" s="11"/>
      <c r="F4322" s="12"/>
      <c r="G4322" s="11"/>
      <c r="H4322" s="13"/>
      <c r="I4322" s="14"/>
      <c r="K4322" s="11"/>
      <c r="L4322" s="11"/>
      <c r="M4322" s="15"/>
      <c r="N4322" s="16"/>
      <c r="O4322" s="17"/>
      <c r="P4322" s="18"/>
    </row>
    <row r="4323" spans="4:16" x14ac:dyDescent="0.25">
      <c r="D4323" s="11"/>
      <c r="E4323" s="11"/>
      <c r="F4323" s="12"/>
      <c r="G4323" s="11"/>
      <c r="H4323" s="13"/>
      <c r="I4323" s="14"/>
      <c r="K4323" s="11"/>
      <c r="L4323" s="11"/>
      <c r="M4323" s="15"/>
      <c r="N4323" s="16"/>
      <c r="O4323" s="17"/>
      <c r="P4323" s="18"/>
    </row>
    <row r="4324" spans="4:16" x14ac:dyDescent="0.25">
      <c r="D4324" s="11"/>
      <c r="E4324" s="11"/>
      <c r="F4324" s="12"/>
      <c r="G4324" s="11"/>
      <c r="H4324" s="13"/>
      <c r="I4324" s="14"/>
      <c r="K4324" s="11"/>
      <c r="L4324" s="11"/>
      <c r="M4324" s="15"/>
      <c r="N4324" s="16"/>
      <c r="O4324" s="17"/>
      <c r="P4324" s="18"/>
    </row>
    <row r="4325" spans="4:16" x14ac:dyDescent="0.25">
      <c r="D4325" s="11"/>
      <c r="E4325" s="11"/>
      <c r="F4325" s="12"/>
      <c r="G4325" s="11"/>
      <c r="H4325" s="13"/>
      <c r="I4325" s="14"/>
      <c r="K4325" s="11"/>
      <c r="L4325" s="11"/>
      <c r="M4325" s="15"/>
      <c r="N4325" s="16"/>
      <c r="O4325" s="17"/>
      <c r="P4325" s="18"/>
    </row>
    <row r="4326" spans="4:16" x14ac:dyDescent="0.25">
      <c r="D4326" s="11"/>
      <c r="E4326" s="11"/>
      <c r="F4326" s="12"/>
      <c r="G4326" s="11"/>
      <c r="H4326" s="13"/>
      <c r="I4326" s="14"/>
      <c r="K4326" s="11"/>
      <c r="L4326" s="11"/>
      <c r="M4326" s="15"/>
      <c r="N4326" s="16"/>
      <c r="O4326" s="17"/>
      <c r="P4326" s="18"/>
    </row>
    <row r="4327" spans="4:16" x14ac:dyDescent="0.25">
      <c r="D4327" s="11"/>
      <c r="E4327" s="11"/>
      <c r="F4327" s="12"/>
      <c r="G4327" s="11"/>
      <c r="H4327" s="13"/>
      <c r="I4327" s="14"/>
      <c r="K4327" s="11"/>
      <c r="L4327" s="11"/>
      <c r="M4327" s="15"/>
      <c r="N4327" s="16"/>
      <c r="O4327" s="17"/>
      <c r="P4327" s="18"/>
    </row>
    <row r="4328" spans="4:16" x14ac:dyDescent="0.25">
      <c r="D4328" s="11"/>
      <c r="E4328" s="11"/>
      <c r="F4328" s="12"/>
      <c r="G4328" s="11"/>
      <c r="H4328" s="13"/>
      <c r="I4328" s="14"/>
      <c r="K4328" s="11"/>
      <c r="L4328" s="11"/>
      <c r="M4328" s="15"/>
      <c r="N4328" s="16"/>
      <c r="O4328" s="17"/>
      <c r="P4328" s="18"/>
    </row>
    <row r="4329" spans="4:16" x14ac:dyDescent="0.25">
      <c r="D4329" s="11"/>
      <c r="E4329" s="11"/>
      <c r="F4329" s="12"/>
      <c r="G4329" s="11"/>
      <c r="H4329" s="13"/>
      <c r="I4329" s="14"/>
      <c r="K4329" s="11"/>
      <c r="L4329" s="11"/>
      <c r="M4329" s="15"/>
      <c r="N4329" s="16"/>
      <c r="O4329" s="17"/>
      <c r="P4329" s="18"/>
    </row>
    <row r="4330" spans="4:16" x14ac:dyDescent="0.25">
      <c r="D4330" s="11"/>
      <c r="E4330" s="11"/>
      <c r="F4330" s="12"/>
      <c r="G4330" s="11"/>
      <c r="H4330" s="13"/>
      <c r="I4330" s="14"/>
      <c r="K4330" s="11"/>
      <c r="L4330" s="11"/>
      <c r="M4330" s="15"/>
      <c r="N4330" s="16"/>
      <c r="O4330" s="17"/>
      <c r="P4330" s="18"/>
    </row>
    <row r="4331" spans="4:16" x14ac:dyDescent="0.25">
      <c r="D4331" s="11"/>
      <c r="E4331" s="11"/>
      <c r="F4331" s="12"/>
      <c r="G4331" s="11"/>
      <c r="H4331" s="13"/>
      <c r="I4331" s="14"/>
      <c r="K4331" s="11"/>
      <c r="L4331" s="11"/>
      <c r="M4331" s="15"/>
      <c r="N4331" s="16"/>
      <c r="O4331" s="17"/>
      <c r="P4331" s="18"/>
    </row>
    <row r="4332" spans="4:16" x14ac:dyDescent="0.25">
      <c r="D4332" s="11"/>
      <c r="E4332" s="11"/>
      <c r="F4332" s="12"/>
      <c r="G4332" s="11"/>
      <c r="H4332" s="13"/>
      <c r="I4332" s="14"/>
      <c r="K4332" s="11"/>
      <c r="L4332" s="11"/>
      <c r="M4332" s="15"/>
      <c r="N4332" s="16"/>
      <c r="O4332" s="17"/>
      <c r="P4332" s="18"/>
    </row>
    <row r="4333" spans="4:16" x14ac:dyDescent="0.25">
      <c r="D4333" s="11"/>
      <c r="E4333" s="11"/>
      <c r="F4333" s="12"/>
      <c r="G4333" s="11"/>
      <c r="H4333" s="13"/>
      <c r="I4333" s="14"/>
      <c r="K4333" s="11"/>
      <c r="L4333" s="11"/>
      <c r="M4333" s="15"/>
      <c r="N4333" s="16"/>
      <c r="O4333" s="17"/>
      <c r="P4333" s="18"/>
    </row>
    <row r="4334" spans="4:16" x14ac:dyDescent="0.25">
      <c r="D4334" s="11"/>
      <c r="E4334" s="11"/>
      <c r="F4334" s="12"/>
      <c r="G4334" s="11"/>
      <c r="H4334" s="13"/>
      <c r="I4334" s="14"/>
      <c r="K4334" s="11"/>
      <c r="L4334" s="11"/>
      <c r="M4334" s="15"/>
      <c r="N4334" s="16"/>
      <c r="O4334" s="17"/>
      <c r="P4334" s="18"/>
    </row>
    <row r="4335" spans="4:16" x14ac:dyDescent="0.25">
      <c r="D4335" s="11"/>
      <c r="E4335" s="11"/>
      <c r="F4335" s="12"/>
      <c r="G4335" s="11"/>
      <c r="H4335" s="13"/>
      <c r="I4335" s="14"/>
      <c r="K4335" s="11"/>
      <c r="L4335" s="11"/>
      <c r="M4335" s="15"/>
      <c r="N4335" s="16"/>
      <c r="O4335" s="17"/>
      <c r="P4335" s="18"/>
    </row>
    <row r="4336" spans="4:16" x14ac:dyDescent="0.25">
      <c r="D4336" s="11"/>
      <c r="E4336" s="11"/>
      <c r="F4336" s="12"/>
      <c r="G4336" s="11"/>
      <c r="H4336" s="13"/>
      <c r="I4336" s="14"/>
      <c r="K4336" s="11"/>
      <c r="L4336" s="11"/>
      <c r="M4336" s="15"/>
      <c r="N4336" s="16"/>
      <c r="O4336" s="17"/>
      <c r="P4336" s="18"/>
    </row>
    <row r="4337" spans="4:16" x14ac:dyDescent="0.25">
      <c r="D4337" s="11"/>
      <c r="E4337" s="11"/>
      <c r="F4337" s="12"/>
      <c r="G4337" s="11"/>
      <c r="H4337" s="13"/>
      <c r="I4337" s="14"/>
      <c r="K4337" s="11"/>
      <c r="L4337" s="11"/>
      <c r="M4337" s="15"/>
      <c r="N4337" s="16"/>
      <c r="O4337" s="17"/>
      <c r="P4337" s="18"/>
    </row>
    <row r="4338" spans="4:16" x14ac:dyDescent="0.25">
      <c r="D4338" s="11"/>
      <c r="E4338" s="11"/>
      <c r="F4338" s="12"/>
      <c r="G4338" s="11"/>
      <c r="H4338" s="13"/>
      <c r="I4338" s="14"/>
      <c r="K4338" s="11"/>
      <c r="L4338" s="11"/>
      <c r="M4338" s="15"/>
      <c r="N4338" s="16"/>
      <c r="O4338" s="17"/>
      <c r="P4338" s="18"/>
    </row>
    <row r="4339" spans="4:16" x14ac:dyDescent="0.25">
      <c r="D4339" s="11"/>
      <c r="E4339" s="11"/>
      <c r="F4339" s="12"/>
      <c r="G4339" s="11"/>
      <c r="H4339" s="13"/>
      <c r="I4339" s="14"/>
      <c r="K4339" s="11"/>
      <c r="L4339" s="11"/>
      <c r="M4339" s="15"/>
      <c r="N4339" s="16"/>
      <c r="O4339" s="17"/>
      <c r="P4339" s="18"/>
    </row>
    <row r="4340" spans="4:16" x14ac:dyDescent="0.25">
      <c r="D4340" s="11"/>
      <c r="E4340" s="11"/>
      <c r="F4340" s="12"/>
      <c r="G4340" s="11"/>
      <c r="H4340" s="13"/>
      <c r="I4340" s="14"/>
      <c r="K4340" s="11"/>
      <c r="L4340" s="11"/>
      <c r="M4340" s="15"/>
      <c r="N4340" s="16"/>
      <c r="O4340" s="17"/>
      <c r="P4340" s="18"/>
    </row>
    <row r="4341" spans="4:16" x14ac:dyDescent="0.25">
      <c r="D4341" s="11"/>
      <c r="E4341" s="11"/>
      <c r="F4341" s="12"/>
      <c r="G4341" s="11"/>
      <c r="H4341" s="13"/>
      <c r="I4341" s="14"/>
      <c r="K4341" s="11"/>
      <c r="L4341" s="11"/>
      <c r="M4341" s="15"/>
      <c r="N4341" s="16"/>
      <c r="O4341" s="17"/>
      <c r="P4341" s="18"/>
    </row>
    <row r="4342" spans="4:16" x14ac:dyDescent="0.25">
      <c r="D4342" s="11"/>
      <c r="E4342" s="11"/>
      <c r="F4342" s="12"/>
      <c r="G4342" s="11"/>
      <c r="H4342" s="13"/>
      <c r="I4342" s="14"/>
      <c r="K4342" s="11"/>
      <c r="L4342" s="11"/>
      <c r="M4342" s="15"/>
      <c r="N4342" s="16"/>
      <c r="O4342" s="17"/>
      <c r="P4342" s="18"/>
    </row>
    <row r="4343" spans="4:16" x14ac:dyDescent="0.25">
      <c r="D4343" s="11"/>
      <c r="E4343" s="11"/>
      <c r="F4343" s="12"/>
      <c r="G4343" s="11"/>
      <c r="H4343" s="13"/>
      <c r="I4343" s="14"/>
      <c r="K4343" s="11"/>
      <c r="L4343" s="11"/>
      <c r="M4343" s="15"/>
      <c r="N4343" s="16"/>
      <c r="O4343" s="17"/>
      <c r="P4343" s="18"/>
    </row>
    <row r="4344" spans="4:16" x14ac:dyDescent="0.25">
      <c r="D4344" s="11"/>
      <c r="E4344" s="11"/>
      <c r="F4344" s="12"/>
      <c r="G4344" s="11"/>
      <c r="H4344" s="13"/>
      <c r="I4344" s="14"/>
      <c r="K4344" s="11"/>
      <c r="L4344" s="11"/>
      <c r="M4344" s="15"/>
      <c r="N4344" s="16"/>
      <c r="O4344" s="17"/>
      <c r="P4344" s="18"/>
    </row>
    <row r="4345" spans="4:16" x14ac:dyDescent="0.25">
      <c r="D4345" s="11"/>
      <c r="E4345" s="11"/>
      <c r="F4345" s="12"/>
      <c r="G4345" s="11"/>
      <c r="H4345" s="13"/>
      <c r="I4345" s="14"/>
      <c r="K4345" s="11"/>
      <c r="L4345" s="11"/>
      <c r="M4345" s="15"/>
      <c r="N4345" s="16"/>
      <c r="O4345" s="17"/>
      <c r="P4345" s="18"/>
    </row>
    <row r="4346" spans="4:16" x14ac:dyDescent="0.25">
      <c r="D4346" s="11"/>
      <c r="E4346" s="11"/>
      <c r="F4346" s="12"/>
      <c r="G4346" s="11"/>
      <c r="H4346" s="13"/>
      <c r="I4346" s="14"/>
      <c r="K4346" s="11"/>
      <c r="L4346" s="11"/>
      <c r="M4346" s="15"/>
      <c r="N4346" s="16"/>
      <c r="O4346" s="17"/>
      <c r="P4346" s="18"/>
    </row>
    <row r="4347" spans="4:16" x14ac:dyDescent="0.25">
      <c r="D4347" s="11"/>
      <c r="E4347" s="11"/>
      <c r="F4347" s="12"/>
      <c r="G4347" s="11"/>
      <c r="H4347" s="13"/>
      <c r="I4347" s="14"/>
      <c r="K4347" s="11"/>
      <c r="L4347" s="11"/>
      <c r="M4347" s="15"/>
      <c r="N4347" s="16"/>
      <c r="O4347" s="17"/>
      <c r="P4347" s="18"/>
    </row>
    <row r="4348" spans="4:16" x14ac:dyDescent="0.25">
      <c r="D4348" s="11"/>
      <c r="E4348" s="11"/>
      <c r="F4348" s="12"/>
      <c r="G4348" s="11"/>
      <c r="H4348" s="13"/>
      <c r="I4348" s="14"/>
      <c r="K4348" s="11"/>
      <c r="L4348" s="11"/>
      <c r="M4348" s="15"/>
      <c r="N4348" s="16"/>
      <c r="O4348" s="17"/>
      <c r="P4348" s="18"/>
    </row>
    <row r="4349" spans="4:16" x14ac:dyDescent="0.25">
      <c r="D4349" s="11"/>
      <c r="E4349" s="11"/>
      <c r="F4349" s="12"/>
      <c r="G4349" s="11"/>
      <c r="H4349" s="13"/>
      <c r="I4349" s="14"/>
      <c r="K4349" s="11"/>
      <c r="L4349" s="11"/>
      <c r="M4349" s="15"/>
      <c r="N4349" s="16"/>
      <c r="O4349" s="17"/>
      <c r="P4349" s="18"/>
    </row>
    <row r="4350" spans="4:16" x14ac:dyDescent="0.25">
      <c r="D4350" s="11"/>
      <c r="E4350" s="11"/>
      <c r="F4350" s="12"/>
      <c r="G4350" s="11"/>
      <c r="H4350" s="13"/>
      <c r="I4350" s="14"/>
      <c r="K4350" s="11"/>
      <c r="L4350" s="11"/>
      <c r="M4350" s="15"/>
      <c r="N4350" s="16"/>
      <c r="O4350" s="17"/>
      <c r="P4350" s="18"/>
    </row>
    <row r="4351" spans="4:16" x14ac:dyDescent="0.25">
      <c r="D4351" s="11"/>
      <c r="E4351" s="11"/>
      <c r="F4351" s="12"/>
      <c r="G4351" s="11"/>
      <c r="H4351" s="13"/>
      <c r="I4351" s="14"/>
      <c r="K4351" s="11"/>
      <c r="L4351" s="11"/>
      <c r="M4351" s="15"/>
      <c r="N4351" s="16"/>
      <c r="O4351" s="17"/>
      <c r="P4351" s="18"/>
    </row>
    <row r="4352" spans="4:16" x14ac:dyDescent="0.25">
      <c r="D4352" s="11"/>
      <c r="E4352" s="11"/>
      <c r="F4352" s="12"/>
      <c r="G4352" s="11"/>
      <c r="H4352" s="13"/>
      <c r="I4352" s="14"/>
      <c r="K4352" s="11"/>
      <c r="L4352" s="11"/>
      <c r="M4352" s="15"/>
      <c r="N4352" s="16"/>
      <c r="O4352" s="17"/>
      <c r="P4352" s="18"/>
    </row>
    <row r="4353" spans="4:16" x14ac:dyDescent="0.25">
      <c r="D4353" s="11"/>
      <c r="E4353" s="11"/>
      <c r="F4353" s="12"/>
      <c r="G4353" s="11"/>
      <c r="H4353" s="13"/>
      <c r="I4353" s="14"/>
      <c r="K4353" s="11"/>
      <c r="L4353" s="11"/>
      <c r="M4353" s="15"/>
      <c r="N4353" s="16"/>
      <c r="O4353" s="17"/>
      <c r="P4353" s="18"/>
    </row>
    <row r="4354" spans="4:16" x14ac:dyDescent="0.25">
      <c r="D4354" s="11"/>
      <c r="E4354" s="11"/>
      <c r="F4354" s="12"/>
      <c r="G4354" s="11"/>
      <c r="H4354" s="13"/>
      <c r="I4354" s="14"/>
      <c r="K4354" s="11"/>
      <c r="L4354" s="11"/>
      <c r="M4354" s="15"/>
      <c r="N4354" s="16"/>
      <c r="O4354" s="17"/>
      <c r="P4354" s="18"/>
    </row>
    <row r="4355" spans="4:16" x14ac:dyDescent="0.25">
      <c r="D4355" s="11"/>
      <c r="E4355" s="11"/>
      <c r="F4355" s="12"/>
      <c r="G4355" s="11"/>
      <c r="H4355" s="13"/>
      <c r="I4355" s="14"/>
      <c r="K4355" s="11"/>
      <c r="L4355" s="11"/>
      <c r="M4355" s="15"/>
      <c r="N4355" s="16"/>
      <c r="O4355" s="17"/>
      <c r="P4355" s="18"/>
    </row>
    <row r="4356" spans="4:16" x14ac:dyDescent="0.25">
      <c r="D4356" s="11"/>
      <c r="E4356" s="11"/>
      <c r="F4356" s="12"/>
      <c r="G4356" s="11"/>
      <c r="H4356" s="13"/>
      <c r="I4356" s="14"/>
      <c r="K4356" s="11"/>
      <c r="L4356" s="11"/>
      <c r="M4356" s="15"/>
      <c r="N4356" s="16"/>
      <c r="O4356" s="17"/>
      <c r="P4356" s="18"/>
    </row>
    <row r="4357" spans="4:16" x14ac:dyDescent="0.25">
      <c r="D4357" s="11"/>
      <c r="E4357" s="11"/>
      <c r="F4357" s="12"/>
      <c r="G4357" s="11"/>
      <c r="H4357" s="13"/>
      <c r="I4357" s="14"/>
      <c r="K4357" s="11"/>
      <c r="L4357" s="11"/>
      <c r="M4357" s="15"/>
      <c r="N4357" s="16"/>
      <c r="O4357" s="17"/>
      <c r="P4357" s="18"/>
    </row>
    <row r="4358" spans="4:16" x14ac:dyDescent="0.25">
      <c r="D4358" s="11"/>
      <c r="E4358" s="11"/>
      <c r="F4358" s="12"/>
      <c r="G4358" s="11"/>
      <c r="H4358" s="13"/>
      <c r="I4358" s="14"/>
      <c r="K4358" s="11"/>
      <c r="L4358" s="11"/>
      <c r="M4358" s="15"/>
      <c r="N4358" s="16"/>
      <c r="O4358" s="17"/>
      <c r="P4358" s="18"/>
    </row>
    <row r="4359" spans="4:16" x14ac:dyDescent="0.25">
      <c r="D4359" s="11"/>
      <c r="E4359" s="11"/>
      <c r="F4359" s="12"/>
      <c r="G4359" s="11"/>
      <c r="H4359" s="13"/>
      <c r="I4359" s="14"/>
      <c r="K4359" s="11"/>
      <c r="L4359" s="11"/>
      <c r="M4359" s="15"/>
      <c r="N4359" s="16"/>
      <c r="O4359" s="17"/>
      <c r="P4359" s="18"/>
    </row>
    <row r="4360" spans="4:16" x14ac:dyDescent="0.25">
      <c r="D4360" s="11"/>
      <c r="E4360" s="11"/>
      <c r="F4360" s="12"/>
      <c r="G4360" s="11"/>
      <c r="H4360" s="13"/>
      <c r="I4360" s="14"/>
      <c r="K4360" s="11"/>
      <c r="L4360" s="11"/>
      <c r="M4360" s="15"/>
      <c r="N4360" s="16"/>
      <c r="O4360" s="17"/>
      <c r="P4360" s="18"/>
    </row>
    <row r="4361" spans="4:16" x14ac:dyDescent="0.25">
      <c r="D4361" s="11"/>
      <c r="E4361" s="11"/>
      <c r="F4361" s="12"/>
      <c r="G4361" s="11"/>
      <c r="H4361" s="13"/>
      <c r="I4361" s="14"/>
      <c r="K4361" s="11"/>
      <c r="L4361" s="11"/>
      <c r="M4361" s="15"/>
      <c r="N4361" s="16"/>
      <c r="O4361" s="17"/>
      <c r="P4361" s="18"/>
    </row>
    <row r="4362" spans="4:16" x14ac:dyDescent="0.25">
      <c r="D4362" s="11"/>
      <c r="E4362" s="11"/>
      <c r="F4362" s="12"/>
      <c r="G4362" s="11"/>
      <c r="H4362" s="13"/>
      <c r="I4362" s="14"/>
      <c r="K4362" s="11"/>
      <c r="L4362" s="11"/>
      <c r="M4362" s="15"/>
      <c r="N4362" s="16"/>
      <c r="O4362" s="17"/>
      <c r="P4362" s="18"/>
    </row>
    <row r="4363" spans="4:16" x14ac:dyDescent="0.25">
      <c r="D4363" s="11"/>
      <c r="E4363" s="11"/>
      <c r="F4363" s="12"/>
      <c r="G4363" s="11"/>
      <c r="H4363" s="13"/>
      <c r="I4363" s="14"/>
      <c r="K4363" s="11"/>
      <c r="L4363" s="11"/>
      <c r="M4363" s="15"/>
      <c r="N4363" s="16"/>
      <c r="O4363" s="17"/>
      <c r="P4363" s="18"/>
    </row>
    <row r="4364" spans="4:16" x14ac:dyDescent="0.25">
      <c r="D4364" s="11"/>
      <c r="E4364" s="11"/>
      <c r="F4364" s="12"/>
      <c r="G4364" s="11"/>
      <c r="H4364" s="13"/>
      <c r="I4364" s="14"/>
      <c r="K4364" s="11"/>
      <c r="L4364" s="11"/>
      <c r="M4364" s="15"/>
      <c r="N4364" s="16"/>
      <c r="O4364" s="17"/>
      <c r="P4364" s="18"/>
    </row>
    <row r="4365" spans="4:16" x14ac:dyDescent="0.25">
      <c r="D4365" s="11"/>
      <c r="E4365" s="11"/>
      <c r="F4365" s="12"/>
      <c r="G4365" s="11"/>
      <c r="H4365" s="13"/>
      <c r="I4365" s="14"/>
      <c r="K4365" s="11"/>
      <c r="L4365" s="11"/>
      <c r="M4365" s="15"/>
      <c r="N4365" s="16"/>
      <c r="O4365" s="17"/>
      <c r="P4365" s="18"/>
    </row>
    <row r="4366" spans="4:16" x14ac:dyDescent="0.25">
      <c r="D4366" s="11"/>
      <c r="E4366" s="11"/>
      <c r="F4366" s="12"/>
      <c r="G4366" s="11"/>
      <c r="H4366" s="13"/>
      <c r="I4366" s="14"/>
      <c r="K4366" s="11"/>
      <c r="L4366" s="11"/>
      <c r="M4366" s="15"/>
      <c r="N4366" s="16"/>
      <c r="O4366" s="17"/>
      <c r="P4366" s="18"/>
    </row>
    <row r="4367" spans="4:16" x14ac:dyDescent="0.25">
      <c r="D4367" s="11"/>
      <c r="E4367" s="11"/>
      <c r="F4367" s="12"/>
      <c r="G4367" s="11"/>
      <c r="H4367" s="13"/>
      <c r="I4367" s="14"/>
      <c r="K4367" s="11"/>
      <c r="L4367" s="11"/>
      <c r="M4367" s="15"/>
      <c r="N4367" s="16"/>
      <c r="O4367" s="17"/>
      <c r="P4367" s="18"/>
    </row>
    <row r="4368" spans="4:16" x14ac:dyDescent="0.25">
      <c r="D4368" s="11"/>
      <c r="E4368" s="11"/>
      <c r="F4368" s="12"/>
      <c r="G4368" s="11"/>
      <c r="H4368" s="13"/>
      <c r="I4368" s="14"/>
      <c r="K4368" s="11"/>
      <c r="L4368" s="11"/>
      <c r="M4368" s="15"/>
      <c r="N4368" s="16"/>
      <c r="O4368" s="17"/>
      <c r="P4368" s="18"/>
    </row>
    <row r="4369" spans="4:16" x14ac:dyDescent="0.25">
      <c r="D4369" s="11"/>
      <c r="E4369" s="11"/>
      <c r="F4369" s="12"/>
      <c r="G4369" s="11"/>
      <c r="H4369" s="13"/>
      <c r="I4369" s="14"/>
      <c r="K4369" s="11"/>
      <c r="L4369" s="11"/>
      <c r="M4369" s="15"/>
      <c r="N4369" s="16"/>
      <c r="O4369" s="17"/>
      <c r="P4369" s="18"/>
    </row>
    <row r="4370" spans="4:16" x14ac:dyDescent="0.25">
      <c r="D4370" s="11"/>
      <c r="E4370" s="11"/>
      <c r="F4370" s="12"/>
      <c r="G4370" s="11"/>
      <c r="H4370" s="13"/>
      <c r="I4370" s="14"/>
      <c r="K4370" s="11"/>
      <c r="L4370" s="11"/>
      <c r="M4370" s="15"/>
      <c r="N4370" s="16"/>
      <c r="O4370" s="17"/>
      <c r="P4370" s="18"/>
    </row>
    <row r="4371" spans="4:16" x14ac:dyDescent="0.25">
      <c r="D4371" s="11"/>
      <c r="E4371" s="11"/>
      <c r="F4371" s="12"/>
      <c r="G4371" s="11"/>
      <c r="H4371" s="13"/>
      <c r="I4371" s="14"/>
      <c r="K4371" s="11"/>
      <c r="L4371" s="11"/>
      <c r="M4371" s="15"/>
      <c r="N4371" s="16"/>
      <c r="O4371" s="17"/>
      <c r="P4371" s="18"/>
    </row>
    <row r="4372" spans="4:16" x14ac:dyDescent="0.25">
      <c r="D4372" s="11"/>
      <c r="E4372" s="11"/>
      <c r="F4372" s="12"/>
      <c r="G4372" s="11"/>
      <c r="H4372" s="13"/>
      <c r="I4372" s="14"/>
      <c r="K4372" s="11"/>
      <c r="L4372" s="11"/>
      <c r="M4372" s="15"/>
      <c r="N4372" s="16"/>
      <c r="O4372" s="17"/>
      <c r="P4372" s="18"/>
    </row>
    <row r="4373" spans="4:16" x14ac:dyDescent="0.25">
      <c r="D4373" s="11"/>
      <c r="E4373" s="11"/>
      <c r="F4373" s="12"/>
      <c r="G4373" s="11"/>
      <c r="H4373" s="13"/>
      <c r="I4373" s="14"/>
      <c r="K4373" s="11"/>
      <c r="L4373" s="11"/>
      <c r="M4373" s="15"/>
      <c r="N4373" s="16"/>
      <c r="O4373" s="17"/>
      <c r="P4373" s="18"/>
    </row>
    <row r="4374" spans="4:16" x14ac:dyDescent="0.25">
      <c r="D4374" s="11"/>
      <c r="E4374" s="11"/>
      <c r="F4374" s="12"/>
      <c r="G4374" s="11"/>
      <c r="H4374" s="13"/>
      <c r="I4374" s="14"/>
      <c r="K4374" s="11"/>
      <c r="L4374" s="11"/>
      <c r="M4374" s="15"/>
      <c r="N4374" s="16"/>
      <c r="O4374" s="17"/>
      <c r="P4374" s="18"/>
    </row>
    <row r="4375" spans="4:16" x14ac:dyDescent="0.25">
      <c r="D4375" s="11"/>
      <c r="E4375" s="11"/>
      <c r="F4375" s="12"/>
      <c r="G4375" s="11"/>
      <c r="H4375" s="13"/>
      <c r="I4375" s="14"/>
      <c r="K4375" s="11"/>
      <c r="L4375" s="11"/>
      <c r="M4375" s="15"/>
      <c r="N4375" s="16"/>
      <c r="O4375" s="17"/>
      <c r="P4375" s="18"/>
    </row>
    <row r="4376" spans="4:16" x14ac:dyDescent="0.25">
      <c r="D4376" s="11"/>
      <c r="E4376" s="11"/>
      <c r="F4376" s="12"/>
      <c r="G4376" s="11"/>
      <c r="H4376" s="13"/>
      <c r="I4376" s="14"/>
      <c r="K4376" s="11"/>
      <c r="L4376" s="11"/>
      <c r="M4376" s="15"/>
      <c r="N4376" s="16"/>
      <c r="O4376" s="17"/>
      <c r="P4376" s="18"/>
    </row>
    <row r="4377" spans="4:16" x14ac:dyDescent="0.25">
      <c r="D4377" s="11"/>
      <c r="E4377" s="11"/>
      <c r="F4377" s="12"/>
      <c r="G4377" s="11"/>
      <c r="H4377" s="13"/>
      <c r="I4377" s="14"/>
      <c r="K4377" s="11"/>
      <c r="L4377" s="11"/>
      <c r="M4377" s="15"/>
      <c r="N4377" s="16"/>
      <c r="O4377" s="17"/>
      <c r="P4377" s="18"/>
    </row>
    <row r="4378" spans="4:16" x14ac:dyDescent="0.25">
      <c r="D4378" s="11"/>
      <c r="E4378" s="11"/>
      <c r="F4378" s="12"/>
      <c r="G4378" s="11"/>
      <c r="H4378" s="13"/>
      <c r="I4378" s="14"/>
      <c r="K4378" s="11"/>
      <c r="L4378" s="11"/>
      <c r="M4378" s="15"/>
      <c r="N4378" s="16"/>
      <c r="O4378" s="17"/>
      <c r="P4378" s="18"/>
    </row>
    <row r="4379" spans="4:16" x14ac:dyDescent="0.25">
      <c r="D4379" s="11"/>
      <c r="E4379" s="11"/>
      <c r="F4379" s="12"/>
      <c r="G4379" s="11"/>
      <c r="H4379" s="13"/>
      <c r="I4379" s="14"/>
      <c r="K4379" s="11"/>
      <c r="L4379" s="11"/>
      <c r="M4379" s="15"/>
      <c r="N4379" s="16"/>
      <c r="O4379" s="17"/>
      <c r="P4379" s="18"/>
    </row>
    <row r="4380" spans="4:16" x14ac:dyDescent="0.25">
      <c r="D4380" s="11"/>
      <c r="E4380" s="11"/>
      <c r="F4380" s="12"/>
      <c r="G4380" s="11"/>
      <c r="H4380" s="13"/>
      <c r="I4380" s="14"/>
      <c r="K4380" s="11"/>
      <c r="L4380" s="11"/>
      <c r="M4380" s="15"/>
      <c r="N4380" s="16"/>
      <c r="O4380" s="17"/>
      <c r="P4380" s="18"/>
    </row>
    <row r="4381" spans="4:16" x14ac:dyDescent="0.25">
      <c r="D4381" s="11"/>
      <c r="E4381" s="11"/>
      <c r="F4381" s="12"/>
      <c r="G4381" s="11"/>
      <c r="H4381" s="13"/>
      <c r="I4381" s="14"/>
      <c r="K4381" s="11"/>
      <c r="L4381" s="11"/>
      <c r="M4381" s="15"/>
      <c r="N4381" s="16"/>
      <c r="O4381" s="17"/>
      <c r="P4381" s="18"/>
    </row>
    <row r="4382" spans="4:16" x14ac:dyDescent="0.25">
      <c r="D4382" s="11"/>
      <c r="E4382" s="11"/>
      <c r="F4382" s="12"/>
      <c r="G4382" s="11"/>
      <c r="H4382" s="13"/>
      <c r="I4382" s="14"/>
      <c r="K4382" s="11"/>
      <c r="L4382" s="11"/>
      <c r="M4382" s="15"/>
      <c r="N4382" s="16"/>
      <c r="O4382" s="17"/>
      <c r="P4382" s="18"/>
    </row>
    <row r="4383" spans="4:16" x14ac:dyDescent="0.25">
      <c r="D4383" s="11"/>
      <c r="E4383" s="11"/>
      <c r="F4383" s="12"/>
      <c r="G4383" s="11"/>
      <c r="H4383" s="13"/>
      <c r="I4383" s="14"/>
      <c r="K4383" s="11"/>
      <c r="L4383" s="11"/>
      <c r="M4383" s="15"/>
      <c r="N4383" s="16"/>
      <c r="O4383" s="17"/>
      <c r="P4383" s="18"/>
    </row>
    <row r="4384" spans="4:16" x14ac:dyDescent="0.25">
      <c r="D4384" s="11"/>
      <c r="E4384" s="11"/>
      <c r="F4384" s="12"/>
      <c r="G4384" s="11"/>
      <c r="H4384" s="13"/>
      <c r="I4384" s="14"/>
      <c r="K4384" s="11"/>
      <c r="L4384" s="11"/>
      <c r="M4384" s="15"/>
      <c r="N4384" s="16"/>
      <c r="O4384" s="17"/>
      <c r="P4384" s="18"/>
    </row>
    <row r="4385" spans="4:16" x14ac:dyDescent="0.25">
      <c r="D4385" s="11"/>
      <c r="E4385" s="11"/>
      <c r="F4385" s="12"/>
      <c r="G4385" s="11"/>
      <c r="H4385" s="13"/>
      <c r="I4385" s="14"/>
      <c r="K4385" s="11"/>
      <c r="L4385" s="11"/>
      <c r="M4385" s="15"/>
      <c r="N4385" s="16"/>
      <c r="O4385" s="17"/>
      <c r="P4385" s="18"/>
    </row>
    <row r="4386" spans="4:16" x14ac:dyDescent="0.25">
      <c r="D4386" s="11"/>
      <c r="E4386" s="11"/>
      <c r="F4386" s="12"/>
      <c r="G4386" s="11"/>
      <c r="H4386" s="13"/>
      <c r="I4386" s="14"/>
      <c r="K4386" s="11"/>
      <c r="L4386" s="11"/>
      <c r="M4386" s="15"/>
      <c r="N4386" s="16"/>
      <c r="O4386" s="17"/>
      <c r="P4386" s="18"/>
    </row>
    <row r="4387" spans="4:16" x14ac:dyDescent="0.25">
      <c r="D4387" s="11"/>
      <c r="E4387" s="11"/>
      <c r="F4387" s="12"/>
      <c r="G4387" s="11"/>
      <c r="H4387" s="13"/>
      <c r="I4387" s="14"/>
      <c r="K4387" s="11"/>
      <c r="L4387" s="11"/>
      <c r="M4387" s="15"/>
      <c r="N4387" s="16"/>
      <c r="O4387" s="17"/>
      <c r="P4387" s="18"/>
    </row>
    <row r="4388" spans="4:16" x14ac:dyDescent="0.25">
      <c r="D4388" s="11"/>
      <c r="E4388" s="11"/>
      <c r="F4388" s="12"/>
      <c r="G4388" s="11"/>
      <c r="H4388" s="13"/>
      <c r="I4388" s="14"/>
      <c r="K4388" s="11"/>
      <c r="L4388" s="11"/>
      <c r="M4388" s="15"/>
      <c r="N4388" s="16"/>
      <c r="O4388" s="17"/>
      <c r="P4388" s="18"/>
    </row>
    <row r="4389" spans="4:16" x14ac:dyDescent="0.25">
      <c r="D4389" s="11"/>
      <c r="E4389" s="11"/>
      <c r="F4389" s="12"/>
      <c r="G4389" s="11"/>
      <c r="H4389" s="13"/>
      <c r="I4389" s="14"/>
      <c r="K4389" s="11"/>
      <c r="L4389" s="11"/>
      <c r="M4389" s="15"/>
      <c r="N4389" s="16"/>
      <c r="O4389" s="17"/>
      <c r="P4389" s="18"/>
    </row>
    <row r="4390" spans="4:16" x14ac:dyDescent="0.25">
      <c r="D4390" s="11"/>
      <c r="E4390" s="11"/>
      <c r="F4390" s="12"/>
      <c r="G4390" s="11"/>
      <c r="H4390" s="13"/>
      <c r="I4390" s="14"/>
      <c r="K4390" s="11"/>
      <c r="L4390" s="11"/>
      <c r="M4390" s="15"/>
      <c r="N4390" s="16"/>
      <c r="O4390" s="17"/>
      <c r="P4390" s="18"/>
    </row>
    <row r="4391" spans="4:16" x14ac:dyDescent="0.25">
      <c r="D4391" s="11"/>
      <c r="E4391" s="11"/>
      <c r="F4391" s="12"/>
      <c r="G4391" s="11"/>
      <c r="H4391" s="13"/>
      <c r="I4391" s="14"/>
      <c r="K4391" s="11"/>
      <c r="L4391" s="11"/>
      <c r="M4391" s="15"/>
      <c r="N4391" s="16"/>
      <c r="O4391" s="17"/>
      <c r="P4391" s="18"/>
    </row>
    <row r="4392" spans="4:16" x14ac:dyDescent="0.25">
      <c r="D4392" s="11"/>
      <c r="E4392" s="11"/>
      <c r="F4392" s="12"/>
      <c r="G4392" s="11"/>
      <c r="H4392" s="13"/>
      <c r="I4392" s="14"/>
      <c r="K4392" s="11"/>
      <c r="L4392" s="11"/>
      <c r="M4392" s="15"/>
      <c r="N4392" s="16"/>
      <c r="O4392" s="17"/>
      <c r="P4392" s="18"/>
    </row>
    <row r="4393" spans="4:16" x14ac:dyDescent="0.25">
      <c r="D4393" s="11"/>
      <c r="E4393" s="11"/>
      <c r="F4393" s="12"/>
      <c r="G4393" s="11"/>
      <c r="H4393" s="13"/>
      <c r="I4393" s="14"/>
      <c r="K4393" s="11"/>
      <c r="L4393" s="11"/>
      <c r="M4393" s="15"/>
      <c r="N4393" s="16"/>
      <c r="O4393" s="17"/>
      <c r="P4393" s="18"/>
    </row>
    <row r="4394" spans="4:16" x14ac:dyDescent="0.25">
      <c r="D4394" s="11"/>
      <c r="E4394" s="11"/>
      <c r="F4394" s="12"/>
      <c r="G4394" s="11"/>
      <c r="H4394" s="13"/>
      <c r="I4394" s="14"/>
      <c r="K4394" s="11"/>
      <c r="L4394" s="11"/>
      <c r="M4394" s="15"/>
      <c r="N4394" s="16"/>
      <c r="O4394" s="17"/>
      <c r="P4394" s="18"/>
    </row>
    <row r="4395" spans="4:16" x14ac:dyDescent="0.25">
      <c r="D4395" s="11"/>
      <c r="E4395" s="11"/>
      <c r="F4395" s="12"/>
      <c r="G4395" s="11"/>
      <c r="H4395" s="13"/>
      <c r="I4395" s="14"/>
      <c r="K4395" s="11"/>
      <c r="L4395" s="11"/>
      <c r="M4395" s="15"/>
      <c r="N4395" s="16"/>
      <c r="O4395" s="17"/>
      <c r="P4395" s="18"/>
    </row>
    <row r="4396" spans="4:16" x14ac:dyDescent="0.25">
      <c r="D4396" s="11"/>
      <c r="E4396" s="11"/>
      <c r="F4396" s="12"/>
      <c r="G4396" s="11"/>
      <c r="H4396" s="13"/>
      <c r="I4396" s="14"/>
      <c r="K4396" s="11"/>
      <c r="L4396" s="11"/>
      <c r="M4396" s="15"/>
      <c r="N4396" s="16"/>
      <c r="O4396" s="17"/>
      <c r="P4396" s="18"/>
    </row>
    <row r="4397" spans="4:16" x14ac:dyDescent="0.25">
      <c r="D4397" s="11"/>
      <c r="E4397" s="11"/>
      <c r="F4397" s="12"/>
      <c r="G4397" s="11"/>
      <c r="H4397" s="13"/>
      <c r="I4397" s="14"/>
      <c r="K4397" s="11"/>
      <c r="L4397" s="11"/>
      <c r="M4397" s="15"/>
      <c r="N4397" s="16"/>
      <c r="O4397" s="17"/>
      <c r="P4397" s="18"/>
    </row>
    <row r="4398" spans="4:16" x14ac:dyDescent="0.25">
      <c r="D4398" s="11"/>
      <c r="E4398" s="11"/>
      <c r="F4398" s="12"/>
      <c r="G4398" s="11"/>
      <c r="H4398" s="13"/>
      <c r="I4398" s="14"/>
      <c r="K4398" s="11"/>
      <c r="L4398" s="11"/>
      <c r="M4398" s="15"/>
      <c r="N4398" s="16"/>
      <c r="O4398" s="17"/>
      <c r="P4398" s="18"/>
    </row>
    <row r="4399" spans="4:16" x14ac:dyDescent="0.25">
      <c r="D4399" s="11"/>
      <c r="E4399" s="11"/>
      <c r="F4399" s="12"/>
      <c r="G4399" s="11"/>
      <c r="H4399" s="13"/>
      <c r="I4399" s="14"/>
      <c r="K4399" s="11"/>
      <c r="L4399" s="11"/>
      <c r="M4399" s="15"/>
      <c r="N4399" s="16"/>
      <c r="O4399" s="17"/>
      <c r="P4399" s="18"/>
    </row>
    <row r="4400" spans="4:16" x14ac:dyDescent="0.25">
      <c r="D4400" s="11"/>
      <c r="E4400" s="11"/>
      <c r="F4400" s="12"/>
      <c r="G4400" s="11"/>
      <c r="H4400" s="13"/>
      <c r="I4400" s="14"/>
      <c r="K4400" s="11"/>
      <c r="L4400" s="11"/>
      <c r="M4400" s="15"/>
      <c r="N4400" s="16"/>
      <c r="O4400" s="17"/>
      <c r="P4400" s="18"/>
    </row>
    <row r="4401" spans="4:16" x14ac:dyDescent="0.25">
      <c r="D4401" s="11"/>
      <c r="E4401" s="11"/>
      <c r="F4401" s="12"/>
      <c r="G4401" s="11"/>
      <c r="H4401" s="13"/>
      <c r="I4401" s="14"/>
      <c r="K4401" s="11"/>
      <c r="L4401" s="11"/>
      <c r="M4401" s="15"/>
      <c r="N4401" s="16"/>
      <c r="O4401" s="17"/>
      <c r="P4401" s="18"/>
    </row>
    <row r="4402" spans="4:16" x14ac:dyDescent="0.25">
      <c r="D4402" s="11"/>
      <c r="E4402" s="11"/>
      <c r="F4402" s="12"/>
      <c r="G4402" s="11"/>
      <c r="H4402" s="13"/>
      <c r="I4402" s="14"/>
      <c r="K4402" s="11"/>
      <c r="L4402" s="11"/>
      <c r="M4402" s="15"/>
      <c r="N4402" s="16"/>
      <c r="O4402" s="17"/>
      <c r="P4402" s="18"/>
    </row>
    <row r="4403" spans="4:16" x14ac:dyDescent="0.25">
      <c r="D4403" s="11"/>
      <c r="E4403" s="11"/>
      <c r="F4403" s="12"/>
      <c r="G4403" s="11"/>
      <c r="H4403" s="13"/>
      <c r="I4403" s="14"/>
      <c r="K4403" s="11"/>
      <c r="L4403" s="11"/>
      <c r="M4403" s="15"/>
      <c r="N4403" s="16"/>
      <c r="O4403" s="17"/>
      <c r="P4403" s="18"/>
    </row>
    <row r="4404" spans="4:16" x14ac:dyDescent="0.25">
      <c r="D4404" s="11"/>
      <c r="E4404" s="11"/>
      <c r="F4404" s="12"/>
      <c r="G4404" s="11"/>
      <c r="H4404" s="13"/>
      <c r="I4404" s="14"/>
      <c r="K4404" s="11"/>
      <c r="L4404" s="11"/>
      <c r="M4404" s="15"/>
      <c r="N4404" s="16"/>
      <c r="O4404" s="17"/>
      <c r="P4404" s="18"/>
    </row>
    <row r="4405" spans="4:16" x14ac:dyDescent="0.25">
      <c r="D4405" s="11"/>
      <c r="E4405" s="11"/>
      <c r="F4405" s="12"/>
      <c r="G4405" s="11"/>
      <c r="H4405" s="13"/>
      <c r="I4405" s="14"/>
      <c r="K4405" s="11"/>
      <c r="L4405" s="11"/>
      <c r="M4405" s="15"/>
      <c r="N4405" s="16"/>
      <c r="O4405" s="17"/>
      <c r="P4405" s="18"/>
    </row>
    <row r="4406" spans="4:16" x14ac:dyDescent="0.25">
      <c r="D4406" s="11"/>
      <c r="E4406" s="11"/>
      <c r="F4406" s="12"/>
      <c r="G4406" s="11"/>
      <c r="H4406" s="13"/>
      <c r="I4406" s="14"/>
      <c r="K4406" s="11"/>
      <c r="L4406" s="11"/>
      <c r="M4406" s="15"/>
      <c r="N4406" s="16"/>
      <c r="O4406" s="17"/>
      <c r="P4406" s="18"/>
    </row>
    <row r="4407" spans="4:16" x14ac:dyDescent="0.25">
      <c r="D4407" s="11"/>
      <c r="E4407" s="11"/>
      <c r="F4407" s="12"/>
      <c r="G4407" s="11"/>
      <c r="H4407" s="13"/>
      <c r="I4407" s="14"/>
      <c r="K4407" s="11"/>
      <c r="L4407" s="11"/>
      <c r="M4407" s="15"/>
      <c r="N4407" s="16"/>
      <c r="O4407" s="17"/>
      <c r="P4407" s="18"/>
    </row>
    <row r="4408" spans="4:16" x14ac:dyDescent="0.25">
      <c r="D4408" s="11"/>
      <c r="E4408" s="11"/>
      <c r="F4408" s="12"/>
      <c r="G4408" s="11"/>
      <c r="H4408" s="13"/>
      <c r="I4408" s="14"/>
      <c r="K4408" s="11"/>
      <c r="L4408" s="11"/>
      <c r="M4408" s="15"/>
      <c r="N4408" s="16"/>
      <c r="O4408" s="17"/>
      <c r="P4408" s="18"/>
    </row>
    <row r="4409" spans="4:16" x14ac:dyDescent="0.25">
      <c r="D4409" s="11"/>
      <c r="E4409" s="11"/>
      <c r="F4409" s="12"/>
      <c r="G4409" s="11"/>
      <c r="H4409" s="13"/>
      <c r="I4409" s="14"/>
      <c r="K4409" s="11"/>
      <c r="L4409" s="11"/>
      <c r="M4409" s="15"/>
      <c r="N4409" s="16"/>
      <c r="O4409" s="17"/>
      <c r="P4409" s="18"/>
    </row>
    <row r="4410" spans="4:16" x14ac:dyDescent="0.25">
      <c r="D4410" s="11"/>
      <c r="E4410" s="11"/>
      <c r="F4410" s="12"/>
      <c r="G4410" s="11"/>
      <c r="H4410" s="13"/>
      <c r="I4410" s="14"/>
      <c r="K4410" s="11"/>
      <c r="L4410" s="11"/>
      <c r="M4410" s="15"/>
      <c r="N4410" s="16"/>
      <c r="O4410" s="17"/>
      <c r="P4410" s="18"/>
    </row>
    <row r="4411" spans="4:16" x14ac:dyDescent="0.25">
      <c r="D4411" s="11"/>
      <c r="E4411" s="11"/>
      <c r="F4411" s="12"/>
      <c r="G4411" s="11"/>
      <c r="H4411" s="13"/>
      <c r="I4411" s="14"/>
      <c r="K4411" s="11"/>
      <c r="L4411" s="11"/>
      <c r="M4411" s="15"/>
      <c r="N4411" s="16"/>
      <c r="O4411" s="17"/>
      <c r="P4411" s="18"/>
    </row>
    <row r="4412" spans="4:16" x14ac:dyDescent="0.25">
      <c r="D4412" s="11"/>
      <c r="E4412" s="11"/>
      <c r="F4412" s="12"/>
      <c r="G4412" s="11"/>
      <c r="H4412" s="13"/>
      <c r="I4412" s="14"/>
      <c r="K4412" s="11"/>
      <c r="L4412" s="11"/>
      <c r="M4412" s="15"/>
      <c r="N4412" s="16"/>
      <c r="O4412" s="17"/>
      <c r="P4412" s="18"/>
    </row>
    <row r="4413" spans="4:16" x14ac:dyDescent="0.25">
      <c r="D4413" s="11"/>
      <c r="E4413" s="11"/>
      <c r="F4413" s="12"/>
      <c r="G4413" s="11"/>
      <c r="H4413" s="13"/>
      <c r="I4413" s="14"/>
      <c r="K4413" s="11"/>
      <c r="L4413" s="11"/>
      <c r="M4413" s="15"/>
      <c r="N4413" s="16"/>
      <c r="O4413" s="17"/>
      <c r="P4413" s="18"/>
    </row>
    <row r="4414" spans="4:16" x14ac:dyDescent="0.25">
      <c r="D4414" s="11"/>
      <c r="E4414" s="11"/>
      <c r="F4414" s="12"/>
      <c r="G4414" s="11"/>
      <c r="H4414" s="13"/>
      <c r="I4414" s="14"/>
      <c r="K4414" s="11"/>
      <c r="L4414" s="11"/>
      <c r="M4414" s="15"/>
      <c r="N4414" s="16"/>
      <c r="O4414" s="17"/>
      <c r="P4414" s="18"/>
    </row>
    <row r="4415" spans="4:16" x14ac:dyDescent="0.25">
      <c r="D4415" s="11"/>
      <c r="E4415" s="11"/>
      <c r="F4415" s="12"/>
      <c r="G4415" s="11"/>
      <c r="H4415" s="13"/>
      <c r="I4415" s="14"/>
      <c r="K4415" s="11"/>
      <c r="L4415" s="11"/>
      <c r="M4415" s="15"/>
      <c r="N4415" s="16"/>
      <c r="O4415" s="17"/>
      <c r="P4415" s="18"/>
    </row>
    <row r="4416" spans="4:16" x14ac:dyDescent="0.25">
      <c r="D4416" s="11"/>
      <c r="E4416" s="11"/>
      <c r="F4416" s="12"/>
      <c r="G4416" s="11"/>
      <c r="H4416" s="13"/>
      <c r="I4416" s="14"/>
      <c r="K4416" s="11"/>
      <c r="L4416" s="11"/>
      <c r="M4416" s="15"/>
      <c r="N4416" s="16"/>
      <c r="O4416" s="17"/>
      <c r="P4416" s="18"/>
    </row>
    <row r="4417" spans="4:16" x14ac:dyDescent="0.25">
      <c r="D4417" s="11"/>
      <c r="E4417" s="11"/>
      <c r="F4417" s="12"/>
      <c r="G4417" s="11"/>
      <c r="H4417" s="13"/>
      <c r="I4417" s="14"/>
      <c r="K4417" s="11"/>
      <c r="L4417" s="11"/>
      <c r="M4417" s="15"/>
      <c r="N4417" s="16"/>
      <c r="O4417" s="17"/>
      <c r="P4417" s="18"/>
    </row>
    <row r="4418" spans="4:16" x14ac:dyDescent="0.25">
      <c r="D4418" s="11"/>
      <c r="E4418" s="11"/>
      <c r="F4418" s="12"/>
      <c r="G4418" s="11"/>
      <c r="H4418" s="13"/>
      <c r="I4418" s="14"/>
      <c r="K4418" s="11"/>
      <c r="L4418" s="11"/>
      <c r="M4418" s="15"/>
      <c r="N4418" s="16"/>
      <c r="O4418" s="17"/>
      <c r="P4418" s="18"/>
    </row>
    <row r="4419" spans="4:16" x14ac:dyDescent="0.25">
      <c r="D4419" s="11"/>
      <c r="E4419" s="11"/>
      <c r="F4419" s="12"/>
      <c r="G4419" s="11"/>
      <c r="H4419" s="13"/>
      <c r="I4419" s="14"/>
      <c r="K4419" s="11"/>
      <c r="L4419" s="11"/>
      <c r="M4419" s="15"/>
      <c r="N4419" s="16"/>
      <c r="O4419" s="17"/>
      <c r="P4419" s="18"/>
    </row>
    <row r="4420" spans="4:16" x14ac:dyDescent="0.25">
      <c r="D4420" s="11"/>
      <c r="E4420" s="11"/>
      <c r="F4420" s="12"/>
      <c r="G4420" s="11"/>
      <c r="H4420" s="13"/>
      <c r="I4420" s="14"/>
      <c r="K4420" s="11"/>
      <c r="L4420" s="11"/>
      <c r="M4420" s="15"/>
      <c r="N4420" s="16"/>
      <c r="O4420" s="17"/>
      <c r="P4420" s="18"/>
    </row>
    <row r="4421" spans="4:16" x14ac:dyDescent="0.25">
      <c r="D4421" s="11"/>
      <c r="E4421" s="11"/>
      <c r="F4421" s="12"/>
      <c r="G4421" s="11"/>
      <c r="H4421" s="13"/>
      <c r="I4421" s="14"/>
      <c r="K4421" s="11"/>
      <c r="L4421" s="11"/>
      <c r="M4421" s="15"/>
      <c r="N4421" s="16"/>
      <c r="O4421" s="17"/>
      <c r="P4421" s="18"/>
    </row>
    <row r="4422" spans="4:16" x14ac:dyDescent="0.25">
      <c r="D4422" s="11"/>
      <c r="E4422" s="11"/>
      <c r="F4422" s="12"/>
      <c r="G4422" s="11"/>
      <c r="H4422" s="13"/>
      <c r="I4422" s="14"/>
      <c r="K4422" s="11"/>
      <c r="L4422" s="11"/>
      <c r="M4422" s="15"/>
      <c r="N4422" s="16"/>
      <c r="O4422" s="17"/>
      <c r="P4422" s="18"/>
    </row>
    <row r="4423" spans="4:16" x14ac:dyDescent="0.25">
      <c r="D4423" s="11"/>
      <c r="E4423" s="11"/>
      <c r="F4423" s="12"/>
      <c r="G4423" s="11"/>
      <c r="H4423" s="13"/>
      <c r="I4423" s="14"/>
      <c r="K4423" s="11"/>
      <c r="L4423" s="11"/>
      <c r="M4423" s="15"/>
      <c r="N4423" s="16"/>
      <c r="O4423" s="17"/>
      <c r="P4423" s="18"/>
    </row>
    <row r="4424" spans="4:16" x14ac:dyDescent="0.25">
      <c r="D4424" s="11"/>
      <c r="E4424" s="11"/>
      <c r="F4424" s="12"/>
      <c r="G4424" s="11"/>
      <c r="H4424" s="13"/>
      <c r="I4424" s="14"/>
      <c r="K4424" s="11"/>
      <c r="L4424" s="11"/>
      <c r="M4424" s="15"/>
      <c r="N4424" s="16"/>
      <c r="O4424" s="17"/>
      <c r="P4424" s="18"/>
    </row>
    <row r="4425" spans="4:16" x14ac:dyDescent="0.25">
      <c r="D4425" s="11"/>
      <c r="E4425" s="11"/>
      <c r="F4425" s="12"/>
      <c r="G4425" s="11"/>
      <c r="H4425" s="13"/>
      <c r="I4425" s="14"/>
      <c r="K4425" s="11"/>
      <c r="L4425" s="11"/>
      <c r="M4425" s="15"/>
      <c r="N4425" s="16"/>
      <c r="O4425" s="17"/>
      <c r="P4425" s="18"/>
    </row>
    <row r="4426" spans="4:16" x14ac:dyDescent="0.25">
      <c r="D4426" s="11"/>
      <c r="E4426" s="11"/>
      <c r="F4426" s="12"/>
      <c r="G4426" s="11"/>
      <c r="H4426" s="13"/>
      <c r="I4426" s="14"/>
      <c r="K4426" s="11"/>
      <c r="L4426" s="11"/>
      <c r="M4426" s="15"/>
      <c r="N4426" s="16"/>
      <c r="O4426" s="17"/>
      <c r="P4426" s="18"/>
    </row>
    <row r="4427" spans="4:16" x14ac:dyDescent="0.25">
      <c r="D4427" s="11"/>
      <c r="E4427" s="11"/>
      <c r="F4427" s="12"/>
      <c r="G4427" s="11"/>
      <c r="H4427" s="13"/>
      <c r="I4427" s="14"/>
      <c r="K4427" s="11"/>
      <c r="L4427" s="11"/>
      <c r="M4427" s="15"/>
      <c r="N4427" s="16"/>
      <c r="O4427" s="17"/>
      <c r="P4427" s="18"/>
    </row>
    <row r="4428" spans="4:16" x14ac:dyDescent="0.25">
      <c r="D4428" s="11"/>
      <c r="E4428" s="11"/>
      <c r="F4428" s="12"/>
      <c r="G4428" s="11"/>
      <c r="H4428" s="13"/>
      <c r="I4428" s="14"/>
      <c r="K4428" s="11"/>
      <c r="L4428" s="11"/>
      <c r="M4428" s="15"/>
      <c r="N4428" s="16"/>
      <c r="O4428" s="17"/>
      <c r="P4428" s="18"/>
    </row>
    <row r="4429" spans="4:16" x14ac:dyDescent="0.25">
      <c r="D4429" s="11"/>
      <c r="E4429" s="11"/>
      <c r="F4429" s="12"/>
      <c r="G4429" s="11"/>
      <c r="H4429" s="13"/>
      <c r="I4429" s="14"/>
      <c r="K4429" s="11"/>
      <c r="L4429" s="11"/>
      <c r="M4429" s="15"/>
      <c r="N4429" s="16"/>
      <c r="O4429" s="17"/>
      <c r="P4429" s="18"/>
    </row>
    <row r="4430" spans="4:16" x14ac:dyDescent="0.25">
      <c r="D4430" s="11"/>
      <c r="E4430" s="11"/>
      <c r="F4430" s="12"/>
      <c r="G4430" s="11"/>
      <c r="H4430" s="13"/>
      <c r="I4430" s="14"/>
      <c r="K4430" s="11"/>
      <c r="L4430" s="11"/>
      <c r="M4430" s="15"/>
      <c r="N4430" s="16"/>
      <c r="O4430" s="17"/>
      <c r="P4430" s="18"/>
    </row>
    <row r="4431" spans="4:16" x14ac:dyDescent="0.25">
      <c r="D4431" s="11"/>
      <c r="E4431" s="11"/>
      <c r="F4431" s="12"/>
      <c r="G4431" s="11"/>
      <c r="H4431" s="13"/>
      <c r="I4431" s="14"/>
      <c r="K4431" s="11"/>
      <c r="L4431" s="11"/>
      <c r="M4431" s="15"/>
      <c r="N4431" s="16"/>
      <c r="O4431" s="17"/>
      <c r="P4431" s="18"/>
    </row>
    <row r="4432" spans="4:16" x14ac:dyDescent="0.25">
      <c r="D4432" s="11"/>
      <c r="E4432" s="11"/>
      <c r="F4432" s="12"/>
      <c r="G4432" s="11"/>
      <c r="H4432" s="13"/>
      <c r="I4432" s="14"/>
      <c r="K4432" s="11"/>
      <c r="L4432" s="11"/>
      <c r="M4432" s="15"/>
      <c r="N4432" s="16"/>
      <c r="O4432" s="17"/>
      <c r="P4432" s="18"/>
    </row>
    <row r="4433" spans="4:16" x14ac:dyDescent="0.25">
      <c r="D4433" s="11"/>
      <c r="E4433" s="11"/>
      <c r="F4433" s="12"/>
      <c r="G4433" s="11"/>
      <c r="H4433" s="13"/>
      <c r="I4433" s="14"/>
      <c r="K4433" s="11"/>
      <c r="L4433" s="11"/>
      <c r="M4433" s="15"/>
      <c r="N4433" s="16"/>
      <c r="O4433" s="17"/>
      <c r="P4433" s="18"/>
    </row>
    <row r="4434" spans="4:16" x14ac:dyDescent="0.25">
      <c r="D4434" s="11"/>
      <c r="E4434" s="11"/>
      <c r="F4434" s="12"/>
      <c r="G4434" s="11"/>
      <c r="H4434" s="13"/>
      <c r="I4434" s="14"/>
      <c r="K4434" s="11"/>
      <c r="L4434" s="11"/>
      <c r="M4434" s="15"/>
      <c r="N4434" s="16"/>
      <c r="O4434" s="17"/>
      <c r="P4434" s="18"/>
    </row>
    <row r="4435" spans="4:16" x14ac:dyDescent="0.25">
      <c r="D4435" s="11"/>
      <c r="E4435" s="11"/>
      <c r="F4435" s="12"/>
      <c r="G4435" s="11"/>
      <c r="H4435" s="13"/>
      <c r="I4435" s="14"/>
      <c r="K4435" s="11"/>
      <c r="L4435" s="11"/>
      <c r="M4435" s="15"/>
      <c r="N4435" s="16"/>
      <c r="O4435" s="17"/>
      <c r="P4435" s="18"/>
    </row>
    <row r="4436" spans="4:16" x14ac:dyDescent="0.25">
      <c r="D4436" s="11"/>
      <c r="E4436" s="11"/>
      <c r="F4436" s="12"/>
      <c r="G4436" s="11"/>
      <c r="H4436" s="13"/>
      <c r="I4436" s="14"/>
      <c r="K4436" s="11"/>
      <c r="L4436" s="11"/>
      <c r="M4436" s="15"/>
      <c r="N4436" s="16"/>
      <c r="O4436" s="17"/>
      <c r="P4436" s="18"/>
    </row>
    <row r="4437" spans="4:16" x14ac:dyDescent="0.25">
      <c r="D4437" s="11"/>
      <c r="E4437" s="11"/>
      <c r="F4437" s="12"/>
      <c r="G4437" s="11"/>
      <c r="H4437" s="13"/>
      <c r="I4437" s="14"/>
      <c r="K4437" s="11"/>
      <c r="L4437" s="11"/>
      <c r="M4437" s="15"/>
      <c r="N4437" s="16"/>
      <c r="O4437" s="17"/>
      <c r="P4437" s="18"/>
    </row>
    <row r="4438" spans="4:16" x14ac:dyDescent="0.25">
      <c r="D4438" s="11"/>
      <c r="E4438" s="11"/>
      <c r="F4438" s="12"/>
      <c r="G4438" s="11"/>
      <c r="H4438" s="13"/>
      <c r="I4438" s="14"/>
      <c r="K4438" s="11"/>
      <c r="L4438" s="11"/>
      <c r="M4438" s="15"/>
      <c r="N4438" s="16"/>
      <c r="O4438" s="17"/>
      <c r="P4438" s="18"/>
    </row>
    <row r="4439" spans="4:16" x14ac:dyDescent="0.25">
      <c r="D4439" s="11"/>
      <c r="E4439" s="11"/>
      <c r="F4439" s="12"/>
      <c r="G4439" s="11"/>
      <c r="H4439" s="13"/>
      <c r="I4439" s="14"/>
      <c r="K4439" s="11"/>
      <c r="L4439" s="11"/>
      <c r="M4439" s="15"/>
      <c r="N4439" s="16"/>
      <c r="O4439" s="17"/>
      <c r="P4439" s="18"/>
    </row>
    <row r="4440" spans="4:16" x14ac:dyDescent="0.25">
      <c r="D4440" s="11"/>
      <c r="E4440" s="11"/>
      <c r="F4440" s="12"/>
      <c r="G4440" s="11"/>
      <c r="H4440" s="13"/>
      <c r="I4440" s="14"/>
      <c r="K4440" s="11"/>
      <c r="L4440" s="11"/>
      <c r="M4440" s="15"/>
      <c r="N4440" s="16"/>
      <c r="O4440" s="17"/>
      <c r="P4440" s="18"/>
    </row>
    <row r="4441" spans="4:16" x14ac:dyDescent="0.25">
      <c r="D4441" s="11"/>
      <c r="E4441" s="11"/>
      <c r="F4441" s="12"/>
      <c r="G4441" s="11"/>
      <c r="H4441" s="13"/>
      <c r="I4441" s="14"/>
      <c r="K4441" s="11"/>
      <c r="L4441" s="11"/>
      <c r="M4441" s="15"/>
      <c r="N4441" s="16"/>
      <c r="O4441" s="17"/>
      <c r="P4441" s="18"/>
    </row>
    <row r="4442" spans="4:16" x14ac:dyDescent="0.25">
      <c r="D4442" s="11"/>
      <c r="E4442" s="11"/>
      <c r="F4442" s="12"/>
      <c r="G4442" s="11"/>
      <c r="H4442" s="13"/>
      <c r="I4442" s="14"/>
      <c r="K4442" s="11"/>
      <c r="L4442" s="11"/>
      <c r="M4442" s="15"/>
      <c r="N4442" s="16"/>
      <c r="O4442" s="17"/>
      <c r="P4442" s="18"/>
    </row>
    <row r="4443" spans="4:16" x14ac:dyDescent="0.25">
      <c r="D4443" s="11"/>
      <c r="E4443" s="11"/>
      <c r="F4443" s="12"/>
      <c r="G4443" s="11"/>
      <c r="H4443" s="13"/>
      <c r="I4443" s="14"/>
      <c r="K4443" s="11"/>
      <c r="L4443" s="11"/>
      <c r="M4443" s="15"/>
      <c r="N4443" s="16"/>
      <c r="O4443" s="17"/>
      <c r="P4443" s="18"/>
    </row>
    <row r="4444" spans="4:16" x14ac:dyDescent="0.25">
      <c r="D4444" s="11"/>
      <c r="E4444" s="11"/>
      <c r="F4444" s="12"/>
      <c r="G4444" s="11"/>
      <c r="H4444" s="13"/>
      <c r="I4444" s="14"/>
      <c r="K4444" s="11"/>
      <c r="L4444" s="11"/>
      <c r="M4444" s="15"/>
      <c r="N4444" s="16"/>
      <c r="O4444" s="17"/>
      <c r="P4444" s="18"/>
    </row>
    <row r="4445" spans="4:16" x14ac:dyDescent="0.25">
      <c r="D4445" s="11"/>
      <c r="E4445" s="11"/>
      <c r="F4445" s="12"/>
      <c r="G4445" s="11"/>
      <c r="H4445" s="13"/>
      <c r="I4445" s="14"/>
      <c r="K4445" s="11"/>
      <c r="L4445" s="11"/>
      <c r="M4445" s="15"/>
      <c r="N4445" s="16"/>
      <c r="O4445" s="17"/>
      <c r="P4445" s="18"/>
    </row>
    <row r="4446" spans="4:16" x14ac:dyDescent="0.25">
      <c r="D4446" s="11"/>
      <c r="E4446" s="11"/>
      <c r="F4446" s="12"/>
      <c r="G4446" s="11"/>
      <c r="H4446" s="13"/>
      <c r="I4446" s="14"/>
      <c r="K4446" s="11"/>
      <c r="L4446" s="11"/>
      <c r="M4446" s="15"/>
      <c r="N4446" s="16"/>
      <c r="O4446" s="17"/>
      <c r="P4446" s="18"/>
    </row>
    <row r="4447" spans="4:16" x14ac:dyDescent="0.25">
      <c r="D4447" s="11"/>
      <c r="E4447" s="11"/>
      <c r="F4447" s="12"/>
      <c r="G4447" s="11"/>
      <c r="H4447" s="13"/>
      <c r="I4447" s="14"/>
      <c r="K4447" s="11"/>
      <c r="L4447" s="11"/>
      <c r="M4447" s="15"/>
      <c r="N4447" s="16"/>
      <c r="O4447" s="17"/>
      <c r="P4447" s="18"/>
    </row>
    <row r="4448" spans="4:16" x14ac:dyDescent="0.25">
      <c r="D4448" s="11"/>
      <c r="E4448" s="11"/>
      <c r="F4448" s="12"/>
      <c r="G4448" s="11"/>
      <c r="H4448" s="13"/>
      <c r="I4448" s="14"/>
      <c r="K4448" s="11"/>
      <c r="L4448" s="11"/>
      <c r="M4448" s="15"/>
      <c r="N4448" s="16"/>
      <c r="O4448" s="17"/>
      <c r="P4448" s="18"/>
    </row>
    <row r="4449" spans="4:16" x14ac:dyDescent="0.25">
      <c r="D4449" s="11"/>
      <c r="E4449" s="11"/>
      <c r="F4449" s="12"/>
      <c r="G4449" s="11"/>
      <c r="H4449" s="13"/>
      <c r="I4449" s="14"/>
      <c r="K4449" s="11"/>
      <c r="L4449" s="11"/>
      <c r="M4449" s="15"/>
      <c r="N4449" s="16"/>
      <c r="O4449" s="17"/>
      <c r="P4449" s="18"/>
    </row>
    <row r="4450" spans="4:16" x14ac:dyDescent="0.25">
      <c r="D4450" s="11"/>
      <c r="E4450" s="11"/>
      <c r="F4450" s="12"/>
      <c r="G4450" s="11"/>
      <c r="H4450" s="13"/>
      <c r="I4450" s="14"/>
      <c r="K4450" s="11"/>
      <c r="L4450" s="11"/>
      <c r="M4450" s="15"/>
      <c r="N4450" s="16"/>
      <c r="O4450" s="17"/>
      <c r="P4450" s="18"/>
    </row>
    <row r="4451" spans="4:16" x14ac:dyDescent="0.25">
      <c r="D4451" s="11"/>
      <c r="E4451" s="11"/>
      <c r="F4451" s="12"/>
      <c r="G4451" s="11"/>
      <c r="H4451" s="13"/>
      <c r="I4451" s="14"/>
      <c r="K4451" s="11"/>
      <c r="L4451" s="11"/>
      <c r="M4451" s="15"/>
      <c r="N4451" s="16"/>
      <c r="O4451" s="17"/>
      <c r="P4451" s="18"/>
    </row>
    <row r="4452" spans="4:16" x14ac:dyDescent="0.25">
      <c r="D4452" s="11"/>
      <c r="E4452" s="11"/>
      <c r="F4452" s="12"/>
      <c r="G4452" s="11"/>
      <c r="H4452" s="13"/>
      <c r="I4452" s="14"/>
      <c r="K4452" s="11"/>
      <c r="L4452" s="11"/>
      <c r="M4452" s="15"/>
      <c r="N4452" s="16"/>
      <c r="O4452" s="17"/>
      <c r="P4452" s="18"/>
    </row>
    <row r="4453" spans="4:16" x14ac:dyDescent="0.25">
      <c r="D4453" s="11"/>
      <c r="E4453" s="11"/>
      <c r="F4453" s="12"/>
      <c r="G4453" s="11"/>
      <c r="H4453" s="13"/>
      <c r="I4453" s="14"/>
      <c r="K4453" s="11"/>
      <c r="L4453" s="11"/>
      <c r="M4453" s="15"/>
      <c r="N4453" s="16"/>
      <c r="O4453" s="17"/>
      <c r="P4453" s="18"/>
    </row>
    <row r="4454" spans="4:16" x14ac:dyDescent="0.25">
      <c r="D4454" s="11"/>
      <c r="E4454" s="11"/>
      <c r="F4454" s="12"/>
      <c r="G4454" s="11"/>
      <c r="H4454" s="13"/>
      <c r="I4454" s="14"/>
      <c r="K4454" s="11"/>
      <c r="L4454" s="11"/>
      <c r="M4454" s="15"/>
      <c r="N4454" s="16"/>
      <c r="O4454" s="17"/>
      <c r="P4454" s="18"/>
    </row>
    <row r="4455" spans="4:16" x14ac:dyDescent="0.25">
      <c r="D4455" s="11"/>
      <c r="E4455" s="11"/>
      <c r="F4455" s="12"/>
      <c r="G4455" s="11"/>
      <c r="H4455" s="13"/>
      <c r="I4455" s="14"/>
      <c r="K4455" s="11"/>
      <c r="L4455" s="11"/>
      <c r="M4455" s="15"/>
      <c r="N4455" s="16"/>
      <c r="O4455" s="17"/>
      <c r="P4455" s="18"/>
    </row>
    <row r="4456" spans="4:16" x14ac:dyDescent="0.25">
      <c r="D4456" s="11"/>
      <c r="E4456" s="11"/>
      <c r="F4456" s="12"/>
      <c r="G4456" s="11"/>
      <c r="H4456" s="13"/>
      <c r="I4456" s="14"/>
      <c r="K4456" s="11"/>
      <c r="L4456" s="11"/>
      <c r="M4456" s="15"/>
      <c r="N4456" s="16"/>
      <c r="O4456" s="17"/>
      <c r="P4456" s="18"/>
    </row>
    <row r="4457" spans="4:16" x14ac:dyDescent="0.25">
      <c r="D4457" s="11"/>
      <c r="E4457" s="11"/>
      <c r="F4457" s="12"/>
      <c r="G4457" s="11"/>
      <c r="H4457" s="13"/>
      <c r="I4457" s="14"/>
      <c r="K4457" s="11"/>
      <c r="L4457" s="11"/>
      <c r="M4457" s="15"/>
      <c r="N4457" s="16"/>
      <c r="O4457" s="17"/>
      <c r="P4457" s="18"/>
    </row>
    <row r="4458" spans="4:16" x14ac:dyDescent="0.25">
      <c r="D4458" s="11"/>
      <c r="E4458" s="11"/>
      <c r="F4458" s="12"/>
      <c r="G4458" s="11"/>
      <c r="H4458" s="13"/>
      <c r="I4458" s="14"/>
      <c r="K4458" s="11"/>
      <c r="L4458" s="11"/>
      <c r="M4458" s="15"/>
      <c r="N4458" s="16"/>
      <c r="O4458" s="17"/>
      <c r="P4458" s="18"/>
    </row>
    <row r="4459" spans="4:16" x14ac:dyDescent="0.25">
      <c r="D4459" s="11"/>
      <c r="E4459" s="11"/>
      <c r="F4459" s="12"/>
      <c r="G4459" s="11"/>
      <c r="H4459" s="13"/>
      <c r="I4459" s="14"/>
      <c r="K4459" s="11"/>
      <c r="L4459" s="11"/>
      <c r="M4459" s="15"/>
      <c r="N4459" s="16"/>
      <c r="O4459" s="17"/>
      <c r="P4459" s="18"/>
    </row>
    <row r="4460" spans="4:16" x14ac:dyDescent="0.25">
      <c r="D4460" s="11"/>
      <c r="E4460" s="11"/>
      <c r="F4460" s="12"/>
      <c r="G4460" s="11"/>
      <c r="H4460" s="13"/>
      <c r="I4460" s="14"/>
      <c r="K4460" s="11"/>
      <c r="L4460" s="11"/>
      <c r="M4460" s="15"/>
      <c r="N4460" s="16"/>
      <c r="O4460" s="17"/>
      <c r="P4460" s="18"/>
    </row>
    <row r="4461" spans="4:16" x14ac:dyDescent="0.25">
      <c r="D4461" s="11"/>
      <c r="E4461" s="11"/>
      <c r="F4461" s="12"/>
      <c r="G4461" s="11"/>
      <c r="H4461" s="13"/>
      <c r="I4461" s="14"/>
      <c r="K4461" s="11"/>
      <c r="L4461" s="11"/>
      <c r="M4461" s="15"/>
      <c r="N4461" s="16"/>
      <c r="O4461" s="17"/>
      <c r="P4461" s="18"/>
    </row>
    <row r="4462" spans="4:16" x14ac:dyDescent="0.25">
      <c r="D4462" s="11"/>
      <c r="E4462" s="11"/>
      <c r="F4462" s="12"/>
      <c r="G4462" s="11"/>
      <c r="H4462" s="13"/>
      <c r="I4462" s="14"/>
      <c r="K4462" s="11"/>
      <c r="L4462" s="11"/>
      <c r="M4462" s="15"/>
      <c r="N4462" s="16"/>
      <c r="O4462" s="17"/>
      <c r="P4462" s="18"/>
    </row>
    <row r="4463" spans="4:16" x14ac:dyDescent="0.25">
      <c r="D4463" s="11"/>
      <c r="E4463" s="11"/>
      <c r="F4463" s="12"/>
      <c r="G4463" s="11"/>
      <c r="H4463" s="13"/>
      <c r="I4463" s="14"/>
      <c r="K4463" s="11"/>
      <c r="L4463" s="11"/>
      <c r="M4463" s="15"/>
      <c r="N4463" s="16"/>
      <c r="O4463" s="17"/>
      <c r="P4463" s="18"/>
    </row>
    <row r="4464" spans="4:16" x14ac:dyDescent="0.25">
      <c r="D4464" s="11"/>
      <c r="E4464" s="11"/>
      <c r="F4464" s="12"/>
      <c r="G4464" s="11"/>
      <c r="H4464" s="13"/>
      <c r="I4464" s="14"/>
      <c r="K4464" s="11"/>
      <c r="L4464" s="11"/>
      <c r="M4464" s="15"/>
      <c r="N4464" s="16"/>
      <c r="O4464" s="17"/>
      <c r="P4464" s="18"/>
    </row>
    <row r="4465" spans="4:16" x14ac:dyDescent="0.25">
      <c r="D4465" s="11"/>
      <c r="E4465" s="11"/>
      <c r="F4465" s="12"/>
      <c r="G4465" s="11"/>
      <c r="H4465" s="13"/>
      <c r="I4465" s="14"/>
      <c r="K4465" s="11"/>
      <c r="L4465" s="11"/>
      <c r="M4465" s="15"/>
      <c r="N4465" s="16"/>
      <c r="O4465" s="17"/>
      <c r="P4465" s="18"/>
    </row>
    <row r="4466" spans="4:16" x14ac:dyDescent="0.25">
      <c r="D4466" s="11"/>
      <c r="E4466" s="11"/>
      <c r="F4466" s="12"/>
      <c r="G4466" s="11"/>
      <c r="H4466" s="13"/>
      <c r="I4466" s="14"/>
      <c r="K4466" s="11"/>
      <c r="L4466" s="11"/>
      <c r="M4466" s="15"/>
      <c r="N4466" s="16"/>
      <c r="O4466" s="17"/>
      <c r="P4466" s="18"/>
    </row>
    <row r="4467" spans="4:16" x14ac:dyDescent="0.25">
      <c r="D4467" s="11"/>
      <c r="E4467" s="11"/>
      <c r="F4467" s="12"/>
      <c r="G4467" s="11"/>
      <c r="H4467" s="13"/>
      <c r="I4467" s="14"/>
      <c r="K4467" s="11"/>
      <c r="L4467" s="11"/>
      <c r="M4467" s="15"/>
      <c r="N4467" s="16"/>
      <c r="O4467" s="17"/>
      <c r="P4467" s="18"/>
    </row>
    <row r="4468" spans="4:16" x14ac:dyDescent="0.25">
      <c r="D4468" s="11"/>
      <c r="E4468" s="11"/>
      <c r="F4468" s="12"/>
      <c r="G4468" s="11"/>
      <c r="H4468" s="13"/>
      <c r="I4468" s="14"/>
      <c r="K4468" s="11"/>
      <c r="L4468" s="11"/>
      <c r="M4468" s="15"/>
      <c r="N4468" s="16"/>
      <c r="O4468" s="17"/>
      <c r="P4468" s="18"/>
    </row>
    <row r="4469" spans="4:16" x14ac:dyDescent="0.25">
      <c r="D4469" s="11"/>
      <c r="E4469" s="11"/>
      <c r="F4469" s="12"/>
      <c r="G4469" s="11"/>
      <c r="H4469" s="13"/>
      <c r="I4469" s="14"/>
      <c r="K4469" s="11"/>
      <c r="L4469" s="11"/>
      <c r="M4469" s="15"/>
      <c r="N4469" s="16"/>
      <c r="O4469" s="17"/>
      <c r="P4469" s="18"/>
    </row>
    <row r="4470" spans="4:16" x14ac:dyDescent="0.25">
      <c r="D4470" s="11"/>
      <c r="E4470" s="11"/>
      <c r="F4470" s="12"/>
      <c r="G4470" s="11"/>
      <c r="H4470" s="13"/>
      <c r="I4470" s="14"/>
      <c r="K4470" s="11"/>
      <c r="L4470" s="11"/>
      <c r="M4470" s="15"/>
      <c r="N4470" s="16"/>
      <c r="O4470" s="17"/>
      <c r="P4470" s="18"/>
    </row>
    <row r="4471" spans="4:16" x14ac:dyDescent="0.25">
      <c r="D4471" s="11"/>
      <c r="E4471" s="11"/>
      <c r="F4471" s="12"/>
      <c r="G4471" s="11"/>
      <c r="H4471" s="13"/>
      <c r="I4471" s="14"/>
      <c r="K4471" s="11"/>
      <c r="L4471" s="11"/>
      <c r="M4471" s="15"/>
      <c r="N4471" s="16"/>
      <c r="O4471" s="17"/>
      <c r="P4471" s="18"/>
    </row>
    <row r="4472" spans="4:16" x14ac:dyDescent="0.25">
      <c r="D4472" s="11"/>
      <c r="E4472" s="11"/>
      <c r="F4472" s="12"/>
      <c r="G4472" s="11"/>
      <c r="H4472" s="13"/>
      <c r="I4472" s="14"/>
      <c r="K4472" s="11"/>
      <c r="L4472" s="11"/>
      <c r="M4472" s="15"/>
      <c r="N4472" s="16"/>
      <c r="O4472" s="17"/>
      <c r="P4472" s="18"/>
    </row>
    <row r="4473" spans="4:16" x14ac:dyDescent="0.25">
      <c r="D4473" s="11"/>
      <c r="E4473" s="11"/>
      <c r="F4473" s="12"/>
      <c r="G4473" s="11"/>
      <c r="H4473" s="13"/>
      <c r="I4473" s="14"/>
      <c r="K4473" s="11"/>
      <c r="L4473" s="11"/>
      <c r="M4473" s="15"/>
      <c r="N4473" s="16"/>
      <c r="O4473" s="17"/>
      <c r="P4473" s="18"/>
    </row>
    <row r="4474" spans="4:16" x14ac:dyDescent="0.25">
      <c r="D4474" s="11"/>
      <c r="E4474" s="11"/>
      <c r="F4474" s="12"/>
      <c r="G4474" s="11"/>
      <c r="H4474" s="13"/>
      <c r="I4474" s="14"/>
      <c r="K4474" s="11"/>
      <c r="L4474" s="11"/>
      <c r="M4474" s="15"/>
      <c r="N4474" s="16"/>
      <c r="O4474" s="17"/>
      <c r="P4474" s="18"/>
    </row>
    <row r="4475" spans="4:16" x14ac:dyDescent="0.25">
      <c r="D4475" s="11"/>
      <c r="E4475" s="11"/>
      <c r="F4475" s="12"/>
      <c r="G4475" s="11"/>
      <c r="H4475" s="13"/>
      <c r="I4475" s="14"/>
      <c r="K4475" s="11"/>
      <c r="L4475" s="11"/>
      <c r="M4475" s="15"/>
      <c r="N4475" s="16"/>
      <c r="O4475" s="17"/>
      <c r="P4475" s="18"/>
    </row>
    <row r="4476" spans="4:16" x14ac:dyDescent="0.25">
      <c r="D4476" s="11"/>
      <c r="E4476" s="11"/>
      <c r="F4476" s="12"/>
      <c r="G4476" s="11"/>
      <c r="H4476" s="13"/>
      <c r="I4476" s="14"/>
      <c r="K4476" s="11"/>
      <c r="L4476" s="11"/>
      <c r="M4476" s="15"/>
      <c r="N4476" s="16"/>
      <c r="O4476" s="17"/>
      <c r="P4476" s="18"/>
    </row>
    <row r="4477" spans="4:16" x14ac:dyDescent="0.25">
      <c r="D4477" s="11"/>
      <c r="E4477" s="11"/>
      <c r="F4477" s="12"/>
      <c r="G4477" s="11"/>
      <c r="H4477" s="13"/>
      <c r="I4477" s="14"/>
      <c r="K4477" s="11"/>
      <c r="L4477" s="11"/>
      <c r="M4477" s="15"/>
      <c r="N4477" s="16"/>
      <c r="O4477" s="17"/>
      <c r="P4477" s="18"/>
    </row>
    <row r="4478" spans="4:16" x14ac:dyDescent="0.25">
      <c r="D4478" s="11"/>
      <c r="E4478" s="11"/>
      <c r="F4478" s="12"/>
      <c r="G4478" s="11"/>
      <c r="H4478" s="13"/>
      <c r="I4478" s="14"/>
      <c r="K4478" s="11"/>
      <c r="L4478" s="11"/>
      <c r="M4478" s="15"/>
      <c r="N4478" s="16"/>
      <c r="O4478" s="17"/>
      <c r="P4478" s="18"/>
    </row>
    <row r="4479" spans="4:16" x14ac:dyDescent="0.25">
      <c r="D4479" s="11"/>
      <c r="E4479" s="11"/>
      <c r="F4479" s="12"/>
      <c r="G4479" s="11"/>
      <c r="H4479" s="13"/>
      <c r="I4479" s="14"/>
      <c r="K4479" s="11"/>
      <c r="L4479" s="11"/>
      <c r="M4479" s="15"/>
      <c r="N4479" s="16"/>
      <c r="O4479" s="17"/>
      <c r="P4479" s="18"/>
    </row>
    <row r="4480" spans="4:16" x14ac:dyDescent="0.25">
      <c r="D4480" s="11"/>
      <c r="E4480" s="11"/>
      <c r="F4480" s="12"/>
      <c r="G4480" s="11"/>
      <c r="H4480" s="13"/>
      <c r="I4480" s="14"/>
      <c r="K4480" s="11"/>
      <c r="L4480" s="11"/>
      <c r="M4480" s="15"/>
      <c r="N4480" s="16"/>
      <c r="O4480" s="17"/>
      <c r="P4480" s="18"/>
    </row>
    <row r="4481" spans="4:16" x14ac:dyDescent="0.25">
      <c r="D4481" s="11"/>
      <c r="E4481" s="11"/>
      <c r="F4481" s="12"/>
      <c r="G4481" s="11"/>
      <c r="H4481" s="13"/>
      <c r="I4481" s="14"/>
      <c r="K4481" s="11"/>
      <c r="L4481" s="11"/>
      <c r="M4481" s="15"/>
      <c r="N4481" s="16"/>
      <c r="O4481" s="17"/>
      <c r="P4481" s="18"/>
    </row>
    <row r="4482" spans="4:16" x14ac:dyDescent="0.25">
      <c r="D4482" s="11"/>
      <c r="E4482" s="11"/>
      <c r="F4482" s="12"/>
      <c r="G4482" s="11"/>
      <c r="H4482" s="13"/>
      <c r="I4482" s="14"/>
      <c r="K4482" s="11"/>
      <c r="L4482" s="11"/>
      <c r="M4482" s="15"/>
      <c r="N4482" s="16"/>
      <c r="O4482" s="17"/>
      <c r="P4482" s="18"/>
    </row>
    <row r="4483" spans="4:16" x14ac:dyDescent="0.25">
      <c r="D4483" s="11"/>
      <c r="E4483" s="11"/>
      <c r="F4483" s="12"/>
      <c r="G4483" s="11"/>
      <c r="H4483" s="13"/>
      <c r="I4483" s="14"/>
      <c r="K4483" s="11"/>
      <c r="L4483" s="11"/>
      <c r="M4483" s="15"/>
      <c r="N4483" s="16"/>
      <c r="O4483" s="17"/>
      <c r="P4483" s="18"/>
    </row>
    <row r="4484" spans="4:16" x14ac:dyDescent="0.25">
      <c r="D4484" s="11"/>
      <c r="E4484" s="11"/>
      <c r="F4484" s="12"/>
      <c r="G4484" s="11"/>
      <c r="H4484" s="13"/>
      <c r="I4484" s="14"/>
      <c r="K4484" s="11"/>
      <c r="L4484" s="11"/>
      <c r="M4484" s="15"/>
      <c r="N4484" s="16"/>
      <c r="O4484" s="17"/>
      <c r="P4484" s="18"/>
    </row>
    <row r="4485" spans="4:16" x14ac:dyDescent="0.25">
      <c r="D4485" s="11"/>
      <c r="E4485" s="11"/>
      <c r="F4485" s="12"/>
      <c r="G4485" s="11"/>
      <c r="H4485" s="13"/>
      <c r="I4485" s="14"/>
      <c r="K4485" s="11"/>
      <c r="L4485" s="11"/>
      <c r="M4485" s="15"/>
      <c r="N4485" s="16"/>
      <c r="O4485" s="17"/>
      <c r="P4485" s="18"/>
    </row>
    <row r="4486" spans="4:16" x14ac:dyDescent="0.25">
      <c r="D4486" s="11"/>
      <c r="E4486" s="11"/>
      <c r="F4486" s="12"/>
      <c r="G4486" s="11"/>
      <c r="H4486" s="13"/>
      <c r="I4486" s="14"/>
      <c r="K4486" s="11"/>
      <c r="L4486" s="11"/>
      <c r="M4486" s="15"/>
      <c r="N4486" s="16"/>
      <c r="O4486" s="17"/>
      <c r="P4486" s="18"/>
    </row>
    <row r="4487" spans="4:16" x14ac:dyDescent="0.25">
      <c r="D4487" s="11"/>
      <c r="E4487" s="11"/>
      <c r="F4487" s="12"/>
      <c r="G4487" s="11"/>
      <c r="H4487" s="13"/>
      <c r="I4487" s="14"/>
      <c r="K4487" s="11"/>
      <c r="L4487" s="11"/>
      <c r="M4487" s="15"/>
      <c r="N4487" s="16"/>
      <c r="O4487" s="17"/>
      <c r="P4487" s="18"/>
    </row>
    <row r="4488" spans="4:16" x14ac:dyDescent="0.25">
      <c r="D4488" s="11"/>
      <c r="E4488" s="11"/>
      <c r="F4488" s="12"/>
      <c r="G4488" s="11"/>
      <c r="H4488" s="13"/>
      <c r="I4488" s="14"/>
      <c r="K4488" s="11"/>
      <c r="L4488" s="11"/>
      <c r="M4488" s="15"/>
      <c r="N4488" s="16"/>
      <c r="O4488" s="17"/>
      <c r="P4488" s="18"/>
    </row>
    <row r="4489" spans="4:16" x14ac:dyDescent="0.25">
      <c r="D4489" s="11"/>
      <c r="E4489" s="11"/>
      <c r="F4489" s="12"/>
      <c r="G4489" s="11"/>
      <c r="H4489" s="13"/>
      <c r="I4489" s="14"/>
      <c r="K4489" s="11"/>
      <c r="L4489" s="11"/>
      <c r="M4489" s="15"/>
      <c r="N4489" s="16"/>
      <c r="O4489" s="17"/>
      <c r="P4489" s="18"/>
    </row>
    <row r="4490" spans="4:16" x14ac:dyDescent="0.25">
      <c r="D4490" s="11"/>
      <c r="E4490" s="11"/>
      <c r="F4490" s="12"/>
      <c r="G4490" s="11"/>
      <c r="H4490" s="13"/>
      <c r="I4490" s="14"/>
      <c r="K4490" s="11"/>
      <c r="L4490" s="11"/>
      <c r="M4490" s="15"/>
      <c r="N4490" s="16"/>
      <c r="O4490" s="17"/>
      <c r="P4490" s="18"/>
    </row>
    <row r="4491" spans="4:16" x14ac:dyDescent="0.25">
      <c r="D4491" s="11"/>
      <c r="E4491" s="11"/>
      <c r="F4491" s="12"/>
      <c r="G4491" s="11"/>
      <c r="H4491" s="13"/>
      <c r="I4491" s="14"/>
      <c r="K4491" s="11"/>
      <c r="L4491" s="11"/>
      <c r="M4491" s="15"/>
      <c r="N4491" s="16"/>
      <c r="O4491" s="17"/>
      <c r="P4491" s="18"/>
    </row>
    <row r="4492" spans="4:16" x14ac:dyDescent="0.25">
      <c r="D4492" s="11"/>
      <c r="E4492" s="11"/>
      <c r="F4492" s="12"/>
      <c r="G4492" s="11"/>
      <c r="H4492" s="13"/>
      <c r="I4492" s="14"/>
      <c r="K4492" s="11"/>
      <c r="L4492" s="11"/>
      <c r="M4492" s="15"/>
      <c r="N4492" s="16"/>
      <c r="O4492" s="17"/>
      <c r="P4492" s="18"/>
    </row>
    <row r="4493" spans="4:16" x14ac:dyDescent="0.25">
      <c r="D4493" s="11"/>
      <c r="E4493" s="11"/>
      <c r="F4493" s="12"/>
      <c r="G4493" s="11"/>
      <c r="H4493" s="13"/>
      <c r="I4493" s="14"/>
      <c r="K4493" s="11"/>
      <c r="L4493" s="11"/>
      <c r="M4493" s="15"/>
      <c r="N4493" s="16"/>
      <c r="O4493" s="17"/>
      <c r="P4493" s="18"/>
    </row>
    <row r="4494" spans="4:16" x14ac:dyDescent="0.25">
      <c r="D4494" s="11"/>
      <c r="E4494" s="11"/>
      <c r="F4494" s="12"/>
      <c r="G4494" s="11"/>
      <c r="H4494" s="13"/>
      <c r="I4494" s="14"/>
      <c r="K4494" s="11"/>
      <c r="L4494" s="11"/>
      <c r="M4494" s="15"/>
      <c r="N4494" s="16"/>
      <c r="O4494" s="17"/>
      <c r="P4494" s="18"/>
    </row>
    <row r="4495" spans="4:16" x14ac:dyDescent="0.25">
      <c r="D4495" s="11"/>
      <c r="E4495" s="11"/>
      <c r="F4495" s="12"/>
      <c r="G4495" s="11"/>
      <c r="H4495" s="13"/>
      <c r="I4495" s="14"/>
      <c r="K4495" s="11"/>
      <c r="L4495" s="11"/>
      <c r="M4495" s="15"/>
      <c r="N4495" s="16"/>
      <c r="O4495" s="17"/>
      <c r="P4495" s="18"/>
    </row>
    <row r="4496" spans="4:16" x14ac:dyDescent="0.25">
      <c r="D4496" s="11"/>
      <c r="E4496" s="11"/>
      <c r="F4496" s="12"/>
      <c r="G4496" s="11"/>
      <c r="H4496" s="13"/>
      <c r="I4496" s="14"/>
      <c r="K4496" s="11"/>
      <c r="L4496" s="11"/>
      <c r="M4496" s="15"/>
      <c r="N4496" s="16"/>
      <c r="O4496" s="17"/>
      <c r="P4496" s="18"/>
    </row>
    <row r="4497" spans="4:16" x14ac:dyDescent="0.25">
      <c r="D4497" s="11"/>
      <c r="E4497" s="11"/>
      <c r="F4497" s="12"/>
      <c r="G4497" s="11"/>
      <c r="H4497" s="13"/>
      <c r="I4497" s="14"/>
      <c r="K4497" s="11"/>
      <c r="L4497" s="11"/>
      <c r="M4497" s="15"/>
      <c r="N4497" s="16"/>
      <c r="O4497" s="17"/>
      <c r="P4497" s="18"/>
    </row>
    <row r="4498" spans="4:16" x14ac:dyDescent="0.25">
      <c r="D4498" s="11"/>
      <c r="E4498" s="11"/>
      <c r="F4498" s="12"/>
      <c r="G4498" s="11"/>
      <c r="H4498" s="13"/>
      <c r="I4498" s="14"/>
      <c r="K4498" s="11"/>
      <c r="L4498" s="11"/>
      <c r="M4498" s="15"/>
      <c r="N4498" s="16"/>
      <c r="O4498" s="17"/>
      <c r="P4498" s="18"/>
    </row>
    <row r="4499" spans="4:16" x14ac:dyDescent="0.25">
      <c r="D4499" s="11"/>
      <c r="E4499" s="11"/>
      <c r="F4499" s="12"/>
      <c r="G4499" s="11"/>
      <c r="H4499" s="13"/>
      <c r="I4499" s="14"/>
      <c r="K4499" s="11"/>
      <c r="L4499" s="11"/>
      <c r="M4499" s="15"/>
      <c r="N4499" s="16"/>
      <c r="O4499" s="17"/>
      <c r="P4499" s="18"/>
    </row>
    <row r="4500" spans="4:16" x14ac:dyDescent="0.25">
      <c r="D4500" s="11"/>
      <c r="E4500" s="11"/>
      <c r="F4500" s="12"/>
      <c r="G4500" s="11"/>
      <c r="H4500" s="13"/>
      <c r="I4500" s="14"/>
      <c r="K4500" s="11"/>
      <c r="L4500" s="11"/>
      <c r="M4500" s="15"/>
      <c r="N4500" s="16"/>
      <c r="O4500" s="17"/>
      <c r="P4500" s="18"/>
    </row>
    <row r="4501" spans="4:16" x14ac:dyDescent="0.25">
      <c r="D4501" s="11"/>
      <c r="E4501" s="11"/>
      <c r="F4501" s="12"/>
      <c r="G4501" s="11"/>
      <c r="H4501" s="13"/>
      <c r="I4501" s="14"/>
      <c r="K4501" s="11"/>
      <c r="L4501" s="11"/>
      <c r="M4501" s="15"/>
      <c r="N4501" s="16"/>
      <c r="O4501" s="17"/>
      <c r="P4501" s="18"/>
    </row>
    <row r="4502" spans="4:16" x14ac:dyDescent="0.25">
      <c r="D4502" s="11"/>
      <c r="E4502" s="11"/>
      <c r="F4502" s="12"/>
      <c r="G4502" s="11"/>
      <c r="H4502" s="13"/>
      <c r="I4502" s="14"/>
      <c r="K4502" s="11"/>
      <c r="L4502" s="11"/>
      <c r="M4502" s="15"/>
      <c r="N4502" s="16"/>
      <c r="O4502" s="17"/>
      <c r="P4502" s="18"/>
    </row>
    <row r="4503" spans="4:16" x14ac:dyDescent="0.25">
      <c r="D4503" s="11"/>
      <c r="E4503" s="11"/>
      <c r="F4503" s="12"/>
      <c r="G4503" s="11"/>
      <c r="H4503" s="13"/>
      <c r="I4503" s="14"/>
      <c r="K4503" s="11"/>
      <c r="L4503" s="11"/>
      <c r="M4503" s="15"/>
      <c r="N4503" s="16"/>
      <c r="O4503" s="17"/>
      <c r="P4503" s="18"/>
    </row>
    <row r="4504" spans="4:16" x14ac:dyDescent="0.25">
      <c r="D4504" s="11"/>
      <c r="E4504" s="11"/>
      <c r="F4504" s="12"/>
      <c r="G4504" s="11"/>
      <c r="H4504" s="13"/>
      <c r="I4504" s="14"/>
      <c r="K4504" s="11"/>
      <c r="L4504" s="11"/>
      <c r="M4504" s="15"/>
      <c r="N4504" s="16"/>
      <c r="O4504" s="17"/>
      <c r="P4504" s="18"/>
    </row>
    <row r="4505" spans="4:16" x14ac:dyDescent="0.25">
      <c r="D4505" s="11"/>
      <c r="E4505" s="11"/>
      <c r="F4505" s="12"/>
      <c r="G4505" s="11"/>
      <c r="H4505" s="13"/>
      <c r="I4505" s="14"/>
      <c r="K4505" s="11"/>
      <c r="L4505" s="11"/>
      <c r="M4505" s="15"/>
      <c r="N4505" s="16"/>
      <c r="O4505" s="17"/>
      <c r="P4505" s="18"/>
    </row>
    <row r="4506" spans="4:16" x14ac:dyDescent="0.25">
      <c r="D4506" s="11"/>
      <c r="E4506" s="11"/>
      <c r="F4506" s="12"/>
      <c r="G4506" s="11"/>
      <c r="H4506" s="13"/>
      <c r="I4506" s="14"/>
      <c r="K4506" s="11"/>
      <c r="L4506" s="11"/>
      <c r="M4506" s="15"/>
      <c r="N4506" s="16"/>
      <c r="O4506" s="17"/>
      <c r="P4506" s="18"/>
    </row>
    <row r="4507" spans="4:16" x14ac:dyDescent="0.25">
      <c r="D4507" s="11"/>
      <c r="E4507" s="11"/>
      <c r="F4507" s="12"/>
      <c r="G4507" s="11"/>
      <c r="H4507" s="13"/>
      <c r="I4507" s="14"/>
      <c r="K4507" s="11"/>
      <c r="L4507" s="11"/>
      <c r="M4507" s="15"/>
      <c r="N4507" s="16"/>
      <c r="O4507" s="17"/>
      <c r="P4507" s="18"/>
    </row>
    <row r="4508" spans="4:16" x14ac:dyDescent="0.25">
      <c r="D4508" s="11"/>
      <c r="E4508" s="11"/>
      <c r="F4508" s="12"/>
      <c r="G4508" s="11"/>
      <c r="H4508" s="13"/>
      <c r="I4508" s="14"/>
      <c r="K4508" s="11"/>
      <c r="L4508" s="11"/>
      <c r="M4508" s="15"/>
      <c r="N4508" s="16"/>
      <c r="O4508" s="17"/>
      <c r="P4508" s="18"/>
    </row>
    <row r="4509" spans="4:16" x14ac:dyDescent="0.25">
      <c r="D4509" s="11"/>
      <c r="E4509" s="11"/>
      <c r="F4509" s="12"/>
      <c r="G4509" s="11"/>
      <c r="H4509" s="13"/>
      <c r="I4509" s="14"/>
      <c r="K4509" s="11"/>
      <c r="L4509" s="11"/>
      <c r="M4509" s="15"/>
      <c r="N4509" s="16"/>
      <c r="O4509" s="17"/>
      <c r="P4509" s="18"/>
    </row>
    <row r="4510" spans="4:16" x14ac:dyDescent="0.25">
      <c r="D4510" s="11"/>
      <c r="E4510" s="11"/>
      <c r="F4510" s="12"/>
      <c r="G4510" s="11"/>
      <c r="H4510" s="13"/>
      <c r="I4510" s="14"/>
      <c r="K4510" s="11"/>
      <c r="L4510" s="11"/>
      <c r="M4510" s="15"/>
      <c r="N4510" s="16"/>
      <c r="O4510" s="17"/>
      <c r="P4510" s="18"/>
    </row>
    <row r="4511" spans="4:16" x14ac:dyDescent="0.25">
      <c r="D4511" s="11"/>
      <c r="E4511" s="11"/>
      <c r="F4511" s="12"/>
      <c r="G4511" s="11"/>
      <c r="H4511" s="13"/>
      <c r="I4511" s="14"/>
      <c r="K4511" s="11"/>
      <c r="L4511" s="11"/>
      <c r="M4511" s="15"/>
      <c r="N4511" s="16"/>
      <c r="O4511" s="17"/>
      <c r="P4511" s="18"/>
    </row>
    <row r="4512" spans="4:16" x14ac:dyDescent="0.25">
      <c r="D4512" s="11"/>
      <c r="E4512" s="11"/>
      <c r="F4512" s="12"/>
      <c r="G4512" s="11"/>
      <c r="H4512" s="13"/>
      <c r="I4512" s="14"/>
      <c r="K4512" s="11"/>
      <c r="L4512" s="11"/>
      <c r="M4512" s="15"/>
      <c r="N4512" s="16"/>
      <c r="O4512" s="17"/>
      <c r="P4512" s="18"/>
    </row>
    <row r="4513" spans="4:16" x14ac:dyDescent="0.25">
      <c r="D4513" s="11"/>
      <c r="E4513" s="11"/>
      <c r="F4513" s="12"/>
      <c r="G4513" s="11"/>
      <c r="H4513" s="13"/>
      <c r="I4513" s="14"/>
      <c r="K4513" s="11"/>
      <c r="L4513" s="11"/>
      <c r="M4513" s="15"/>
      <c r="N4513" s="16"/>
      <c r="O4513" s="17"/>
      <c r="P4513" s="18"/>
    </row>
    <row r="4514" spans="4:16" x14ac:dyDescent="0.25">
      <c r="D4514" s="11"/>
      <c r="E4514" s="11"/>
      <c r="F4514" s="12"/>
      <c r="G4514" s="11"/>
      <c r="H4514" s="13"/>
      <c r="I4514" s="14"/>
      <c r="K4514" s="11"/>
      <c r="L4514" s="11"/>
      <c r="M4514" s="15"/>
      <c r="N4514" s="16"/>
      <c r="O4514" s="17"/>
      <c r="P4514" s="18"/>
    </row>
    <row r="4515" spans="4:16" x14ac:dyDescent="0.25">
      <c r="D4515" s="11"/>
      <c r="E4515" s="11"/>
      <c r="F4515" s="12"/>
      <c r="G4515" s="11"/>
      <c r="H4515" s="13"/>
      <c r="I4515" s="14"/>
      <c r="K4515" s="11"/>
      <c r="L4515" s="11"/>
      <c r="M4515" s="15"/>
      <c r="N4515" s="16"/>
      <c r="O4515" s="17"/>
      <c r="P4515" s="18"/>
    </row>
    <row r="4516" spans="4:16" x14ac:dyDescent="0.25">
      <c r="D4516" s="11"/>
      <c r="E4516" s="11"/>
      <c r="F4516" s="12"/>
      <c r="G4516" s="11"/>
      <c r="H4516" s="13"/>
      <c r="I4516" s="14"/>
      <c r="K4516" s="11"/>
      <c r="L4516" s="11"/>
      <c r="M4516" s="15"/>
      <c r="N4516" s="16"/>
      <c r="O4516" s="17"/>
      <c r="P4516" s="18"/>
    </row>
    <row r="4517" spans="4:16" x14ac:dyDescent="0.25">
      <c r="D4517" s="11"/>
      <c r="E4517" s="11"/>
      <c r="F4517" s="12"/>
      <c r="G4517" s="11"/>
      <c r="H4517" s="13"/>
      <c r="I4517" s="14"/>
      <c r="K4517" s="11"/>
      <c r="L4517" s="11"/>
      <c r="M4517" s="15"/>
      <c r="N4517" s="16"/>
      <c r="O4517" s="17"/>
      <c r="P4517" s="18"/>
    </row>
    <row r="4518" spans="4:16" x14ac:dyDescent="0.25">
      <c r="D4518" s="11"/>
      <c r="E4518" s="11"/>
      <c r="F4518" s="12"/>
      <c r="G4518" s="11"/>
      <c r="H4518" s="13"/>
      <c r="I4518" s="14"/>
      <c r="K4518" s="11"/>
      <c r="L4518" s="11"/>
      <c r="M4518" s="15"/>
      <c r="N4518" s="16"/>
      <c r="O4518" s="17"/>
      <c r="P4518" s="18"/>
    </row>
    <row r="4519" spans="4:16" x14ac:dyDescent="0.25">
      <c r="D4519" s="11"/>
      <c r="E4519" s="11"/>
      <c r="F4519" s="12"/>
      <c r="G4519" s="11"/>
      <c r="H4519" s="13"/>
      <c r="I4519" s="14"/>
      <c r="K4519" s="11"/>
      <c r="L4519" s="11"/>
      <c r="M4519" s="15"/>
      <c r="N4519" s="16"/>
      <c r="O4519" s="17"/>
      <c r="P4519" s="18"/>
    </row>
    <row r="4520" spans="4:16" x14ac:dyDescent="0.25">
      <c r="D4520" s="11"/>
      <c r="E4520" s="11"/>
      <c r="F4520" s="12"/>
      <c r="G4520" s="11"/>
      <c r="H4520" s="13"/>
      <c r="I4520" s="14"/>
      <c r="K4520" s="11"/>
      <c r="L4520" s="11"/>
      <c r="M4520" s="15"/>
      <c r="N4520" s="16"/>
      <c r="O4520" s="17"/>
      <c r="P4520" s="18"/>
    </row>
    <row r="4521" spans="4:16" x14ac:dyDescent="0.25">
      <c r="D4521" s="11"/>
      <c r="E4521" s="11"/>
      <c r="F4521" s="12"/>
      <c r="G4521" s="11"/>
      <c r="H4521" s="13"/>
      <c r="I4521" s="14"/>
      <c r="K4521" s="11"/>
      <c r="L4521" s="11"/>
      <c r="M4521" s="15"/>
      <c r="N4521" s="16"/>
      <c r="O4521" s="17"/>
      <c r="P4521" s="18"/>
    </row>
    <row r="4522" spans="4:16" x14ac:dyDescent="0.25">
      <c r="D4522" s="11"/>
      <c r="E4522" s="11"/>
      <c r="F4522" s="12"/>
      <c r="G4522" s="11"/>
      <c r="H4522" s="13"/>
      <c r="I4522" s="14"/>
      <c r="K4522" s="11"/>
      <c r="L4522" s="11"/>
      <c r="M4522" s="15"/>
      <c r="N4522" s="16"/>
      <c r="O4522" s="17"/>
      <c r="P4522" s="18"/>
    </row>
    <row r="4523" spans="4:16" x14ac:dyDescent="0.25">
      <c r="D4523" s="11"/>
      <c r="E4523" s="11"/>
      <c r="F4523" s="12"/>
      <c r="G4523" s="11"/>
      <c r="H4523" s="13"/>
      <c r="I4523" s="14"/>
      <c r="K4523" s="11"/>
      <c r="L4523" s="11"/>
      <c r="M4523" s="15"/>
      <c r="N4523" s="16"/>
      <c r="O4523" s="17"/>
      <c r="P4523" s="18"/>
    </row>
    <row r="4524" spans="4:16" x14ac:dyDescent="0.25">
      <c r="D4524" s="11"/>
      <c r="E4524" s="11"/>
      <c r="F4524" s="12"/>
      <c r="G4524" s="11"/>
      <c r="H4524" s="13"/>
      <c r="I4524" s="14"/>
      <c r="K4524" s="11"/>
      <c r="L4524" s="11"/>
      <c r="M4524" s="15"/>
      <c r="N4524" s="16"/>
      <c r="O4524" s="17"/>
      <c r="P4524" s="18"/>
    </row>
    <row r="4525" spans="4:16" x14ac:dyDescent="0.25">
      <c r="D4525" s="11"/>
      <c r="E4525" s="11"/>
      <c r="F4525" s="12"/>
      <c r="G4525" s="11"/>
      <c r="H4525" s="13"/>
      <c r="I4525" s="14"/>
      <c r="K4525" s="11"/>
      <c r="L4525" s="11"/>
      <c r="M4525" s="15"/>
      <c r="N4525" s="16"/>
      <c r="O4525" s="17"/>
      <c r="P4525" s="18"/>
    </row>
    <row r="4526" spans="4:16" x14ac:dyDescent="0.25">
      <c r="D4526" s="11"/>
      <c r="E4526" s="11"/>
      <c r="F4526" s="12"/>
      <c r="G4526" s="11"/>
      <c r="H4526" s="13"/>
      <c r="I4526" s="14"/>
      <c r="K4526" s="11"/>
      <c r="L4526" s="11"/>
      <c r="M4526" s="15"/>
      <c r="N4526" s="16"/>
      <c r="O4526" s="17"/>
      <c r="P4526" s="18"/>
    </row>
    <row r="4527" spans="4:16" x14ac:dyDescent="0.25">
      <c r="D4527" s="11"/>
      <c r="E4527" s="11"/>
      <c r="F4527" s="12"/>
      <c r="G4527" s="11"/>
      <c r="H4527" s="13"/>
      <c r="I4527" s="14"/>
      <c r="K4527" s="11"/>
      <c r="L4527" s="11"/>
      <c r="M4527" s="15"/>
      <c r="N4527" s="16"/>
      <c r="O4527" s="17"/>
      <c r="P4527" s="18"/>
    </row>
    <row r="4528" spans="4:16" x14ac:dyDescent="0.25">
      <c r="D4528" s="11"/>
      <c r="E4528" s="11"/>
      <c r="F4528" s="12"/>
      <c r="G4528" s="11"/>
      <c r="H4528" s="13"/>
      <c r="I4528" s="14"/>
      <c r="K4528" s="11"/>
      <c r="L4528" s="11"/>
      <c r="M4528" s="15"/>
      <c r="N4528" s="16"/>
      <c r="O4528" s="17"/>
      <c r="P4528" s="18"/>
    </row>
    <row r="4529" spans="4:16" x14ac:dyDescent="0.25">
      <c r="D4529" s="11"/>
      <c r="E4529" s="11"/>
      <c r="F4529" s="12"/>
      <c r="G4529" s="11"/>
      <c r="H4529" s="13"/>
      <c r="I4529" s="14"/>
      <c r="K4529" s="11"/>
      <c r="L4529" s="11"/>
      <c r="M4529" s="15"/>
      <c r="N4529" s="16"/>
      <c r="O4529" s="17"/>
      <c r="P4529" s="18"/>
    </row>
    <row r="4530" spans="4:16" x14ac:dyDescent="0.25">
      <c r="D4530" s="11"/>
      <c r="E4530" s="11"/>
      <c r="F4530" s="12"/>
      <c r="G4530" s="11"/>
      <c r="H4530" s="13"/>
      <c r="I4530" s="14"/>
      <c r="K4530" s="11"/>
      <c r="L4530" s="11"/>
      <c r="M4530" s="15"/>
      <c r="N4530" s="16"/>
      <c r="O4530" s="17"/>
      <c r="P4530" s="18"/>
    </row>
    <row r="4531" spans="4:16" x14ac:dyDescent="0.25">
      <c r="D4531" s="11"/>
      <c r="E4531" s="11"/>
      <c r="F4531" s="12"/>
      <c r="G4531" s="11"/>
      <c r="H4531" s="13"/>
      <c r="I4531" s="14"/>
      <c r="K4531" s="11"/>
      <c r="L4531" s="11"/>
      <c r="M4531" s="15"/>
      <c r="N4531" s="16"/>
      <c r="O4531" s="17"/>
      <c r="P4531" s="18"/>
    </row>
    <row r="4532" spans="4:16" x14ac:dyDescent="0.25">
      <c r="D4532" s="11"/>
      <c r="E4532" s="11"/>
      <c r="F4532" s="12"/>
      <c r="G4532" s="11"/>
      <c r="H4532" s="13"/>
      <c r="I4532" s="14"/>
      <c r="K4532" s="11"/>
      <c r="L4532" s="11"/>
      <c r="M4532" s="15"/>
      <c r="N4532" s="16"/>
      <c r="O4532" s="17"/>
      <c r="P4532" s="18"/>
    </row>
    <row r="4533" spans="4:16" x14ac:dyDescent="0.25">
      <c r="D4533" s="11"/>
      <c r="E4533" s="11"/>
      <c r="F4533" s="12"/>
      <c r="G4533" s="11"/>
      <c r="H4533" s="13"/>
      <c r="I4533" s="14"/>
      <c r="K4533" s="11"/>
      <c r="L4533" s="11"/>
      <c r="M4533" s="15"/>
      <c r="N4533" s="16"/>
      <c r="O4533" s="17"/>
      <c r="P4533" s="18"/>
    </row>
    <row r="4534" spans="4:16" x14ac:dyDescent="0.25">
      <c r="D4534" s="11"/>
      <c r="E4534" s="11"/>
      <c r="F4534" s="12"/>
      <c r="G4534" s="11"/>
      <c r="H4534" s="13"/>
      <c r="I4534" s="14"/>
      <c r="K4534" s="11"/>
      <c r="L4534" s="11"/>
      <c r="M4534" s="15"/>
      <c r="N4534" s="16"/>
      <c r="O4534" s="17"/>
      <c r="P4534" s="18"/>
    </row>
    <row r="4535" spans="4:16" x14ac:dyDescent="0.25">
      <c r="D4535" s="11"/>
      <c r="E4535" s="11"/>
      <c r="F4535" s="12"/>
      <c r="G4535" s="11"/>
      <c r="H4535" s="13"/>
      <c r="I4535" s="14"/>
      <c r="K4535" s="11"/>
      <c r="L4535" s="11"/>
      <c r="M4535" s="15"/>
      <c r="N4535" s="16"/>
      <c r="O4535" s="17"/>
      <c r="P4535" s="18"/>
    </row>
    <row r="4536" spans="4:16" x14ac:dyDescent="0.25">
      <c r="D4536" s="11"/>
      <c r="E4536" s="11"/>
      <c r="F4536" s="12"/>
      <c r="G4536" s="11"/>
      <c r="H4536" s="13"/>
      <c r="I4536" s="14"/>
      <c r="K4536" s="11"/>
      <c r="L4536" s="11"/>
      <c r="M4536" s="15"/>
      <c r="N4536" s="16"/>
      <c r="O4536" s="17"/>
      <c r="P4536" s="18"/>
    </row>
    <row r="4537" spans="4:16" x14ac:dyDescent="0.25">
      <c r="D4537" s="11"/>
      <c r="E4537" s="11"/>
      <c r="F4537" s="12"/>
      <c r="G4537" s="11"/>
      <c r="H4537" s="13"/>
      <c r="I4537" s="14"/>
      <c r="K4537" s="11"/>
      <c r="L4537" s="11"/>
      <c r="M4537" s="15"/>
      <c r="N4537" s="16"/>
      <c r="O4537" s="17"/>
      <c r="P4537" s="18"/>
    </row>
    <row r="4538" spans="4:16" x14ac:dyDescent="0.25">
      <c r="D4538" s="11"/>
      <c r="E4538" s="11"/>
      <c r="F4538" s="12"/>
      <c r="G4538" s="11"/>
      <c r="H4538" s="13"/>
      <c r="I4538" s="14"/>
      <c r="K4538" s="11"/>
      <c r="L4538" s="11"/>
      <c r="M4538" s="15"/>
      <c r="N4538" s="16"/>
      <c r="O4538" s="17"/>
      <c r="P4538" s="18"/>
    </row>
    <row r="4539" spans="4:16" x14ac:dyDescent="0.25">
      <c r="D4539" s="11"/>
      <c r="E4539" s="11"/>
      <c r="F4539" s="12"/>
      <c r="G4539" s="11"/>
      <c r="H4539" s="13"/>
      <c r="I4539" s="14"/>
      <c r="K4539" s="11"/>
      <c r="L4539" s="11"/>
      <c r="M4539" s="15"/>
      <c r="N4539" s="16"/>
      <c r="O4539" s="17"/>
      <c r="P4539" s="18"/>
    </row>
    <row r="4540" spans="4:16" x14ac:dyDescent="0.25">
      <c r="D4540" s="11"/>
      <c r="E4540" s="11"/>
      <c r="F4540" s="12"/>
      <c r="G4540" s="11"/>
      <c r="H4540" s="13"/>
      <c r="I4540" s="14"/>
      <c r="K4540" s="11"/>
      <c r="L4540" s="11"/>
      <c r="M4540" s="15"/>
      <c r="N4540" s="16"/>
      <c r="O4540" s="17"/>
      <c r="P4540" s="18"/>
    </row>
    <row r="4541" spans="4:16" x14ac:dyDescent="0.25">
      <c r="D4541" s="11"/>
      <c r="E4541" s="11"/>
      <c r="F4541" s="12"/>
      <c r="G4541" s="11"/>
      <c r="H4541" s="13"/>
      <c r="I4541" s="14"/>
      <c r="K4541" s="11"/>
      <c r="L4541" s="11"/>
      <c r="M4541" s="15"/>
      <c r="N4541" s="16"/>
      <c r="O4541" s="17"/>
      <c r="P4541" s="18"/>
    </row>
    <row r="4542" spans="4:16" x14ac:dyDescent="0.25">
      <c r="D4542" s="11"/>
      <c r="E4542" s="11"/>
      <c r="F4542" s="12"/>
      <c r="G4542" s="11"/>
      <c r="H4542" s="13"/>
      <c r="I4542" s="14"/>
      <c r="K4542" s="11"/>
      <c r="L4542" s="11"/>
      <c r="M4542" s="15"/>
      <c r="N4542" s="16"/>
      <c r="O4542" s="17"/>
      <c r="P4542" s="18"/>
    </row>
    <row r="4543" spans="4:16" x14ac:dyDescent="0.25">
      <c r="D4543" s="11"/>
      <c r="E4543" s="11"/>
      <c r="F4543" s="12"/>
      <c r="G4543" s="11"/>
      <c r="H4543" s="13"/>
      <c r="I4543" s="14"/>
      <c r="K4543" s="11"/>
      <c r="L4543" s="11"/>
      <c r="M4543" s="15"/>
      <c r="N4543" s="16"/>
      <c r="O4543" s="17"/>
      <c r="P4543" s="18"/>
    </row>
    <row r="4544" spans="4:16" x14ac:dyDescent="0.25">
      <c r="D4544" s="11"/>
      <c r="E4544" s="11"/>
      <c r="F4544" s="12"/>
      <c r="G4544" s="11"/>
      <c r="H4544" s="13"/>
      <c r="I4544" s="14"/>
      <c r="K4544" s="11"/>
      <c r="L4544" s="11"/>
      <c r="M4544" s="15"/>
      <c r="N4544" s="16"/>
      <c r="O4544" s="17"/>
      <c r="P4544" s="18"/>
    </row>
    <row r="4545" spans="4:16" x14ac:dyDescent="0.25">
      <c r="D4545" s="11"/>
      <c r="E4545" s="11"/>
      <c r="F4545" s="12"/>
      <c r="G4545" s="11"/>
      <c r="H4545" s="13"/>
      <c r="I4545" s="14"/>
      <c r="K4545" s="11"/>
      <c r="L4545" s="11"/>
      <c r="M4545" s="15"/>
      <c r="N4545" s="16"/>
      <c r="O4545" s="17"/>
      <c r="P4545" s="18"/>
    </row>
    <row r="4546" spans="4:16" x14ac:dyDescent="0.25">
      <c r="D4546" s="11"/>
      <c r="E4546" s="11"/>
      <c r="F4546" s="12"/>
      <c r="G4546" s="11"/>
      <c r="H4546" s="13"/>
      <c r="I4546" s="14"/>
      <c r="K4546" s="11"/>
      <c r="L4546" s="11"/>
      <c r="M4546" s="15"/>
      <c r="N4546" s="16"/>
      <c r="O4546" s="17"/>
      <c r="P4546" s="18"/>
    </row>
    <row r="4547" spans="4:16" x14ac:dyDescent="0.25">
      <c r="D4547" s="11"/>
      <c r="E4547" s="11"/>
      <c r="F4547" s="12"/>
      <c r="G4547" s="11"/>
      <c r="H4547" s="13"/>
      <c r="I4547" s="14"/>
      <c r="K4547" s="11"/>
      <c r="L4547" s="11"/>
      <c r="M4547" s="15"/>
      <c r="N4547" s="16"/>
      <c r="O4547" s="17"/>
      <c r="P4547" s="18"/>
    </row>
    <row r="4548" spans="4:16" x14ac:dyDescent="0.25">
      <c r="D4548" s="11"/>
      <c r="E4548" s="11"/>
      <c r="F4548" s="12"/>
      <c r="G4548" s="11"/>
      <c r="H4548" s="13"/>
      <c r="I4548" s="14"/>
      <c r="K4548" s="11"/>
      <c r="L4548" s="11"/>
      <c r="M4548" s="15"/>
      <c r="N4548" s="16"/>
      <c r="O4548" s="17"/>
      <c r="P4548" s="18"/>
    </row>
    <row r="4549" spans="4:16" x14ac:dyDescent="0.25">
      <c r="D4549" s="11"/>
      <c r="E4549" s="11"/>
      <c r="F4549" s="12"/>
      <c r="G4549" s="11"/>
      <c r="H4549" s="13"/>
      <c r="I4549" s="14"/>
      <c r="K4549" s="11"/>
      <c r="L4549" s="11"/>
      <c r="M4549" s="15"/>
      <c r="N4549" s="16"/>
      <c r="O4549" s="17"/>
      <c r="P4549" s="18"/>
    </row>
    <row r="4550" spans="4:16" x14ac:dyDescent="0.25">
      <c r="D4550" s="11"/>
      <c r="E4550" s="11"/>
      <c r="F4550" s="12"/>
      <c r="G4550" s="11"/>
      <c r="H4550" s="13"/>
      <c r="I4550" s="14"/>
      <c r="K4550" s="11"/>
      <c r="L4550" s="11"/>
      <c r="M4550" s="15"/>
      <c r="N4550" s="16"/>
      <c r="O4550" s="17"/>
      <c r="P4550" s="18"/>
    </row>
    <row r="4551" spans="4:16" x14ac:dyDescent="0.25">
      <c r="D4551" s="11"/>
      <c r="E4551" s="11"/>
      <c r="F4551" s="12"/>
      <c r="G4551" s="11"/>
      <c r="H4551" s="13"/>
      <c r="I4551" s="14"/>
      <c r="K4551" s="11"/>
      <c r="L4551" s="11"/>
      <c r="M4551" s="15"/>
      <c r="N4551" s="16"/>
      <c r="O4551" s="17"/>
      <c r="P4551" s="18"/>
    </row>
    <row r="4552" spans="4:16" x14ac:dyDescent="0.25">
      <c r="D4552" s="11"/>
      <c r="E4552" s="11"/>
      <c r="F4552" s="12"/>
      <c r="G4552" s="11"/>
      <c r="H4552" s="13"/>
      <c r="I4552" s="14"/>
      <c r="K4552" s="11"/>
      <c r="L4552" s="11"/>
      <c r="M4552" s="15"/>
      <c r="N4552" s="16"/>
      <c r="O4552" s="17"/>
      <c r="P4552" s="18"/>
    </row>
    <row r="4553" spans="4:16" x14ac:dyDescent="0.25">
      <c r="D4553" s="11"/>
      <c r="E4553" s="11"/>
      <c r="F4553" s="12"/>
      <c r="G4553" s="11"/>
      <c r="H4553" s="13"/>
      <c r="I4553" s="14"/>
      <c r="K4553" s="11"/>
      <c r="L4553" s="11"/>
      <c r="M4553" s="15"/>
      <c r="N4553" s="16"/>
      <c r="O4553" s="17"/>
      <c r="P4553" s="18"/>
    </row>
    <row r="4554" spans="4:16" x14ac:dyDescent="0.25">
      <c r="D4554" s="11"/>
      <c r="E4554" s="11"/>
      <c r="F4554" s="12"/>
      <c r="G4554" s="11"/>
      <c r="H4554" s="13"/>
      <c r="I4554" s="14"/>
      <c r="K4554" s="11"/>
      <c r="L4554" s="11"/>
      <c r="M4554" s="15"/>
      <c r="N4554" s="16"/>
      <c r="O4554" s="17"/>
      <c r="P4554" s="18"/>
    </row>
    <row r="4555" spans="4:16" x14ac:dyDescent="0.25">
      <c r="D4555" s="11"/>
      <c r="E4555" s="11"/>
      <c r="F4555" s="12"/>
      <c r="G4555" s="11"/>
      <c r="H4555" s="13"/>
      <c r="I4555" s="14"/>
      <c r="K4555" s="11"/>
      <c r="L4555" s="11"/>
      <c r="M4555" s="15"/>
      <c r="N4555" s="16"/>
      <c r="O4555" s="17"/>
      <c r="P4555" s="18"/>
    </row>
    <row r="4556" spans="4:16" x14ac:dyDescent="0.25">
      <c r="D4556" s="11"/>
      <c r="E4556" s="11"/>
      <c r="F4556" s="12"/>
      <c r="G4556" s="11"/>
      <c r="H4556" s="13"/>
      <c r="I4556" s="14"/>
      <c r="K4556" s="11"/>
      <c r="L4556" s="11"/>
      <c r="M4556" s="15"/>
      <c r="N4556" s="16"/>
      <c r="O4556" s="17"/>
      <c r="P4556" s="18"/>
    </row>
    <row r="4557" spans="4:16" x14ac:dyDescent="0.25">
      <c r="D4557" s="11"/>
      <c r="E4557" s="11"/>
      <c r="F4557" s="12"/>
      <c r="G4557" s="11"/>
      <c r="H4557" s="13"/>
      <c r="I4557" s="14"/>
      <c r="K4557" s="11"/>
      <c r="L4557" s="11"/>
      <c r="M4557" s="15"/>
      <c r="N4557" s="16"/>
      <c r="O4557" s="17"/>
      <c r="P4557" s="18"/>
    </row>
    <row r="4558" spans="4:16" x14ac:dyDescent="0.25">
      <c r="D4558" s="11"/>
      <c r="E4558" s="11"/>
      <c r="F4558" s="12"/>
      <c r="G4558" s="11"/>
      <c r="H4558" s="13"/>
      <c r="I4558" s="14"/>
      <c r="K4558" s="11"/>
      <c r="L4558" s="11"/>
      <c r="M4558" s="15"/>
      <c r="N4558" s="16"/>
      <c r="O4558" s="17"/>
      <c r="P4558" s="18"/>
    </row>
    <row r="4559" spans="4:16" x14ac:dyDescent="0.25">
      <c r="D4559" s="11"/>
      <c r="E4559" s="11"/>
      <c r="F4559" s="12"/>
      <c r="G4559" s="11"/>
      <c r="H4559" s="13"/>
      <c r="I4559" s="14"/>
      <c r="K4559" s="11"/>
      <c r="L4559" s="11"/>
      <c r="M4559" s="15"/>
      <c r="N4559" s="16"/>
      <c r="O4559" s="17"/>
      <c r="P4559" s="18"/>
    </row>
    <row r="4560" spans="4:16" x14ac:dyDescent="0.25">
      <c r="D4560" s="11"/>
      <c r="E4560" s="11"/>
      <c r="F4560" s="12"/>
      <c r="G4560" s="11"/>
      <c r="H4560" s="13"/>
      <c r="I4560" s="14"/>
      <c r="K4560" s="11"/>
      <c r="L4560" s="11"/>
      <c r="M4560" s="15"/>
      <c r="N4560" s="16"/>
      <c r="O4560" s="17"/>
      <c r="P4560" s="18"/>
    </row>
    <row r="4561" spans="4:16" x14ac:dyDescent="0.25">
      <c r="D4561" s="11"/>
      <c r="E4561" s="11"/>
      <c r="F4561" s="12"/>
      <c r="G4561" s="11"/>
      <c r="H4561" s="13"/>
      <c r="I4561" s="14"/>
      <c r="K4561" s="11"/>
      <c r="L4561" s="11"/>
      <c r="M4561" s="15"/>
      <c r="N4561" s="16"/>
      <c r="O4561" s="17"/>
      <c r="P4561" s="18"/>
    </row>
    <row r="4562" spans="4:16" x14ac:dyDescent="0.25">
      <c r="D4562" s="11"/>
      <c r="E4562" s="11"/>
      <c r="F4562" s="12"/>
      <c r="G4562" s="11"/>
      <c r="H4562" s="13"/>
      <c r="I4562" s="14"/>
      <c r="K4562" s="11"/>
      <c r="L4562" s="11"/>
      <c r="M4562" s="15"/>
      <c r="N4562" s="16"/>
      <c r="O4562" s="17"/>
      <c r="P4562" s="18"/>
    </row>
    <row r="4563" spans="4:16" x14ac:dyDescent="0.25">
      <c r="D4563" s="11"/>
      <c r="E4563" s="11"/>
      <c r="F4563" s="12"/>
      <c r="G4563" s="11"/>
      <c r="H4563" s="13"/>
      <c r="I4563" s="14"/>
      <c r="K4563" s="11"/>
      <c r="L4563" s="11"/>
      <c r="M4563" s="15"/>
      <c r="N4563" s="16"/>
      <c r="O4563" s="17"/>
      <c r="P4563" s="18"/>
    </row>
    <row r="4564" spans="4:16" x14ac:dyDescent="0.25">
      <c r="D4564" s="11"/>
      <c r="E4564" s="11"/>
      <c r="F4564" s="12"/>
      <c r="G4564" s="11"/>
      <c r="H4564" s="13"/>
      <c r="I4564" s="14"/>
      <c r="K4564" s="11"/>
      <c r="L4564" s="11"/>
      <c r="M4564" s="15"/>
      <c r="N4564" s="16"/>
      <c r="O4564" s="17"/>
      <c r="P4564" s="18"/>
    </row>
    <row r="4565" spans="4:16" x14ac:dyDescent="0.25">
      <c r="D4565" s="11"/>
      <c r="E4565" s="11"/>
      <c r="F4565" s="12"/>
      <c r="G4565" s="11"/>
      <c r="H4565" s="13"/>
      <c r="I4565" s="14"/>
      <c r="K4565" s="11"/>
      <c r="L4565" s="11"/>
      <c r="M4565" s="15"/>
      <c r="N4565" s="16"/>
      <c r="O4565" s="17"/>
      <c r="P4565" s="18"/>
    </row>
    <row r="4566" spans="4:16" x14ac:dyDescent="0.25">
      <c r="D4566" s="11"/>
      <c r="E4566" s="11"/>
      <c r="F4566" s="12"/>
      <c r="G4566" s="11"/>
      <c r="H4566" s="13"/>
      <c r="I4566" s="14"/>
      <c r="K4566" s="11"/>
      <c r="L4566" s="11"/>
      <c r="M4566" s="15"/>
      <c r="N4566" s="16"/>
      <c r="O4566" s="17"/>
      <c r="P4566" s="18"/>
    </row>
    <row r="4567" spans="4:16" x14ac:dyDescent="0.25">
      <c r="D4567" s="11"/>
      <c r="E4567" s="11"/>
      <c r="F4567" s="12"/>
      <c r="G4567" s="11"/>
      <c r="H4567" s="13"/>
      <c r="I4567" s="14"/>
      <c r="K4567" s="11"/>
      <c r="L4567" s="11"/>
      <c r="M4567" s="15"/>
      <c r="N4567" s="16"/>
      <c r="O4567" s="17"/>
      <c r="P4567" s="18"/>
    </row>
    <row r="4568" spans="4:16" x14ac:dyDescent="0.25">
      <c r="D4568" s="11"/>
      <c r="E4568" s="11"/>
      <c r="F4568" s="12"/>
      <c r="G4568" s="11"/>
      <c r="H4568" s="13"/>
      <c r="I4568" s="14"/>
      <c r="K4568" s="11"/>
      <c r="L4568" s="11"/>
      <c r="M4568" s="15"/>
      <c r="N4568" s="16"/>
      <c r="O4568" s="17"/>
      <c r="P4568" s="18"/>
    </row>
    <row r="4569" spans="4:16" x14ac:dyDescent="0.25">
      <c r="D4569" s="11"/>
      <c r="E4569" s="11"/>
      <c r="F4569" s="12"/>
      <c r="G4569" s="11"/>
      <c r="H4569" s="13"/>
      <c r="I4569" s="14"/>
      <c r="K4569" s="11"/>
      <c r="L4569" s="11"/>
      <c r="M4569" s="15"/>
      <c r="N4569" s="16"/>
      <c r="O4569" s="17"/>
      <c r="P4569" s="18"/>
    </row>
    <row r="4570" spans="4:16" x14ac:dyDescent="0.25">
      <c r="D4570" s="11"/>
      <c r="E4570" s="11"/>
      <c r="F4570" s="12"/>
      <c r="G4570" s="11"/>
      <c r="H4570" s="13"/>
      <c r="I4570" s="14"/>
      <c r="K4570" s="11"/>
      <c r="L4570" s="11"/>
      <c r="M4570" s="15"/>
      <c r="N4570" s="16"/>
      <c r="O4570" s="17"/>
      <c r="P4570" s="18"/>
    </row>
    <row r="4571" spans="4:16" x14ac:dyDescent="0.25">
      <c r="D4571" s="11"/>
      <c r="E4571" s="11"/>
      <c r="F4571" s="12"/>
      <c r="G4571" s="11"/>
      <c r="H4571" s="13"/>
      <c r="I4571" s="14"/>
      <c r="K4571" s="11"/>
      <c r="L4571" s="11"/>
      <c r="M4571" s="15"/>
      <c r="N4571" s="16"/>
      <c r="O4571" s="17"/>
      <c r="P4571" s="18"/>
    </row>
    <row r="4572" spans="4:16" x14ac:dyDescent="0.25">
      <c r="D4572" s="11"/>
      <c r="E4572" s="11"/>
      <c r="F4572" s="12"/>
      <c r="G4572" s="11"/>
      <c r="H4572" s="13"/>
      <c r="I4572" s="14"/>
      <c r="K4572" s="11"/>
      <c r="L4572" s="11"/>
      <c r="M4572" s="15"/>
      <c r="N4572" s="16"/>
      <c r="O4572" s="17"/>
      <c r="P4572" s="18"/>
    </row>
    <row r="4573" spans="4:16" x14ac:dyDescent="0.25">
      <c r="D4573" s="11"/>
      <c r="E4573" s="11"/>
      <c r="F4573" s="12"/>
      <c r="G4573" s="11"/>
      <c r="H4573" s="13"/>
      <c r="I4573" s="14"/>
      <c r="K4573" s="11"/>
      <c r="L4573" s="11"/>
      <c r="M4573" s="15"/>
      <c r="N4573" s="16"/>
      <c r="O4573" s="17"/>
      <c r="P4573" s="18"/>
    </row>
    <row r="4574" spans="4:16" x14ac:dyDescent="0.25">
      <c r="D4574" s="11"/>
      <c r="E4574" s="11"/>
      <c r="F4574" s="12"/>
      <c r="G4574" s="11"/>
      <c r="H4574" s="13"/>
      <c r="I4574" s="14"/>
      <c r="K4574" s="11"/>
      <c r="L4574" s="11"/>
      <c r="M4574" s="15"/>
      <c r="N4574" s="16"/>
      <c r="O4574" s="17"/>
      <c r="P4574" s="18"/>
    </row>
    <row r="4575" spans="4:16" x14ac:dyDescent="0.25">
      <c r="D4575" s="11"/>
      <c r="E4575" s="11"/>
      <c r="F4575" s="12"/>
      <c r="G4575" s="11"/>
      <c r="H4575" s="13"/>
      <c r="I4575" s="14"/>
      <c r="K4575" s="11"/>
      <c r="L4575" s="11"/>
      <c r="M4575" s="15"/>
      <c r="N4575" s="16"/>
      <c r="O4575" s="17"/>
      <c r="P4575" s="18"/>
    </row>
    <row r="4576" spans="4:16" x14ac:dyDescent="0.25">
      <c r="D4576" s="11"/>
      <c r="E4576" s="11"/>
      <c r="F4576" s="12"/>
      <c r="G4576" s="11"/>
      <c r="H4576" s="13"/>
      <c r="I4576" s="14"/>
      <c r="K4576" s="11"/>
      <c r="L4576" s="11"/>
      <c r="M4576" s="15"/>
      <c r="N4576" s="16"/>
      <c r="O4576" s="17"/>
      <c r="P4576" s="18"/>
    </row>
    <row r="4577" spans="4:16" x14ac:dyDescent="0.25">
      <c r="D4577" s="11"/>
      <c r="E4577" s="11"/>
      <c r="F4577" s="12"/>
      <c r="G4577" s="11"/>
      <c r="H4577" s="13"/>
      <c r="I4577" s="14"/>
      <c r="K4577" s="11"/>
      <c r="L4577" s="11"/>
      <c r="M4577" s="15"/>
      <c r="N4577" s="16"/>
      <c r="O4577" s="17"/>
      <c r="P4577" s="18"/>
    </row>
    <row r="4578" spans="4:16" x14ac:dyDescent="0.25">
      <c r="D4578" s="11"/>
      <c r="E4578" s="11"/>
      <c r="F4578" s="12"/>
      <c r="G4578" s="11"/>
      <c r="H4578" s="13"/>
      <c r="I4578" s="14"/>
      <c r="K4578" s="11"/>
      <c r="L4578" s="11"/>
      <c r="M4578" s="15"/>
      <c r="N4578" s="16"/>
      <c r="O4578" s="17"/>
      <c r="P4578" s="18"/>
    </row>
    <row r="4579" spans="4:16" x14ac:dyDescent="0.25">
      <c r="D4579" s="11"/>
      <c r="E4579" s="11"/>
      <c r="F4579" s="12"/>
      <c r="G4579" s="11"/>
      <c r="H4579" s="13"/>
      <c r="I4579" s="14"/>
      <c r="K4579" s="11"/>
      <c r="L4579" s="11"/>
      <c r="M4579" s="15"/>
      <c r="N4579" s="16"/>
      <c r="O4579" s="17"/>
      <c r="P4579" s="18"/>
    </row>
    <row r="4580" spans="4:16" x14ac:dyDescent="0.25">
      <c r="D4580" s="11"/>
      <c r="E4580" s="11"/>
      <c r="F4580" s="12"/>
      <c r="G4580" s="11"/>
      <c r="H4580" s="13"/>
      <c r="I4580" s="14"/>
      <c r="K4580" s="11"/>
      <c r="L4580" s="11"/>
      <c r="M4580" s="15"/>
      <c r="N4580" s="16"/>
      <c r="O4580" s="17"/>
      <c r="P4580" s="18"/>
    </row>
    <row r="4581" spans="4:16" x14ac:dyDescent="0.25">
      <c r="D4581" s="11"/>
      <c r="E4581" s="11"/>
      <c r="F4581" s="12"/>
      <c r="G4581" s="11"/>
      <c r="H4581" s="13"/>
      <c r="I4581" s="14"/>
      <c r="K4581" s="11"/>
      <c r="L4581" s="11"/>
      <c r="M4581" s="15"/>
      <c r="N4581" s="16"/>
      <c r="O4581" s="17"/>
      <c r="P4581" s="18"/>
    </row>
    <row r="4582" spans="4:16" x14ac:dyDescent="0.25">
      <c r="D4582" s="11"/>
      <c r="E4582" s="11"/>
      <c r="F4582" s="12"/>
      <c r="G4582" s="11"/>
      <c r="H4582" s="13"/>
      <c r="I4582" s="14"/>
      <c r="K4582" s="11"/>
      <c r="L4582" s="11"/>
      <c r="M4582" s="15"/>
      <c r="N4582" s="16"/>
      <c r="O4582" s="17"/>
      <c r="P4582" s="18"/>
    </row>
    <row r="4583" spans="4:16" x14ac:dyDescent="0.25">
      <c r="D4583" s="11"/>
      <c r="E4583" s="11"/>
      <c r="F4583" s="12"/>
      <c r="G4583" s="11"/>
      <c r="H4583" s="13"/>
      <c r="I4583" s="14"/>
      <c r="K4583" s="11"/>
      <c r="L4583" s="11"/>
      <c r="M4583" s="15"/>
      <c r="N4583" s="16"/>
      <c r="O4583" s="17"/>
      <c r="P4583" s="18"/>
    </row>
    <row r="4584" spans="4:16" x14ac:dyDescent="0.25">
      <c r="D4584" s="11"/>
      <c r="E4584" s="11"/>
      <c r="F4584" s="12"/>
      <c r="G4584" s="11"/>
      <c r="H4584" s="13"/>
      <c r="I4584" s="14"/>
      <c r="K4584" s="11"/>
      <c r="L4584" s="11"/>
      <c r="M4584" s="15"/>
      <c r="N4584" s="16"/>
      <c r="O4584" s="17"/>
      <c r="P4584" s="18"/>
    </row>
    <row r="4585" spans="4:16" x14ac:dyDescent="0.25">
      <c r="D4585" s="11"/>
      <c r="E4585" s="11"/>
      <c r="F4585" s="12"/>
      <c r="G4585" s="11"/>
      <c r="H4585" s="13"/>
      <c r="I4585" s="14"/>
      <c r="K4585" s="11"/>
      <c r="L4585" s="11"/>
      <c r="M4585" s="15"/>
      <c r="N4585" s="16"/>
      <c r="O4585" s="17"/>
      <c r="P4585" s="18"/>
    </row>
    <row r="4586" spans="4:16" x14ac:dyDescent="0.25">
      <c r="D4586" s="11"/>
      <c r="E4586" s="11"/>
      <c r="F4586" s="12"/>
      <c r="G4586" s="11"/>
      <c r="H4586" s="13"/>
      <c r="I4586" s="14"/>
      <c r="K4586" s="11"/>
      <c r="L4586" s="11"/>
      <c r="M4586" s="15"/>
      <c r="N4586" s="16"/>
      <c r="O4586" s="17"/>
      <c r="P4586" s="18"/>
    </row>
    <row r="4587" spans="4:16" x14ac:dyDescent="0.25">
      <c r="D4587" s="11"/>
      <c r="E4587" s="11"/>
      <c r="F4587" s="12"/>
      <c r="G4587" s="11"/>
      <c r="H4587" s="13"/>
      <c r="I4587" s="14"/>
      <c r="K4587" s="11"/>
      <c r="L4587" s="11"/>
      <c r="M4587" s="15"/>
      <c r="N4587" s="16"/>
      <c r="O4587" s="17"/>
      <c r="P4587" s="18"/>
    </row>
    <row r="4588" spans="4:16" x14ac:dyDescent="0.25">
      <c r="D4588" s="11"/>
      <c r="E4588" s="11"/>
      <c r="F4588" s="12"/>
      <c r="G4588" s="11"/>
      <c r="H4588" s="13"/>
      <c r="I4588" s="14"/>
      <c r="K4588" s="11"/>
      <c r="L4588" s="11"/>
      <c r="M4588" s="15"/>
      <c r="N4588" s="16"/>
      <c r="O4588" s="17"/>
      <c r="P4588" s="18"/>
    </row>
    <row r="4589" spans="4:16" x14ac:dyDescent="0.25">
      <c r="D4589" s="11"/>
      <c r="E4589" s="11"/>
      <c r="F4589" s="12"/>
      <c r="G4589" s="11"/>
      <c r="H4589" s="13"/>
      <c r="I4589" s="14"/>
      <c r="K4589" s="11"/>
      <c r="L4589" s="11"/>
      <c r="M4589" s="15"/>
      <c r="N4589" s="16"/>
      <c r="O4589" s="17"/>
      <c r="P4589" s="18"/>
    </row>
    <row r="4590" spans="4:16" x14ac:dyDescent="0.25">
      <c r="D4590" s="11"/>
      <c r="E4590" s="11"/>
      <c r="F4590" s="12"/>
      <c r="G4590" s="11"/>
      <c r="H4590" s="13"/>
      <c r="I4590" s="14"/>
      <c r="K4590" s="11"/>
      <c r="L4590" s="11"/>
      <c r="M4590" s="15"/>
      <c r="N4590" s="16"/>
      <c r="O4590" s="17"/>
      <c r="P4590" s="18"/>
    </row>
    <row r="4591" spans="4:16" x14ac:dyDescent="0.25">
      <c r="D4591" s="11"/>
      <c r="E4591" s="11"/>
      <c r="F4591" s="12"/>
      <c r="G4591" s="11"/>
      <c r="H4591" s="13"/>
      <c r="I4591" s="14"/>
      <c r="K4591" s="11"/>
      <c r="L4591" s="11"/>
      <c r="M4591" s="15"/>
      <c r="N4591" s="16"/>
      <c r="O4591" s="17"/>
      <c r="P4591" s="18"/>
    </row>
    <row r="4592" spans="4:16" x14ac:dyDescent="0.25">
      <c r="D4592" s="11"/>
      <c r="E4592" s="11"/>
      <c r="F4592" s="12"/>
      <c r="G4592" s="11"/>
      <c r="H4592" s="13"/>
      <c r="I4592" s="14"/>
      <c r="K4592" s="11"/>
      <c r="L4592" s="11"/>
      <c r="M4592" s="15"/>
      <c r="N4592" s="16"/>
      <c r="O4592" s="17"/>
      <c r="P4592" s="18"/>
    </row>
    <row r="4593" spans="4:16" x14ac:dyDescent="0.25">
      <c r="D4593" s="11"/>
      <c r="E4593" s="11"/>
      <c r="F4593" s="12"/>
      <c r="G4593" s="11"/>
      <c r="H4593" s="13"/>
      <c r="I4593" s="14"/>
      <c r="K4593" s="11"/>
      <c r="L4593" s="11"/>
      <c r="M4593" s="15"/>
      <c r="N4593" s="16"/>
      <c r="O4593" s="17"/>
      <c r="P4593" s="18"/>
    </row>
    <row r="4594" spans="4:16" x14ac:dyDescent="0.25">
      <c r="D4594" s="11"/>
      <c r="E4594" s="11"/>
      <c r="F4594" s="12"/>
      <c r="G4594" s="11"/>
      <c r="H4594" s="13"/>
      <c r="I4594" s="14"/>
      <c r="K4594" s="11"/>
      <c r="L4594" s="11"/>
      <c r="M4594" s="15"/>
      <c r="N4594" s="16"/>
      <c r="O4594" s="17"/>
      <c r="P4594" s="18"/>
    </row>
    <row r="4595" spans="4:16" x14ac:dyDescent="0.25">
      <c r="D4595" s="11"/>
      <c r="E4595" s="11"/>
      <c r="F4595" s="12"/>
      <c r="G4595" s="11"/>
      <c r="H4595" s="13"/>
      <c r="I4595" s="14"/>
      <c r="K4595" s="11"/>
      <c r="L4595" s="11"/>
      <c r="M4595" s="15"/>
      <c r="N4595" s="16"/>
      <c r="O4595" s="17"/>
      <c r="P4595" s="18"/>
    </row>
    <row r="4596" spans="4:16" x14ac:dyDescent="0.25">
      <c r="D4596" s="11"/>
      <c r="E4596" s="11"/>
      <c r="F4596" s="12"/>
      <c r="G4596" s="11"/>
      <c r="H4596" s="13"/>
      <c r="I4596" s="14"/>
      <c r="K4596" s="11"/>
      <c r="L4596" s="11"/>
      <c r="M4596" s="15"/>
      <c r="N4596" s="16"/>
      <c r="O4596" s="17"/>
      <c r="P4596" s="18"/>
    </row>
    <row r="4597" spans="4:16" x14ac:dyDescent="0.25">
      <c r="D4597" s="11"/>
      <c r="E4597" s="11"/>
      <c r="F4597" s="12"/>
      <c r="G4597" s="11"/>
      <c r="H4597" s="13"/>
      <c r="I4597" s="14"/>
      <c r="K4597" s="11"/>
      <c r="L4597" s="11"/>
      <c r="M4597" s="15"/>
      <c r="N4597" s="16"/>
      <c r="O4597" s="17"/>
      <c r="P4597" s="18"/>
    </row>
    <row r="4598" spans="4:16" x14ac:dyDescent="0.25">
      <c r="D4598" s="11"/>
      <c r="E4598" s="11"/>
      <c r="F4598" s="12"/>
      <c r="G4598" s="11"/>
      <c r="H4598" s="13"/>
      <c r="I4598" s="14"/>
      <c r="K4598" s="11"/>
      <c r="L4598" s="11"/>
      <c r="M4598" s="15"/>
      <c r="N4598" s="16"/>
      <c r="O4598" s="17"/>
      <c r="P4598" s="18"/>
    </row>
    <row r="4599" spans="4:16" x14ac:dyDescent="0.25">
      <c r="D4599" s="11"/>
      <c r="E4599" s="11"/>
      <c r="F4599" s="12"/>
      <c r="G4599" s="11"/>
      <c r="H4599" s="13"/>
      <c r="I4599" s="14"/>
      <c r="K4599" s="11"/>
      <c r="L4599" s="11"/>
      <c r="M4599" s="15"/>
      <c r="N4599" s="16"/>
      <c r="O4599" s="17"/>
      <c r="P4599" s="18"/>
    </row>
    <row r="4600" spans="4:16" x14ac:dyDescent="0.25">
      <c r="D4600" s="11"/>
      <c r="E4600" s="11"/>
      <c r="F4600" s="12"/>
      <c r="G4600" s="11"/>
      <c r="H4600" s="13"/>
      <c r="I4600" s="14"/>
      <c r="K4600" s="11"/>
      <c r="L4600" s="11"/>
      <c r="M4600" s="15"/>
      <c r="N4600" s="16"/>
      <c r="O4600" s="17"/>
      <c r="P4600" s="18"/>
    </row>
    <row r="4601" spans="4:16" x14ac:dyDescent="0.25">
      <c r="D4601" s="11"/>
      <c r="E4601" s="11"/>
      <c r="F4601" s="12"/>
      <c r="G4601" s="11"/>
      <c r="H4601" s="13"/>
      <c r="I4601" s="14"/>
      <c r="K4601" s="11"/>
      <c r="L4601" s="11"/>
      <c r="M4601" s="15"/>
      <c r="N4601" s="16"/>
      <c r="O4601" s="17"/>
      <c r="P4601" s="18"/>
    </row>
    <row r="4602" spans="4:16" x14ac:dyDescent="0.25">
      <c r="D4602" s="11"/>
      <c r="E4602" s="11"/>
      <c r="F4602" s="12"/>
      <c r="G4602" s="11"/>
      <c r="H4602" s="13"/>
      <c r="I4602" s="14"/>
      <c r="K4602" s="11"/>
      <c r="L4602" s="11"/>
      <c r="M4602" s="15"/>
      <c r="N4602" s="16"/>
      <c r="O4602" s="17"/>
      <c r="P4602" s="18"/>
    </row>
    <row r="4603" spans="4:16" x14ac:dyDescent="0.25">
      <c r="D4603" s="11"/>
      <c r="E4603" s="11"/>
      <c r="F4603" s="12"/>
      <c r="G4603" s="11"/>
      <c r="H4603" s="13"/>
      <c r="I4603" s="14"/>
      <c r="K4603" s="11"/>
      <c r="L4603" s="11"/>
      <c r="M4603" s="15"/>
      <c r="N4603" s="16"/>
      <c r="O4603" s="17"/>
      <c r="P4603" s="18"/>
    </row>
    <row r="4604" spans="4:16" x14ac:dyDescent="0.25">
      <c r="D4604" s="11"/>
      <c r="E4604" s="11"/>
      <c r="F4604" s="12"/>
      <c r="G4604" s="11"/>
      <c r="H4604" s="13"/>
      <c r="I4604" s="14"/>
      <c r="K4604" s="11"/>
      <c r="L4604" s="11"/>
      <c r="M4604" s="15"/>
      <c r="N4604" s="16"/>
      <c r="O4604" s="17"/>
      <c r="P4604" s="18"/>
    </row>
    <row r="4605" spans="4:16" x14ac:dyDescent="0.25">
      <c r="D4605" s="11"/>
      <c r="E4605" s="11"/>
      <c r="F4605" s="12"/>
      <c r="G4605" s="11"/>
      <c r="H4605" s="13"/>
      <c r="I4605" s="14"/>
      <c r="K4605" s="11"/>
      <c r="L4605" s="11"/>
      <c r="M4605" s="15"/>
      <c r="N4605" s="16"/>
      <c r="O4605" s="17"/>
      <c r="P4605" s="18"/>
    </row>
    <row r="4606" spans="4:16" x14ac:dyDescent="0.25">
      <c r="D4606" s="11"/>
      <c r="E4606" s="11"/>
      <c r="F4606" s="12"/>
      <c r="G4606" s="11"/>
      <c r="H4606" s="13"/>
      <c r="I4606" s="14"/>
      <c r="K4606" s="11"/>
      <c r="L4606" s="11"/>
      <c r="M4606" s="15"/>
      <c r="N4606" s="16"/>
      <c r="O4606" s="17"/>
      <c r="P4606" s="18"/>
    </row>
    <row r="4607" spans="4:16" x14ac:dyDescent="0.25">
      <c r="D4607" s="11"/>
      <c r="E4607" s="11"/>
      <c r="F4607" s="12"/>
      <c r="G4607" s="11"/>
      <c r="H4607" s="13"/>
      <c r="I4607" s="14"/>
      <c r="K4607" s="11"/>
      <c r="L4607" s="11"/>
      <c r="M4607" s="15"/>
      <c r="N4607" s="16"/>
      <c r="O4607" s="17"/>
      <c r="P4607" s="18"/>
    </row>
    <row r="4608" spans="4:16" x14ac:dyDescent="0.25">
      <c r="D4608" s="11"/>
      <c r="E4608" s="11"/>
      <c r="F4608" s="12"/>
      <c r="G4608" s="11"/>
      <c r="H4608" s="13"/>
      <c r="I4608" s="14"/>
      <c r="K4608" s="11"/>
      <c r="L4608" s="11"/>
      <c r="M4608" s="15"/>
      <c r="N4608" s="16"/>
      <c r="O4608" s="17"/>
      <c r="P4608" s="18"/>
    </row>
    <row r="4609" spans="4:16" x14ac:dyDescent="0.25">
      <c r="D4609" s="11"/>
      <c r="E4609" s="11"/>
      <c r="F4609" s="12"/>
      <c r="G4609" s="11"/>
      <c r="H4609" s="13"/>
      <c r="I4609" s="14"/>
      <c r="K4609" s="11"/>
      <c r="L4609" s="11"/>
      <c r="M4609" s="15"/>
      <c r="N4609" s="16"/>
      <c r="O4609" s="17"/>
      <c r="P4609" s="18"/>
    </row>
    <row r="4610" spans="4:16" x14ac:dyDescent="0.25">
      <c r="D4610" s="11"/>
      <c r="E4610" s="11"/>
      <c r="F4610" s="12"/>
      <c r="G4610" s="11"/>
      <c r="H4610" s="13"/>
      <c r="I4610" s="14"/>
      <c r="K4610" s="11"/>
      <c r="L4610" s="11"/>
      <c r="M4610" s="15"/>
      <c r="N4610" s="16"/>
      <c r="O4610" s="17"/>
      <c r="P4610" s="18"/>
    </row>
    <row r="4611" spans="4:16" x14ac:dyDescent="0.25">
      <c r="D4611" s="11"/>
      <c r="E4611" s="11"/>
      <c r="F4611" s="12"/>
      <c r="G4611" s="11"/>
      <c r="H4611" s="13"/>
      <c r="I4611" s="14"/>
      <c r="K4611" s="11"/>
      <c r="L4611" s="11"/>
      <c r="M4611" s="15"/>
      <c r="N4611" s="16"/>
      <c r="O4611" s="17"/>
      <c r="P4611" s="18"/>
    </row>
    <row r="4612" spans="4:16" x14ac:dyDescent="0.25">
      <c r="D4612" s="11"/>
      <c r="E4612" s="11"/>
      <c r="F4612" s="12"/>
      <c r="G4612" s="11"/>
      <c r="H4612" s="13"/>
      <c r="I4612" s="14"/>
      <c r="K4612" s="11"/>
      <c r="L4612" s="11"/>
      <c r="M4612" s="15"/>
      <c r="N4612" s="16"/>
      <c r="O4612" s="17"/>
      <c r="P4612" s="18"/>
    </row>
    <row r="4613" spans="4:16" x14ac:dyDescent="0.25">
      <c r="D4613" s="11"/>
      <c r="E4613" s="11"/>
      <c r="F4613" s="12"/>
      <c r="G4613" s="11"/>
      <c r="H4613" s="13"/>
      <c r="I4613" s="14"/>
      <c r="K4613" s="11"/>
      <c r="L4613" s="11"/>
      <c r="M4613" s="15"/>
      <c r="N4613" s="16"/>
      <c r="O4613" s="17"/>
      <c r="P4613" s="18"/>
    </row>
    <row r="4614" spans="4:16" x14ac:dyDescent="0.25">
      <c r="D4614" s="11"/>
      <c r="E4614" s="11"/>
      <c r="F4614" s="12"/>
      <c r="G4614" s="11"/>
      <c r="H4614" s="13"/>
      <c r="I4614" s="14"/>
      <c r="K4614" s="11"/>
      <c r="L4614" s="11"/>
      <c r="M4614" s="15"/>
      <c r="N4614" s="16"/>
      <c r="O4614" s="17"/>
      <c r="P4614" s="18"/>
    </row>
    <row r="4615" spans="4:16" x14ac:dyDescent="0.25">
      <c r="D4615" s="11"/>
      <c r="E4615" s="11"/>
      <c r="F4615" s="12"/>
      <c r="G4615" s="11"/>
      <c r="H4615" s="13"/>
      <c r="I4615" s="14"/>
      <c r="K4615" s="11"/>
      <c r="L4615" s="11"/>
      <c r="M4615" s="15"/>
      <c r="N4615" s="16"/>
      <c r="O4615" s="17"/>
      <c r="P4615" s="18"/>
    </row>
    <row r="4616" spans="4:16" x14ac:dyDescent="0.25">
      <c r="D4616" s="11"/>
      <c r="E4616" s="11"/>
      <c r="F4616" s="12"/>
      <c r="G4616" s="11"/>
      <c r="H4616" s="13"/>
      <c r="I4616" s="14"/>
      <c r="K4616" s="11"/>
      <c r="L4616" s="11"/>
      <c r="M4616" s="15"/>
      <c r="N4616" s="16"/>
      <c r="O4616" s="17"/>
      <c r="P4616" s="18"/>
    </row>
    <row r="4617" spans="4:16" x14ac:dyDescent="0.25">
      <c r="D4617" s="11"/>
      <c r="E4617" s="11"/>
      <c r="F4617" s="12"/>
      <c r="G4617" s="11"/>
      <c r="H4617" s="13"/>
      <c r="I4617" s="14"/>
      <c r="K4617" s="11"/>
      <c r="L4617" s="11"/>
      <c r="M4617" s="15"/>
      <c r="N4617" s="16"/>
      <c r="O4617" s="17"/>
      <c r="P4617" s="18"/>
    </row>
    <row r="4618" spans="4:16" x14ac:dyDescent="0.25">
      <c r="D4618" s="11"/>
      <c r="E4618" s="11"/>
      <c r="F4618" s="12"/>
      <c r="G4618" s="11"/>
      <c r="H4618" s="13"/>
      <c r="I4618" s="14"/>
      <c r="K4618" s="11"/>
      <c r="L4618" s="11"/>
      <c r="M4618" s="15"/>
      <c r="N4618" s="16"/>
      <c r="O4618" s="17"/>
      <c r="P4618" s="18"/>
    </row>
    <row r="4619" spans="4:16" x14ac:dyDescent="0.25">
      <c r="D4619" s="11"/>
      <c r="E4619" s="11"/>
      <c r="F4619" s="12"/>
      <c r="G4619" s="11"/>
      <c r="H4619" s="13"/>
      <c r="I4619" s="14"/>
      <c r="K4619" s="11"/>
      <c r="L4619" s="11"/>
      <c r="M4619" s="15"/>
      <c r="N4619" s="16"/>
      <c r="O4619" s="17"/>
      <c r="P4619" s="18"/>
    </row>
    <row r="4620" spans="4:16" x14ac:dyDescent="0.25">
      <c r="D4620" s="11"/>
      <c r="E4620" s="11"/>
      <c r="F4620" s="12"/>
      <c r="G4620" s="11"/>
      <c r="H4620" s="13"/>
      <c r="I4620" s="14"/>
      <c r="K4620" s="11"/>
      <c r="L4620" s="11"/>
      <c r="M4620" s="15"/>
      <c r="N4620" s="16"/>
      <c r="O4620" s="17"/>
      <c r="P4620" s="18"/>
    </row>
    <row r="4621" spans="4:16" x14ac:dyDescent="0.25">
      <c r="D4621" s="11"/>
      <c r="E4621" s="11"/>
      <c r="F4621" s="12"/>
      <c r="G4621" s="11"/>
      <c r="H4621" s="13"/>
      <c r="I4621" s="14"/>
      <c r="K4621" s="11"/>
      <c r="L4621" s="11"/>
      <c r="M4621" s="15"/>
      <c r="N4621" s="16"/>
      <c r="O4621" s="17"/>
      <c r="P4621" s="18"/>
    </row>
    <row r="4622" spans="4:16" x14ac:dyDescent="0.25">
      <c r="D4622" s="11"/>
      <c r="E4622" s="11"/>
      <c r="F4622" s="12"/>
      <c r="G4622" s="11"/>
      <c r="H4622" s="13"/>
      <c r="I4622" s="14"/>
      <c r="K4622" s="11"/>
      <c r="L4622" s="11"/>
      <c r="M4622" s="15"/>
      <c r="N4622" s="16"/>
      <c r="O4622" s="17"/>
      <c r="P4622" s="18"/>
    </row>
    <row r="4623" spans="4:16" x14ac:dyDescent="0.25">
      <c r="D4623" s="11"/>
      <c r="E4623" s="11"/>
      <c r="F4623" s="12"/>
      <c r="G4623" s="11"/>
      <c r="H4623" s="13"/>
      <c r="I4623" s="14"/>
      <c r="K4623" s="11"/>
      <c r="L4623" s="11"/>
      <c r="M4623" s="15"/>
      <c r="N4623" s="16"/>
      <c r="O4623" s="17"/>
      <c r="P4623" s="18"/>
    </row>
    <row r="4624" spans="4:16" x14ac:dyDescent="0.25">
      <c r="D4624" s="11"/>
      <c r="E4624" s="11"/>
      <c r="F4624" s="12"/>
      <c r="G4624" s="11"/>
      <c r="H4624" s="13"/>
      <c r="I4624" s="14"/>
      <c r="K4624" s="11"/>
      <c r="L4624" s="11"/>
      <c r="M4624" s="15"/>
      <c r="N4624" s="16"/>
      <c r="O4624" s="17"/>
      <c r="P4624" s="18"/>
    </row>
    <row r="4625" spans="4:16" x14ac:dyDescent="0.25">
      <c r="D4625" s="11"/>
      <c r="E4625" s="11"/>
      <c r="F4625" s="12"/>
      <c r="G4625" s="11"/>
      <c r="H4625" s="13"/>
      <c r="I4625" s="14"/>
      <c r="K4625" s="11"/>
      <c r="L4625" s="11"/>
      <c r="M4625" s="15"/>
      <c r="N4625" s="16"/>
      <c r="O4625" s="17"/>
      <c r="P4625" s="18"/>
    </row>
    <row r="4626" spans="4:16" x14ac:dyDescent="0.25">
      <c r="D4626" s="11"/>
      <c r="E4626" s="11"/>
      <c r="F4626" s="12"/>
      <c r="G4626" s="11"/>
      <c r="H4626" s="13"/>
      <c r="I4626" s="14"/>
      <c r="K4626" s="11"/>
      <c r="L4626" s="11"/>
      <c r="M4626" s="15"/>
      <c r="N4626" s="16"/>
      <c r="O4626" s="17"/>
      <c r="P4626" s="18"/>
    </row>
    <row r="4627" spans="4:16" x14ac:dyDescent="0.25">
      <c r="D4627" s="11"/>
      <c r="E4627" s="11"/>
      <c r="F4627" s="12"/>
      <c r="G4627" s="11"/>
      <c r="H4627" s="13"/>
      <c r="I4627" s="14"/>
      <c r="K4627" s="11"/>
      <c r="L4627" s="11"/>
      <c r="M4627" s="15"/>
      <c r="N4627" s="16"/>
      <c r="O4627" s="17"/>
      <c r="P4627" s="18"/>
    </row>
    <row r="4628" spans="4:16" x14ac:dyDescent="0.25">
      <c r="D4628" s="11"/>
      <c r="E4628" s="11"/>
      <c r="F4628" s="12"/>
      <c r="G4628" s="11"/>
      <c r="H4628" s="13"/>
      <c r="I4628" s="14"/>
      <c r="K4628" s="11"/>
      <c r="L4628" s="11"/>
      <c r="M4628" s="15"/>
      <c r="N4628" s="16"/>
      <c r="O4628" s="17"/>
      <c r="P4628" s="18"/>
    </row>
    <row r="4629" spans="4:16" x14ac:dyDescent="0.25">
      <c r="D4629" s="11"/>
      <c r="E4629" s="11"/>
      <c r="F4629" s="12"/>
      <c r="G4629" s="11"/>
      <c r="H4629" s="13"/>
      <c r="I4629" s="14"/>
      <c r="K4629" s="11"/>
      <c r="L4629" s="11"/>
      <c r="M4629" s="15"/>
      <c r="N4629" s="16"/>
      <c r="O4629" s="17"/>
      <c r="P4629" s="18"/>
    </row>
    <row r="4630" spans="4:16" x14ac:dyDescent="0.25">
      <c r="D4630" s="11"/>
      <c r="E4630" s="11"/>
      <c r="F4630" s="12"/>
      <c r="G4630" s="11"/>
      <c r="H4630" s="13"/>
      <c r="I4630" s="14"/>
      <c r="K4630" s="11"/>
      <c r="L4630" s="11"/>
      <c r="M4630" s="15"/>
      <c r="N4630" s="16"/>
      <c r="O4630" s="17"/>
      <c r="P4630" s="18"/>
    </row>
    <row r="4631" spans="4:16" x14ac:dyDescent="0.25">
      <c r="D4631" s="11"/>
      <c r="E4631" s="11"/>
      <c r="F4631" s="12"/>
      <c r="G4631" s="11"/>
      <c r="H4631" s="13"/>
      <c r="I4631" s="14"/>
      <c r="K4631" s="11"/>
      <c r="L4631" s="11"/>
      <c r="M4631" s="15"/>
      <c r="N4631" s="16"/>
      <c r="O4631" s="17"/>
      <c r="P4631" s="18"/>
    </row>
    <row r="4632" spans="4:16" x14ac:dyDescent="0.25">
      <c r="D4632" s="11"/>
      <c r="E4632" s="11"/>
      <c r="F4632" s="12"/>
      <c r="G4632" s="11"/>
      <c r="H4632" s="13"/>
      <c r="I4632" s="14"/>
      <c r="K4632" s="11"/>
      <c r="L4632" s="11"/>
      <c r="M4632" s="15"/>
      <c r="N4632" s="16"/>
      <c r="O4632" s="17"/>
      <c r="P4632" s="18"/>
    </row>
    <row r="4633" spans="4:16" x14ac:dyDescent="0.25">
      <c r="D4633" s="11"/>
      <c r="E4633" s="11"/>
      <c r="F4633" s="12"/>
      <c r="G4633" s="11"/>
      <c r="H4633" s="13"/>
      <c r="I4633" s="14"/>
      <c r="K4633" s="11"/>
      <c r="L4633" s="11"/>
      <c r="M4633" s="15"/>
      <c r="N4633" s="16"/>
      <c r="O4633" s="17"/>
      <c r="P4633" s="18"/>
    </row>
    <row r="4634" spans="4:16" x14ac:dyDescent="0.25">
      <c r="D4634" s="11"/>
      <c r="E4634" s="11"/>
      <c r="F4634" s="12"/>
      <c r="G4634" s="11"/>
      <c r="H4634" s="13"/>
      <c r="I4634" s="14"/>
      <c r="K4634" s="11"/>
      <c r="L4634" s="11"/>
      <c r="M4634" s="15"/>
      <c r="N4634" s="16"/>
      <c r="O4634" s="17"/>
      <c r="P4634" s="18"/>
    </row>
    <row r="4635" spans="4:16" x14ac:dyDescent="0.25">
      <c r="D4635" s="11"/>
      <c r="E4635" s="11"/>
      <c r="F4635" s="12"/>
      <c r="G4635" s="11"/>
      <c r="H4635" s="13"/>
      <c r="I4635" s="14"/>
      <c r="K4635" s="11"/>
      <c r="L4635" s="11"/>
      <c r="M4635" s="15"/>
      <c r="N4635" s="16"/>
      <c r="O4635" s="17"/>
      <c r="P4635" s="18"/>
    </row>
    <row r="4636" spans="4:16" x14ac:dyDescent="0.25">
      <c r="D4636" s="11"/>
      <c r="E4636" s="11"/>
      <c r="F4636" s="12"/>
      <c r="G4636" s="11"/>
      <c r="H4636" s="13"/>
      <c r="I4636" s="14"/>
      <c r="K4636" s="11"/>
      <c r="L4636" s="11"/>
      <c r="M4636" s="15"/>
      <c r="N4636" s="16"/>
      <c r="O4636" s="17"/>
      <c r="P4636" s="18"/>
    </row>
    <row r="4637" spans="4:16" x14ac:dyDescent="0.25">
      <c r="D4637" s="11"/>
      <c r="E4637" s="11"/>
      <c r="F4637" s="12"/>
      <c r="G4637" s="11"/>
      <c r="H4637" s="13"/>
      <c r="I4637" s="14"/>
      <c r="K4637" s="11"/>
      <c r="L4637" s="11"/>
      <c r="M4637" s="15"/>
      <c r="N4637" s="16"/>
      <c r="O4637" s="17"/>
      <c r="P4637" s="18"/>
    </row>
    <row r="4638" spans="4:16" x14ac:dyDescent="0.25">
      <c r="D4638" s="11"/>
      <c r="E4638" s="11"/>
      <c r="F4638" s="12"/>
      <c r="G4638" s="11"/>
      <c r="H4638" s="13"/>
      <c r="I4638" s="14"/>
      <c r="K4638" s="11"/>
      <c r="L4638" s="11"/>
      <c r="M4638" s="15"/>
      <c r="N4638" s="16"/>
      <c r="O4638" s="17"/>
      <c r="P4638" s="18"/>
    </row>
    <row r="4639" spans="4:16" x14ac:dyDescent="0.25">
      <c r="D4639" s="11"/>
      <c r="E4639" s="11"/>
      <c r="F4639" s="12"/>
      <c r="G4639" s="11"/>
      <c r="H4639" s="13"/>
      <c r="I4639" s="14"/>
      <c r="K4639" s="11"/>
      <c r="L4639" s="11"/>
      <c r="M4639" s="15"/>
      <c r="N4639" s="16"/>
      <c r="O4639" s="17"/>
      <c r="P4639" s="18"/>
    </row>
    <row r="4640" spans="4:16" x14ac:dyDescent="0.25">
      <c r="D4640" s="11"/>
      <c r="E4640" s="11"/>
      <c r="F4640" s="12"/>
      <c r="G4640" s="11"/>
      <c r="H4640" s="13"/>
      <c r="I4640" s="14"/>
      <c r="K4640" s="11"/>
      <c r="L4640" s="11"/>
      <c r="M4640" s="15"/>
      <c r="N4640" s="16"/>
      <c r="O4640" s="17"/>
      <c r="P4640" s="18"/>
    </row>
    <row r="4641" spans="4:16" x14ac:dyDescent="0.25">
      <c r="D4641" s="11"/>
      <c r="E4641" s="11"/>
      <c r="F4641" s="12"/>
      <c r="G4641" s="11"/>
      <c r="H4641" s="13"/>
      <c r="I4641" s="14"/>
      <c r="K4641" s="11"/>
      <c r="L4641" s="11"/>
      <c r="M4641" s="15"/>
      <c r="N4641" s="16"/>
      <c r="O4641" s="17"/>
      <c r="P4641" s="18"/>
    </row>
    <row r="4642" spans="4:16" x14ac:dyDescent="0.25">
      <c r="D4642" s="11"/>
      <c r="E4642" s="11"/>
      <c r="F4642" s="12"/>
      <c r="G4642" s="11"/>
      <c r="H4642" s="13"/>
      <c r="I4642" s="14"/>
      <c r="K4642" s="11"/>
      <c r="L4642" s="11"/>
      <c r="M4642" s="15"/>
      <c r="N4642" s="16"/>
      <c r="O4642" s="17"/>
      <c r="P4642" s="18"/>
    </row>
    <row r="4643" spans="4:16" x14ac:dyDescent="0.25">
      <c r="D4643" s="11"/>
      <c r="E4643" s="11"/>
      <c r="F4643" s="12"/>
      <c r="G4643" s="11"/>
      <c r="H4643" s="13"/>
      <c r="I4643" s="14"/>
      <c r="K4643" s="11"/>
      <c r="L4643" s="11"/>
      <c r="M4643" s="15"/>
      <c r="N4643" s="16"/>
      <c r="O4643" s="17"/>
      <c r="P4643" s="18"/>
    </row>
    <row r="4644" spans="4:16" x14ac:dyDescent="0.25">
      <c r="D4644" s="11"/>
      <c r="E4644" s="11"/>
      <c r="F4644" s="12"/>
      <c r="G4644" s="11"/>
      <c r="H4644" s="13"/>
      <c r="I4644" s="14"/>
      <c r="K4644" s="11"/>
      <c r="L4644" s="11"/>
      <c r="M4644" s="15"/>
      <c r="N4644" s="16"/>
      <c r="O4644" s="17"/>
      <c r="P4644" s="18"/>
    </row>
    <row r="4645" spans="4:16" x14ac:dyDescent="0.25">
      <c r="D4645" s="11"/>
      <c r="E4645" s="11"/>
      <c r="F4645" s="12"/>
      <c r="G4645" s="11"/>
      <c r="H4645" s="13"/>
      <c r="I4645" s="14"/>
      <c r="K4645" s="11"/>
      <c r="L4645" s="11"/>
      <c r="M4645" s="15"/>
      <c r="N4645" s="16"/>
      <c r="O4645" s="17"/>
      <c r="P4645" s="18"/>
    </row>
    <row r="4646" spans="4:16" x14ac:dyDescent="0.25">
      <c r="D4646" s="11"/>
      <c r="E4646" s="11"/>
      <c r="F4646" s="12"/>
      <c r="G4646" s="11"/>
      <c r="H4646" s="13"/>
      <c r="I4646" s="14"/>
      <c r="K4646" s="11"/>
      <c r="L4646" s="11"/>
      <c r="M4646" s="15"/>
      <c r="N4646" s="16"/>
      <c r="O4646" s="17"/>
      <c r="P4646" s="18"/>
    </row>
    <row r="4647" spans="4:16" x14ac:dyDescent="0.25">
      <c r="D4647" s="11"/>
      <c r="E4647" s="11"/>
      <c r="F4647" s="12"/>
      <c r="G4647" s="11"/>
      <c r="H4647" s="13"/>
      <c r="I4647" s="14"/>
      <c r="K4647" s="11"/>
      <c r="L4647" s="11"/>
      <c r="M4647" s="15"/>
      <c r="N4647" s="16"/>
      <c r="O4647" s="17"/>
      <c r="P4647" s="18"/>
    </row>
    <row r="4648" spans="4:16" x14ac:dyDescent="0.25">
      <c r="D4648" s="11"/>
      <c r="E4648" s="11"/>
      <c r="F4648" s="12"/>
      <c r="G4648" s="11"/>
      <c r="H4648" s="13"/>
      <c r="I4648" s="14"/>
      <c r="K4648" s="11"/>
      <c r="L4648" s="11"/>
      <c r="M4648" s="15"/>
      <c r="N4648" s="16"/>
      <c r="O4648" s="17"/>
      <c r="P4648" s="18"/>
    </row>
    <row r="4649" spans="4:16" x14ac:dyDescent="0.25">
      <c r="D4649" s="11"/>
      <c r="E4649" s="11"/>
      <c r="F4649" s="12"/>
      <c r="G4649" s="11"/>
      <c r="H4649" s="13"/>
      <c r="I4649" s="14"/>
      <c r="K4649" s="11"/>
      <c r="L4649" s="11"/>
      <c r="M4649" s="15"/>
      <c r="N4649" s="16"/>
      <c r="O4649" s="17"/>
      <c r="P4649" s="18"/>
    </row>
    <row r="4650" spans="4:16" x14ac:dyDescent="0.25">
      <c r="D4650" s="11"/>
      <c r="E4650" s="11"/>
      <c r="F4650" s="12"/>
      <c r="G4650" s="11"/>
      <c r="H4650" s="13"/>
      <c r="I4650" s="14"/>
      <c r="K4650" s="11"/>
      <c r="L4650" s="11"/>
      <c r="M4650" s="15"/>
      <c r="N4650" s="16"/>
      <c r="O4650" s="17"/>
      <c r="P4650" s="18"/>
    </row>
    <row r="4651" spans="4:16" x14ac:dyDescent="0.25">
      <c r="D4651" s="11"/>
      <c r="E4651" s="11"/>
      <c r="F4651" s="12"/>
      <c r="G4651" s="11"/>
      <c r="H4651" s="13"/>
      <c r="I4651" s="14"/>
      <c r="K4651" s="11"/>
      <c r="L4651" s="11"/>
      <c r="M4651" s="15"/>
      <c r="N4651" s="16"/>
      <c r="O4651" s="17"/>
      <c r="P4651" s="18"/>
    </row>
    <row r="4652" spans="4:16" x14ac:dyDescent="0.25">
      <c r="D4652" s="11"/>
      <c r="E4652" s="11"/>
      <c r="F4652" s="12"/>
      <c r="G4652" s="11"/>
      <c r="H4652" s="13"/>
      <c r="I4652" s="14"/>
      <c r="K4652" s="11"/>
      <c r="L4652" s="11"/>
      <c r="M4652" s="15"/>
      <c r="N4652" s="16"/>
      <c r="O4652" s="17"/>
      <c r="P4652" s="18"/>
    </row>
    <row r="4653" spans="4:16" x14ac:dyDescent="0.25">
      <c r="D4653" s="11"/>
      <c r="E4653" s="11"/>
      <c r="F4653" s="12"/>
      <c r="G4653" s="11"/>
      <c r="H4653" s="13"/>
      <c r="I4653" s="14"/>
      <c r="K4653" s="11"/>
      <c r="L4653" s="11"/>
      <c r="M4653" s="15"/>
      <c r="N4653" s="16"/>
      <c r="O4653" s="17"/>
      <c r="P4653" s="18"/>
    </row>
    <row r="4654" spans="4:16" x14ac:dyDescent="0.25">
      <c r="D4654" s="11"/>
      <c r="E4654" s="11"/>
      <c r="F4654" s="12"/>
      <c r="G4654" s="11"/>
      <c r="H4654" s="13"/>
      <c r="I4654" s="14"/>
      <c r="K4654" s="11"/>
      <c r="L4654" s="11"/>
      <c r="M4654" s="15"/>
      <c r="N4654" s="16"/>
      <c r="O4654" s="17"/>
      <c r="P4654" s="18"/>
    </row>
    <row r="4655" spans="4:16" x14ac:dyDescent="0.25">
      <c r="D4655" s="11"/>
      <c r="E4655" s="11"/>
      <c r="F4655" s="12"/>
      <c r="G4655" s="11"/>
      <c r="H4655" s="13"/>
      <c r="I4655" s="14"/>
      <c r="K4655" s="11"/>
      <c r="L4655" s="11"/>
      <c r="M4655" s="15"/>
      <c r="N4655" s="16"/>
      <c r="O4655" s="17"/>
      <c r="P4655" s="18"/>
    </row>
    <row r="4656" spans="4:16" x14ac:dyDescent="0.25">
      <c r="D4656" s="11"/>
      <c r="E4656" s="11"/>
      <c r="F4656" s="12"/>
      <c r="G4656" s="11"/>
      <c r="H4656" s="13"/>
      <c r="I4656" s="14"/>
      <c r="K4656" s="11"/>
      <c r="L4656" s="11"/>
      <c r="M4656" s="15"/>
      <c r="N4656" s="16"/>
      <c r="O4656" s="17"/>
      <c r="P4656" s="18"/>
    </row>
    <row r="4657" spans="4:16" x14ac:dyDescent="0.25">
      <c r="D4657" s="11"/>
      <c r="E4657" s="11"/>
      <c r="F4657" s="12"/>
      <c r="G4657" s="11"/>
      <c r="H4657" s="13"/>
      <c r="I4657" s="14"/>
      <c r="K4657" s="11"/>
      <c r="L4657" s="11"/>
      <c r="M4657" s="15"/>
      <c r="N4657" s="16"/>
      <c r="O4657" s="17"/>
      <c r="P4657" s="18"/>
    </row>
    <row r="4658" spans="4:16" x14ac:dyDescent="0.25">
      <c r="D4658" s="11"/>
      <c r="E4658" s="11"/>
      <c r="F4658" s="12"/>
      <c r="G4658" s="11"/>
      <c r="H4658" s="13"/>
      <c r="I4658" s="14"/>
      <c r="K4658" s="11"/>
      <c r="L4658" s="11"/>
      <c r="M4658" s="15"/>
      <c r="N4658" s="16"/>
      <c r="O4658" s="17"/>
      <c r="P4658" s="18"/>
    </row>
    <row r="4659" spans="4:16" x14ac:dyDescent="0.25">
      <c r="D4659" s="11"/>
      <c r="E4659" s="11"/>
      <c r="F4659" s="12"/>
      <c r="G4659" s="11"/>
      <c r="H4659" s="13"/>
      <c r="I4659" s="14"/>
      <c r="K4659" s="11"/>
      <c r="L4659" s="11"/>
      <c r="M4659" s="15"/>
      <c r="N4659" s="16"/>
      <c r="O4659" s="17"/>
      <c r="P4659" s="18"/>
    </row>
    <row r="4660" spans="4:16" x14ac:dyDescent="0.25">
      <c r="D4660" s="11"/>
      <c r="E4660" s="11"/>
      <c r="F4660" s="12"/>
      <c r="G4660" s="11"/>
      <c r="H4660" s="13"/>
      <c r="I4660" s="14"/>
      <c r="K4660" s="11"/>
      <c r="L4660" s="11"/>
      <c r="M4660" s="15"/>
      <c r="N4660" s="16"/>
      <c r="O4660" s="17"/>
      <c r="P4660" s="18"/>
    </row>
    <row r="4661" spans="4:16" x14ac:dyDescent="0.25">
      <c r="D4661" s="11"/>
      <c r="E4661" s="11"/>
      <c r="F4661" s="12"/>
      <c r="G4661" s="11"/>
      <c r="H4661" s="13"/>
      <c r="I4661" s="14"/>
      <c r="K4661" s="11"/>
      <c r="L4661" s="11"/>
      <c r="M4661" s="15"/>
      <c r="N4661" s="16"/>
      <c r="O4661" s="17"/>
      <c r="P4661" s="18"/>
    </row>
    <row r="4662" spans="4:16" x14ac:dyDescent="0.25">
      <c r="D4662" s="11"/>
      <c r="E4662" s="11"/>
      <c r="F4662" s="12"/>
      <c r="G4662" s="11"/>
      <c r="H4662" s="13"/>
      <c r="I4662" s="14"/>
      <c r="K4662" s="11"/>
      <c r="L4662" s="11"/>
      <c r="M4662" s="15"/>
      <c r="N4662" s="16"/>
      <c r="O4662" s="17"/>
      <c r="P4662" s="18"/>
    </row>
    <row r="4663" spans="4:16" x14ac:dyDescent="0.25">
      <c r="D4663" s="11"/>
      <c r="E4663" s="11"/>
      <c r="F4663" s="12"/>
      <c r="G4663" s="11"/>
      <c r="H4663" s="13"/>
      <c r="I4663" s="14"/>
      <c r="K4663" s="11"/>
      <c r="L4663" s="11"/>
      <c r="M4663" s="15"/>
      <c r="N4663" s="16"/>
      <c r="O4663" s="17"/>
      <c r="P4663" s="18"/>
    </row>
    <row r="4664" spans="4:16" x14ac:dyDescent="0.25">
      <c r="D4664" s="11"/>
      <c r="E4664" s="11"/>
      <c r="F4664" s="12"/>
      <c r="G4664" s="11"/>
      <c r="H4664" s="13"/>
      <c r="I4664" s="14"/>
      <c r="K4664" s="11"/>
      <c r="L4664" s="11"/>
      <c r="M4664" s="15"/>
      <c r="N4664" s="16"/>
      <c r="O4664" s="17"/>
      <c r="P4664" s="18"/>
    </row>
    <row r="4665" spans="4:16" x14ac:dyDescent="0.25">
      <c r="D4665" s="11"/>
      <c r="E4665" s="11"/>
      <c r="F4665" s="12"/>
      <c r="G4665" s="11"/>
      <c r="H4665" s="13"/>
      <c r="I4665" s="14"/>
      <c r="K4665" s="11"/>
      <c r="L4665" s="11"/>
      <c r="M4665" s="15"/>
      <c r="N4665" s="16"/>
      <c r="O4665" s="17"/>
      <c r="P4665" s="18"/>
    </row>
    <row r="4666" spans="4:16" x14ac:dyDescent="0.25">
      <c r="D4666" s="11"/>
      <c r="E4666" s="11"/>
      <c r="F4666" s="12"/>
      <c r="G4666" s="11"/>
      <c r="H4666" s="13"/>
      <c r="I4666" s="14"/>
      <c r="K4666" s="11"/>
      <c r="L4666" s="11"/>
      <c r="M4666" s="15"/>
      <c r="N4666" s="16"/>
      <c r="O4666" s="17"/>
      <c r="P4666" s="18"/>
    </row>
    <row r="4667" spans="4:16" x14ac:dyDescent="0.25">
      <c r="D4667" s="11"/>
      <c r="E4667" s="11"/>
      <c r="F4667" s="12"/>
      <c r="G4667" s="11"/>
      <c r="H4667" s="13"/>
      <c r="I4667" s="14"/>
      <c r="K4667" s="11"/>
      <c r="L4667" s="11"/>
      <c r="M4667" s="15"/>
      <c r="N4667" s="16"/>
      <c r="O4667" s="17"/>
      <c r="P4667" s="18"/>
    </row>
    <row r="4668" spans="4:16" x14ac:dyDescent="0.25">
      <c r="D4668" s="11"/>
      <c r="E4668" s="11"/>
      <c r="F4668" s="12"/>
      <c r="G4668" s="11"/>
      <c r="H4668" s="13"/>
      <c r="I4668" s="14"/>
      <c r="K4668" s="11"/>
      <c r="L4668" s="11"/>
      <c r="M4668" s="15"/>
      <c r="N4668" s="16"/>
      <c r="O4668" s="17"/>
      <c r="P4668" s="18"/>
    </row>
    <row r="4669" spans="4:16" x14ac:dyDescent="0.25">
      <c r="D4669" s="11"/>
      <c r="E4669" s="11"/>
      <c r="F4669" s="12"/>
      <c r="G4669" s="11"/>
      <c r="H4669" s="13"/>
      <c r="I4669" s="14"/>
      <c r="K4669" s="11"/>
      <c r="L4669" s="11"/>
      <c r="M4669" s="15"/>
      <c r="N4669" s="16"/>
      <c r="O4669" s="17"/>
      <c r="P4669" s="18"/>
    </row>
    <row r="4670" spans="4:16" x14ac:dyDescent="0.25">
      <c r="D4670" s="11"/>
      <c r="E4670" s="11"/>
      <c r="F4670" s="12"/>
      <c r="G4670" s="11"/>
      <c r="H4670" s="13"/>
      <c r="I4670" s="14"/>
      <c r="K4670" s="11"/>
      <c r="L4670" s="11"/>
      <c r="M4670" s="15"/>
      <c r="N4670" s="16"/>
      <c r="O4670" s="17"/>
      <c r="P4670" s="18"/>
    </row>
    <row r="4671" spans="4:16" x14ac:dyDescent="0.25">
      <c r="D4671" s="11"/>
      <c r="E4671" s="11"/>
      <c r="F4671" s="12"/>
      <c r="G4671" s="11"/>
      <c r="H4671" s="13"/>
      <c r="I4671" s="14"/>
      <c r="K4671" s="11"/>
      <c r="L4671" s="11"/>
      <c r="M4671" s="15"/>
      <c r="N4671" s="16"/>
      <c r="O4671" s="17"/>
      <c r="P4671" s="18"/>
    </row>
    <row r="4672" spans="4:16" x14ac:dyDescent="0.25">
      <c r="D4672" s="11"/>
      <c r="E4672" s="11"/>
      <c r="F4672" s="12"/>
      <c r="G4672" s="11"/>
      <c r="H4672" s="13"/>
      <c r="I4672" s="14"/>
      <c r="K4672" s="11"/>
      <c r="L4672" s="11"/>
      <c r="M4672" s="15"/>
      <c r="N4672" s="16"/>
      <c r="O4672" s="17"/>
      <c r="P4672" s="18"/>
    </row>
    <row r="4673" spans="4:16" x14ac:dyDescent="0.25">
      <c r="D4673" s="11"/>
      <c r="E4673" s="11"/>
      <c r="F4673" s="12"/>
      <c r="G4673" s="11"/>
      <c r="H4673" s="13"/>
      <c r="I4673" s="14"/>
      <c r="K4673" s="11"/>
      <c r="L4673" s="11"/>
      <c r="M4673" s="15"/>
      <c r="N4673" s="16"/>
      <c r="O4673" s="17"/>
      <c r="P4673" s="18"/>
    </row>
    <row r="4674" spans="4:16" x14ac:dyDescent="0.25">
      <c r="D4674" s="11"/>
      <c r="E4674" s="11"/>
      <c r="F4674" s="12"/>
      <c r="G4674" s="11"/>
      <c r="H4674" s="13"/>
      <c r="I4674" s="14"/>
      <c r="K4674" s="11"/>
      <c r="L4674" s="11"/>
      <c r="M4674" s="15"/>
      <c r="N4674" s="16"/>
      <c r="O4674" s="17"/>
      <c r="P4674" s="18"/>
    </row>
    <row r="4675" spans="4:16" x14ac:dyDescent="0.25">
      <c r="D4675" s="11"/>
      <c r="E4675" s="11"/>
      <c r="F4675" s="12"/>
      <c r="G4675" s="11"/>
      <c r="H4675" s="13"/>
      <c r="I4675" s="14"/>
      <c r="K4675" s="11"/>
      <c r="L4675" s="11"/>
      <c r="M4675" s="15"/>
      <c r="N4675" s="16"/>
      <c r="O4675" s="17"/>
      <c r="P4675" s="18"/>
    </row>
    <row r="4676" spans="4:16" x14ac:dyDescent="0.25">
      <c r="D4676" s="11"/>
      <c r="E4676" s="11"/>
      <c r="F4676" s="12"/>
      <c r="G4676" s="11"/>
      <c r="H4676" s="13"/>
      <c r="I4676" s="14"/>
      <c r="K4676" s="11"/>
      <c r="L4676" s="11"/>
      <c r="M4676" s="15"/>
      <c r="N4676" s="16"/>
      <c r="O4676" s="17"/>
      <c r="P4676" s="18"/>
    </row>
    <row r="4677" spans="4:16" x14ac:dyDescent="0.25">
      <c r="D4677" s="11"/>
      <c r="E4677" s="11"/>
      <c r="F4677" s="12"/>
      <c r="G4677" s="11"/>
      <c r="H4677" s="13"/>
      <c r="I4677" s="14"/>
      <c r="K4677" s="11"/>
      <c r="L4677" s="11"/>
      <c r="M4677" s="15"/>
      <c r="N4677" s="16"/>
      <c r="O4677" s="17"/>
      <c r="P4677" s="18"/>
    </row>
    <row r="4678" spans="4:16" x14ac:dyDescent="0.25">
      <c r="D4678" s="11"/>
      <c r="E4678" s="11"/>
      <c r="F4678" s="12"/>
      <c r="G4678" s="11"/>
      <c r="H4678" s="13"/>
      <c r="I4678" s="14"/>
      <c r="K4678" s="11"/>
      <c r="L4678" s="11"/>
      <c r="M4678" s="15"/>
      <c r="N4678" s="16"/>
      <c r="O4678" s="17"/>
      <c r="P4678" s="18"/>
    </row>
    <row r="4679" spans="4:16" x14ac:dyDescent="0.25">
      <c r="D4679" s="11"/>
      <c r="E4679" s="11"/>
      <c r="F4679" s="12"/>
      <c r="G4679" s="11"/>
      <c r="H4679" s="13"/>
      <c r="I4679" s="14"/>
      <c r="K4679" s="11"/>
      <c r="L4679" s="11"/>
      <c r="M4679" s="15"/>
      <c r="N4679" s="16"/>
      <c r="O4679" s="17"/>
      <c r="P4679" s="18"/>
    </row>
    <row r="4680" spans="4:16" x14ac:dyDescent="0.25">
      <c r="D4680" s="11"/>
      <c r="E4680" s="11"/>
      <c r="F4680" s="12"/>
      <c r="G4680" s="11"/>
      <c r="H4680" s="13"/>
      <c r="I4680" s="14"/>
      <c r="K4680" s="11"/>
      <c r="L4680" s="11"/>
      <c r="M4680" s="15"/>
      <c r="N4680" s="16"/>
      <c r="O4680" s="17"/>
      <c r="P4680" s="18"/>
    </row>
    <row r="4681" spans="4:16" x14ac:dyDescent="0.25">
      <c r="D4681" s="11"/>
      <c r="E4681" s="11"/>
      <c r="F4681" s="12"/>
      <c r="G4681" s="11"/>
      <c r="H4681" s="13"/>
      <c r="I4681" s="14"/>
      <c r="K4681" s="11"/>
      <c r="L4681" s="11"/>
      <c r="M4681" s="15"/>
      <c r="N4681" s="16"/>
      <c r="O4681" s="17"/>
      <c r="P4681" s="18"/>
    </row>
    <row r="4682" spans="4:16" x14ac:dyDescent="0.25">
      <c r="D4682" s="11"/>
      <c r="E4682" s="11"/>
      <c r="F4682" s="12"/>
      <c r="G4682" s="11"/>
      <c r="H4682" s="13"/>
      <c r="I4682" s="14"/>
      <c r="K4682" s="11"/>
      <c r="L4682" s="11"/>
      <c r="M4682" s="15"/>
      <c r="N4682" s="16"/>
      <c r="O4682" s="17"/>
      <c r="P4682" s="18"/>
    </row>
    <row r="4683" spans="4:16" x14ac:dyDescent="0.25">
      <c r="D4683" s="11"/>
      <c r="E4683" s="11"/>
      <c r="F4683" s="12"/>
      <c r="G4683" s="11"/>
      <c r="H4683" s="13"/>
      <c r="I4683" s="14"/>
      <c r="K4683" s="11"/>
      <c r="L4683" s="11"/>
      <c r="M4683" s="15"/>
      <c r="N4683" s="16"/>
      <c r="O4683" s="17"/>
      <c r="P4683" s="18"/>
    </row>
    <row r="4684" spans="4:16" x14ac:dyDescent="0.25">
      <c r="D4684" s="11"/>
      <c r="E4684" s="11"/>
      <c r="F4684" s="12"/>
      <c r="G4684" s="11"/>
      <c r="H4684" s="13"/>
      <c r="I4684" s="14"/>
      <c r="K4684" s="11"/>
      <c r="L4684" s="11"/>
      <c r="M4684" s="15"/>
      <c r="N4684" s="16"/>
      <c r="O4684" s="17"/>
      <c r="P4684" s="18"/>
    </row>
    <row r="4685" spans="4:16" x14ac:dyDescent="0.25">
      <c r="D4685" s="11"/>
      <c r="E4685" s="11"/>
      <c r="F4685" s="12"/>
      <c r="G4685" s="11"/>
      <c r="H4685" s="13"/>
      <c r="I4685" s="14"/>
      <c r="K4685" s="11"/>
      <c r="L4685" s="11"/>
      <c r="M4685" s="15"/>
      <c r="N4685" s="16"/>
      <c r="O4685" s="17"/>
      <c r="P4685" s="18"/>
    </row>
    <row r="4686" spans="4:16" x14ac:dyDescent="0.25">
      <c r="D4686" s="11"/>
      <c r="E4686" s="11"/>
      <c r="F4686" s="12"/>
      <c r="G4686" s="11"/>
      <c r="H4686" s="13"/>
      <c r="I4686" s="14"/>
      <c r="K4686" s="11"/>
      <c r="L4686" s="11"/>
      <c r="M4686" s="15"/>
      <c r="N4686" s="16"/>
      <c r="O4686" s="17"/>
      <c r="P4686" s="18"/>
    </row>
    <row r="4687" spans="4:16" x14ac:dyDescent="0.25">
      <c r="D4687" s="11"/>
      <c r="E4687" s="11"/>
      <c r="F4687" s="12"/>
      <c r="G4687" s="11"/>
      <c r="H4687" s="13"/>
      <c r="I4687" s="14"/>
      <c r="K4687" s="11"/>
      <c r="L4687" s="11"/>
      <c r="M4687" s="15"/>
      <c r="N4687" s="16"/>
      <c r="O4687" s="17"/>
      <c r="P4687" s="18"/>
    </row>
    <row r="4688" spans="4:16" x14ac:dyDescent="0.25">
      <c r="D4688" s="11"/>
      <c r="E4688" s="11"/>
      <c r="F4688" s="12"/>
      <c r="G4688" s="11"/>
      <c r="H4688" s="13"/>
      <c r="I4688" s="14"/>
      <c r="K4688" s="11"/>
      <c r="L4688" s="11"/>
      <c r="M4688" s="15"/>
      <c r="N4688" s="16"/>
      <c r="O4688" s="17"/>
      <c r="P4688" s="18"/>
    </row>
    <row r="4689" spans="4:16" x14ac:dyDescent="0.25">
      <c r="D4689" s="11"/>
      <c r="E4689" s="11"/>
      <c r="F4689" s="12"/>
      <c r="G4689" s="11"/>
      <c r="H4689" s="13"/>
      <c r="I4689" s="14"/>
      <c r="K4689" s="11"/>
      <c r="L4689" s="11"/>
      <c r="M4689" s="15"/>
      <c r="N4689" s="16"/>
      <c r="O4689" s="17"/>
      <c r="P4689" s="18"/>
    </row>
    <row r="4690" spans="4:16" x14ac:dyDescent="0.25">
      <c r="D4690" s="11"/>
      <c r="E4690" s="11"/>
      <c r="F4690" s="12"/>
      <c r="G4690" s="11"/>
      <c r="H4690" s="13"/>
      <c r="I4690" s="14"/>
      <c r="K4690" s="11"/>
      <c r="L4690" s="11"/>
      <c r="M4690" s="15"/>
      <c r="N4690" s="16"/>
      <c r="O4690" s="17"/>
      <c r="P4690" s="18"/>
    </row>
    <row r="4691" spans="4:16" x14ac:dyDescent="0.25">
      <c r="D4691" s="11"/>
      <c r="E4691" s="11"/>
      <c r="F4691" s="12"/>
      <c r="G4691" s="11"/>
      <c r="H4691" s="13"/>
      <c r="I4691" s="14"/>
      <c r="K4691" s="11"/>
      <c r="L4691" s="11"/>
      <c r="M4691" s="15"/>
      <c r="N4691" s="16"/>
      <c r="O4691" s="17"/>
      <c r="P4691" s="18"/>
    </row>
    <row r="4692" spans="4:16" x14ac:dyDescent="0.25">
      <c r="D4692" s="11"/>
      <c r="E4692" s="11"/>
      <c r="F4692" s="12"/>
      <c r="G4692" s="11"/>
      <c r="H4692" s="13"/>
      <c r="I4692" s="14"/>
      <c r="K4692" s="11"/>
      <c r="L4692" s="11"/>
      <c r="M4692" s="15"/>
      <c r="N4692" s="16"/>
      <c r="O4692" s="17"/>
      <c r="P4692" s="18"/>
    </row>
    <row r="4693" spans="4:16" x14ac:dyDescent="0.25">
      <c r="D4693" s="11"/>
      <c r="E4693" s="11"/>
      <c r="F4693" s="12"/>
      <c r="G4693" s="11"/>
      <c r="H4693" s="13"/>
      <c r="I4693" s="14"/>
      <c r="K4693" s="11"/>
      <c r="L4693" s="11"/>
      <c r="M4693" s="15"/>
      <c r="N4693" s="16"/>
      <c r="O4693" s="17"/>
      <c r="P4693" s="18"/>
    </row>
    <row r="4694" spans="4:16" x14ac:dyDescent="0.25">
      <c r="D4694" s="11"/>
      <c r="E4694" s="11"/>
      <c r="F4694" s="12"/>
      <c r="G4694" s="11"/>
      <c r="H4694" s="13"/>
      <c r="I4694" s="14"/>
      <c r="K4694" s="11"/>
      <c r="L4694" s="11"/>
      <c r="M4694" s="15"/>
      <c r="N4694" s="16"/>
      <c r="O4694" s="17"/>
      <c r="P4694" s="18"/>
    </row>
    <row r="4695" spans="4:16" x14ac:dyDescent="0.25">
      <c r="D4695" s="11"/>
      <c r="E4695" s="11"/>
      <c r="F4695" s="12"/>
      <c r="G4695" s="11"/>
      <c r="H4695" s="13"/>
      <c r="I4695" s="14"/>
      <c r="K4695" s="11"/>
      <c r="L4695" s="11"/>
      <c r="M4695" s="15"/>
      <c r="N4695" s="16"/>
      <c r="O4695" s="17"/>
      <c r="P4695" s="18"/>
    </row>
    <row r="4696" spans="4:16" x14ac:dyDescent="0.25">
      <c r="D4696" s="11"/>
      <c r="E4696" s="11"/>
      <c r="F4696" s="12"/>
      <c r="G4696" s="11"/>
      <c r="H4696" s="13"/>
      <c r="I4696" s="14"/>
      <c r="K4696" s="11"/>
      <c r="L4696" s="11"/>
      <c r="M4696" s="15"/>
      <c r="N4696" s="16"/>
      <c r="O4696" s="17"/>
      <c r="P4696" s="18"/>
    </row>
    <row r="4697" spans="4:16" x14ac:dyDescent="0.25">
      <c r="D4697" s="11"/>
      <c r="E4697" s="11"/>
      <c r="F4697" s="12"/>
      <c r="G4697" s="11"/>
      <c r="H4697" s="13"/>
      <c r="I4697" s="14"/>
      <c r="K4697" s="11"/>
      <c r="L4697" s="11"/>
      <c r="M4697" s="15"/>
      <c r="N4697" s="16"/>
      <c r="O4697" s="17"/>
      <c r="P4697" s="18"/>
    </row>
    <row r="4698" spans="4:16" x14ac:dyDescent="0.25">
      <c r="D4698" s="11"/>
      <c r="E4698" s="11"/>
      <c r="F4698" s="12"/>
      <c r="G4698" s="11"/>
      <c r="H4698" s="13"/>
      <c r="I4698" s="14"/>
      <c r="K4698" s="11"/>
      <c r="L4698" s="11"/>
      <c r="M4698" s="15"/>
      <c r="N4698" s="16"/>
      <c r="O4698" s="17"/>
      <c r="P4698" s="18"/>
    </row>
    <row r="4699" spans="4:16" x14ac:dyDescent="0.25">
      <c r="D4699" s="11"/>
      <c r="E4699" s="11"/>
      <c r="F4699" s="12"/>
      <c r="G4699" s="11"/>
      <c r="H4699" s="13"/>
      <c r="I4699" s="14"/>
      <c r="K4699" s="11"/>
      <c r="L4699" s="11"/>
      <c r="M4699" s="15"/>
      <c r="N4699" s="16"/>
      <c r="O4699" s="17"/>
      <c r="P4699" s="18"/>
    </row>
    <row r="4700" spans="4:16" x14ac:dyDescent="0.25">
      <c r="D4700" s="11"/>
      <c r="E4700" s="11"/>
      <c r="F4700" s="12"/>
      <c r="G4700" s="11"/>
      <c r="H4700" s="13"/>
      <c r="I4700" s="14"/>
      <c r="K4700" s="11"/>
      <c r="L4700" s="11"/>
      <c r="M4700" s="15"/>
      <c r="N4700" s="16"/>
      <c r="O4700" s="17"/>
      <c r="P4700" s="18"/>
    </row>
    <row r="4701" spans="4:16" x14ac:dyDescent="0.25">
      <c r="D4701" s="11"/>
      <c r="E4701" s="11"/>
      <c r="F4701" s="12"/>
      <c r="G4701" s="11"/>
      <c r="H4701" s="13"/>
      <c r="I4701" s="14"/>
      <c r="K4701" s="11"/>
      <c r="L4701" s="11"/>
      <c r="M4701" s="15"/>
      <c r="N4701" s="16"/>
      <c r="O4701" s="17"/>
      <c r="P4701" s="18"/>
    </row>
    <row r="4702" spans="4:16" x14ac:dyDescent="0.25">
      <c r="D4702" s="11"/>
      <c r="E4702" s="11"/>
      <c r="F4702" s="12"/>
      <c r="G4702" s="11"/>
      <c r="H4702" s="13"/>
      <c r="I4702" s="14"/>
      <c r="K4702" s="11"/>
      <c r="L4702" s="11"/>
      <c r="M4702" s="15"/>
      <c r="N4702" s="16"/>
      <c r="O4702" s="17"/>
      <c r="P4702" s="18"/>
    </row>
    <row r="4703" spans="4:16" x14ac:dyDescent="0.25">
      <c r="D4703" s="11"/>
      <c r="E4703" s="11"/>
      <c r="F4703" s="12"/>
      <c r="G4703" s="11"/>
      <c r="H4703" s="13"/>
      <c r="I4703" s="14"/>
      <c r="K4703" s="11"/>
      <c r="L4703" s="11"/>
      <c r="M4703" s="15"/>
      <c r="N4703" s="16"/>
      <c r="O4703" s="17"/>
      <c r="P4703" s="18"/>
    </row>
    <row r="4704" spans="4:16" x14ac:dyDescent="0.25">
      <c r="D4704" s="11"/>
      <c r="E4704" s="11"/>
      <c r="F4704" s="12"/>
      <c r="G4704" s="11"/>
      <c r="H4704" s="13"/>
      <c r="I4704" s="14"/>
      <c r="K4704" s="11"/>
      <c r="L4704" s="11"/>
      <c r="M4704" s="15"/>
      <c r="N4704" s="16"/>
      <c r="O4704" s="17"/>
      <c r="P4704" s="18"/>
    </row>
    <row r="4705" spans="4:16" x14ac:dyDescent="0.25">
      <c r="D4705" s="11"/>
      <c r="E4705" s="11"/>
      <c r="F4705" s="12"/>
      <c r="G4705" s="11"/>
      <c r="H4705" s="13"/>
      <c r="I4705" s="14"/>
      <c r="K4705" s="11"/>
      <c r="L4705" s="11"/>
      <c r="M4705" s="15"/>
      <c r="N4705" s="16"/>
      <c r="O4705" s="17"/>
      <c r="P4705" s="18"/>
    </row>
    <row r="4706" spans="4:16" x14ac:dyDescent="0.25">
      <c r="D4706" s="11"/>
      <c r="E4706" s="11"/>
      <c r="F4706" s="12"/>
      <c r="G4706" s="11"/>
      <c r="H4706" s="13"/>
      <c r="I4706" s="14"/>
      <c r="K4706" s="11"/>
      <c r="L4706" s="11"/>
      <c r="M4706" s="15"/>
      <c r="N4706" s="16"/>
      <c r="O4706" s="17"/>
      <c r="P4706" s="18"/>
    </row>
    <row r="4707" spans="4:16" x14ac:dyDescent="0.25">
      <c r="D4707" s="11"/>
      <c r="E4707" s="11"/>
      <c r="F4707" s="12"/>
      <c r="G4707" s="11"/>
      <c r="H4707" s="13"/>
      <c r="I4707" s="14"/>
      <c r="K4707" s="11"/>
      <c r="L4707" s="11"/>
      <c r="M4707" s="15"/>
      <c r="N4707" s="16"/>
      <c r="O4707" s="17"/>
      <c r="P4707" s="18"/>
    </row>
    <row r="4708" spans="4:16" x14ac:dyDescent="0.25">
      <c r="D4708" s="11"/>
      <c r="E4708" s="11"/>
      <c r="F4708" s="12"/>
      <c r="G4708" s="11"/>
      <c r="H4708" s="13"/>
      <c r="I4708" s="14"/>
      <c r="K4708" s="11"/>
      <c r="L4708" s="11"/>
      <c r="M4708" s="15"/>
      <c r="N4708" s="16"/>
      <c r="O4708" s="17"/>
      <c r="P4708" s="18"/>
    </row>
    <row r="4709" spans="4:16" x14ac:dyDescent="0.25">
      <c r="D4709" s="11"/>
      <c r="E4709" s="11"/>
      <c r="F4709" s="12"/>
      <c r="G4709" s="11"/>
      <c r="H4709" s="13"/>
      <c r="I4709" s="14"/>
      <c r="K4709" s="11"/>
      <c r="L4709" s="11"/>
      <c r="M4709" s="15"/>
      <c r="N4709" s="16"/>
      <c r="O4709" s="17"/>
      <c r="P4709" s="18"/>
    </row>
    <row r="4710" spans="4:16" x14ac:dyDescent="0.25">
      <c r="D4710" s="11"/>
      <c r="E4710" s="11"/>
      <c r="F4710" s="12"/>
      <c r="G4710" s="11"/>
      <c r="H4710" s="13"/>
      <c r="I4710" s="14"/>
      <c r="K4710" s="11"/>
      <c r="L4710" s="11"/>
      <c r="M4710" s="15"/>
      <c r="N4710" s="16"/>
      <c r="O4710" s="17"/>
      <c r="P4710" s="18"/>
    </row>
    <row r="4711" spans="4:16" x14ac:dyDescent="0.25">
      <c r="D4711" s="11"/>
      <c r="E4711" s="11"/>
      <c r="F4711" s="12"/>
      <c r="G4711" s="11"/>
      <c r="H4711" s="13"/>
      <c r="I4711" s="14"/>
      <c r="K4711" s="11"/>
      <c r="L4711" s="11"/>
      <c r="M4711" s="15"/>
      <c r="N4711" s="16"/>
      <c r="O4711" s="17"/>
      <c r="P4711" s="18"/>
    </row>
    <row r="4712" spans="4:16" x14ac:dyDescent="0.25">
      <c r="D4712" s="11"/>
      <c r="E4712" s="11"/>
      <c r="F4712" s="12"/>
      <c r="G4712" s="11"/>
      <c r="H4712" s="13"/>
      <c r="I4712" s="14"/>
      <c r="K4712" s="11"/>
      <c r="L4712" s="11"/>
      <c r="M4712" s="15"/>
      <c r="N4712" s="16"/>
      <c r="O4712" s="17"/>
      <c r="P4712" s="18"/>
    </row>
    <row r="4713" spans="4:16" x14ac:dyDescent="0.25">
      <c r="D4713" s="11"/>
      <c r="E4713" s="11"/>
      <c r="F4713" s="12"/>
      <c r="G4713" s="11"/>
      <c r="H4713" s="13"/>
      <c r="I4713" s="14"/>
      <c r="K4713" s="11"/>
      <c r="L4713" s="11"/>
      <c r="M4713" s="15"/>
      <c r="N4713" s="16"/>
      <c r="O4713" s="17"/>
      <c r="P4713" s="18"/>
    </row>
    <row r="4714" spans="4:16" x14ac:dyDescent="0.25">
      <c r="D4714" s="11"/>
      <c r="E4714" s="11"/>
      <c r="F4714" s="12"/>
      <c r="G4714" s="11"/>
      <c r="H4714" s="13"/>
      <c r="I4714" s="14"/>
      <c r="K4714" s="11"/>
      <c r="L4714" s="11"/>
      <c r="M4714" s="15"/>
      <c r="N4714" s="16"/>
      <c r="O4714" s="17"/>
      <c r="P4714" s="18"/>
    </row>
    <row r="4715" spans="4:16" x14ac:dyDescent="0.25">
      <c r="D4715" s="11"/>
      <c r="E4715" s="11"/>
      <c r="F4715" s="12"/>
      <c r="G4715" s="11"/>
      <c r="H4715" s="13"/>
      <c r="I4715" s="14"/>
      <c r="K4715" s="11"/>
      <c r="L4715" s="11"/>
      <c r="M4715" s="15"/>
      <c r="N4715" s="16"/>
      <c r="O4715" s="17"/>
      <c r="P4715" s="18"/>
    </row>
    <row r="4716" spans="4:16" x14ac:dyDescent="0.25">
      <c r="D4716" s="11"/>
      <c r="E4716" s="11"/>
      <c r="F4716" s="12"/>
      <c r="G4716" s="11"/>
      <c r="H4716" s="13"/>
      <c r="I4716" s="14"/>
      <c r="K4716" s="11"/>
      <c r="L4716" s="11"/>
      <c r="M4716" s="15"/>
      <c r="N4716" s="16"/>
      <c r="O4716" s="17"/>
      <c r="P4716" s="18"/>
    </row>
    <row r="4717" spans="4:16" x14ac:dyDescent="0.25">
      <c r="D4717" s="11"/>
      <c r="E4717" s="11"/>
      <c r="F4717" s="12"/>
      <c r="G4717" s="11"/>
      <c r="H4717" s="13"/>
      <c r="I4717" s="14"/>
      <c r="K4717" s="11"/>
      <c r="L4717" s="11"/>
      <c r="M4717" s="15"/>
      <c r="N4717" s="16"/>
      <c r="O4717" s="17"/>
      <c r="P4717" s="18"/>
    </row>
    <row r="4718" spans="4:16" x14ac:dyDescent="0.25">
      <c r="D4718" s="11"/>
      <c r="E4718" s="11"/>
      <c r="F4718" s="12"/>
      <c r="G4718" s="11"/>
      <c r="H4718" s="13"/>
      <c r="I4718" s="14"/>
      <c r="K4718" s="11"/>
      <c r="L4718" s="11"/>
      <c r="M4718" s="15"/>
      <c r="N4718" s="16"/>
      <c r="O4718" s="17"/>
      <c r="P4718" s="18"/>
    </row>
    <row r="4719" spans="4:16" x14ac:dyDescent="0.25">
      <c r="D4719" s="11"/>
      <c r="E4719" s="11"/>
      <c r="F4719" s="12"/>
      <c r="G4719" s="11"/>
      <c r="H4719" s="13"/>
      <c r="I4719" s="14"/>
      <c r="K4719" s="11"/>
      <c r="L4719" s="11"/>
      <c r="M4719" s="15"/>
      <c r="N4719" s="16"/>
      <c r="O4719" s="17"/>
      <c r="P4719" s="18"/>
    </row>
    <row r="4720" spans="4:16" x14ac:dyDescent="0.25">
      <c r="D4720" s="11"/>
      <c r="E4720" s="11"/>
      <c r="F4720" s="12"/>
      <c r="G4720" s="11"/>
      <c r="H4720" s="13"/>
      <c r="I4720" s="14"/>
      <c r="K4720" s="11"/>
      <c r="L4720" s="11"/>
      <c r="M4720" s="15"/>
      <c r="N4720" s="16"/>
      <c r="O4720" s="17"/>
      <c r="P4720" s="18"/>
    </row>
    <row r="4721" spans="4:16" x14ac:dyDescent="0.25">
      <c r="D4721" s="11"/>
      <c r="E4721" s="11"/>
      <c r="F4721" s="12"/>
      <c r="G4721" s="11"/>
      <c r="H4721" s="13"/>
      <c r="I4721" s="14"/>
      <c r="K4721" s="11"/>
      <c r="L4721" s="11"/>
      <c r="M4721" s="15"/>
      <c r="N4721" s="16"/>
      <c r="O4721" s="17"/>
      <c r="P4721" s="18"/>
    </row>
    <row r="4722" spans="4:16" x14ac:dyDescent="0.25">
      <c r="D4722" s="11"/>
      <c r="E4722" s="11"/>
      <c r="F4722" s="12"/>
      <c r="G4722" s="11"/>
      <c r="H4722" s="13"/>
      <c r="I4722" s="14"/>
      <c r="K4722" s="11"/>
      <c r="L4722" s="11"/>
      <c r="M4722" s="15"/>
      <c r="N4722" s="16"/>
      <c r="O4722" s="17"/>
      <c r="P4722" s="18"/>
    </row>
    <row r="4723" spans="4:16" x14ac:dyDescent="0.25">
      <c r="D4723" s="11"/>
      <c r="E4723" s="11"/>
      <c r="F4723" s="12"/>
      <c r="G4723" s="11"/>
      <c r="H4723" s="13"/>
      <c r="I4723" s="14"/>
      <c r="K4723" s="11"/>
      <c r="L4723" s="11"/>
      <c r="M4723" s="15"/>
      <c r="N4723" s="16"/>
      <c r="O4723" s="17"/>
      <c r="P4723" s="18"/>
    </row>
    <row r="4724" spans="4:16" x14ac:dyDescent="0.25">
      <c r="D4724" s="11"/>
      <c r="E4724" s="11"/>
      <c r="F4724" s="12"/>
      <c r="G4724" s="11"/>
      <c r="H4724" s="13"/>
      <c r="I4724" s="14"/>
      <c r="K4724" s="11"/>
      <c r="L4724" s="11"/>
      <c r="M4724" s="15"/>
      <c r="N4724" s="16"/>
      <c r="O4724" s="17"/>
      <c r="P4724" s="18"/>
    </row>
    <row r="4725" spans="4:16" x14ac:dyDescent="0.25">
      <c r="D4725" s="11"/>
      <c r="E4725" s="11"/>
      <c r="F4725" s="12"/>
      <c r="G4725" s="11"/>
      <c r="H4725" s="13"/>
      <c r="I4725" s="14"/>
      <c r="K4725" s="11"/>
      <c r="L4725" s="11"/>
      <c r="M4725" s="15"/>
      <c r="N4725" s="16"/>
      <c r="O4725" s="17"/>
      <c r="P4725" s="18"/>
    </row>
    <row r="4726" spans="4:16" x14ac:dyDescent="0.25">
      <c r="D4726" s="11"/>
      <c r="E4726" s="11"/>
      <c r="F4726" s="12"/>
      <c r="G4726" s="11"/>
      <c r="H4726" s="13"/>
      <c r="I4726" s="14"/>
      <c r="K4726" s="11"/>
      <c r="L4726" s="11"/>
      <c r="M4726" s="15"/>
      <c r="N4726" s="16"/>
      <c r="O4726" s="17"/>
      <c r="P4726" s="18"/>
    </row>
    <row r="4727" spans="4:16" x14ac:dyDescent="0.25">
      <c r="D4727" s="11"/>
      <c r="E4727" s="11"/>
      <c r="F4727" s="12"/>
      <c r="G4727" s="11"/>
      <c r="H4727" s="13"/>
      <c r="I4727" s="14"/>
      <c r="K4727" s="11"/>
      <c r="L4727" s="11"/>
      <c r="M4727" s="15"/>
      <c r="N4727" s="16"/>
      <c r="O4727" s="17"/>
      <c r="P4727" s="18"/>
    </row>
    <row r="4728" spans="4:16" x14ac:dyDescent="0.25">
      <c r="D4728" s="11"/>
      <c r="E4728" s="11"/>
      <c r="F4728" s="12"/>
      <c r="G4728" s="11"/>
      <c r="H4728" s="13"/>
      <c r="I4728" s="14"/>
      <c r="K4728" s="11"/>
      <c r="L4728" s="11"/>
      <c r="M4728" s="15"/>
      <c r="N4728" s="16"/>
      <c r="O4728" s="17"/>
      <c r="P4728" s="18"/>
    </row>
    <row r="4729" spans="4:16" x14ac:dyDescent="0.25">
      <c r="D4729" s="11"/>
      <c r="E4729" s="11"/>
      <c r="F4729" s="12"/>
      <c r="G4729" s="11"/>
      <c r="H4729" s="13"/>
      <c r="I4729" s="14"/>
      <c r="K4729" s="11"/>
      <c r="L4729" s="11"/>
      <c r="M4729" s="15"/>
      <c r="N4729" s="16"/>
      <c r="O4729" s="17"/>
      <c r="P4729" s="18"/>
    </row>
    <row r="4730" spans="4:16" x14ac:dyDescent="0.25">
      <c r="D4730" s="11"/>
      <c r="E4730" s="11"/>
      <c r="F4730" s="12"/>
      <c r="G4730" s="11"/>
      <c r="H4730" s="13"/>
      <c r="I4730" s="14"/>
      <c r="K4730" s="11"/>
      <c r="L4730" s="11"/>
      <c r="M4730" s="15"/>
      <c r="N4730" s="16"/>
      <c r="O4730" s="17"/>
      <c r="P4730" s="18"/>
    </row>
    <row r="4731" spans="4:16" x14ac:dyDescent="0.25">
      <c r="D4731" s="11"/>
      <c r="E4731" s="11"/>
      <c r="F4731" s="12"/>
      <c r="G4731" s="11"/>
      <c r="H4731" s="13"/>
      <c r="I4731" s="14"/>
      <c r="K4731" s="11"/>
      <c r="L4731" s="11"/>
      <c r="M4731" s="15"/>
      <c r="N4731" s="16"/>
      <c r="O4731" s="17"/>
      <c r="P4731" s="18"/>
    </row>
    <row r="4732" spans="4:16" x14ac:dyDescent="0.25">
      <c r="D4732" s="11"/>
      <c r="E4732" s="11"/>
      <c r="F4732" s="12"/>
      <c r="G4732" s="11"/>
      <c r="H4732" s="13"/>
      <c r="I4732" s="14"/>
      <c r="K4732" s="11"/>
      <c r="L4732" s="11"/>
      <c r="M4732" s="15"/>
      <c r="N4732" s="16"/>
      <c r="O4732" s="17"/>
      <c r="P4732" s="18"/>
    </row>
    <row r="4733" spans="4:16" x14ac:dyDescent="0.25">
      <c r="D4733" s="11"/>
      <c r="E4733" s="11"/>
      <c r="F4733" s="12"/>
      <c r="G4733" s="11"/>
      <c r="H4733" s="13"/>
      <c r="I4733" s="14"/>
      <c r="K4733" s="11"/>
      <c r="L4733" s="11"/>
      <c r="M4733" s="15"/>
      <c r="N4733" s="16"/>
      <c r="O4733" s="17"/>
      <c r="P4733" s="18"/>
    </row>
    <row r="4734" spans="4:16" x14ac:dyDescent="0.25">
      <c r="D4734" s="11"/>
      <c r="E4734" s="11"/>
      <c r="F4734" s="12"/>
      <c r="G4734" s="11"/>
      <c r="H4734" s="13"/>
      <c r="I4734" s="14"/>
      <c r="K4734" s="11"/>
      <c r="L4734" s="11"/>
      <c r="M4734" s="15"/>
      <c r="N4734" s="16"/>
      <c r="O4734" s="17"/>
      <c r="P4734" s="18"/>
    </row>
    <row r="4735" spans="4:16" x14ac:dyDescent="0.25">
      <c r="D4735" s="11"/>
      <c r="E4735" s="11"/>
      <c r="F4735" s="12"/>
      <c r="G4735" s="11"/>
      <c r="H4735" s="13"/>
      <c r="I4735" s="14"/>
      <c r="K4735" s="11"/>
      <c r="L4735" s="11"/>
      <c r="M4735" s="15"/>
      <c r="N4735" s="16"/>
      <c r="O4735" s="17"/>
      <c r="P4735" s="18"/>
    </row>
    <row r="4736" spans="4:16" x14ac:dyDescent="0.25">
      <c r="D4736" s="11"/>
      <c r="E4736" s="11"/>
      <c r="F4736" s="12"/>
      <c r="G4736" s="11"/>
      <c r="H4736" s="13"/>
      <c r="I4736" s="14"/>
      <c r="K4736" s="11"/>
      <c r="L4736" s="11"/>
      <c r="M4736" s="15"/>
      <c r="N4736" s="16"/>
      <c r="O4736" s="17"/>
      <c r="P4736" s="18"/>
    </row>
    <row r="4737" spans="4:16" x14ac:dyDescent="0.25">
      <c r="D4737" s="11"/>
      <c r="E4737" s="11"/>
      <c r="F4737" s="12"/>
      <c r="G4737" s="11"/>
      <c r="H4737" s="13"/>
      <c r="I4737" s="14"/>
      <c r="K4737" s="11"/>
      <c r="L4737" s="11"/>
      <c r="M4737" s="15"/>
      <c r="N4737" s="16"/>
      <c r="O4737" s="17"/>
      <c r="P4737" s="18"/>
    </row>
    <row r="4738" spans="4:16" x14ac:dyDescent="0.25">
      <c r="D4738" s="11"/>
      <c r="E4738" s="11"/>
      <c r="F4738" s="12"/>
      <c r="G4738" s="11"/>
      <c r="H4738" s="13"/>
      <c r="I4738" s="14"/>
      <c r="K4738" s="11"/>
      <c r="L4738" s="11"/>
      <c r="M4738" s="15"/>
      <c r="N4738" s="16"/>
      <c r="O4738" s="17"/>
      <c r="P4738" s="18"/>
    </row>
    <row r="4739" spans="4:16" x14ac:dyDescent="0.25">
      <c r="D4739" s="11"/>
      <c r="E4739" s="11"/>
      <c r="F4739" s="12"/>
      <c r="G4739" s="11"/>
      <c r="H4739" s="13"/>
      <c r="I4739" s="14"/>
      <c r="K4739" s="11"/>
      <c r="L4739" s="11"/>
      <c r="M4739" s="15"/>
      <c r="N4739" s="16"/>
      <c r="O4739" s="17"/>
      <c r="P4739" s="18"/>
    </row>
    <row r="4740" spans="4:16" x14ac:dyDescent="0.25">
      <c r="D4740" s="11"/>
      <c r="E4740" s="11"/>
      <c r="F4740" s="12"/>
      <c r="G4740" s="11"/>
      <c r="H4740" s="13"/>
      <c r="I4740" s="14"/>
      <c r="K4740" s="11"/>
      <c r="L4740" s="11"/>
      <c r="M4740" s="15"/>
      <c r="N4740" s="16"/>
      <c r="O4740" s="17"/>
      <c r="P4740" s="18"/>
    </row>
    <row r="4741" spans="4:16" x14ac:dyDescent="0.25">
      <c r="D4741" s="11"/>
      <c r="E4741" s="11"/>
      <c r="F4741" s="12"/>
      <c r="G4741" s="11"/>
      <c r="H4741" s="13"/>
      <c r="I4741" s="14"/>
      <c r="K4741" s="11"/>
      <c r="L4741" s="11"/>
      <c r="M4741" s="15"/>
      <c r="N4741" s="16"/>
      <c r="O4741" s="17"/>
      <c r="P4741" s="18"/>
    </row>
    <row r="4742" spans="4:16" x14ac:dyDescent="0.25">
      <c r="D4742" s="11"/>
      <c r="E4742" s="11"/>
      <c r="F4742" s="12"/>
      <c r="G4742" s="11"/>
      <c r="H4742" s="13"/>
      <c r="I4742" s="14"/>
      <c r="K4742" s="11"/>
      <c r="L4742" s="11"/>
      <c r="M4742" s="15"/>
      <c r="N4742" s="16"/>
      <c r="O4742" s="17"/>
      <c r="P4742" s="18"/>
    </row>
    <row r="4743" spans="4:16" x14ac:dyDescent="0.25">
      <c r="D4743" s="11"/>
      <c r="E4743" s="11"/>
      <c r="F4743" s="12"/>
      <c r="G4743" s="11"/>
      <c r="H4743" s="13"/>
      <c r="I4743" s="14"/>
      <c r="K4743" s="11"/>
      <c r="L4743" s="11"/>
      <c r="M4743" s="15"/>
      <c r="N4743" s="16"/>
      <c r="O4743" s="17"/>
      <c r="P4743" s="18"/>
    </row>
    <row r="4744" spans="4:16" x14ac:dyDescent="0.25">
      <c r="D4744" s="11"/>
      <c r="E4744" s="11"/>
      <c r="F4744" s="12"/>
      <c r="G4744" s="11"/>
      <c r="H4744" s="13"/>
      <c r="I4744" s="14"/>
      <c r="K4744" s="11"/>
      <c r="L4744" s="11"/>
      <c r="M4744" s="15"/>
      <c r="N4744" s="16"/>
      <c r="O4744" s="17"/>
      <c r="P4744" s="18"/>
    </row>
    <row r="4745" spans="4:16" x14ac:dyDescent="0.25">
      <c r="D4745" s="11"/>
      <c r="E4745" s="11"/>
      <c r="F4745" s="12"/>
      <c r="G4745" s="11"/>
      <c r="H4745" s="13"/>
      <c r="I4745" s="14"/>
      <c r="K4745" s="11"/>
      <c r="L4745" s="11"/>
      <c r="M4745" s="15"/>
      <c r="N4745" s="16"/>
      <c r="O4745" s="17"/>
      <c r="P4745" s="18"/>
    </row>
    <row r="4746" spans="4:16" x14ac:dyDescent="0.25">
      <c r="D4746" s="11"/>
      <c r="E4746" s="11"/>
      <c r="F4746" s="12"/>
      <c r="G4746" s="11"/>
      <c r="H4746" s="13"/>
      <c r="I4746" s="14"/>
      <c r="K4746" s="11"/>
      <c r="L4746" s="11"/>
      <c r="M4746" s="15"/>
      <c r="N4746" s="16"/>
      <c r="O4746" s="17"/>
      <c r="P4746" s="18"/>
    </row>
    <row r="4747" spans="4:16" x14ac:dyDescent="0.25">
      <c r="D4747" s="11"/>
      <c r="E4747" s="11"/>
      <c r="F4747" s="12"/>
      <c r="G4747" s="11"/>
      <c r="H4747" s="13"/>
      <c r="I4747" s="14"/>
      <c r="K4747" s="11"/>
      <c r="L4747" s="11"/>
      <c r="M4747" s="15"/>
      <c r="N4747" s="16"/>
      <c r="O4747" s="17"/>
      <c r="P4747" s="18"/>
    </row>
    <row r="4748" spans="4:16" x14ac:dyDescent="0.25">
      <c r="D4748" s="11"/>
      <c r="E4748" s="11"/>
      <c r="F4748" s="12"/>
      <c r="G4748" s="11"/>
      <c r="H4748" s="13"/>
      <c r="I4748" s="14"/>
      <c r="K4748" s="11"/>
      <c r="L4748" s="11"/>
      <c r="M4748" s="15"/>
      <c r="N4748" s="16"/>
      <c r="O4748" s="17"/>
      <c r="P4748" s="18"/>
    </row>
    <row r="4749" spans="4:16" x14ac:dyDescent="0.25">
      <c r="D4749" s="11"/>
      <c r="E4749" s="11"/>
      <c r="F4749" s="12"/>
      <c r="G4749" s="11"/>
      <c r="H4749" s="13"/>
      <c r="I4749" s="14"/>
      <c r="K4749" s="11"/>
      <c r="L4749" s="11"/>
      <c r="M4749" s="15"/>
      <c r="N4749" s="16"/>
      <c r="O4749" s="17"/>
      <c r="P4749" s="18"/>
    </row>
    <row r="4750" spans="4:16" x14ac:dyDescent="0.25">
      <c r="D4750" s="11"/>
      <c r="E4750" s="11"/>
      <c r="F4750" s="12"/>
      <c r="G4750" s="11"/>
      <c r="H4750" s="13"/>
      <c r="I4750" s="14"/>
      <c r="K4750" s="11"/>
      <c r="L4750" s="11"/>
      <c r="M4750" s="15"/>
      <c r="N4750" s="16"/>
      <c r="O4750" s="17"/>
      <c r="P4750" s="18"/>
    </row>
    <row r="4751" spans="4:16" x14ac:dyDescent="0.25">
      <c r="D4751" s="11"/>
      <c r="E4751" s="11"/>
      <c r="F4751" s="12"/>
      <c r="G4751" s="11"/>
      <c r="H4751" s="13"/>
      <c r="I4751" s="14"/>
      <c r="K4751" s="11"/>
      <c r="L4751" s="11"/>
      <c r="M4751" s="15"/>
      <c r="N4751" s="16"/>
      <c r="O4751" s="17"/>
      <c r="P4751" s="18"/>
    </row>
    <row r="4752" spans="4:16" x14ac:dyDescent="0.25">
      <c r="D4752" s="11"/>
      <c r="E4752" s="11"/>
      <c r="F4752" s="12"/>
      <c r="G4752" s="11"/>
      <c r="H4752" s="13"/>
      <c r="I4752" s="14"/>
      <c r="K4752" s="11"/>
      <c r="L4752" s="11"/>
      <c r="M4752" s="15"/>
      <c r="N4752" s="16"/>
      <c r="O4752" s="17"/>
      <c r="P4752" s="18"/>
    </row>
    <row r="4753" spans="4:16" x14ac:dyDescent="0.25">
      <c r="D4753" s="11"/>
      <c r="E4753" s="11"/>
      <c r="F4753" s="12"/>
      <c r="G4753" s="11"/>
      <c r="H4753" s="13"/>
      <c r="I4753" s="14"/>
      <c r="K4753" s="11"/>
      <c r="L4753" s="11"/>
      <c r="M4753" s="15"/>
      <c r="N4753" s="16"/>
      <c r="O4753" s="17"/>
      <c r="P4753" s="18"/>
    </row>
    <row r="4754" spans="4:16" x14ac:dyDescent="0.25">
      <c r="D4754" s="11"/>
      <c r="E4754" s="11"/>
      <c r="F4754" s="12"/>
      <c r="G4754" s="11"/>
      <c r="H4754" s="13"/>
      <c r="I4754" s="14"/>
      <c r="K4754" s="11"/>
      <c r="L4754" s="11"/>
      <c r="M4754" s="15"/>
      <c r="N4754" s="16"/>
      <c r="O4754" s="17"/>
      <c r="P4754" s="18"/>
    </row>
    <row r="4755" spans="4:16" x14ac:dyDescent="0.25">
      <c r="D4755" s="11"/>
      <c r="E4755" s="11"/>
      <c r="F4755" s="12"/>
      <c r="G4755" s="11"/>
      <c r="H4755" s="13"/>
      <c r="I4755" s="14"/>
      <c r="K4755" s="11"/>
      <c r="L4755" s="11"/>
      <c r="M4755" s="15"/>
      <c r="N4755" s="16"/>
      <c r="O4755" s="17"/>
      <c r="P4755" s="18"/>
    </row>
    <row r="4756" spans="4:16" x14ac:dyDescent="0.25">
      <c r="D4756" s="11"/>
      <c r="E4756" s="11"/>
      <c r="F4756" s="12"/>
      <c r="G4756" s="11"/>
      <c r="H4756" s="13"/>
      <c r="I4756" s="14"/>
      <c r="K4756" s="11"/>
      <c r="L4756" s="11"/>
      <c r="M4756" s="15"/>
      <c r="N4756" s="16"/>
      <c r="O4756" s="17"/>
      <c r="P4756" s="18"/>
    </row>
    <row r="4757" spans="4:16" x14ac:dyDescent="0.25">
      <c r="D4757" s="11"/>
      <c r="E4757" s="11"/>
      <c r="F4757" s="12"/>
      <c r="G4757" s="11"/>
      <c r="H4757" s="13"/>
      <c r="I4757" s="14"/>
      <c r="K4757" s="11"/>
      <c r="L4757" s="11"/>
      <c r="M4757" s="15"/>
      <c r="N4757" s="16"/>
      <c r="O4757" s="17"/>
      <c r="P4757" s="18"/>
    </row>
    <row r="4758" spans="4:16" x14ac:dyDescent="0.25">
      <c r="D4758" s="11"/>
      <c r="E4758" s="11"/>
      <c r="F4758" s="12"/>
      <c r="G4758" s="11"/>
      <c r="H4758" s="13"/>
      <c r="I4758" s="14"/>
      <c r="K4758" s="11"/>
      <c r="L4758" s="11"/>
      <c r="M4758" s="15"/>
      <c r="N4758" s="16"/>
      <c r="O4758" s="17"/>
      <c r="P4758" s="18"/>
    </row>
    <row r="4759" spans="4:16" x14ac:dyDescent="0.25">
      <c r="D4759" s="11"/>
      <c r="E4759" s="11"/>
      <c r="F4759" s="12"/>
      <c r="G4759" s="11"/>
      <c r="H4759" s="13"/>
      <c r="I4759" s="14"/>
      <c r="K4759" s="11"/>
      <c r="L4759" s="11"/>
      <c r="M4759" s="15"/>
      <c r="N4759" s="16"/>
      <c r="O4759" s="17"/>
      <c r="P4759" s="18"/>
    </row>
    <row r="4760" spans="4:16" x14ac:dyDescent="0.25">
      <c r="D4760" s="11"/>
      <c r="E4760" s="11"/>
      <c r="F4760" s="12"/>
      <c r="G4760" s="11"/>
      <c r="H4760" s="13"/>
      <c r="I4760" s="14"/>
      <c r="K4760" s="11"/>
      <c r="L4760" s="11"/>
      <c r="M4760" s="15"/>
      <c r="N4760" s="16"/>
      <c r="O4760" s="17"/>
      <c r="P4760" s="18"/>
    </row>
    <row r="4761" spans="4:16" x14ac:dyDescent="0.25">
      <c r="D4761" s="11"/>
      <c r="E4761" s="11"/>
      <c r="F4761" s="12"/>
      <c r="G4761" s="11"/>
      <c r="H4761" s="13"/>
      <c r="I4761" s="14"/>
      <c r="K4761" s="11"/>
      <c r="L4761" s="11"/>
      <c r="M4761" s="15"/>
      <c r="N4761" s="16"/>
      <c r="O4761" s="17"/>
      <c r="P4761" s="18"/>
    </row>
    <row r="4762" spans="4:16" x14ac:dyDescent="0.25">
      <c r="D4762" s="11"/>
      <c r="E4762" s="11"/>
      <c r="F4762" s="12"/>
      <c r="G4762" s="11"/>
      <c r="H4762" s="13"/>
      <c r="I4762" s="14"/>
      <c r="K4762" s="11"/>
      <c r="L4762" s="11"/>
      <c r="M4762" s="15"/>
      <c r="N4762" s="16"/>
      <c r="O4762" s="17"/>
      <c r="P4762" s="18"/>
    </row>
    <row r="4763" spans="4:16" x14ac:dyDescent="0.25">
      <c r="D4763" s="11"/>
      <c r="E4763" s="11"/>
      <c r="F4763" s="12"/>
      <c r="G4763" s="11"/>
      <c r="H4763" s="13"/>
      <c r="I4763" s="14"/>
      <c r="K4763" s="11"/>
      <c r="L4763" s="11"/>
      <c r="M4763" s="15"/>
      <c r="N4763" s="16"/>
      <c r="O4763" s="17"/>
      <c r="P4763" s="18"/>
    </row>
    <row r="4764" spans="4:16" x14ac:dyDescent="0.25">
      <c r="D4764" s="11"/>
      <c r="E4764" s="11"/>
      <c r="F4764" s="12"/>
      <c r="G4764" s="11"/>
      <c r="H4764" s="13"/>
      <c r="I4764" s="14"/>
      <c r="K4764" s="11"/>
      <c r="L4764" s="11"/>
      <c r="M4764" s="15"/>
      <c r="N4764" s="16"/>
      <c r="O4764" s="17"/>
      <c r="P4764" s="18"/>
    </row>
    <row r="4765" spans="4:16" x14ac:dyDescent="0.25">
      <c r="D4765" s="11"/>
      <c r="E4765" s="11"/>
      <c r="F4765" s="12"/>
      <c r="G4765" s="11"/>
      <c r="H4765" s="13"/>
      <c r="I4765" s="14"/>
      <c r="K4765" s="11"/>
      <c r="L4765" s="11"/>
      <c r="M4765" s="15"/>
      <c r="N4765" s="16"/>
      <c r="O4765" s="17"/>
      <c r="P4765" s="18"/>
    </row>
    <row r="4766" spans="4:16" x14ac:dyDescent="0.25">
      <c r="D4766" s="11"/>
      <c r="E4766" s="11"/>
      <c r="F4766" s="12"/>
      <c r="G4766" s="11"/>
      <c r="H4766" s="13"/>
      <c r="I4766" s="14"/>
      <c r="K4766" s="11"/>
      <c r="L4766" s="11"/>
      <c r="M4766" s="15"/>
      <c r="N4766" s="16"/>
      <c r="O4766" s="17"/>
      <c r="P4766" s="18"/>
    </row>
    <row r="4767" spans="4:16" x14ac:dyDescent="0.25">
      <c r="D4767" s="11"/>
      <c r="E4767" s="11"/>
      <c r="F4767" s="12"/>
      <c r="G4767" s="11"/>
      <c r="H4767" s="13"/>
      <c r="I4767" s="14"/>
      <c r="K4767" s="11"/>
      <c r="L4767" s="11"/>
      <c r="M4767" s="15"/>
      <c r="N4767" s="16"/>
      <c r="O4767" s="17"/>
      <c r="P4767" s="18"/>
    </row>
    <row r="4768" spans="4:16" x14ac:dyDescent="0.25">
      <c r="D4768" s="11"/>
      <c r="E4768" s="11"/>
      <c r="F4768" s="12"/>
      <c r="G4768" s="11"/>
      <c r="H4768" s="13"/>
      <c r="I4768" s="14"/>
      <c r="K4768" s="11"/>
      <c r="L4768" s="11"/>
      <c r="M4768" s="15"/>
      <c r="N4768" s="16"/>
      <c r="O4768" s="17"/>
      <c r="P4768" s="18"/>
    </row>
    <row r="4769" spans="4:16" x14ac:dyDescent="0.25">
      <c r="D4769" s="11"/>
      <c r="E4769" s="11"/>
      <c r="F4769" s="12"/>
      <c r="G4769" s="11"/>
      <c r="H4769" s="13"/>
      <c r="I4769" s="14"/>
      <c r="K4769" s="11"/>
      <c r="L4769" s="11"/>
      <c r="M4769" s="15"/>
      <c r="N4769" s="16"/>
      <c r="O4769" s="17"/>
      <c r="P4769" s="18"/>
    </row>
    <row r="4770" spans="4:16" x14ac:dyDescent="0.25">
      <c r="D4770" s="11"/>
      <c r="E4770" s="11"/>
      <c r="F4770" s="12"/>
      <c r="G4770" s="11"/>
      <c r="H4770" s="13"/>
      <c r="I4770" s="14"/>
      <c r="K4770" s="11"/>
      <c r="L4770" s="11"/>
      <c r="M4770" s="15"/>
      <c r="N4770" s="16"/>
      <c r="O4770" s="17"/>
      <c r="P4770" s="18"/>
    </row>
    <row r="4771" spans="4:16" x14ac:dyDescent="0.25">
      <c r="D4771" s="11"/>
      <c r="E4771" s="11"/>
      <c r="F4771" s="12"/>
      <c r="G4771" s="11"/>
      <c r="H4771" s="13"/>
      <c r="I4771" s="14"/>
      <c r="K4771" s="11"/>
      <c r="L4771" s="11"/>
      <c r="M4771" s="15"/>
      <c r="N4771" s="16"/>
      <c r="O4771" s="17"/>
      <c r="P4771" s="18"/>
    </row>
    <row r="4772" spans="4:16" x14ac:dyDescent="0.25">
      <c r="D4772" s="11"/>
      <c r="E4772" s="11"/>
      <c r="F4772" s="12"/>
      <c r="G4772" s="11"/>
      <c r="H4772" s="13"/>
      <c r="I4772" s="14"/>
      <c r="K4772" s="11"/>
      <c r="L4772" s="11"/>
      <c r="M4772" s="15"/>
      <c r="N4772" s="16"/>
      <c r="O4772" s="17"/>
      <c r="P4772" s="18"/>
    </row>
    <row r="4773" spans="4:16" x14ac:dyDescent="0.25">
      <c r="D4773" s="11"/>
      <c r="E4773" s="11"/>
      <c r="F4773" s="12"/>
      <c r="G4773" s="11"/>
      <c r="H4773" s="13"/>
      <c r="I4773" s="14"/>
      <c r="K4773" s="11"/>
      <c r="L4773" s="11"/>
      <c r="M4773" s="15"/>
      <c r="N4773" s="16"/>
      <c r="O4773" s="17"/>
      <c r="P4773" s="18"/>
    </row>
    <row r="4774" spans="4:16" x14ac:dyDescent="0.25">
      <c r="D4774" s="11"/>
      <c r="E4774" s="11"/>
      <c r="F4774" s="12"/>
      <c r="G4774" s="11"/>
      <c r="H4774" s="13"/>
      <c r="I4774" s="14"/>
      <c r="K4774" s="11"/>
      <c r="L4774" s="11"/>
      <c r="M4774" s="15"/>
      <c r="N4774" s="16"/>
      <c r="O4774" s="17"/>
      <c r="P4774" s="18"/>
    </row>
    <row r="4775" spans="4:16" x14ac:dyDescent="0.25">
      <c r="D4775" s="11"/>
      <c r="E4775" s="11"/>
      <c r="F4775" s="12"/>
      <c r="G4775" s="11"/>
      <c r="H4775" s="13"/>
      <c r="I4775" s="14"/>
      <c r="K4775" s="11"/>
      <c r="L4775" s="11"/>
      <c r="M4775" s="15"/>
      <c r="N4775" s="16"/>
      <c r="O4775" s="17"/>
      <c r="P4775" s="18"/>
    </row>
    <row r="4776" spans="4:16" x14ac:dyDescent="0.25">
      <c r="D4776" s="11"/>
      <c r="E4776" s="11"/>
      <c r="F4776" s="12"/>
      <c r="G4776" s="11"/>
      <c r="H4776" s="13"/>
      <c r="I4776" s="14"/>
      <c r="K4776" s="11"/>
      <c r="L4776" s="11"/>
      <c r="M4776" s="15"/>
      <c r="N4776" s="16"/>
      <c r="O4776" s="17"/>
      <c r="P4776" s="18"/>
    </row>
    <row r="4777" spans="4:16" x14ac:dyDescent="0.25">
      <c r="D4777" s="11"/>
      <c r="E4777" s="11"/>
      <c r="F4777" s="12"/>
      <c r="G4777" s="11"/>
      <c r="H4777" s="13"/>
      <c r="I4777" s="14"/>
      <c r="K4777" s="11"/>
      <c r="L4777" s="11"/>
      <c r="M4777" s="15"/>
      <c r="N4777" s="16"/>
      <c r="O4777" s="17"/>
      <c r="P4777" s="18"/>
    </row>
    <row r="4778" spans="4:16" x14ac:dyDescent="0.25">
      <c r="D4778" s="11"/>
      <c r="E4778" s="11"/>
      <c r="F4778" s="12"/>
      <c r="G4778" s="11"/>
      <c r="H4778" s="13"/>
      <c r="I4778" s="14"/>
      <c r="K4778" s="11"/>
      <c r="L4778" s="11"/>
      <c r="M4778" s="15"/>
      <c r="N4778" s="16"/>
      <c r="O4778" s="17"/>
      <c r="P4778" s="18"/>
    </row>
    <row r="4779" spans="4:16" x14ac:dyDescent="0.25">
      <c r="D4779" s="11"/>
      <c r="E4779" s="11"/>
      <c r="F4779" s="12"/>
      <c r="G4779" s="11"/>
      <c r="H4779" s="13"/>
      <c r="I4779" s="14"/>
      <c r="K4779" s="11"/>
      <c r="L4779" s="11"/>
      <c r="M4779" s="15"/>
      <c r="N4779" s="16"/>
      <c r="O4779" s="17"/>
      <c r="P4779" s="18"/>
    </row>
    <row r="4780" spans="4:16" x14ac:dyDescent="0.25">
      <c r="D4780" s="11"/>
      <c r="E4780" s="11"/>
      <c r="F4780" s="12"/>
      <c r="G4780" s="11"/>
      <c r="H4780" s="13"/>
      <c r="I4780" s="14"/>
      <c r="K4780" s="11"/>
      <c r="L4780" s="11"/>
      <c r="M4780" s="15"/>
      <c r="N4780" s="16"/>
      <c r="O4780" s="17"/>
      <c r="P4780" s="18"/>
    </row>
    <row r="4781" spans="4:16" x14ac:dyDescent="0.25">
      <c r="D4781" s="11"/>
      <c r="E4781" s="11"/>
      <c r="F4781" s="12"/>
      <c r="G4781" s="11"/>
      <c r="H4781" s="13"/>
      <c r="I4781" s="14"/>
      <c r="K4781" s="11"/>
      <c r="L4781" s="11"/>
      <c r="M4781" s="15"/>
      <c r="N4781" s="16"/>
      <c r="O4781" s="17"/>
      <c r="P4781" s="18"/>
    </row>
    <row r="4782" spans="4:16" x14ac:dyDescent="0.25">
      <c r="D4782" s="11"/>
      <c r="E4782" s="11"/>
      <c r="F4782" s="12"/>
      <c r="G4782" s="11"/>
      <c r="H4782" s="13"/>
      <c r="I4782" s="14"/>
      <c r="K4782" s="11"/>
      <c r="L4782" s="11"/>
      <c r="M4782" s="15"/>
      <c r="N4782" s="16"/>
      <c r="O4782" s="17"/>
      <c r="P4782" s="18"/>
    </row>
    <row r="4783" spans="4:16" x14ac:dyDescent="0.25">
      <c r="D4783" s="11"/>
      <c r="E4783" s="11"/>
      <c r="F4783" s="12"/>
      <c r="G4783" s="11"/>
      <c r="H4783" s="13"/>
      <c r="I4783" s="14"/>
      <c r="K4783" s="11"/>
      <c r="L4783" s="11"/>
      <c r="M4783" s="15"/>
      <c r="N4783" s="16"/>
      <c r="O4783" s="17"/>
      <c r="P4783" s="18"/>
    </row>
    <row r="4784" spans="4:16" x14ac:dyDescent="0.25">
      <c r="D4784" s="11"/>
      <c r="E4784" s="11"/>
      <c r="F4784" s="12"/>
      <c r="G4784" s="11"/>
      <c r="H4784" s="13"/>
      <c r="I4784" s="14"/>
      <c r="K4784" s="11"/>
      <c r="L4784" s="11"/>
      <c r="M4784" s="15"/>
      <c r="N4784" s="16"/>
      <c r="O4784" s="17"/>
      <c r="P4784" s="18"/>
    </row>
    <row r="4785" spans="4:16" x14ac:dyDescent="0.25">
      <c r="D4785" s="11"/>
      <c r="E4785" s="11"/>
      <c r="F4785" s="12"/>
      <c r="G4785" s="11"/>
      <c r="H4785" s="13"/>
      <c r="I4785" s="14"/>
      <c r="K4785" s="11"/>
      <c r="L4785" s="11"/>
      <c r="M4785" s="15"/>
      <c r="N4785" s="16"/>
      <c r="O4785" s="17"/>
      <c r="P4785" s="18"/>
    </row>
    <row r="4786" spans="4:16" x14ac:dyDescent="0.25">
      <c r="D4786" s="11"/>
      <c r="E4786" s="11"/>
      <c r="F4786" s="12"/>
      <c r="G4786" s="11"/>
      <c r="H4786" s="13"/>
      <c r="I4786" s="14"/>
      <c r="K4786" s="11"/>
      <c r="L4786" s="11"/>
      <c r="M4786" s="15"/>
      <c r="N4786" s="16"/>
      <c r="O4786" s="17"/>
      <c r="P4786" s="18"/>
    </row>
    <row r="4787" spans="4:16" x14ac:dyDescent="0.25">
      <c r="D4787" s="11"/>
      <c r="E4787" s="11"/>
      <c r="F4787" s="12"/>
      <c r="G4787" s="11"/>
      <c r="H4787" s="13"/>
      <c r="I4787" s="14"/>
      <c r="K4787" s="11"/>
      <c r="L4787" s="11"/>
      <c r="M4787" s="15"/>
      <c r="N4787" s="16"/>
      <c r="O4787" s="17"/>
      <c r="P4787" s="18"/>
    </row>
    <row r="4788" spans="4:16" x14ac:dyDescent="0.25">
      <c r="D4788" s="11"/>
      <c r="E4788" s="11"/>
      <c r="F4788" s="12"/>
      <c r="G4788" s="11"/>
      <c r="H4788" s="13"/>
      <c r="I4788" s="14"/>
      <c r="K4788" s="11"/>
      <c r="L4788" s="11"/>
      <c r="M4788" s="15"/>
      <c r="N4788" s="16"/>
      <c r="O4788" s="17"/>
      <c r="P4788" s="18"/>
    </row>
    <row r="4789" spans="4:16" x14ac:dyDescent="0.25">
      <c r="D4789" s="11"/>
      <c r="E4789" s="11"/>
      <c r="F4789" s="12"/>
      <c r="G4789" s="11"/>
      <c r="H4789" s="13"/>
      <c r="I4789" s="14"/>
      <c r="K4789" s="11"/>
      <c r="L4789" s="11"/>
      <c r="M4789" s="15"/>
      <c r="N4789" s="16"/>
      <c r="O4789" s="17"/>
      <c r="P4789" s="18"/>
    </row>
    <row r="4790" spans="4:16" x14ac:dyDescent="0.25">
      <c r="D4790" s="11"/>
      <c r="E4790" s="11"/>
      <c r="F4790" s="12"/>
      <c r="G4790" s="11"/>
      <c r="H4790" s="13"/>
      <c r="I4790" s="14"/>
      <c r="K4790" s="11"/>
      <c r="L4790" s="11"/>
      <c r="M4790" s="15"/>
      <c r="N4790" s="16"/>
      <c r="O4790" s="17"/>
      <c r="P4790" s="18"/>
    </row>
    <row r="4791" spans="4:16" x14ac:dyDescent="0.25">
      <c r="D4791" s="11"/>
      <c r="E4791" s="11"/>
      <c r="F4791" s="12"/>
      <c r="G4791" s="11"/>
      <c r="H4791" s="13"/>
      <c r="I4791" s="14"/>
      <c r="K4791" s="11"/>
      <c r="L4791" s="11"/>
      <c r="M4791" s="15"/>
      <c r="N4791" s="16"/>
      <c r="O4791" s="17"/>
      <c r="P4791" s="18"/>
    </row>
    <row r="4792" spans="4:16" x14ac:dyDescent="0.25">
      <c r="D4792" s="11"/>
      <c r="E4792" s="11"/>
      <c r="F4792" s="12"/>
      <c r="G4792" s="11"/>
      <c r="H4792" s="13"/>
      <c r="I4792" s="14"/>
      <c r="K4792" s="11"/>
      <c r="L4792" s="11"/>
      <c r="M4792" s="15"/>
      <c r="N4792" s="16"/>
      <c r="O4792" s="17"/>
      <c r="P4792" s="18"/>
    </row>
    <row r="4793" spans="4:16" x14ac:dyDescent="0.25">
      <c r="D4793" s="11"/>
      <c r="E4793" s="11"/>
      <c r="F4793" s="12"/>
      <c r="G4793" s="11"/>
      <c r="H4793" s="13"/>
      <c r="I4793" s="14"/>
      <c r="K4793" s="11"/>
      <c r="L4793" s="11"/>
      <c r="M4793" s="15"/>
      <c r="N4793" s="16"/>
      <c r="O4793" s="17"/>
      <c r="P4793" s="18"/>
    </row>
    <row r="4794" spans="4:16" x14ac:dyDescent="0.25">
      <c r="D4794" s="11"/>
      <c r="E4794" s="11"/>
      <c r="F4794" s="12"/>
      <c r="G4794" s="11"/>
      <c r="H4794" s="13"/>
      <c r="I4794" s="14"/>
      <c r="K4794" s="11"/>
      <c r="L4794" s="11"/>
      <c r="M4794" s="15"/>
      <c r="N4794" s="16"/>
      <c r="O4794" s="17"/>
      <c r="P4794" s="18"/>
    </row>
    <row r="4795" spans="4:16" x14ac:dyDescent="0.25">
      <c r="D4795" s="11"/>
      <c r="E4795" s="11"/>
      <c r="F4795" s="12"/>
      <c r="G4795" s="11"/>
      <c r="H4795" s="13"/>
      <c r="I4795" s="14"/>
      <c r="K4795" s="11"/>
      <c r="L4795" s="11"/>
      <c r="M4795" s="15"/>
      <c r="N4795" s="16"/>
      <c r="O4795" s="17"/>
      <c r="P4795" s="18"/>
    </row>
    <row r="4796" spans="4:16" x14ac:dyDescent="0.25">
      <c r="D4796" s="11"/>
      <c r="E4796" s="11"/>
      <c r="F4796" s="12"/>
      <c r="G4796" s="11"/>
      <c r="H4796" s="13"/>
      <c r="I4796" s="14"/>
      <c r="K4796" s="11"/>
      <c r="L4796" s="11"/>
      <c r="M4796" s="15"/>
      <c r="N4796" s="16"/>
      <c r="O4796" s="17"/>
      <c r="P4796" s="18"/>
    </row>
    <row r="4797" spans="4:16" x14ac:dyDescent="0.25">
      <c r="D4797" s="11"/>
      <c r="E4797" s="11"/>
      <c r="F4797" s="12"/>
      <c r="G4797" s="11"/>
      <c r="H4797" s="13"/>
      <c r="I4797" s="14"/>
      <c r="K4797" s="11"/>
      <c r="L4797" s="11"/>
      <c r="M4797" s="15"/>
      <c r="N4797" s="16"/>
      <c r="O4797" s="17"/>
      <c r="P4797" s="18"/>
    </row>
    <row r="4798" spans="4:16" x14ac:dyDescent="0.25">
      <c r="D4798" s="11"/>
      <c r="E4798" s="11"/>
      <c r="F4798" s="12"/>
      <c r="G4798" s="11"/>
      <c r="H4798" s="13"/>
      <c r="I4798" s="14"/>
      <c r="K4798" s="11"/>
      <c r="L4798" s="11"/>
      <c r="M4798" s="15"/>
      <c r="N4798" s="16"/>
      <c r="O4798" s="17"/>
      <c r="P4798" s="18"/>
    </row>
    <row r="4799" spans="4:16" x14ac:dyDescent="0.25">
      <c r="D4799" s="11"/>
      <c r="E4799" s="11"/>
      <c r="F4799" s="12"/>
      <c r="G4799" s="11"/>
      <c r="H4799" s="13"/>
      <c r="I4799" s="14"/>
      <c r="K4799" s="11"/>
      <c r="L4799" s="11"/>
      <c r="M4799" s="15"/>
      <c r="N4799" s="16"/>
      <c r="O4799" s="17"/>
      <c r="P4799" s="18"/>
    </row>
    <row r="4800" spans="4:16" x14ac:dyDescent="0.25">
      <c r="D4800" s="11"/>
      <c r="E4800" s="11"/>
      <c r="F4800" s="12"/>
      <c r="G4800" s="11"/>
      <c r="H4800" s="13"/>
      <c r="I4800" s="14"/>
      <c r="K4800" s="11"/>
      <c r="L4800" s="11"/>
      <c r="M4800" s="15"/>
      <c r="N4800" s="16"/>
      <c r="O4800" s="17"/>
      <c r="P4800" s="18"/>
    </row>
    <row r="4801" spans="4:16" x14ac:dyDescent="0.25">
      <c r="D4801" s="11"/>
      <c r="E4801" s="11"/>
      <c r="F4801" s="12"/>
      <c r="G4801" s="11"/>
      <c r="H4801" s="13"/>
      <c r="I4801" s="14"/>
      <c r="K4801" s="11"/>
      <c r="L4801" s="11"/>
      <c r="M4801" s="15"/>
      <c r="N4801" s="16"/>
      <c r="O4801" s="17"/>
      <c r="P4801" s="18"/>
    </row>
    <row r="4802" spans="4:16" x14ac:dyDescent="0.25">
      <c r="D4802" s="11"/>
      <c r="E4802" s="11"/>
      <c r="F4802" s="12"/>
      <c r="G4802" s="11"/>
      <c r="H4802" s="13"/>
      <c r="I4802" s="14"/>
      <c r="K4802" s="11"/>
      <c r="L4802" s="11"/>
      <c r="M4802" s="15"/>
      <c r="N4802" s="16"/>
      <c r="O4802" s="17"/>
      <c r="P4802" s="18"/>
    </row>
    <row r="4803" spans="4:16" x14ac:dyDescent="0.25">
      <c r="D4803" s="11"/>
      <c r="E4803" s="11"/>
      <c r="F4803" s="12"/>
      <c r="G4803" s="11"/>
      <c r="H4803" s="13"/>
      <c r="I4803" s="14"/>
      <c r="K4803" s="11"/>
      <c r="L4803" s="11"/>
      <c r="M4803" s="15"/>
      <c r="N4803" s="16"/>
      <c r="O4803" s="17"/>
      <c r="P4803" s="18"/>
    </row>
    <row r="4804" spans="4:16" x14ac:dyDescent="0.25">
      <c r="D4804" s="11"/>
      <c r="E4804" s="11"/>
      <c r="F4804" s="12"/>
      <c r="G4804" s="11"/>
      <c r="H4804" s="13"/>
      <c r="I4804" s="14"/>
      <c r="K4804" s="11"/>
      <c r="L4804" s="11"/>
      <c r="M4804" s="15"/>
      <c r="N4804" s="16"/>
      <c r="O4804" s="17"/>
      <c r="P4804" s="18"/>
    </row>
    <row r="4805" spans="4:16" x14ac:dyDescent="0.25">
      <c r="D4805" s="11"/>
      <c r="E4805" s="11"/>
      <c r="F4805" s="12"/>
      <c r="G4805" s="11"/>
      <c r="H4805" s="13"/>
      <c r="I4805" s="14"/>
      <c r="K4805" s="11"/>
      <c r="L4805" s="11"/>
      <c r="M4805" s="15"/>
      <c r="N4805" s="16"/>
      <c r="O4805" s="17"/>
      <c r="P4805" s="18"/>
    </row>
    <row r="4806" spans="4:16" x14ac:dyDescent="0.25">
      <c r="D4806" s="11"/>
      <c r="E4806" s="11"/>
      <c r="F4806" s="12"/>
      <c r="G4806" s="11"/>
      <c r="H4806" s="13"/>
      <c r="I4806" s="14"/>
      <c r="K4806" s="11"/>
      <c r="L4806" s="11"/>
      <c r="M4806" s="15"/>
      <c r="N4806" s="16"/>
      <c r="O4806" s="17"/>
      <c r="P4806" s="18"/>
    </row>
    <row r="4807" spans="4:16" x14ac:dyDescent="0.25">
      <c r="D4807" s="11"/>
      <c r="E4807" s="11"/>
      <c r="F4807" s="12"/>
      <c r="G4807" s="11"/>
      <c r="H4807" s="13"/>
      <c r="I4807" s="14"/>
      <c r="K4807" s="11"/>
      <c r="L4807" s="11"/>
      <c r="M4807" s="15"/>
      <c r="N4807" s="16"/>
      <c r="O4807" s="17"/>
      <c r="P4807" s="18"/>
    </row>
    <row r="4808" spans="4:16" x14ac:dyDescent="0.25">
      <c r="D4808" s="11"/>
      <c r="E4808" s="11"/>
      <c r="F4808" s="12"/>
      <c r="G4808" s="11"/>
      <c r="H4808" s="13"/>
      <c r="I4808" s="14"/>
      <c r="K4808" s="11"/>
      <c r="L4808" s="11"/>
      <c r="M4808" s="15"/>
      <c r="N4808" s="16"/>
      <c r="O4808" s="17"/>
      <c r="P4808" s="18"/>
    </row>
    <row r="4809" spans="4:16" x14ac:dyDescent="0.25">
      <c r="D4809" s="11"/>
      <c r="E4809" s="11"/>
      <c r="F4809" s="12"/>
      <c r="G4809" s="11"/>
      <c r="H4809" s="13"/>
      <c r="I4809" s="14"/>
      <c r="K4809" s="11"/>
      <c r="L4809" s="11"/>
      <c r="M4809" s="15"/>
      <c r="N4809" s="16"/>
      <c r="O4809" s="17"/>
      <c r="P4809" s="18"/>
    </row>
    <row r="4810" spans="4:16" x14ac:dyDescent="0.25">
      <c r="D4810" s="11"/>
      <c r="E4810" s="11"/>
      <c r="F4810" s="12"/>
      <c r="G4810" s="11"/>
      <c r="H4810" s="13"/>
      <c r="I4810" s="14"/>
      <c r="K4810" s="11"/>
      <c r="L4810" s="11"/>
      <c r="M4810" s="15"/>
      <c r="N4810" s="16"/>
      <c r="O4810" s="17"/>
      <c r="P4810" s="18"/>
    </row>
    <row r="4811" spans="4:16" x14ac:dyDescent="0.25">
      <c r="D4811" s="11"/>
      <c r="E4811" s="11"/>
      <c r="F4811" s="12"/>
      <c r="G4811" s="11"/>
      <c r="H4811" s="13"/>
      <c r="I4811" s="14"/>
      <c r="K4811" s="11"/>
      <c r="L4811" s="11"/>
      <c r="M4811" s="15"/>
      <c r="N4811" s="16"/>
      <c r="O4811" s="17"/>
      <c r="P4811" s="18"/>
    </row>
    <row r="4812" spans="4:16" x14ac:dyDescent="0.25">
      <c r="D4812" s="11"/>
      <c r="E4812" s="11"/>
      <c r="F4812" s="12"/>
      <c r="G4812" s="11"/>
      <c r="H4812" s="13"/>
      <c r="I4812" s="14"/>
      <c r="K4812" s="11"/>
      <c r="L4812" s="11"/>
      <c r="M4812" s="15"/>
      <c r="N4812" s="16"/>
      <c r="O4812" s="17"/>
      <c r="P4812" s="18"/>
    </row>
    <row r="4813" spans="4:16" x14ac:dyDescent="0.25">
      <c r="D4813" s="11"/>
      <c r="E4813" s="11"/>
      <c r="F4813" s="12"/>
      <c r="G4813" s="11"/>
      <c r="H4813" s="13"/>
      <c r="I4813" s="14"/>
      <c r="K4813" s="11"/>
      <c r="L4813" s="11"/>
      <c r="M4813" s="15"/>
      <c r="N4813" s="16"/>
      <c r="O4813" s="17"/>
      <c r="P4813" s="18"/>
    </row>
    <row r="4814" spans="4:16" x14ac:dyDescent="0.25">
      <c r="D4814" s="11"/>
      <c r="E4814" s="11"/>
      <c r="F4814" s="12"/>
      <c r="G4814" s="11"/>
      <c r="H4814" s="13"/>
      <c r="I4814" s="14"/>
      <c r="K4814" s="11"/>
      <c r="L4814" s="11"/>
      <c r="M4814" s="15"/>
      <c r="N4814" s="16"/>
      <c r="O4814" s="17"/>
      <c r="P4814" s="18"/>
    </row>
    <row r="4815" spans="4:16" x14ac:dyDescent="0.25">
      <c r="D4815" s="11"/>
      <c r="E4815" s="11"/>
      <c r="F4815" s="12"/>
      <c r="G4815" s="11"/>
      <c r="H4815" s="13"/>
      <c r="I4815" s="14"/>
      <c r="K4815" s="11"/>
      <c r="L4815" s="11"/>
      <c r="M4815" s="15"/>
      <c r="N4815" s="16"/>
      <c r="O4815" s="17"/>
      <c r="P4815" s="18"/>
    </row>
    <row r="4816" spans="4:16" x14ac:dyDescent="0.25">
      <c r="D4816" s="11"/>
      <c r="E4816" s="11"/>
      <c r="F4816" s="12"/>
      <c r="G4816" s="11"/>
      <c r="H4816" s="13"/>
      <c r="I4816" s="14"/>
      <c r="K4816" s="11"/>
      <c r="L4816" s="11"/>
      <c r="M4816" s="15"/>
      <c r="N4816" s="16"/>
      <c r="O4816" s="17"/>
      <c r="P4816" s="18"/>
    </row>
    <row r="4817" spans="4:16" x14ac:dyDescent="0.25">
      <c r="D4817" s="11"/>
      <c r="E4817" s="11"/>
      <c r="F4817" s="12"/>
      <c r="G4817" s="11"/>
      <c r="H4817" s="13"/>
      <c r="I4817" s="14"/>
      <c r="K4817" s="11"/>
      <c r="L4817" s="11"/>
      <c r="M4817" s="15"/>
      <c r="N4817" s="16"/>
      <c r="O4817" s="17"/>
      <c r="P4817" s="18"/>
    </row>
    <row r="4818" spans="4:16" x14ac:dyDescent="0.25">
      <c r="D4818" s="11"/>
      <c r="E4818" s="11"/>
      <c r="F4818" s="12"/>
      <c r="G4818" s="11"/>
      <c r="H4818" s="13"/>
      <c r="I4818" s="14"/>
      <c r="K4818" s="11"/>
      <c r="L4818" s="11"/>
      <c r="M4818" s="15"/>
      <c r="N4818" s="16"/>
      <c r="O4818" s="17"/>
      <c r="P4818" s="18"/>
    </row>
    <row r="4819" spans="4:16" x14ac:dyDescent="0.25">
      <c r="D4819" s="11"/>
      <c r="E4819" s="11"/>
      <c r="F4819" s="12"/>
      <c r="G4819" s="11"/>
      <c r="H4819" s="13"/>
      <c r="I4819" s="14"/>
      <c r="K4819" s="11"/>
      <c r="L4819" s="11"/>
      <c r="M4819" s="15"/>
      <c r="N4819" s="16"/>
      <c r="O4819" s="17"/>
      <c r="P4819" s="18"/>
    </row>
    <row r="4820" spans="4:16" x14ac:dyDescent="0.25">
      <c r="D4820" s="11"/>
      <c r="E4820" s="11"/>
      <c r="F4820" s="12"/>
      <c r="G4820" s="11"/>
      <c r="H4820" s="13"/>
      <c r="I4820" s="14"/>
      <c r="K4820" s="11"/>
      <c r="L4820" s="11"/>
      <c r="M4820" s="15"/>
      <c r="N4820" s="16"/>
      <c r="O4820" s="17"/>
      <c r="P4820" s="18"/>
    </row>
    <row r="4821" spans="4:16" x14ac:dyDescent="0.25">
      <c r="D4821" s="11"/>
      <c r="E4821" s="11"/>
      <c r="F4821" s="12"/>
      <c r="G4821" s="11"/>
      <c r="H4821" s="13"/>
      <c r="I4821" s="14"/>
      <c r="K4821" s="11"/>
      <c r="L4821" s="11"/>
      <c r="M4821" s="15"/>
      <c r="N4821" s="16"/>
      <c r="O4821" s="17"/>
      <c r="P4821" s="18"/>
    </row>
    <row r="4822" spans="4:16" x14ac:dyDescent="0.25">
      <c r="D4822" s="11"/>
      <c r="E4822" s="11"/>
      <c r="F4822" s="12"/>
      <c r="G4822" s="11"/>
      <c r="H4822" s="13"/>
      <c r="I4822" s="14"/>
      <c r="K4822" s="11"/>
      <c r="L4822" s="11"/>
      <c r="M4822" s="15"/>
      <c r="N4822" s="16"/>
      <c r="O4822" s="17"/>
      <c r="P4822" s="18"/>
    </row>
    <row r="4823" spans="4:16" x14ac:dyDescent="0.25">
      <c r="D4823" s="11"/>
      <c r="E4823" s="11"/>
      <c r="F4823" s="12"/>
      <c r="G4823" s="11"/>
      <c r="H4823" s="13"/>
      <c r="I4823" s="14"/>
      <c r="K4823" s="11"/>
      <c r="L4823" s="11"/>
      <c r="M4823" s="15"/>
      <c r="N4823" s="16"/>
      <c r="O4823" s="17"/>
      <c r="P4823" s="18"/>
    </row>
    <row r="4824" spans="4:16" x14ac:dyDescent="0.25">
      <c r="D4824" s="11"/>
      <c r="E4824" s="11"/>
      <c r="F4824" s="12"/>
      <c r="G4824" s="11"/>
      <c r="H4824" s="13"/>
      <c r="I4824" s="14"/>
      <c r="K4824" s="11"/>
      <c r="L4824" s="11"/>
      <c r="M4824" s="15"/>
      <c r="N4824" s="16"/>
      <c r="O4824" s="17"/>
      <c r="P4824" s="18"/>
    </row>
    <row r="4825" spans="4:16" x14ac:dyDescent="0.25">
      <c r="D4825" s="11"/>
      <c r="E4825" s="11"/>
      <c r="F4825" s="12"/>
      <c r="G4825" s="11"/>
      <c r="H4825" s="13"/>
      <c r="I4825" s="14"/>
      <c r="K4825" s="11"/>
      <c r="L4825" s="11"/>
      <c r="M4825" s="15"/>
      <c r="N4825" s="16"/>
      <c r="O4825" s="17"/>
      <c r="P4825" s="18"/>
    </row>
    <row r="4826" spans="4:16" x14ac:dyDescent="0.25">
      <c r="D4826" s="11"/>
      <c r="E4826" s="11"/>
      <c r="F4826" s="12"/>
      <c r="G4826" s="11"/>
      <c r="H4826" s="13"/>
      <c r="I4826" s="14"/>
      <c r="K4826" s="11"/>
      <c r="L4826" s="11"/>
      <c r="M4826" s="15"/>
      <c r="N4826" s="16"/>
      <c r="O4826" s="17"/>
      <c r="P4826" s="18"/>
    </row>
    <row r="4827" spans="4:16" x14ac:dyDescent="0.25">
      <c r="D4827" s="11"/>
      <c r="E4827" s="11"/>
      <c r="F4827" s="12"/>
      <c r="G4827" s="11"/>
      <c r="H4827" s="13"/>
      <c r="I4827" s="14"/>
      <c r="K4827" s="11"/>
      <c r="L4827" s="11"/>
      <c r="M4827" s="15"/>
      <c r="N4827" s="16"/>
      <c r="O4827" s="17"/>
      <c r="P4827" s="18"/>
    </row>
    <row r="4828" spans="4:16" x14ac:dyDescent="0.25">
      <c r="D4828" s="11"/>
      <c r="E4828" s="11"/>
      <c r="F4828" s="12"/>
      <c r="G4828" s="11"/>
      <c r="H4828" s="13"/>
      <c r="I4828" s="14"/>
      <c r="K4828" s="11"/>
      <c r="L4828" s="11"/>
      <c r="M4828" s="15"/>
      <c r="N4828" s="16"/>
      <c r="O4828" s="17"/>
      <c r="P4828" s="18"/>
    </row>
    <row r="4829" spans="4:16" x14ac:dyDescent="0.25">
      <c r="D4829" s="11"/>
      <c r="E4829" s="11"/>
      <c r="F4829" s="12"/>
      <c r="G4829" s="11"/>
      <c r="H4829" s="13"/>
      <c r="I4829" s="14"/>
      <c r="K4829" s="11"/>
      <c r="L4829" s="11"/>
      <c r="M4829" s="15"/>
      <c r="N4829" s="16"/>
      <c r="O4829" s="17"/>
      <c r="P4829" s="18"/>
    </row>
    <row r="4830" spans="4:16" x14ac:dyDescent="0.25">
      <c r="D4830" s="11"/>
      <c r="E4830" s="11"/>
      <c r="F4830" s="12"/>
      <c r="G4830" s="11"/>
      <c r="H4830" s="13"/>
      <c r="I4830" s="14"/>
      <c r="K4830" s="11"/>
      <c r="L4830" s="11"/>
      <c r="M4830" s="15"/>
      <c r="N4830" s="16"/>
      <c r="O4830" s="17"/>
      <c r="P4830" s="18"/>
    </row>
    <row r="4831" spans="4:16" x14ac:dyDescent="0.25">
      <c r="D4831" s="11"/>
      <c r="E4831" s="11"/>
      <c r="F4831" s="12"/>
      <c r="G4831" s="11"/>
      <c r="H4831" s="13"/>
      <c r="I4831" s="14"/>
      <c r="K4831" s="11"/>
      <c r="L4831" s="11"/>
      <c r="M4831" s="15"/>
      <c r="N4831" s="16"/>
      <c r="O4831" s="17"/>
      <c r="P4831" s="18"/>
    </row>
    <row r="4832" spans="4:16" x14ac:dyDescent="0.25">
      <c r="D4832" s="11"/>
      <c r="E4832" s="11"/>
      <c r="F4832" s="12"/>
      <c r="G4832" s="11"/>
      <c r="H4832" s="13"/>
      <c r="I4832" s="14"/>
      <c r="K4832" s="11"/>
      <c r="L4832" s="11"/>
      <c r="M4832" s="15"/>
      <c r="N4832" s="16"/>
      <c r="O4832" s="17"/>
      <c r="P4832" s="18"/>
    </row>
    <row r="4833" spans="4:16" x14ac:dyDescent="0.25">
      <c r="D4833" s="11"/>
      <c r="E4833" s="11"/>
      <c r="F4833" s="12"/>
      <c r="G4833" s="11"/>
      <c r="H4833" s="13"/>
      <c r="I4833" s="14"/>
      <c r="K4833" s="11"/>
      <c r="L4833" s="11"/>
      <c r="M4833" s="15"/>
      <c r="N4833" s="16"/>
      <c r="O4833" s="17"/>
      <c r="P4833" s="18"/>
    </row>
    <row r="4834" spans="4:16" x14ac:dyDescent="0.25">
      <c r="D4834" s="11"/>
      <c r="E4834" s="11"/>
      <c r="F4834" s="12"/>
      <c r="G4834" s="11"/>
      <c r="H4834" s="13"/>
      <c r="I4834" s="14"/>
      <c r="K4834" s="11"/>
      <c r="L4834" s="11"/>
      <c r="M4834" s="15"/>
      <c r="N4834" s="16"/>
      <c r="O4834" s="17"/>
      <c r="P4834" s="18"/>
    </row>
    <row r="4835" spans="4:16" x14ac:dyDescent="0.25">
      <c r="D4835" s="11"/>
      <c r="E4835" s="11"/>
      <c r="F4835" s="12"/>
      <c r="G4835" s="11"/>
      <c r="H4835" s="13"/>
      <c r="I4835" s="14"/>
      <c r="K4835" s="11"/>
      <c r="L4835" s="11"/>
      <c r="M4835" s="15"/>
      <c r="N4835" s="16"/>
      <c r="O4835" s="17"/>
      <c r="P4835" s="18"/>
    </row>
    <row r="4836" spans="4:16" x14ac:dyDescent="0.25">
      <c r="D4836" s="11"/>
      <c r="E4836" s="11"/>
      <c r="F4836" s="12"/>
      <c r="G4836" s="11"/>
      <c r="H4836" s="13"/>
      <c r="I4836" s="14"/>
      <c r="K4836" s="11"/>
      <c r="L4836" s="11"/>
      <c r="M4836" s="15"/>
      <c r="N4836" s="16"/>
      <c r="O4836" s="17"/>
      <c r="P4836" s="18"/>
    </row>
    <row r="4837" spans="4:16" x14ac:dyDescent="0.25">
      <c r="D4837" s="11"/>
      <c r="E4837" s="11"/>
      <c r="F4837" s="12"/>
      <c r="G4837" s="11"/>
      <c r="H4837" s="13"/>
      <c r="I4837" s="14"/>
      <c r="K4837" s="11"/>
      <c r="L4837" s="11"/>
      <c r="M4837" s="15"/>
      <c r="N4837" s="16"/>
      <c r="O4837" s="17"/>
      <c r="P4837" s="18"/>
    </row>
    <row r="4838" spans="4:16" x14ac:dyDescent="0.25">
      <c r="D4838" s="11"/>
      <c r="E4838" s="11"/>
      <c r="F4838" s="12"/>
      <c r="G4838" s="11"/>
      <c r="H4838" s="13"/>
      <c r="I4838" s="14"/>
      <c r="K4838" s="11"/>
      <c r="L4838" s="11"/>
      <c r="M4838" s="15"/>
      <c r="N4838" s="16"/>
      <c r="O4838" s="17"/>
      <c r="P4838" s="18"/>
    </row>
    <row r="4839" spans="4:16" x14ac:dyDescent="0.25">
      <c r="D4839" s="11"/>
      <c r="E4839" s="11"/>
      <c r="F4839" s="12"/>
      <c r="G4839" s="11"/>
      <c r="H4839" s="13"/>
      <c r="I4839" s="14"/>
      <c r="K4839" s="11"/>
      <c r="L4839" s="11"/>
      <c r="M4839" s="15"/>
      <c r="N4839" s="16"/>
      <c r="O4839" s="17"/>
      <c r="P4839" s="18"/>
    </row>
    <row r="4840" spans="4:16" x14ac:dyDescent="0.25">
      <c r="D4840" s="11"/>
      <c r="E4840" s="11"/>
      <c r="F4840" s="12"/>
      <c r="G4840" s="11"/>
      <c r="H4840" s="13"/>
      <c r="I4840" s="14"/>
      <c r="K4840" s="11"/>
      <c r="L4840" s="11"/>
      <c r="M4840" s="15"/>
      <c r="N4840" s="16"/>
      <c r="O4840" s="17"/>
      <c r="P4840" s="18"/>
    </row>
    <row r="4841" spans="4:16" x14ac:dyDescent="0.25">
      <c r="D4841" s="11"/>
      <c r="E4841" s="11"/>
      <c r="F4841" s="12"/>
      <c r="G4841" s="11"/>
      <c r="H4841" s="13"/>
      <c r="I4841" s="14"/>
      <c r="K4841" s="11"/>
      <c r="L4841" s="11"/>
      <c r="M4841" s="15"/>
      <c r="N4841" s="16"/>
      <c r="O4841" s="17"/>
      <c r="P4841" s="18"/>
    </row>
    <row r="4842" spans="4:16" x14ac:dyDescent="0.25">
      <c r="D4842" s="11"/>
      <c r="E4842" s="11"/>
      <c r="F4842" s="12"/>
      <c r="G4842" s="11"/>
      <c r="H4842" s="13"/>
      <c r="I4842" s="14"/>
      <c r="K4842" s="11"/>
      <c r="L4842" s="11"/>
      <c r="M4842" s="15"/>
      <c r="N4842" s="16"/>
      <c r="O4842" s="17"/>
      <c r="P4842" s="18"/>
    </row>
    <row r="4843" spans="4:16" x14ac:dyDescent="0.25">
      <c r="D4843" s="11"/>
      <c r="E4843" s="11"/>
      <c r="F4843" s="12"/>
      <c r="G4843" s="11"/>
      <c r="H4843" s="13"/>
      <c r="I4843" s="14"/>
      <c r="K4843" s="11"/>
      <c r="L4843" s="11"/>
      <c r="M4843" s="15"/>
      <c r="N4843" s="16"/>
      <c r="O4843" s="17"/>
      <c r="P4843" s="18"/>
    </row>
    <row r="4844" spans="4:16" x14ac:dyDescent="0.25">
      <c r="D4844" s="11"/>
      <c r="E4844" s="11"/>
      <c r="F4844" s="12"/>
      <c r="G4844" s="11"/>
      <c r="H4844" s="13"/>
      <c r="I4844" s="14"/>
      <c r="K4844" s="11"/>
      <c r="L4844" s="11"/>
      <c r="M4844" s="15"/>
      <c r="N4844" s="16"/>
      <c r="O4844" s="17"/>
      <c r="P4844" s="18"/>
    </row>
    <row r="4845" spans="4:16" x14ac:dyDescent="0.25">
      <c r="D4845" s="11"/>
      <c r="E4845" s="11"/>
      <c r="F4845" s="12"/>
      <c r="G4845" s="11"/>
      <c r="H4845" s="13"/>
      <c r="I4845" s="14"/>
      <c r="K4845" s="11"/>
      <c r="L4845" s="11"/>
      <c r="M4845" s="15"/>
      <c r="N4845" s="16"/>
      <c r="O4845" s="17"/>
      <c r="P4845" s="18"/>
    </row>
    <row r="4846" spans="4:16" x14ac:dyDescent="0.25">
      <c r="D4846" s="11"/>
      <c r="E4846" s="11"/>
      <c r="F4846" s="12"/>
      <c r="G4846" s="11"/>
      <c r="H4846" s="13"/>
      <c r="I4846" s="14"/>
      <c r="K4846" s="11"/>
      <c r="L4846" s="11"/>
      <c r="M4846" s="15"/>
      <c r="N4846" s="16"/>
      <c r="O4846" s="17"/>
      <c r="P4846" s="18"/>
    </row>
    <row r="4847" spans="4:16" x14ac:dyDescent="0.25">
      <c r="D4847" s="11"/>
      <c r="E4847" s="11"/>
      <c r="F4847" s="12"/>
      <c r="G4847" s="11"/>
      <c r="H4847" s="13"/>
      <c r="I4847" s="14"/>
      <c r="K4847" s="11"/>
      <c r="L4847" s="11"/>
      <c r="M4847" s="15"/>
      <c r="N4847" s="16"/>
      <c r="O4847" s="17"/>
      <c r="P4847" s="18"/>
    </row>
    <row r="4848" spans="4:16" x14ac:dyDescent="0.25">
      <c r="D4848" s="11"/>
      <c r="E4848" s="11"/>
      <c r="F4848" s="12"/>
      <c r="G4848" s="11"/>
      <c r="H4848" s="13"/>
      <c r="I4848" s="14"/>
      <c r="K4848" s="11"/>
      <c r="L4848" s="11"/>
      <c r="M4848" s="15"/>
      <c r="N4848" s="16"/>
      <c r="O4848" s="17"/>
      <c r="P4848" s="18"/>
    </row>
    <row r="4849" spans="4:16" x14ac:dyDescent="0.25">
      <c r="D4849" s="11"/>
      <c r="E4849" s="11"/>
      <c r="F4849" s="12"/>
      <c r="G4849" s="11"/>
      <c r="H4849" s="13"/>
      <c r="I4849" s="14"/>
      <c r="K4849" s="11"/>
      <c r="L4849" s="11"/>
      <c r="M4849" s="15"/>
      <c r="N4849" s="16"/>
      <c r="O4849" s="17"/>
      <c r="P4849" s="18"/>
    </row>
    <row r="4850" spans="4:16" x14ac:dyDescent="0.25">
      <c r="D4850" s="11"/>
      <c r="E4850" s="11"/>
      <c r="F4850" s="12"/>
      <c r="G4850" s="11"/>
      <c r="H4850" s="13"/>
      <c r="I4850" s="14"/>
      <c r="K4850" s="11"/>
      <c r="L4850" s="11"/>
      <c r="M4850" s="15"/>
      <c r="N4850" s="16"/>
      <c r="O4850" s="17"/>
      <c r="P4850" s="18"/>
    </row>
    <row r="4851" spans="4:16" x14ac:dyDescent="0.25">
      <c r="D4851" s="11"/>
      <c r="E4851" s="11"/>
      <c r="F4851" s="12"/>
      <c r="G4851" s="11"/>
      <c r="H4851" s="13"/>
      <c r="I4851" s="14"/>
      <c r="K4851" s="11"/>
      <c r="L4851" s="11"/>
      <c r="M4851" s="15"/>
      <c r="N4851" s="16"/>
      <c r="O4851" s="17"/>
      <c r="P4851" s="18"/>
    </row>
    <row r="4852" spans="4:16" x14ac:dyDescent="0.25">
      <c r="D4852" s="11"/>
      <c r="E4852" s="11"/>
      <c r="F4852" s="12"/>
      <c r="G4852" s="11"/>
      <c r="H4852" s="13"/>
      <c r="I4852" s="14"/>
      <c r="K4852" s="11"/>
      <c r="L4852" s="11"/>
      <c r="M4852" s="15"/>
      <c r="N4852" s="16"/>
      <c r="O4852" s="17"/>
      <c r="P4852" s="18"/>
    </row>
    <row r="4853" spans="4:16" x14ac:dyDescent="0.25">
      <c r="D4853" s="11"/>
      <c r="E4853" s="11"/>
      <c r="F4853" s="12"/>
      <c r="G4853" s="11"/>
      <c r="H4853" s="13"/>
      <c r="I4853" s="14"/>
      <c r="K4853" s="11"/>
      <c r="L4853" s="11"/>
      <c r="M4853" s="15"/>
      <c r="N4853" s="16"/>
      <c r="O4853" s="17"/>
      <c r="P4853" s="18"/>
    </row>
    <row r="4854" spans="4:16" x14ac:dyDescent="0.25">
      <c r="D4854" s="11"/>
      <c r="E4854" s="11"/>
      <c r="F4854" s="12"/>
      <c r="G4854" s="11"/>
      <c r="H4854" s="13"/>
      <c r="I4854" s="14"/>
      <c r="K4854" s="11"/>
      <c r="L4854" s="11"/>
      <c r="M4854" s="15"/>
      <c r="N4854" s="16"/>
      <c r="O4854" s="17"/>
      <c r="P4854" s="18"/>
    </row>
    <row r="4855" spans="4:16" x14ac:dyDescent="0.25">
      <c r="D4855" s="11"/>
      <c r="E4855" s="11"/>
      <c r="F4855" s="12"/>
      <c r="G4855" s="11"/>
      <c r="H4855" s="13"/>
      <c r="I4855" s="14"/>
      <c r="K4855" s="11"/>
      <c r="L4855" s="11"/>
      <c r="M4855" s="15"/>
      <c r="N4855" s="16"/>
      <c r="O4855" s="17"/>
      <c r="P4855" s="18"/>
    </row>
    <row r="4856" spans="4:16" x14ac:dyDescent="0.25">
      <c r="D4856" s="11"/>
      <c r="E4856" s="11"/>
      <c r="F4856" s="12"/>
      <c r="G4856" s="11"/>
      <c r="H4856" s="13"/>
      <c r="I4856" s="14"/>
      <c r="K4856" s="11"/>
      <c r="L4856" s="11"/>
      <c r="M4856" s="15"/>
      <c r="N4856" s="16"/>
      <c r="O4856" s="17"/>
      <c r="P4856" s="18"/>
    </row>
    <row r="4857" spans="4:16" x14ac:dyDescent="0.25">
      <c r="D4857" s="11"/>
      <c r="E4857" s="11"/>
      <c r="F4857" s="12"/>
      <c r="G4857" s="11"/>
      <c r="H4857" s="13"/>
      <c r="I4857" s="14"/>
      <c r="K4857" s="11"/>
      <c r="L4857" s="11"/>
      <c r="M4857" s="15"/>
      <c r="N4857" s="16"/>
      <c r="O4857" s="17"/>
      <c r="P4857" s="18"/>
    </row>
    <row r="4858" spans="4:16" x14ac:dyDescent="0.25">
      <c r="D4858" s="11"/>
      <c r="E4858" s="11"/>
      <c r="F4858" s="12"/>
      <c r="G4858" s="11"/>
      <c r="H4858" s="13"/>
      <c r="I4858" s="14"/>
      <c r="K4858" s="11"/>
      <c r="L4858" s="11"/>
      <c r="M4858" s="15"/>
      <c r="N4858" s="16"/>
      <c r="O4858" s="17"/>
      <c r="P4858" s="18"/>
    </row>
    <row r="4859" spans="4:16" x14ac:dyDescent="0.25">
      <c r="D4859" s="11"/>
      <c r="E4859" s="11"/>
      <c r="F4859" s="12"/>
      <c r="G4859" s="11"/>
      <c r="H4859" s="13"/>
      <c r="I4859" s="14"/>
      <c r="K4859" s="11"/>
      <c r="L4859" s="11"/>
      <c r="M4859" s="15"/>
      <c r="N4859" s="16"/>
      <c r="O4859" s="17"/>
      <c r="P4859" s="18"/>
    </row>
    <row r="4860" spans="4:16" x14ac:dyDescent="0.25">
      <c r="D4860" s="11"/>
      <c r="E4860" s="11"/>
      <c r="F4860" s="12"/>
      <c r="G4860" s="11"/>
      <c r="H4860" s="13"/>
      <c r="I4860" s="14"/>
      <c r="K4860" s="11"/>
      <c r="L4860" s="11"/>
      <c r="M4860" s="15"/>
      <c r="N4860" s="16"/>
      <c r="O4860" s="17"/>
      <c r="P4860" s="18"/>
    </row>
    <row r="4861" spans="4:16" x14ac:dyDescent="0.25">
      <c r="D4861" s="11"/>
      <c r="E4861" s="11"/>
      <c r="F4861" s="12"/>
      <c r="G4861" s="11"/>
      <c r="H4861" s="13"/>
      <c r="I4861" s="14"/>
      <c r="K4861" s="11"/>
      <c r="L4861" s="11"/>
      <c r="M4861" s="15"/>
      <c r="N4861" s="16"/>
      <c r="O4861" s="17"/>
      <c r="P4861" s="18"/>
    </row>
    <row r="4862" spans="4:16" x14ac:dyDescent="0.25">
      <c r="D4862" s="11"/>
      <c r="E4862" s="11"/>
      <c r="F4862" s="12"/>
      <c r="G4862" s="11"/>
      <c r="H4862" s="13"/>
      <c r="I4862" s="14"/>
      <c r="K4862" s="11"/>
      <c r="L4862" s="11"/>
      <c r="M4862" s="15"/>
      <c r="N4862" s="16"/>
      <c r="O4862" s="17"/>
      <c r="P4862" s="18"/>
    </row>
    <row r="4863" spans="4:16" x14ac:dyDescent="0.25">
      <c r="D4863" s="11"/>
      <c r="E4863" s="11"/>
      <c r="F4863" s="12"/>
      <c r="G4863" s="11"/>
      <c r="H4863" s="13"/>
      <c r="I4863" s="14"/>
      <c r="K4863" s="11"/>
      <c r="L4863" s="11"/>
      <c r="M4863" s="15"/>
      <c r="N4863" s="16"/>
      <c r="O4863" s="17"/>
      <c r="P4863" s="18"/>
    </row>
    <row r="4864" spans="4:16" x14ac:dyDescent="0.25">
      <c r="D4864" s="11"/>
      <c r="E4864" s="11"/>
      <c r="F4864" s="12"/>
      <c r="G4864" s="11"/>
      <c r="H4864" s="13"/>
      <c r="I4864" s="14"/>
      <c r="K4864" s="11"/>
      <c r="L4864" s="11"/>
      <c r="M4864" s="15"/>
      <c r="N4864" s="16"/>
      <c r="O4864" s="17"/>
      <c r="P4864" s="18"/>
    </row>
    <row r="4865" spans="4:16" x14ac:dyDescent="0.25">
      <c r="D4865" s="11"/>
      <c r="E4865" s="11"/>
      <c r="F4865" s="12"/>
      <c r="G4865" s="11"/>
      <c r="H4865" s="13"/>
      <c r="I4865" s="14"/>
      <c r="K4865" s="11"/>
      <c r="L4865" s="11"/>
      <c r="M4865" s="15"/>
      <c r="N4865" s="16"/>
      <c r="O4865" s="17"/>
      <c r="P4865" s="18"/>
    </row>
    <row r="4866" spans="4:16" x14ac:dyDescent="0.25">
      <c r="D4866" s="11"/>
      <c r="E4866" s="11"/>
      <c r="F4866" s="12"/>
      <c r="G4866" s="11"/>
      <c r="H4866" s="13"/>
      <c r="I4866" s="14"/>
      <c r="K4866" s="11"/>
      <c r="L4866" s="11"/>
      <c r="M4866" s="15"/>
      <c r="N4866" s="16"/>
      <c r="O4866" s="17"/>
      <c r="P4866" s="18"/>
    </row>
    <row r="4867" spans="4:16" x14ac:dyDescent="0.25">
      <c r="D4867" s="11"/>
      <c r="E4867" s="11"/>
      <c r="F4867" s="12"/>
      <c r="G4867" s="11"/>
      <c r="H4867" s="13"/>
      <c r="I4867" s="14"/>
      <c r="K4867" s="11"/>
      <c r="L4867" s="11"/>
      <c r="M4867" s="15"/>
      <c r="N4867" s="16"/>
      <c r="O4867" s="17"/>
      <c r="P4867" s="18"/>
    </row>
    <row r="4868" spans="4:16" x14ac:dyDescent="0.25">
      <c r="D4868" s="11"/>
      <c r="E4868" s="11"/>
      <c r="F4868" s="12"/>
      <c r="G4868" s="11"/>
      <c r="H4868" s="13"/>
      <c r="I4868" s="14"/>
      <c r="K4868" s="11"/>
      <c r="L4868" s="11"/>
      <c r="M4868" s="15"/>
      <c r="N4868" s="16"/>
      <c r="O4868" s="17"/>
      <c r="P4868" s="18"/>
    </row>
    <row r="4869" spans="4:16" x14ac:dyDescent="0.25">
      <c r="D4869" s="11"/>
      <c r="E4869" s="11"/>
      <c r="F4869" s="12"/>
      <c r="G4869" s="11"/>
      <c r="H4869" s="13"/>
      <c r="I4869" s="14"/>
      <c r="K4869" s="11"/>
      <c r="L4869" s="11"/>
      <c r="M4869" s="15"/>
      <c r="N4869" s="16"/>
      <c r="O4869" s="17"/>
      <c r="P4869" s="18"/>
    </row>
    <row r="4870" spans="4:16" x14ac:dyDescent="0.25">
      <c r="D4870" s="11"/>
      <c r="E4870" s="11"/>
      <c r="F4870" s="12"/>
      <c r="G4870" s="11"/>
      <c r="H4870" s="13"/>
      <c r="I4870" s="14"/>
      <c r="K4870" s="11"/>
      <c r="L4870" s="11"/>
      <c r="M4870" s="15"/>
      <c r="N4870" s="16"/>
      <c r="O4870" s="17"/>
      <c r="P4870" s="18"/>
    </row>
    <row r="4871" spans="4:16" x14ac:dyDescent="0.25">
      <c r="D4871" s="11"/>
      <c r="E4871" s="11"/>
      <c r="F4871" s="12"/>
      <c r="G4871" s="11"/>
      <c r="H4871" s="13"/>
      <c r="I4871" s="14"/>
      <c r="K4871" s="11"/>
      <c r="L4871" s="11"/>
      <c r="M4871" s="15"/>
      <c r="N4871" s="16"/>
      <c r="O4871" s="17"/>
      <c r="P4871" s="18"/>
    </row>
    <row r="4872" spans="4:16" x14ac:dyDescent="0.25">
      <c r="D4872" s="11"/>
      <c r="E4872" s="11"/>
      <c r="F4872" s="12"/>
      <c r="G4872" s="11"/>
      <c r="H4872" s="13"/>
      <c r="I4872" s="14"/>
      <c r="K4872" s="11"/>
      <c r="L4872" s="11"/>
      <c r="M4872" s="15"/>
      <c r="N4872" s="16"/>
      <c r="O4872" s="17"/>
      <c r="P4872" s="18"/>
    </row>
    <row r="4873" spans="4:16" x14ac:dyDescent="0.25">
      <c r="D4873" s="11"/>
      <c r="E4873" s="11"/>
      <c r="F4873" s="12"/>
      <c r="G4873" s="11"/>
      <c r="H4873" s="13"/>
      <c r="I4873" s="14"/>
      <c r="K4873" s="11"/>
      <c r="L4873" s="11"/>
      <c r="M4873" s="15"/>
      <c r="N4873" s="16"/>
      <c r="O4873" s="17"/>
      <c r="P4873" s="18"/>
    </row>
    <row r="4874" spans="4:16" x14ac:dyDescent="0.25">
      <c r="D4874" s="11"/>
      <c r="E4874" s="11"/>
      <c r="F4874" s="12"/>
      <c r="G4874" s="11"/>
      <c r="H4874" s="13"/>
      <c r="I4874" s="14"/>
      <c r="K4874" s="11"/>
      <c r="L4874" s="11"/>
      <c r="M4874" s="15"/>
      <c r="N4874" s="16"/>
      <c r="O4874" s="17"/>
      <c r="P4874" s="18"/>
    </row>
    <row r="4875" spans="4:16" x14ac:dyDescent="0.25">
      <c r="D4875" s="11"/>
      <c r="E4875" s="11"/>
      <c r="F4875" s="12"/>
      <c r="G4875" s="11"/>
      <c r="H4875" s="13"/>
      <c r="I4875" s="14"/>
      <c r="K4875" s="11"/>
      <c r="L4875" s="11"/>
      <c r="M4875" s="15"/>
      <c r="N4875" s="16"/>
      <c r="O4875" s="17"/>
      <c r="P4875" s="18"/>
    </row>
    <row r="4876" spans="4:16" x14ac:dyDescent="0.25">
      <c r="D4876" s="11"/>
      <c r="E4876" s="11"/>
      <c r="F4876" s="12"/>
      <c r="G4876" s="11"/>
      <c r="H4876" s="13"/>
      <c r="I4876" s="14"/>
      <c r="K4876" s="11"/>
      <c r="L4876" s="11"/>
      <c r="M4876" s="15"/>
      <c r="N4876" s="16"/>
      <c r="O4876" s="17"/>
      <c r="P4876" s="18"/>
    </row>
    <row r="4877" spans="4:16" x14ac:dyDescent="0.25">
      <c r="D4877" s="11"/>
      <c r="E4877" s="11"/>
      <c r="F4877" s="12"/>
      <c r="G4877" s="11"/>
      <c r="H4877" s="13"/>
      <c r="I4877" s="14"/>
      <c r="K4877" s="11"/>
      <c r="L4877" s="11"/>
      <c r="M4877" s="15"/>
      <c r="N4877" s="16"/>
      <c r="O4877" s="17"/>
      <c r="P4877" s="18"/>
    </row>
    <row r="4878" spans="4:16" x14ac:dyDescent="0.25">
      <c r="D4878" s="11"/>
      <c r="E4878" s="11"/>
      <c r="F4878" s="12"/>
      <c r="G4878" s="11"/>
      <c r="H4878" s="13"/>
      <c r="I4878" s="14"/>
      <c r="K4878" s="11"/>
      <c r="L4878" s="11"/>
      <c r="M4878" s="15"/>
      <c r="N4878" s="16"/>
      <c r="O4878" s="17"/>
      <c r="P4878" s="18"/>
    </row>
    <row r="4879" spans="4:16" x14ac:dyDescent="0.25">
      <c r="D4879" s="11"/>
      <c r="E4879" s="11"/>
      <c r="F4879" s="12"/>
      <c r="G4879" s="11"/>
      <c r="H4879" s="13"/>
      <c r="I4879" s="14"/>
      <c r="K4879" s="11"/>
      <c r="L4879" s="11"/>
      <c r="M4879" s="15"/>
      <c r="N4879" s="16"/>
      <c r="O4879" s="17"/>
      <c r="P4879" s="18"/>
    </row>
    <row r="4880" spans="4:16" x14ac:dyDescent="0.25">
      <c r="D4880" s="11"/>
      <c r="E4880" s="11"/>
      <c r="F4880" s="12"/>
      <c r="G4880" s="11"/>
      <c r="H4880" s="13"/>
      <c r="I4880" s="14"/>
      <c r="K4880" s="11"/>
      <c r="L4880" s="11"/>
      <c r="M4880" s="15"/>
      <c r="N4880" s="16"/>
      <c r="O4880" s="17"/>
      <c r="P4880" s="18"/>
    </row>
    <row r="4881" spans="4:16" x14ac:dyDescent="0.25">
      <c r="D4881" s="11"/>
      <c r="E4881" s="11"/>
      <c r="F4881" s="12"/>
      <c r="G4881" s="11"/>
      <c r="H4881" s="13"/>
      <c r="I4881" s="14"/>
      <c r="K4881" s="11"/>
      <c r="L4881" s="11"/>
      <c r="M4881" s="15"/>
      <c r="N4881" s="16"/>
      <c r="O4881" s="17"/>
      <c r="P4881" s="18"/>
    </row>
    <row r="4882" spans="4:16" x14ac:dyDescent="0.25">
      <c r="D4882" s="11"/>
      <c r="E4882" s="11"/>
      <c r="F4882" s="12"/>
      <c r="G4882" s="11"/>
      <c r="H4882" s="13"/>
      <c r="I4882" s="14"/>
      <c r="K4882" s="11"/>
      <c r="L4882" s="11"/>
      <c r="M4882" s="15"/>
      <c r="N4882" s="16"/>
      <c r="O4882" s="17"/>
      <c r="P4882" s="18"/>
    </row>
    <row r="4883" spans="4:16" x14ac:dyDescent="0.25">
      <c r="D4883" s="11"/>
      <c r="E4883" s="11"/>
      <c r="F4883" s="12"/>
      <c r="G4883" s="11"/>
      <c r="H4883" s="13"/>
      <c r="I4883" s="14"/>
      <c r="K4883" s="11"/>
      <c r="L4883" s="11"/>
      <c r="M4883" s="15"/>
      <c r="N4883" s="16"/>
      <c r="O4883" s="17"/>
      <c r="P4883" s="18"/>
    </row>
    <row r="4884" spans="4:16" x14ac:dyDescent="0.25">
      <c r="D4884" s="11"/>
      <c r="E4884" s="11"/>
      <c r="F4884" s="12"/>
      <c r="G4884" s="11"/>
      <c r="H4884" s="13"/>
      <c r="I4884" s="14"/>
      <c r="K4884" s="11"/>
      <c r="L4884" s="11"/>
      <c r="M4884" s="15"/>
      <c r="N4884" s="16"/>
      <c r="O4884" s="17"/>
      <c r="P4884" s="18"/>
    </row>
    <row r="4885" spans="4:16" x14ac:dyDescent="0.25">
      <c r="D4885" s="11"/>
      <c r="E4885" s="11"/>
      <c r="F4885" s="12"/>
      <c r="G4885" s="11"/>
      <c r="H4885" s="13"/>
      <c r="I4885" s="14"/>
      <c r="K4885" s="11"/>
      <c r="L4885" s="11"/>
      <c r="M4885" s="15"/>
      <c r="N4885" s="16"/>
      <c r="O4885" s="17"/>
      <c r="P4885" s="18"/>
    </row>
    <row r="4886" spans="4:16" x14ac:dyDescent="0.25">
      <c r="D4886" s="11"/>
      <c r="E4886" s="11"/>
      <c r="F4886" s="12"/>
      <c r="G4886" s="11"/>
      <c r="H4886" s="13"/>
      <c r="I4886" s="14"/>
      <c r="K4886" s="11"/>
      <c r="L4886" s="11"/>
      <c r="M4886" s="15"/>
      <c r="N4886" s="16"/>
      <c r="O4886" s="17"/>
      <c r="P4886" s="18"/>
    </row>
    <row r="4887" spans="4:16" x14ac:dyDescent="0.25">
      <c r="D4887" s="11"/>
      <c r="E4887" s="11"/>
      <c r="F4887" s="12"/>
      <c r="G4887" s="11"/>
      <c r="H4887" s="13"/>
      <c r="I4887" s="14"/>
      <c r="K4887" s="11"/>
      <c r="L4887" s="11"/>
      <c r="M4887" s="15"/>
      <c r="N4887" s="16"/>
      <c r="O4887" s="17"/>
      <c r="P4887" s="18"/>
    </row>
    <row r="4888" spans="4:16" x14ac:dyDescent="0.25">
      <c r="D4888" s="11"/>
      <c r="E4888" s="11"/>
      <c r="F4888" s="12"/>
      <c r="G4888" s="11"/>
      <c r="H4888" s="13"/>
      <c r="I4888" s="14"/>
      <c r="K4888" s="11"/>
      <c r="L4888" s="11"/>
      <c r="M4888" s="15"/>
      <c r="N4888" s="16"/>
      <c r="O4888" s="17"/>
      <c r="P4888" s="18"/>
    </row>
    <row r="4889" spans="4:16" x14ac:dyDescent="0.25">
      <c r="D4889" s="11"/>
      <c r="E4889" s="11"/>
      <c r="F4889" s="12"/>
      <c r="G4889" s="11"/>
      <c r="H4889" s="13"/>
      <c r="I4889" s="14"/>
      <c r="K4889" s="11"/>
      <c r="L4889" s="11"/>
      <c r="M4889" s="15"/>
      <c r="N4889" s="16"/>
      <c r="O4889" s="17"/>
      <c r="P4889" s="18"/>
    </row>
    <row r="4890" spans="4:16" x14ac:dyDescent="0.25">
      <c r="D4890" s="11"/>
      <c r="E4890" s="11"/>
      <c r="F4890" s="12"/>
      <c r="G4890" s="11"/>
      <c r="H4890" s="13"/>
      <c r="I4890" s="14"/>
      <c r="K4890" s="11"/>
      <c r="L4890" s="11"/>
      <c r="M4890" s="15"/>
      <c r="N4890" s="16"/>
      <c r="O4890" s="17"/>
      <c r="P4890" s="18"/>
    </row>
    <row r="4891" spans="4:16" x14ac:dyDescent="0.25">
      <c r="D4891" s="11"/>
      <c r="E4891" s="11"/>
      <c r="F4891" s="12"/>
      <c r="G4891" s="11"/>
      <c r="H4891" s="13"/>
      <c r="I4891" s="14"/>
      <c r="K4891" s="11"/>
      <c r="L4891" s="11"/>
      <c r="M4891" s="15"/>
      <c r="N4891" s="16"/>
      <c r="O4891" s="17"/>
      <c r="P4891" s="18"/>
    </row>
    <row r="4892" spans="4:16" x14ac:dyDescent="0.25">
      <c r="D4892" s="11"/>
      <c r="E4892" s="11"/>
      <c r="F4892" s="12"/>
      <c r="G4892" s="11"/>
      <c r="H4892" s="13"/>
      <c r="I4892" s="14"/>
      <c r="K4892" s="11"/>
      <c r="L4892" s="11"/>
      <c r="M4892" s="15"/>
      <c r="N4892" s="16"/>
      <c r="O4892" s="17"/>
      <c r="P4892" s="18"/>
    </row>
    <row r="4893" spans="4:16" x14ac:dyDescent="0.25">
      <c r="D4893" s="11"/>
      <c r="E4893" s="11"/>
      <c r="F4893" s="12"/>
      <c r="G4893" s="11"/>
      <c r="H4893" s="13"/>
      <c r="I4893" s="14"/>
      <c r="K4893" s="11"/>
      <c r="L4893" s="11"/>
      <c r="M4893" s="15"/>
      <c r="N4893" s="16"/>
      <c r="O4893" s="17"/>
      <c r="P4893" s="18"/>
    </row>
    <row r="4894" spans="4:16" x14ac:dyDescent="0.25">
      <c r="D4894" s="11"/>
      <c r="E4894" s="11"/>
      <c r="F4894" s="12"/>
      <c r="G4894" s="11"/>
      <c r="H4894" s="13"/>
      <c r="I4894" s="14"/>
      <c r="K4894" s="11"/>
      <c r="L4894" s="11"/>
      <c r="M4894" s="15"/>
      <c r="N4894" s="16"/>
      <c r="O4894" s="17"/>
      <c r="P4894" s="18"/>
    </row>
    <row r="4895" spans="4:16" x14ac:dyDescent="0.25">
      <c r="D4895" s="11"/>
      <c r="E4895" s="11"/>
      <c r="F4895" s="12"/>
      <c r="G4895" s="11"/>
      <c r="H4895" s="13"/>
      <c r="I4895" s="14"/>
      <c r="K4895" s="11"/>
      <c r="L4895" s="11"/>
      <c r="M4895" s="15"/>
      <c r="N4895" s="16"/>
      <c r="O4895" s="17"/>
      <c r="P4895" s="18"/>
    </row>
    <row r="4896" spans="4:16" x14ac:dyDescent="0.25">
      <c r="D4896" s="11"/>
      <c r="E4896" s="11"/>
      <c r="F4896" s="12"/>
      <c r="G4896" s="11"/>
      <c r="H4896" s="13"/>
      <c r="I4896" s="14"/>
      <c r="K4896" s="11"/>
      <c r="L4896" s="11"/>
      <c r="M4896" s="15"/>
      <c r="N4896" s="16"/>
      <c r="O4896" s="17"/>
      <c r="P4896" s="18"/>
    </row>
    <row r="4897" spans="4:16" x14ac:dyDescent="0.25">
      <c r="D4897" s="11"/>
      <c r="E4897" s="11"/>
      <c r="F4897" s="12"/>
      <c r="G4897" s="11"/>
      <c r="H4897" s="13"/>
      <c r="I4897" s="14"/>
      <c r="K4897" s="11"/>
      <c r="L4897" s="11"/>
      <c r="M4897" s="15"/>
      <c r="N4897" s="16"/>
      <c r="O4897" s="17"/>
      <c r="P4897" s="18"/>
    </row>
    <row r="4898" spans="4:16" x14ac:dyDescent="0.25">
      <c r="D4898" s="11"/>
      <c r="E4898" s="11"/>
      <c r="F4898" s="12"/>
      <c r="G4898" s="11"/>
      <c r="H4898" s="13"/>
      <c r="I4898" s="14"/>
      <c r="K4898" s="11"/>
      <c r="L4898" s="11"/>
      <c r="M4898" s="15"/>
      <c r="N4898" s="16"/>
      <c r="O4898" s="17"/>
      <c r="P4898" s="18"/>
    </row>
    <row r="4899" spans="4:16" x14ac:dyDescent="0.25">
      <c r="D4899" s="11"/>
      <c r="E4899" s="11"/>
      <c r="F4899" s="12"/>
      <c r="G4899" s="11"/>
      <c r="H4899" s="13"/>
      <c r="I4899" s="14"/>
      <c r="K4899" s="11"/>
      <c r="L4899" s="11"/>
      <c r="M4899" s="15"/>
      <c r="N4899" s="16"/>
      <c r="O4899" s="17"/>
      <c r="P4899" s="18"/>
    </row>
    <row r="4900" spans="4:16" x14ac:dyDescent="0.25">
      <c r="D4900" s="11"/>
      <c r="E4900" s="11"/>
      <c r="F4900" s="12"/>
      <c r="G4900" s="11"/>
      <c r="H4900" s="13"/>
      <c r="I4900" s="14"/>
      <c r="K4900" s="11"/>
      <c r="L4900" s="11"/>
      <c r="M4900" s="15"/>
      <c r="N4900" s="16"/>
      <c r="O4900" s="17"/>
      <c r="P4900" s="18"/>
    </row>
    <row r="4901" spans="4:16" x14ac:dyDescent="0.25">
      <c r="D4901" s="11"/>
      <c r="E4901" s="11"/>
      <c r="F4901" s="12"/>
      <c r="G4901" s="11"/>
      <c r="H4901" s="13"/>
      <c r="I4901" s="14"/>
      <c r="K4901" s="11"/>
      <c r="L4901" s="11"/>
      <c r="M4901" s="15"/>
      <c r="N4901" s="16"/>
      <c r="O4901" s="17"/>
      <c r="P4901" s="18"/>
    </row>
    <row r="4902" spans="4:16" x14ac:dyDescent="0.25">
      <c r="D4902" s="11"/>
      <c r="E4902" s="11"/>
      <c r="F4902" s="12"/>
      <c r="G4902" s="11"/>
      <c r="H4902" s="13"/>
      <c r="I4902" s="14"/>
      <c r="K4902" s="11"/>
      <c r="L4902" s="11"/>
      <c r="M4902" s="15"/>
      <c r="N4902" s="16"/>
      <c r="O4902" s="17"/>
      <c r="P4902" s="18"/>
    </row>
    <row r="4903" spans="4:16" x14ac:dyDescent="0.25">
      <c r="D4903" s="11"/>
      <c r="E4903" s="11"/>
      <c r="F4903" s="12"/>
      <c r="G4903" s="11"/>
      <c r="H4903" s="13"/>
      <c r="I4903" s="14"/>
      <c r="K4903" s="11"/>
      <c r="L4903" s="11"/>
      <c r="M4903" s="15"/>
      <c r="N4903" s="16"/>
      <c r="O4903" s="17"/>
      <c r="P4903" s="18"/>
    </row>
    <row r="4904" spans="4:16" x14ac:dyDescent="0.25">
      <c r="D4904" s="11"/>
      <c r="E4904" s="11"/>
      <c r="F4904" s="12"/>
      <c r="G4904" s="11"/>
      <c r="H4904" s="13"/>
      <c r="I4904" s="14"/>
      <c r="K4904" s="11"/>
      <c r="L4904" s="11"/>
      <c r="M4904" s="15"/>
      <c r="N4904" s="16"/>
      <c r="O4904" s="17"/>
      <c r="P4904" s="18"/>
    </row>
    <row r="4905" spans="4:16" x14ac:dyDescent="0.25">
      <c r="D4905" s="11"/>
      <c r="E4905" s="11"/>
      <c r="F4905" s="12"/>
      <c r="G4905" s="11"/>
      <c r="H4905" s="13"/>
      <c r="I4905" s="14"/>
      <c r="K4905" s="11"/>
      <c r="L4905" s="11"/>
      <c r="M4905" s="15"/>
      <c r="N4905" s="16"/>
      <c r="O4905" s="17"/>
      <c r="P4905" s="18"/>
    </row>
    <row r="4906" spans="4:16" x14ac:dyDescent="0.25">
      <c r="D4906" s="11"/>
      <c r="E4906" s="11"/>
      <c r="F4906" s="12"/>
      <c r="G4906" s="11"/>
      <c r="H4906" s="13"/>
      <c r="I4906" s="14"/>
      <c r="K4906" s="11"/>
      <c r="L4906" s="11"/>
      <c r="M4906" s="15"/>
      <c r="N4906" s="16"/>
      <c r="O4906" s="17"/>
      <c r="P4906" s="18"/>
    </row>
    <row r="4907" spans="4:16" x14ac:dyDescent="0.25">
      <c r="D4907" s="11"/>
      <c r="E4907" s="11"/>
      <c r="F4907" s="12"/>
      <c r="G4907" s="11"/>
      <c r="H4907" s="13"/>
      <c r="I4907" s="14"/>
      <c r="K4907" s="11"/>
      <c r="L4907" s="11"/>
      <c r="M4907" s="15"/>
      <c r="N4907" s="16"/>
      <c r="O4907" s="17"/>
      <c r="P4907" s="18"/>
    </row>
    <row r="4908" spans="4:16" x14ac:dyDescent="0.25">
      <c r="D4908" s="11"/>
      <c r="E4908" s="11"/>
      <c r="F4908" s="12"/>
      <c r="G4908" s="11"/>
      <c r="H4908" s="13"/>
      <c r="I4908" s="14"/>
      <c r="K4908" s="11"/>
      <c r="L4908" s="11"/>
      <c r="M4908" s="15"/>
      <c r="N4908" s="16"/>
      <c r="O4908" s="17"/>
      <c r="P4908" s="18"/>
    </row>
    <row r="4909" spans="4:16" x14ac:dyDescent="0.25">
      <c r="D4909" s="11"/>
      <c r="E4909" s="11"/>
      <c r="F4909" s="12"/>
      <c r="G4909" s="11"/>
      <c r="H4909" s="13"/>
      <c r="I4909" s="14"/>
      <c r="K4909" s="11"/>
      <c r="L4909" s="11"/>
      <c r="M4909" s="15"/>
      <c r="N4909" s="16"/>
      <c r="O4909" s="17"/>
      <c r="P4909" s="18"/>
    </row>
    <row r="4910" spans="4:16" x14ac:dyDescent="0.25">
      <c r="D4910" s="11"/>
      <c r="E4910" s="11"/>
      <c r="F4910" s="12"/>
      <c r="G4910" s="11"/>
      <c r="H4910" s="13"/>
      <c r="I4910" s="14"/>
      <c r="K4910" s="11"/>
      <c r="L4910" s="11"/>
      <c r="M4910" s="15"/>
      <c r="N4910" s="16"/>
      <c r="O4910" s="17"/>
      <c r="P4910" s="18"/>
    </row>
    <row r="4911" spans="4:16" x14ac:dyDescent="0.25">
      <c r="D4911" s="11"/>
      <c r="E4911" s="11"/>
      <c r="F4911" s="12"/>
      <c r="G4911" s="11"/>
      <c r="H4911" s="13"/>
      <c r="I4911" s="14"/>
      <c r="K4911" s="11"/>
      <c r="L4911" s="11"/>
      <c r="M4911" s="15"/>
      <c r="N4911" s="16"/>
      <c r="O4911" s="17"/>
      <c r="P4911" s="18"/>
    </row>
    <row r="4912" spans="4:16" x14ac:dyDescent="0.25">
      <c r="D4912" s="11"/>
      <c r="E4912" s="11"/>
      <c r="F4912" s="12"/>
      <c r="G4912" s="11"/>
      <c r="H4912" s="13"/>
      <c r="I4912" s="14"/>
      <c r="K4912" s="11"/>
      <c r="L4912" s="11"/>
      <c r="M4912" s="15"/>
      <c r="N4912" s="16"/>
      <c r="O4912" s="17"/>
      <c r="P4912" s="18"/>
    </row>
    <row r="4913" spans="4:16" x14ac:dyDescent="0.25">
      <c r="D4913" s="11"/>
      <c r="E4913" s="11"/>
      <c r="F4913" s="12"/>
      <c r="G4913" s="11"/>
      <c r="H4913" s="13"/>
      <c r="I4913" s="14"/>
      <c r="K4913" s="11"/>
      <c r="L4913" s="11"/>
      <c r="M4913" s="15"/>
      <c r="N4913" s="16"/>
      <c r="O4913" s="17"/>
      <c r="P4913" s="18"/>
    </row>
    <row r="4914" spans="4:16" x14ac:dyDescent="0.25">
      <c r="D4914" s="11"/>
      <c r="E4914" s="11"/>
      <c r="F4914" s="12"/>
      <c r="G4914" s="11"/>
      <c r="H4914" s="13"/>
      <c r="I4914" s="14"/>
      <c r="K4914" s="11"/>
      <c r="L4914" s="11"/>
      <c r="M4914" s="15"/>
      <c r="N4914" s="16"/>
      <c r="O4914" s="17"/>
      <c r="P4914" s="18"/>
    </row>
    <row r="4915" spans="4:16" x14ac:dyDescent="0.25">
      <c r="D4915" s="11"/>
      <c r="E4915" s="11"/>
      <c r="F4915" s="12"/>
      <c r="G4915" s="11"/>
      <c r="H4915" s="13"/>
      <c r="I4915" s="14"/>
      <c r="K4915" s="11"/>
      <c r="L4915" s="11"/>
      <c r="M4915" s="15"/>
      <c r="N4915" s="16"/>
      <c r="O4915" s="17"/>
      <c r="P4915" s="18"/>
    </row>
    <row r="4916" spans="4:16" x14ac:dyDescent="0.25">
      <c r="D4916" s="11"/>
      <c r="E4916" s="11"/>
      <c r="F4916" s="12"/>
      <c r="G4916" s="11"/>
      <c r="H4916" s="13"/>
      <c r="I4916" s="14"/>
      <c r="K4916" s="11"/>
      <c r="L4916" s="11"/>
      <c r="M4916" s="15"/>
      <c r="N4916" s="16"/>
      <c r="O4916" s="17"/>
      <c r="P4916" s="18"/>
    </row>
    <row r="4917" spans="4:16" x14ac:dyDescent="0.25">
      <c r="D4917" s="11"/>
      <c r="E4917" s="11"/>
      <c r="F4917" s="12"/>
      <c r="G4917" s="11"/>
      <c r="H4917" s="13"/>
      <c r="I4917" s="14"/>
      <c r="K4917" s="11"/>
      <c r="L4917" s="11"/>
      <c r="M4917" s="15"/>
      <c r="N4917" s="16"/>
      <c r="O4917" s="17"/>
      <c r="P4917" s="18"/>
    </row>
    <row r="4918" spans="4:16" x14ac:dyDescent="0.25">
      <c r="D4918" s="11"/>
      <c r="E4918" s="11"/>
      <c r="F4918" s="12"/>
      <c r="G4918" s="11"/>
      <c r="H4918" s="13"/>
      <c r="I4918" s="14"/>
      <c r="K4918" s="11"/>
      <c r="L4918" s="11"/>
      <c r="M4918" s="15"/>
      <c r="N4918" s="16"/>
      <c r="O4918" s="17"/>
      <c r="P4918" s="18"/>
    </row>
    <row r="4919" spans="4:16" x14ac:dyDescent="0.25">
      <c r="D4919" s="11"/>
      <c r="E4919" s="11"/>
      <c r="F4919" s="12"/>
      <c r="G4919" s="11"/>
      <c r="H4919" s="13"/>
      <c r="I4919" s="14"/>
      <c r="K4919" s="11"/>
      <c r="L4919" s="11"/>
      <c r="M4919" s="15"/>
      <c r="N4919" s="16"/>
      <c r="O4919" s="17"/>
      <c r="P4919" s="18"/>
    </row>
    <row r="4920" spans="4:16" x14ac:dyDescent="0.25">
      <c r="D4920" s="11"/>
      <c r="E4920" s="11"/>
      <c r="F4920" s="12"/>
      <c r="G4920" s="11"/>
      <c r="H4920" s="13"/>
      <c r="I4920" s="14"/>
      <c r="K4920" s="11"/>
      <c r="L4920" s="11"/>
      <c r="M4920" s="15"/>
      <c r="N4920" s="16"/>
      <c r="O4920" s="17"/>
      <c r="P4920" s="18"/>
    </row>
    <row r="4921" spans="4:16" x14ac:dyDescent="0.25">
      <c r="D4921" s="11"/>
      <c r="E4921" s="11"/>
      <c r="F4921" s="12"/>
      <c r="G4921" s="11"/>
      <c r="H4921" s="13"/>
      <c r="I4921" s="14"/>
      <c r="K4921" s="11"/>
      <c r="L4921" s="11"/>
      <c r="M4921" s="15"/>
      <c r="N4921" s="16"/>
      <c r="O4921" s="17"/>
      <c r="P4921" s="18"/>
    </row>
    <row r="4922" spans="4:16" x14ac:dyDescent="0.25">
      <c r="D4922" s="11"/>
      <c r="E4922" s="11"/>
      <c r="F4922" s="12"/>
      <c r="G4922" s="11"/>
      <c r="H4922" s="13"/>
      <c r="I4922" s="14"/>
      <c r="K4922" s="11"/>
      <c r="L4922" s="11"/>
      <c r="M4922" s="15"/>
      <c r="N4922" s="16"/>
      <c r="O4922" s="17"/>
      <c r="P4922" s="18"/>
    </row>
    <row r="4923" spans="4:16" x14ac:dyDescent="0.25">
      <c r="D4923" s="11"/>
      <c r="E4923" s="11"/>
      <c r="F4923" s="12"/>
      <c r="G4923" s="11"/>
      <c r="H4923" s="13"/>
      <c r="I4923" s="14"/>
      <c r="K4923" s="11"/>
      <c r="L4923" s="11"/>
      <c r="M4923" s="15"/>
      <c r="N4923" s="16"/>
      <c r="O4923" s="17"/>
      <c r="P4923" s="18"/>
    </row>
    <row r="4924" spans="4:16" x14ac:dyDescent="0.25">
      <c r="D4924" s="11"/>
      <c r="E4924" s="11"/>
      <c r="F4924" s="12"/>
      <c r="G4924" s="11"/>
      <c r="H4924" s="13"/>
      <c r="I4924" s="14"/>
      <c r="K4924" s="11"/>
      <c r="L4924" s="11"/>
      <c r="M4924" s="15"/>
      <c r="N4924" s="16"/>
      <c r="O4924" s="17"/>
      <c r="P4924" s="18"/>
    </row>
    <row r="4925" spans="4:16" x14ac:dyDescent="0.25">
      <c r="D4925" s="11"/>
      <c r="E4925" s="11"/>
      <c r="F4925" s="12"/>
      <c r="G4925" s="11"/>
      <c r="H4925" s="13"/>
      <c r="I4925" s="14"/>
      <c r="K4925" s="11"/>
      <c r="L4925" s="11"/>
      <c r="M4925" s="15"/>
      <c r="N4925" s="16"/>
      <c r="O4925" s="17"/>
      <c r="P4925" s="18"/>
    </row>
    <row r="4926" spans="4:16" x14ac:dyDescent="0.25">
      <c r="D4926" s="11"/>
      <c r="E4926" s="11"/>
      <c r="F4926" s="12"/>
      <c r="G4926" s="11"/>
      <c r="H4926" s="13"/>
      <c r="I4926" s="14"/>
      <c r="K4926" s="11"/>
      <c r="L4926" s="11"/>
      <c r="M4926" s="15"/>
      <c r="N4926" s="16"/>
      <c r="O4926" s="17"/>
      <c r="P4926" s="18"/>
    </row>
    <row r="4927" spans="4:16" x14ac:dyDescent="0.25">
      <c r="D4927" s="11"/>
      <c r="E4927" s="11"/>
      <c r="F4927" s="12"/>
      <c r="G4927" s="11"/>
      <c r="H4927" s="13"/>
      <c r="I4927" s="14"/>
      <c r="K4927" s="11"/>
      <c r="L4927" s="11"/>
      <c r="M4927" s="15"/>
      <c r="N4927" s="16"/>
      <c r="O4927" s="17"/>
      <c r="P4927" s="18"/>
    </row>
    <row r="4928" spans="4:16" x14ac:dyDescent="0.25">
      <c r="D4928" s="11"/>
      <c r="E4928" s="11"/>
      <c r="F4928" s="12"/>
      <c r="G4928" s="11"/>
      <c r="H4928" s="13"/>
      <c r="I4928" s="14"/>
      <c r="K4928" s="11"/>
      <c r="L4928" s="11"/>
      <c r="M4928" s="15"/>
      <c r="N4928" s="16"/>
      <c r="O4928" s="17"/>
      <c r="P4928" s="18"/>
    </row>
    <row r="4929" spans="4:16" x14ac:dyDescent="0.25">
      <c r="D4929" s="11"/>
      <c r="E4929" s="11"/>
      <c r="F4929" s="12"/>
      <c r="G4929" s="11"/>
      <c r="H4929" s="13"/>
      <c r="I4929" s="14"/>
      <c r="K4929" s="11"/>
      <c r="L4929" s="11"/>
      <c r="M4929" s="15"/>
      <c r="N4929" s="16"/>
      <c r="O4929" s="17"/>
      <c r="P4929" s="18"/>
    </row>
    <row r="4930" spans="4:16" x14ac:dyDescent="0.25">
      <c r="D4930" s="11"/>
      <c r="E4930" s="11"/>
      <c r="F4930" s="12"/>
      <c r="G4930" s="11"/>
      <c r="H4930" s="13"/>
      <c r="I4930" s="14"/>
      <c r="K4930" s="11"/>
      <c r="L4930" s="11"/>
      <c r="M4930" s="15"/>
      <c r="N4930" s="16"/>
      <c r="O4930" s="17"/>
      <c r="P4930" s="18"/>
    </row>
    <row r="4931" spans="4:16" x14ac:dyDescent="0.25">
      <c r="D4931" s="11"/>
      <c r="E4931" s="11"/>
      <c r="F4931" s="12"/>
      <c r="G4931" s="11"/>
      <c r="H4931" s="13"/>
      <c r="I4931" s="14"/>
      <c r="K4931" s="11"/>
      <c r="L4931" s="11"/>
      <c r="M4931" s="15"/>
      <c r="N4931" s="16"/>
      <c r="O4931" s="17"/>
      <c r="P4931" s="18"/>
    </row>
    <row r="4932" spans="4:16" x14ac:dyDescent="0.25">
      <c r="D4932" s="11"/>
      <c r="E4932" s="11"/>
      <c r="F4932" s="12"/>
      <c r="G4932" s="11"/>
      <c r="H4932" s="13"/>
      <c r="I4932" s="14"/>
      <c r="K4932" s="11"/>
      <c r="L4932" s="11"/>
      <c r="M4932" s="15"/>
      <c r="N4932" s="16"/>
      <c r="O4932" s="17"/>
      <c r="P4932" s="18"/>
    </row>
    <row r="4933" spans="4:16" x14ac:dyDescent="0.25">
      <c r="D4933" s="11"/>
      <c r="E4933" s="11"/>
      <c r="F4933" s="12"/>
      <c r="G4933" s="11"/>
      <c r="H4933" s="13"/>
      <c r="I4933" s="14"/>
      <c r="K4933" s="11"/>
      <c r="L4933" s="11"/>
      <c r="M4933" s="15"/>
      <c r="N4933" s="16"/>
      <c r="O4933" s="17"/>
      <c r="P4933" s="18"/>
    </row>
    <row r="4934" spans="4:16" x14ac:dyDescent="0.25">
      <c r="D4934" s="11"/>
      <c r="E4934" s="11"/>
      <c r="F4934" s="12"/>
      <c r="G4934" s="11"/>
      <c r="H4934" s="13"/>
      <c r="I4934" s="14"/>
      <c r="K4934" s="11"/>
      <c r="L4934" s="11"/>
      <c r="M4934" s="15"/>
      <c r="N4934" s="16"/>
      <c r="O4934" s="17"/>
      <c r="P4934" s="18"/>
    </row>
    <row r="4935" spans="4:16" x14ac:dyDescent="0.25">
      <c r="D4935" s="11"/>
      <c r="E4935" s="11"/>
      <c r="F4935" s="12"/>
      <c r="G4935" s="11"/>
      <c r="H4935" s="13"/>
      <c r="I4935" s="14"/>
      <c r="K4935" s="11"/>
      <c r="L4935" s="11"/>
      <c r="M4935" s="15"/>
      <c r="N4935" s="16"/>
      <c r="O4935" s="17"/>
      <c r="P4935" s="18"/>
    </row>
    <row r="4936" spans="4:16" x14ac:dyDescent="0.25">
      <c r="D4936" s="11"/>
      <c r="E4936" s="11"/>
      <c r="F4936" s="12"/>
      <c r="G4936" s="11"/>
      <c r="H4936" s="13"/>
      <c r="I4936" s="14"/>
      <c r="K4936" s="11"/>
      <c r="L4936" s="11"/>
      <c r="M4936" s="15"/>
      <c r="N4936" s="16"/>
      <c r="O4936" s="17"/>
      <c r="P4936" s="18"/>
    </row>
    <row r="4937" spans="4:16" x14ac:dyDescent="0.25">
      <c r="D4937" s="11"/>
      <c r="E4937" s="11"/>
      <c r="F4937" s="12"/>
      <c r="G4937" s="11"/>
      <c r="H4937" s="13"/>
      <c r="I4937" s="14"/>
      <c r="K4937" s="11"/>
      <c r="L4937" s="11"/>
      <c r="M4937" s="15"/>
      <c r="N4937" s="16"/>
      <c r="O4937" s="17"/>
      <c r="P4937" s="18"/>
    </row>
    <row r="4938" spans="4:16" x14ac:dyDescent="0.25">
      <c r="D4938" s="11"/>
      <c r="E4938" s="11"/>
      <c r="F4938" s="12"/>
      <c r="G4938" s="11"/>
      <c r="H4938" s="13"/>
      <c r="I4938" s="14"/>
      <c r="K4938" s="11"/>
      <c r="L4938" s="11"/>
      <c r="M4938" s="15"/>
      <c r="N4938" s="16"/>
      <c r="O4938" s="17"/>
      <c r="P4938" s="18"/>
    </row>
    <row r="4939" spans="4:16" x14ac:dyDescent="0.25">
      <c r="D4939" s="11"/>
      <c r="E4939" s="11"/>
      <c r="F4939" s="12"/>
      <c r="G4939" s="11"/>
      <c r="H4939" s="13"/>
      <c r="I4939" s="14"/>
      <c r="K4939" s="11"/>
      <c r="L4939" s="11"/>
      <c r="M4939" s="15"/>
      <c r="N4939" s="16"/>
      <c r="O4939" s="17"/>
      <c r="P4939" s="18"/>
    </row>
    <row r="4940" spans="4:16" x14ac:dyDescent="0.25">
      <c r="D4940" s="11"/>
      <c r="E4940" s="11"/>
      <c r="F4940" s="12"/>
      <c r="G4940" s="11"/>
      <c r="H4940" s="13"/>
      <c r="I4940" s="14"/>
      <c r="K4940" s="11"/>
      <c r="L4940" s="11"/>
      <c r="M4940" s="15"/>
      <c r="N4940" s="16"/>
      <c r="O4940" s="17"/>
      <c r="P4940" s="18"/>
    </row>
    <row r="4941" spans="4:16" x14ac:dyDescent="0.25">
      <c r="D4941" s="11"/>
      <c r="E4941" s="11"/>
      <c r="F4941" s="12"/>
      <c r="G4941" s="11"/>
      <c r="H4941" s="13"/>
      <c r="I4941" s="14"/>
      <c r="K4941" s="11"/>
      <c r="L4941" s="11"/>
      <c r="M4941" s="15"/>
      <c r="N4941" s="16"/>
      <c r="O4941" s="17"/>
      <c r="P4941" s="18"/>
    </row>
    <row r="4942" spans="4:16" x14ac:dyDescent="0.25">
      <c r="D4942" s="11"/>
      <c r="E4942" s="11"/>
      <c r="F4942" s="12"/>
      <c r="G4942" s="11"/>
      <c r="H4942" s="13"/>
      <c r="I4942" s="14"/>
      <c r="K4942" s="11"/>
      <c r="L4942" s="11"/>
      <c r="M4942" s="15"/>
      <c r="N4942" s="16"/>
      <c r="O4942" s="17"/>
      <c r="P4942" s="18"/>
    </row>
    <row r="4943" spans="4:16" x14ac:dyDescent="0.25">
      <c r="D4943" s="11"/>
      <c r="E4943" s="11"/>
      <c r="F4943" s="12"/>
      <c r="G4943" s="11"/>
      <c r="H4943" s="13"/>
      <c r="I4943" s="14"/>
      <c r="K4943" s="11"/>
      <c r="L4943" s="11"/>
      <c r="M4943" s="15"/>
      <c r="N4943" s="16"/>
      <c r="O4943" s="17"/>
      <c r="P4943" s="18"/>
    </row>
    <row r="4944" spans="4:16" x14ac:dyDescent="0.25">
      <c r="D4944" s="11"/>
      <c r="E4944" s="11"/>
      <c r="F4944" s="12"/>
      <c r="G4944" s="11"/>
      <c r="H4944" s="13"/>
      <c r="I4944" s="14"/>
      <c r="K4944" s="11"/>
      <c r="L4944" s="11"/>
      <c r="M4944" s="15"/>
      <c r="N4944" s="16"/>
      <c r="O4944" s="17"/>
      <c r="P4944" s="18"/>
    </row>
    <row r="4945" spans="4:16" x14ac:dyDescent="0.25">
      <c r="D4945" s="11"/>
      <c r="E4945" s="11"/>
      <c r="F4945" s="12"/>
      <c r="G4945" s="11"/>
      <c r="H4945" s="13"/>
      <c r="I4945" s="14"/>
      <c r="K4945" s="11"/>
      <c r="L4945" s="11"/>
      <c r="M4945" s="15"/>
      <c r="N4945" s="16"/>
      <c r="O4945" s="17"/>
      <c r="P4945" s="18"/>
    </row>
    <row r="4946" spans="4:16" x14ac:dyDescent="0.25">
      <c r="D4946" s="11"/>
      <c r="E4946" s="11"/>
      <c r="F4946" s="12"/>
      <c r="G4946" s="11"/>
      <c r="H4946" s="13"/>
      <c r="I4946" s="14"/>
      <c r="K4946" s="11"/>
      <c r="L4946" s="11"/>
      <c r="M4946" s="15"/>
      <c r="N4946" s="16"/>
      <c r="O4946" s="17"/>
      <c r="P4946" s="18"/>
    </row>
    <row r="4947" spans="4:16" x14ac:dyDescent="0.25">
      <c r="D4947" s="11"/>
      <c r="E4947" s="11"/>
      <c r="F4947" s="12"/>
      <c r="G4947" s="11"/>
      <c r="H4947" s="13"/>
      <c r="I4947" s="14"/>
      <c r="K4947" s="11"/>
      <c r="L4947" s="11"/>
      <c r="M4947" s="15"/>
      <c r="N4947" s="16"/>
      <c r="O4947" s="17"/>
      <c r="P4947" s="18"/>
    </row>
    <row r="4948" spans="4:16" x14ac:dyDescent="0.25">
      <c r="D4948" s="11"/>
      <c r="E4948" s="11"/>
      <c r="F4948" s="12"/>
      <c r="G4948" s="11"/>
      <c r="H4948" s="13"/>
      <c r="I4948" s="14"/>
      <c r="K4948" s="11"/>
      <c r="L4948" s="11"/>
      <c r="M4948" s="15"/>
      <c r="N4948" s="16"/>
      <c r="O4948" s="17"/>
      <c r="P4948" s="18"/>
    </row>
    <row r="4949" spans="4:16" x14ac:dyDescent="0.25">
      <c r="D4949" s="11"/>
      <c r="E4949" s="11"/>
      <c r="F4949" s="12"/>
      <c r="G4949" s="11"/>
      <c r="H4949" s="13"/>
      <c r="I4949" s="14"/>
      <c r="K4949" s="11"/>
      <c r="L4949" s="11"/>
      <c r="M4949" s="15"/>
      <c r="N4949" s="16"/>
      <c r="O4949" s="17"/>
      <c r="P4949" s="18"/>
    </row>
    <row r="4950" spans="4:16" x14ac:dyDescent="0.25">
      <c r="D4950" s="11"/>
      <c r="E4950" s="11"/>
      <c r="F4950" s="12"/>
      <c r="G4950" s="11"/>
      <c r="H4950" s="13"/>
      <c r="I4950" s="14"/>
      <c r="K4950" s="11"/>
      <c r="L4950" s="11"/>
      <c r="M4950" s="15"/>
      <c r="N4950" s="16"/>
      <c r="O4950" s="17"/>
      <c r="P4950" s="18"/>
    </row>
    <row r="4951" spans="4:16" x14ac:dyDescent="0.25">
      <c r="D4951" s="11"/>
      <c r="E4951" s="11"/>
      <c r="F4951" s="12"/>
      <c r="G4951" s="11"/>
      <c r="H4951" s="13"/>
      <c r="I4951" s="14"/>
      <c r="K4951" s="11"/>
      <c r="L4951" s="11"/>
      <c r="M4951" s="15"/>
      <c r="N4951" s="16"/>
      <c r="O4951" s="17"/>
      <c r="P4951" s="18"/>
    </row>
    <row r="4952" spans="4:16" x14ac:dyDescent="0.25">
      <c r="D4952" s="11"/>
      <c r="E4952" s="11"/>
      <c r="F4952" s="12"/>
      <c r="G4952" s="11"/>
      <c r="H4952" s="13"/>
      <c r="I4952" s="14"/>
      <c r="K4952" s="11"/>
      <c r="L4952" s="11"/>
      <c r="M4952" s="15"/>
      <c r="N4952" s="16"/>
      <c r="O4952" s="17"/>
      <c r="P4952" s="18"/>
    </row>
    <row r="4953" spans="4:16" x14ac:dyDescent="0.25">
      <c r="D4953" s="11"/>
      <c r="E4953" s="11"/>
      <c r="F4953" s="12"/>
      <c r="G4953" s="11"/>
      <c r="H4953" s="13"/>
      <c r="I4953" s="14"/>
      <c r="K4953" s="11"/>
      <c r="L4953" s="11"/>
      <c r="M4953" s="15"/>
      <c r="N4953" s="16"/>
      <c r="O4953" s="17"/>
      <c r="P4953" s="18"/>
    </row>
    <row r="4954" spans="4:16" x14ac:dyDescent="0.25">
      <c r="D4954" s="11"/>
      <c r="E4954" s="11"/>
      <c r="F4954" s="12"/>
      <c r="G4954" s="11"/>
      <c r="H4954" s="13"/>
      <c r="I4954" s="14"/>
      <c r="K4954" s="11"/>
      <c r="L4954" s="11"/>
      <c r="M4954" s="15"/>
      <c r="N4954" s="16"/>
      <c r="O4954" s="17"/>
      <c r="P4954" s="18"/>
    </row>
    <row r="4955" spans="4:16" x14ac:dyDescent="0.25">
      <c r="D4955" s="11"/>
      <c r="E4955" s="11"/>
      <c r="F4955" s="12"/>
      <c r="G4955" s="11"/>
      <c r="H4955" s="13"/>
      <c r="I4955" s="14"/>
      <c r="K4955" s="11"/>
      <c r="L4955" s="11"/>
      <c r="M4955" s="15"/>
      <c r="N4955" s="16"/>
      <c r="O4955" s="17"/>
      <c r="P4955" s="18"/>
    </row>
    <row r="4956" spans="4:16" x14ac:dyDescent="0.25">
      <c r="D4956" s="11"/>
      <c r="E4956" s="11"/>
      <c r="F4956" s="12"/>
      <c r="G4956" s="11"/>
      <c r="H4956" s="13"/>
      <c r="I4956" s="14"/>
      <c r="K4956" s="11"/>
      <c r="L4956" s="11"/>
      <c r="M4956" s="15"/>
      <c r="N4956" s="16"/>
      <c r="O4956" s="17"/>
      <c r="P4956" s="18"/>
    </row>
    <row r="4957" spans="4:16" x14ac:dyDescent="0.25">
      <c r="D4957" s="11"/>
      <c r="E4957" s="11"/>
      <c r="F4957" s="12"/>
      <c r="G4957" s="11"/>
      <c r="H4957" s="13"/>
      <c r="I4957" s="14"/>
      <c r="K4957" s="11"/>
      <c r="L4957" s="11"/>
      <c r="M4957" s="15"/>
      <c r="N4957" s="16"/>
      <c r="O4957" s="17"/>
      <c r="P4957" s="18"/>
    </row>
    <row r="4958" spans="4:16" x14ac:dyDescent="0.25">
      <c r="D4958" s="11"/>
      <c r="E4958" s="11"/>
      <c r="F4958" s="12"/>
      <c r="G4958" s="11"/>
      <c r="H4958" s="13"/>
      <c r="I4958" s="14"/>
      <c r="K4958" s="11"/>
      <c r="L4958" s="11"/>
      <c r="M4958" s="15"/>
      <c r="N4958" s="16"/>
      <c r="O4958" s="17"/>
      <c r="P4958" s="18"/>
    </row>
    <row r="4959" spans="4:16" x14ac:dyDescent="0.25">
      <c r="D4959" s="11"/>
      <c r="E4959" s="11"/>
      <c r="F4959" s="12"/>
      <c r="G4959" s="11"/>
      <c r="H4959" s="13"/>
      <c r="I4959" s="14"/>
      <c r="K4959" s="11"/>
      <c r="L4959" s="11"/>
      <c r="M4959" s="15"/>
      <c r="N4959" s="16"/>
      <c r="O4959" s="17"/>
      <c r="P4959" s="18"/>
    </row>
    <row r="4960" spans="4:16" x14ac:dyDescent="0.25">
      <c r="D4960" s="11"/>
      <c r="E4960" s="11"/>
      <c r="F4960" s="12"/>
      <c r="G4960" s="11"/>
      <c r="H4960" s="13"/>
      <c r="I4960" s="14"/>
      <c r="K4960" s="11"/>
      <c r="L4960" s="11"/>
      <c r="M4960" s="15"/>
      <c r="N4960" s="16"/>
      <c r="O4960" s="17"/>
      <c r="P4960" s="18"/>
    </row>
    <row r="4961" spans="4:16" x14ac:dyDescent="0.25">
      <c r="D4961" s="11"/>
      <c r="E4961" s="11"/>
      <c r="F4961" s="12"/>
      <c r="G4961" s="11"/>
      <c r="H4961" s="13"/>
      <c r="I4961" s="14"/>
      <c r="K4961" s="11"/>
      <c r="L4961" s="11"/>
      <c r="M4961" s="15"/>
      <c r="N4961" s="16"/>
      <c r="O4961" s="17"/>
      <c r="P4961" s="18"/>
    </row>
    <row r="4962" spans="4:16" x14ac:dyDescent="0.25">
      <c r="D4962" s="11"/>
      <c r="E4962" s="11"/>
      <c r="F4962" s="12"/>
      <c r="G4962" s="11"/>
      <c r="H4962" s="13"/>
      <c r="I4962" s="14"/>
      <c r="K4962" s="11"/>
      <c r="L4962" s="11"/>
      <c r="M4962" s="15"/>
      <c r="N4962" s="16"/>
      <c r="O4962" s="17"/>
      <c r="P4962" s="18"/>
    </row>
    <row r="4963" spans="4:16" x14ac:dyDescent="0.25">
      <c r="D4963" s="11"/>
      <c r="E4963" s="11"/>
      <c r="F4963" s="12"/>
      <c r="G4963" s="11"/>
      <c r="H4963" s="13"/>
      <c r="I4963" s="14"/>
      <c r="K4963" s="11"/>
      <c r="L4963" s="11"/>
      <c r="M4963" s="15"/>
      <c r="N4963" s="16"/>
      <c r="O4963" s="17"/>
      <c r="P4963" s="18"/>
    </row>
    <row r="4964" spans="4:16" x14ac:dyDescent="0.25">
      <c r="D4964" s="11"/>
      <c r="E4964" s="11"/>
      <c r="F4964" s="12"/>
      <c r="G4964" s="11"/>
      <c r="H4964" s="13"/>
      <c r="I4964" s="14"/>
      <c r="K4964" s="11"/>
      <c r="L4964" s="11"/>
      <c r="M4964" s="15"/>
      <c r="N4964" s="16"/>
      <c r="O4964" s="17"/>
      <c r="P4964" s="18"/>
    </row>
    <row r="4965" spans="4:16" x14ac:dyDescent="0.25">
      <c r="D4965" s="11"/>
      <c r="E4965" s="11"/>
      <c r="F4965" s="12"/>
      <c r="G4965" s="11"/>
      <c r="H4965" s="13"/>
      <c r="I4965" s="14"/>
      <c r="K4965" s="11"/>
      <c r="L4965" s="11"/>
      <c r="M4965" s="15"/>
      <c r="N4965" s="16"/>
      <c r="O4965" s="17"/>
      <c r="P4965" s="18"/>
    </row>
    <row r="4966" spans="4:16" x14ac:dyDescent="0.25">
      <c r="D4966" s="11"/>
      <c r="E4966" s="11"/>
      <c r="F4966" s="12"/>
      <c r="G4966" s="11"/>
      <c r="H4966" s="13"/>
      <c r="I4966" s="14"/>
      <c r="K4966" s="11"/>
      <c r="L4966" s="11"/>
      <c r="M4966" s="15"/>
      <c r="N4966" s="16"/>
      <c r="O4966" s="17"/>
      <c r="P4966" s="18"/>
    </row>
    <row r="4967" spans="4:16" x14ac:dyDescent="0.25">
      <c r="D4967" s="11"/>
      <c r="E4967" s="11"/>
      <c r="F4967" s="12"/>
      <c r="G4967" s="11"/>
      <c r="H4967" s="13"/>
      <c r="I4967" s="14"/>
      <c r="K4967" s="11"/>
      <c r="L4967" s="11"/>
      <c r="M4967" s="15"/>
      <c r="N4967" s="16"/>
      <c r="O4967" s="17"/>
      <c r="P4967" s="18"/>
    </row>
    <row r="4968" spans="4:16" x14ac:dyDescent="0.25">
      <c r="D4968" s="11"/>
      <c r="E4968" s="11"/>
      <c r="F4968" s="12"/>
      <c r="G4968" s="11"/>
      <c r="H4968" s="13"/>
      <c r="I4968" s="14"/>
      <c r="K4968" s="11"/>
      <c r="L4968" s="11"/>
      <c r="M4968" s="15"/>
      <c r="N4968" s="16"/>
      <c r="O4968" s="17"/>
      <c r="P4968" s="18"/>
    </row>
    <row r="4969" spans="4:16" x14ac:dyDescent="0.25">
      <c r="D4969" s="11"/>
      <c r="E4969" s="11"/>
      <c r="F4969" s="12"/>
      <c r="G4969" s="11"/>
      <c r="H4969" s="13"/>
      <c r="I4969" s="14"/>
      <c r="K4969" s="11"/>
      <c r="L4969" s="11"/>
      <c r="M4969" s="15"/>
      <c r="N4969" s="16"/>
      <c r="O4969" s="17"/>
      <c r="P4969" s="18"/>
    </row>
    <row r="4970" spans="4:16" x14ac:dyDescent="0.25">
      <c r="D4970" s="11"/>
      <c r="E4970" s="11"/>
      <c r="F4970" s="12"/>
      <c r="G4970" s="11"/>
      <c r="H4970" s="13"/>
      <c r="I4970" s="14"/>
      <c r="K4970" s="11"/>
      <c r="L4970" s="11"/>
      <c r="M4970" s="15"/>
      <c r="N4970" s="16"/>
      <c r="O4970" s="17"/>
      <c r="P4970" s="18"/>
    </row>
    <row r="4971" spans="4:16" x14ac:dyDescent="0.25">
      <c r="D4971" s="11"/>
      <c r="E4971" s="11"/>
      <c r="F4971" s="12"/>
      <c r="G4971" s="11"/>
      <c r="H4971" s="13"/>
      <c r="I4971" s="14"/>
      <c r="K4971" s="11"/>
      <c r="L4971" s="11"/>
      <c r="M4971" s="15"/>
      <c r="N4971" s="16"/>
      <c r="O4971" s="17"/>
      <c r="P4971" s="18"/>
    </row>
    <row r="4972" spans="4:16" x14ac:dyDescent="0.25">
      <c r="D4972" s="11"/>
      <c r="E4972" s="11"/>
      <c r="F4972" s="12"/>
      <c r="G4972" s="11"/>
      <c r="H4972" s="13"/>
      <c r="I4972" s="14"/>
      <c r="K4972" s="11"/>
      <c r="L4972" s="11"/>
      <c r="M4972" s="15"/>
      <c r="N4972" s="16"/>
      <c r="O4972" s="17"/>
      <c r="P4972" s="18"/>
    </row>
    <row r="4973" spans="4:16" x14ac:dyDescent="0.25">
      <c r="D4973" s="11"/>
      <c r="E4973" s="11"/>
      <c r="F4973" s="12"/>
      <c r="G4973" s="11"/>
      <c r="H4973" s="13"/>
      <c r="I4973" s="14"/>
      <c r="K4973" s="11"/>
      <c r="L4973" s="11"/>
      <c r="M4973" s="15"/>
      <c r="N4973" s="16"/>
      <c r="O4973" s="17"/>
      <c r="P4973" s="18"/>
    </row>
    <row r="4974" spans="4:16" x14ac:dyDescent="0.25">
      <c r="D4974" s="11"/>
      <c r="E4974" s="11"/>
      <c r="F4974" s="12"/>
      <c r="G4974" s="11"/>
      <c r="H4974" s="13"/>
      <c r="I4974" s="14"/>
      <c r="K4974" s="11"/>
      <c r="L4974" s="11"/>
      <c r="M4974" s="15"/>
      <c r="N4974" s="16"/>
      <c r="O4974" s="17"/>
      <c r="P4974" s="18"/>
    </row>
    <row r="4975" spans="4:16" x14ac:dyDescent="0.25">
      <c r="D4975" s="11"/>
      <c r="E4975" s="11"/>
      <c r="F4975" s="12"/>
      <c r="G4975" s="11"/>
      <c r="H4975" s="13"/>
      <c r="I4975" s="14"/>
      <c r="K4975" s="11"/>
      <c r="L4975" s="11"/>
      <c r="M4975" s="15"/>
      <c r="N4975" s="16"/>
      <c r="O4975" s="17"/>
      <c r="P4975" s="18"/>
    </row>
    <row r="4976" spans="4:16" x14ac:dyDescent="0.25">
      <c r="D4976" s="11"/>
      <c r="E4976" s="11"/>
      <c r="F4976" s="12"/>
      <c r="G4976" s="11"/>
      <c r="H4976" s="13"/>
      <c r="I4976" s="14"/>
      <c r="K4976" s="11"/>
      <c r="L4976" s="11"/>
      <c r="M4976" s="15"/>
      <c r="N4976" s="16"/>
      <c r="O4976" s="17"/>
      <c r="P4976" s="18"/>
    </row>
    <row r="4977" spans="4:16" x14ac:dyDescent="0.25">
      <c r="D4977" s="11"/>
      <c r="E4977" s="11"/>
      <c r="F4977" s="12"/>
      <c r="G4977" s="11"/>
      <c r="H4977" s="13"/>
      <c r="I4977" s="14"/>
      <c r="K4977" s="11"/>
      <c r="L4977" s="11"/>
      <c r="M4977" s="15"/>
      <c r="N4977" s="16"/>
      <c r="O4977" s="17"/>
      <c r="P4977" s="18"/>
    </row>
    <row r="4978" spans="4:16" x14ac:dyDescent="0.25">
      <c r="D4978" s="11"/>
      <c r="E4978" s="11"/>
      <c r="F4978" s="12"/>
      <c r="G4978" s="11"/>
      <c r="H4978" s="13"/>
      <c r="I4978" s="14"/>
      <c r="K4978" s="11"/>
      <c r="L4978" s="11"/>
      <c r="M4978" s="15"/>
      <c r="N4978" s="16"/>
      <c r="O4978" s="17"/>
      <c r="P4978" s="18"/>
    </row>
    <row r="4979" spans="4:16" x14ac:dyDescent="0.25">
      <c r="D4979" s="11"/>
      <c r="E4979" s="11"/>
      <c r="F4979" s="12"/>
      <c r="G4979" s="11"/>
      <c r="H4979" s="13"/>
      <c r="I4979" s="14"/>
      <c r="K4979" s="11"/>
      <c r="L4979" s="11"/>
      <c r="M4979" s="15"/>
      <c r="N4979" s="16"/>
      <c r="O4979" s="17"/>
      <c r="P4979" s="18"/>
    </row>
    <row r="4980" spans="4:16" x14ac:dyDescent="0.25">
      <c r="D4980" s="11"/>
      <c r="E4980" s="11"/>
      <c r="F4980" s="12"/>
      <c r="G4980" s="11"/>
      <c r="H4980" s="13"/>
      <c r="I4980" s="14"/>
      <c r="K4980" s="11"/>
      <c r="L4980" s="11"/>
      <c r="M4980" s="15"/>
      <c r="N4980" s="16"/>
      <c r="O4980" s="17"/>
      <c r="P4980" s="18"/>
    </row>
    <row r="4981" spans="4:16" x14ac:dyDescent="0.25">
      <c r="D4981" s="11"/>
      <c r="E4981" s="11"/>
      <c r="F4981" s="12"/>
      <c r="G4981" s="11"/>
      <c r="H4981" s="13"/>
      <c r="I4981" s="14"/>
      <c r="K4981" s="11"/>
      <c r="L4981" s="11"/>
      <c r="M4981" s="15"/>
      <c r="N4981" s="16"/>
      <c r="O4981" s="17"/>
      <c r="P4981" s="18"/>
    </row>
    <row r="4982" spans="4:16" x14ac:dyDescent="0.25">
      <c r="D4982" s="11"/>
      <c r="E4982" s="11"/>
      <c r="F4982" s="12"/>
      <c r="G4982" s="11"/>
      <c r="H4982" s="13"/>
      <c r="I4982" s="14"/>
      <c r="K4982" s="11"/>
      <c r="L4982" s="11"/>
      <c r="M4982" s="15"/>
      <c r="N4982" s="16"/>
      <c r="O4982" s="17"/>
      <c r="P4982" s="18"/>
    </row>
    <row r="4983" spans="4:16" x14ac:dyDescent="0.25">
      <c r="D4983" s="11"/>
      <c r="E4983" s="11"/>
      <c r="F4983" s="12"/>
      <c r="G4983" s="11"/>
      <c r="H4983" s="13"/>
      <c r="I4983" s="14"/>
      <c r="K4983" s="11"/>
      <c r="L4983" s="11"/>
      <c r="M4983" s="15"/>
      <c r="N4983" s="16"/>
      <c r="O4983" s="17"/>
      <c r="P4983" s="18"/>
    </row>
    <row r="4984" spans="4:16" x14ac:dyDescent="0.25">
      <c r="D4984" s="11"/>
      <c r="E4984" s="11"/>
      <c r="F4984" s="12"/>
      <c r="G4984" s="11"/>
      <c r="H4984" s="13"/>
      <c r="I4984" s="14"/>
      <c r="K4984" s="11"/>
      <c r="L4984" s="11"/>
      <c r="M4984" s="15"/>
      <c r="N4984" s="16"/>
      <c r="O4984" s="17"/>
      <c r="P4984" s="18"/>
    </row>
    <row r="4985" spans="4:16" x14ac:dyDescent="0.25">
      <c r="D4985" s="11"/>
      <c r="E4985" s="11"/>
      <c r="F4985" s="12"/>
      <c r="G4985" s="11"/>
      <c r="H4985" s="13"/>
      <c r="I4985" s="14"/>
      <c r="K4985" s="11"/>
      <c r="L4985" s="11"/>
      <c r="M4985" s="15"/>
      <c r="N4985" s="16"/>
      <c r="O4985" s="17"/>
      <c r="P4985" s="18"/>
    </row>
    <row r="4986" spans="4:16" x14ac:dyDescent="0.25">
      <c r="D4986" s="11"/>
      <c r="E4986" s="11"/>
      <c r="F4986" s="12"/>
      <c r="G4986" s="11"/>
      <c r="H4986" s="13"/>
      <c r="I4986" s="14"/>
      <c r="K4986" s="11"/>
      <c r="L4986" s="11"/>
      <c r="M4986" s="15"/>
      <c r="N4986" s="16"/>
      <c r="O4986" s="17"/>
      <c r="P4986" s="18"/>
    </row>
    <row r="4987" spans="4:16" x14ac:dyDescent="0.25">
      <c r="D4987" s="11"/>
      <c r="E4987" s="11"/>
      <c r="F4987" s="12"/>
      <c r="G4987" s="11"/>
      <c r="H4987" s="13"/>
      <c r="I4987" s="14"/>
      <c r="K4987" s="11"/>
      <c r="L4987" s="11"/>
      <c r="M4987" s="15"/>
      <c r="N4987" s="16"/>
      <c r="O4987" s="17"/>
      <c r="P4987" s="18"/>
    </row>
    <row r="4988" spans="4:16" x14ac:dyDescent="0.25">
      <c r="D4988" s="11"/>
      <c r="E4988" s="11"/>
      <c r="F4988" s="12"/>
      <c r="G4988" s="11"/>
      <c r="H4988" s="13"/>
      <c r="I4988" s="14"/>
      <c r="K4988" s="11"/>
      <c r="L4988" s="11"/>
      <c r="M4988" s="15"/>
      <c r="N4988" s="16"/>
      <c r="O4988" s="17"/>
      <c r="P4988" s="18"/>
    </row>
    <row r="4989" spans="4:16" x14ac:dyDescent="0.25">
      <c r="D4989" s="11"/>
      <c r="E4989" s="11"/>
      <c r="F4989" s="12"/>
      <c r="G4989" s="11"/>
      <c r="H4989" s="13"/>
      <c r="I4989" s="14"/>
      <c r="K4989" s="11"/>
      <c r="L4989" s="11"/>
      <c r="M4989" s="15"/>
      <c r="N4989" s="16"/>
      <c r="O4989" s="17"/>
      <c r="P4989" s="18"/>
    </row>
    <row r="4990" spans="4:16" x14ac:dyDescent="0.25">
      <c r="D4990" s="11"/>
      <c r="E4990" s="11"/>
      <c r="F4990" s="12"/>
      <c r="G4990" s="11"/>
      <c r="H4990" s="13"/>
      <c r="I4990" s="14"/>
      <c r="K4990" s="11"/>
      <c r="L4990" s="11"/>
      <c r="M4990" s="15"/>
      <c r="N4990" s="16"/>
      <c r="O4990" s="17"/>
      <c r="P4990" s="18"/>
    </row>
    <row r="4991" spans="4:16" x14ac:dyDescent="0.25">
      <c r="D4991" s="11"/>
      <c r="E4991" s="11"/>
      <c r="F4991" s="12"/>
      <c r="G4991" s="11"/>
      <c r="H4991" s="13"/>
      <c r="I4991" s="14"/>
      <c r="K4991" s="11"/>
      <c r="L4991" s="11"/>
      <c r="M4991" s="15"/>
      <c r="N4991" s="16"/>
      <c r="O4991" s="17"/>
      <c r="P4991" s="18"/>
    </row>
    <row r="4992" spans="4:16" x14ac:dyDescent="0.25">
      <c r="D4992" s="11"/>
      <c r="E4992" s="11"/>
      <c r="F4992" s="12"/>
      <c r="G4992" s="11"/>
      <c r="H4992" s="13"/>
      <c r="I4992" s="14"/>
      <c r="K4992" s="11"/>
      <c r="L4992" s="11"/>
      <c r="M4992" s="15"/>
      <c r="N4992" s="16"/>
      <c r="O4992" s="17"/>
      <c r="P4992" s="18"/>
    </row>
    <row r="4993" spans="4:16" x14ac:dyDescent="0.25">
      <c r="D4993" s="11"/>
      <c r="E4993" s="11"/>
      <c r="F4993" s="12"/>
      <c r="G4993" s="11"/>
      <c r="H4993" s="13"/>
      <c r="I4993" s="14"/>
      <c r="K4993" s="11"/>
      <c r="L4993" s="11"/>
      <c r="M4993" s="15"/>
      <c r="N4993" s="16"/>
      <c r="O4993" s="17"/>
      <c r="P4993" s="18"/>
    </row>
    <row r="4994" spans="4:16" x14ac:dyDescent="0.25">
      <c r="D4994" s="11"/>
      <c r="E4994" s="11"/>
      <c r="F4994" s="12"/>
      <c r="G4994" s="11"/>
      <c r="H4994" s="13"/>
      <c r="I4994" s="14"/>
      <c r="K4994" s="11"/>
      <c r="L4994" s="11"/>
      <c r="M4994" s="15"/>
      <c r="N4994" s="16"/>
      <c r="O4994" s="17"/>
      <c r="P4994" s="18"/>
    </row>
    <row r="4995" spans="4:16" x14ac:dyDescent="0.25">
      <c r="D4995" s="11"/>
      <c r="E4995" s="11"/>
      <c r="F4995" s="12"/>
      <c r="G4995" s="11"/>
      <c r="H4995" s="13"/>
      <c r="I4995" s="14"/>
      <c r="K4995" s="11"/>
      <c r="L4995" s="11"/>
      <c r="M4995" s="15"/>
      <c r="N4995" s="16"/>
      <c r="O4995" s="17"/>
      <c r="P4995" s="18"/>
    </row>
    <row r="4996" spans="4:16" x14ac:dyDescent="0.25">
      <c r="D4996" s="11"/>
      <c r="E4996" s="11"/>
      <c r="F4996" s="12"/>
      <c r="G4996" s="11"/>
      <c r="H4996" s="13"/>
      <c r="I4996" s="14"/>
      <c r="K4996" s="11"/>
      <c r="L4996" s="11"/>
      <c r="M4996" s="15"/>
      <c r="N4996" s="16"/>
      <c r="O4996" s="17"/>
      <c r="P4996" s="18"/>
    </row>
    <row r="4997" spans="4:16" x14ac:dyDescent="0.25">
      <c r="D4997" s="11"/>
      <c r="E4997" s="11"/>
      <c r="F4997" s="12"/>
      <c r="G4997" s="11"/>
      <c r="H4997" s="13"/>
      <c r="I4997" s="14"/>
      <c r="K4997" s="11"/>
      <c r="L4997" s="11"/>
      <c r="M4997" s="15"/>
      <c r="N4997" s="16"/>
      <c r="O4997" s="17"/>
      <c r="P4997" s="18"/>
    </row>
    <row r="4998" spans="4:16" x14ac:dyDescent="0.25">
      <c r="D4998" s="11"/>
      <c r="E4998" s="11"/>
      <c r="F4998" s="12"/>
      <c r="G4998" s="11"/>
      <c r="H4998" s="13"/>
      <c r="I4998" s="14"/>
      <c r="K4998" s="11"/>
      <c r="L4998" s="11"/>
      <c r="M4998" s="15"/>
      <c r="N4998" s="16"/>
      <c r="O4998" s="17"/>
      <c r="P4998" s="18"/>
    </row>
    <row r="4999" spans="4:16" x14ac:dyDescent="0.25">
      <c r="D4999" s="11"/>
      <c r="E4999" s="11"/>
      <c r="F4999" s="12"/>
      <c r="G4999" s="11"/>
      <c r="H4999" s="13"/>
      <c r="I4999" s="14"/>
      <c r="K4999" s="11"/>
      <c r="L4999" s="11"/>
      <c r="M4999" s="15"/>
      <c r="N4999" s="16"/>
      <c r="O4999" s="17"/>
      <c r="P4999" s="18"/>
    </row>
    <row r="5000" spans="4:16" x14ac:dyDescent="0.25">
      <c r="D5000" s="11"/>
      <c r="E5000" s="11"/>
      <c r="F5000" s="12"/>
      <c r="G5000" s="11"/>
      <c r="H5000" s="13"/>
      <c r="I5000" s="14"/>
      <c r="K5000" s="11"/>
      <c r="L5000" s="11"/>
      <c r="M5000" s="15"/>
      <c r="N5000" s="16"/>
      <c r="O5000" s="17"/>
      <c r="P5000" s="18"/>
    </row>
    <row r="5001" spans="4:16" x14ac:dyDescent="0.25">
      <c r="D5001" s="11"/>
      <c r="E5001" s="11"/>
      <c r="F5001" s="12"/>
      <c r="G5001" s="11"/>
      <c r="H5001" s="13"/>
      <c r="I5001" s="14"/>
      <c r="K5001" s="11"/>
      <c r="L5001" s="11"/>
      <c r="M5001" s="15"/>
      <c r="N5001" s="16"/>
      <c r="O5001" s="17"/>
      <c r="P5001" s="18"/>
    </row>
    <row r="5002" spans="4:16" x14ac:dyDescent="0.25">
      <c r="D5002" s="11"/>
      <c r="E5002" s="11"/>
      <c r="F5002" s="12"/>
      <c r="G5002" s="11"/>
      <c r="H5002" s="13"/>
      <c r="I5002" s="14"/>
      <c r="K5002" s="11"/>
      <c r="L5002" s="11"/>
      <c r="M5002" s="15"/>
      <c r="N5002" s="16"/>
      <c r="O5002" s="17"/>
      <c r="P5002" s="18"/>
    </row>
    <row r="5003" spans="4:16" x14ac:dyDescent="0.25">
      <c r="D5003" s="11"/>
      <c r="E5003" s="11"/>
      <c r="F5003" s="12"/>
      <c r="G5003" s="11"/>
      <c r="H5003" s="13"/>
      <c r="I5003" s="14"/>
      <c r="K5003" s="11"/>
      <c r="L5003" s="11"/>
      <c r="M5003" s="15"/>
      <c r="N5003" s="16"/>
      <c r="O5003" s="17"/>
      <c r="P5003" s="18"/>
    </row>
    <row r="5004" spans="4:16" x14ac:dyDescent="0.25">
      <c r="D5004" s="11"/>
      <c r="E5004" s="11"/>
      <c r="F5004" s="12"/>
      <c r="G5004" s="11"/>
      <c r="H5004" s="13"/>
      <c r="I5004" s="14"/>
      <c r="K5004" s="11"/>
      <c r="L5004" s="11"/>
      <c r="M5004" s="15"/>
      <c r="N5004" s="16"/>
      <c r="O5004" s="17"/>
      <c r="P5004" s="18"/>
    </row>
    <row r="5005" spans="4:16" x14ac:dyDescent="0.25">
      <c r="D5005" s="11"/>
      <c r="E5005" s="11"/>
      <c r="F5005" s="12"/>
      <c r="G5005" s="11"/>
      <c r="H5005" s="13"/>
      <c r="I5005" s="14"/>
      <c r="K5005" s="11"/>
      <c r="L5005" s="11"/>
      <c r="M5005" s="15"/>
      <c r="N5005" s="16"/>
      <c r="O5005" s="17"/>
      <c r="P5005" s="18"/>
    </row>
    <row r="5006" spans="4:16" x14ac:dyDescent="0.25">
      <c r="D5006" s="11"/>
      <c r="E5006" s="11"/>
      <c r="F5006" s="12"/>
      <c r="G5006" s="11"/>
      <c r="H5006" s="13"/>
      <c r="I5006" s="14"/>
      <c r="K5006" s="11"/>
      <c r="L5006" s="11"/>
      <c r="M5006" s="15"/>
      <c r="N5006" s="16"/>
      <c r="O5006" s="17"/>
      <c r="P5006" s="18"/>
    </row>
    <row r="5007" spans="4:16" x14ac:dyDescent="0.25">
      <c r="D5007" s="11"/>
      <c r="E5007" s="11"/>
      <c r="F5007" s="12"/>
      <c r="G5007" s="11"/>
      <c r="H5007" s="13"/>
      <c r="I5007" s="14"/>
      <c r="K5007" s="11"/>
      <c r="L5007" s="11"/>
      <c r="M5007" s="15"/>
      <c r="N5007" s="16"/>
      <c r="O5007" s="17"/>
      <c r="P5007" s="18"/>
    </row>
    <row r="5008" spans="4:16" x14ac:dyDescent="0.25">
      <c r="D5008" s="11"/>
      <c r="E5008" s="11"/>
      <c r="F5008" s="12"/>
      <c r="G5008" s="11"/>
      <c r="H5008" s="13"/>
      <c r="I5008" s="14"/>
      <c r="K5008" s="11"/>
      <c r="L5008" s="11"/>
      <c r="M5008" s="15"/>
      <c r="N5008" s="16"/>
      <c r="O5008" s="17"/>
      <c r="P5008" s="18"/>
    </row>
    <row r="5009" spans="4:16" x14ac:dyDescent="0.25">
      <c r="D5009" s="11"/>
      <c r="E5009" s="11"/>
      <c r="F5009" s="12"/>
      <c r="G5009" s="11"/>
      <c r="H5009" s="13"/>
      <c r="I5009" s="14"/>
      <c r="K5009" s="11"/>
      <c r="L5009" s="11"/>
      <c r="M5009" s="15"/>
      <c r="N5009" s="16"/>
      <c r="O5009" s="17"/>
      <c r="P5009" s="18"/>
    </row>
    <row r="5010" spans="4:16" x14ac:dyDescent="0.25">
      <c r="D5010" s="11"/>
      <c r="E5010" s="11"/>
      <c r="F5010" s="12"/>
      <c r="G5010" s="11"/>
      <c r="H5010" s="13"/>
      <c r="I5010" s="14"/>
      <c r="K5010" s="11"/>
      <c r="L5010" s="11"/>
      <c r="M5010" s="15"/>
      <c r="N5010" s="16"/>
      <c r="O5010" s="17"/>
      <c r="P5010" s="18"/>
    </row>
    <row r="5011" spans="4:16" x14ac:dyDescent="0.25">
      <c r="D5011" s="11"/>
      <c r="E5011" s="11"/>
      <c r="F5011" s="12"/>
      <c r="G5011" s="11"/>
      <c r="H5011" s="13"/>
      <c r="I5011" s="14"/>
      <c r="K5011" s="11"/>
      <c r="L5011" s="11"/>
      <c r="M5011" s="15"/>
      <c r="N5011" s="16"/>
      <c r="O5011" s="17"/>
      <c r="P5011" s="18"/>
    </row>
    <row r="5012" spans="4:16" x14ac:dyDescent="0.25">
      <c r="D5012" s="11"/>
      <c r="E5012" s="11"/>
      <c r="F5012" s="12"/>
      <c r="G5012" s="11"/>
      <c r="H5012" s="13"/>
      <c r="I5012" s="14"/>
      <c r="K5012" s="11"/>
      <c r="L5012" s="11"/>
      <c r="M5012" s="15"/>
      <c r="N5012" s="16"/>
      <c r="O5012" s="17"/>
      <c r="P5012" s="18"/>
    </row>
    <row r="5013" spans="4:16" x14ac:dyDescent="0.25">
      <c r="D5013" s="11"/>
      <c r="E5013" s="11"/>
      <c r="F5013" s="12"/>
      <c r="G5013" s="11"/>
      <c r="H5013" s="13"/>
      <c r="I5013" s="14"/>
      <c r="K5013" s="11"/>
      <c r="L5013" s="11"/>
      <c r="M5013" s="15"/>
      <c r="N5013" s="16"/>
      <c r="O5013" s="17"/>
      <c r="P5013" s="18"/>
    </row>
    <row r="5014" spans="4:16" x14ac:dyDescent="0.25">
      <c r="D5014" s="11"/>
      <c r="E5014" s="11"/>
      <c r="F5014" s="12"/>
      <c r="G5014" s="11"/>
      <c r="H5014" s="13"/>
      <c r="I5014" s="14"/>
      <c r="K5014" s="11"/>
      <c r="L5014" s="11"/>
      <c r="M5014" s="15"/>
      <c r="N5014" s="16"/>
      <c r="O5014" s="17"/>
      <c r="P5014" s="18"/>
    </row>
    <row r="5015" spans="4:16" x14ac:dyDescent="0.25">
      <c r="D5015" s="11"/>
      <c r="E5015" s="11"/>
      <c r="F5015" s="12"/>
      <c r="G5015" s="11"/>
      <c r="H5015" s="13"/>
      <c r="I5015" s="14"/>
      <c r="K5015" s="11"/>
      <c r="L5015" s="11"/>
      <c r="M5015" s="15"/>
      <c r="N5015" s="16"/>
      <c r="O5015" s="17"/>
      <c r="P5015" s="18"/>
    </row>
    <row r="5016" spans="4:16" x14ac:dyDescent="0.25">
      <c r="D5016" s="11"/>
      <c r="E5016" s="11"/>
      <c r="F5016" s="12"/>
      <c r="G5016" s="11"/>
      <c r="H5016" s="13"/>
      <c r="I5016" s="14"/>
      <c r="K5016" s="11"/>
      <c r="L5016" s="11"/>
      <c r="M5016" s="15"/>
      <c r="N5016" s="16"/>
      <c r="O5016" s="17"/>
      <c r="P5016" s="18"/>
    </row>
    <row r="5017" spans="4:16" x14ac:dyDescent="0.25">
      <c r="D5017" s="11"/>
      <c r="E5017" s="11"/>
      <c r="F5017" s="12"/>
      <c r="G5017" s="11"/>
      <c r="H5017" s="13"/>
      <c r="I5017" s="14"/>
      <c r="K5017" s="11"/>
      <c r="L5017" s="11"/>
      <c r="M5017" s="15"/>
      <c r="N5017" s="16"/>
      <c r="O5017" s="17"/>
      <c r="P5017" s="18"/>
    </row>
    <row r="5018" spans="4:16" x14ac:dyDescent="0.25">
      <c r="D5018" s="11"/>
      <c r="E5018" s="11"/>
      <c r="F5018" s="12"/>
      <c r="G5018" s="11"/>
      <c r="H5018" s="13"/>
      <c r="I5018" s="14"/>
      <c r="K5018" s="11"/>
      <c r="L5018" s="11"/>
      <c r="M5018" s="15"/>
      <c r="N5018" s="16"/>
      <c r="O5018" s="17"/>
      <c r="P5018" s="18"/>
    </row>
    <row r="5019" spans="4:16" x14ac:dyDescent="0.25">
      <c r="D5019" s="11"/>
      <c r="E5019" s="11"/>
      <c r="F5019" s="12"/>
      <c r="G5019" s="11"/>
      <c r="H5019" s="13"/>
      <c r="I5019" s="14"/>
      <c r="K5019" s="11"/>
      <c r="L5019" s="11"/>
      <c r="M5019" s="15"/>
      <c r="N5019" s="16"/>
      <c r="O5019" s="17"/>
      <c r="P5019" s="18"/>
    </row>
    <row r="5020" spans="4:16" x14ac:dyDescent="0.25">
      <c r="D5020" s="11"/>
      <c r="E5020" s="11"/>
      <c r="F5020" s="12"/>
      <c r="G5020" s="11"/>
      <c r="H5020" s="13"/>
      <c r="I5020" s="14"/>
      <c r="K5020" s="11"/>
      <c r="L5020" s="11"/>
      <c r="M5020" s="15"/>
      <c r="N5020" s="16"/>
      <c r="O5020" s="17"/>
      <c r="P5020" s="18"/>
    </row>
    <row r="5021" spans="4:16" x14ac:dyDescent="0.25">
      <c r="D5021" s="11"/>
      <c r="E5021" s="11"/>
      <c r="F5021" s="12"/>
      <c r="G5021" s="11"/>
      <c r="H5021" s="13"/>
      <c r="I5021" s="14"/>
      <c r="K5021" s="11"/>
      <c r="L5021" s="11"/>
      <c r="M5021" s="15"/>
      <c r="N5021" s="16"/>
      <c r="O5021" s="17"/>
      <c r="P5021" s="18"/>
    </row>
    <row r="5022" spans="4:16" x14ac:dyDescent="0.25">
      <c r="D5022" s="11"/>
      <c r="E5022" s="11"/>
      <c r="F5022" s="12"/>
      <c r="G5022" s="11"/>
      <c r="H5022" s="13"/>
      <c r="I5022" s="14"/>
      <c r="K5022" s="11"/>
      <c r="L5022" s="11"/>
      <c r="M5022" s="15"/>
      <c r="N5022" s="16"/>
      <c r="O5022" s="17"/>
      <c r="P5022" s="18"/>
    </row>
    <row r="5023" spans="4:16" x14ac:dyDescent="0.25">
      <c r="D5023" s="11"/>
      <c r="E5023" s="11"/>
      <c r="F5023" s="12"/>
      <c r="G5023" s="11"/>
      <c r="H5023" s="13"/>
      <c r="I5023" s="14"/>
      <c r="K5023" s="11"/>
      <c r="L5023" s="11"/>
      <c r="M5023" s="15"/>
      <c r="N5023" s="16"/>
      <c r="O5023" s="17"/>
      <c r="P5023" s="18"/>
    </row>
    <row r="5024" spans="4:16" x14ac:dyDescent="0.25">
      <c r="D5024" s="11"/>
      <c r="E5024" s="11"/>
      <c r="F5024" s="12"/>
      <c r="G5024" s="11"/>
      <c r="H5024" s="13"/>
      <c r="I5024" s="14"/>
      <c r="K5024" s="11"/>
      <c r="L5024" s="11"/>
      <c r="M5024" s="15"/>
      <c r="N5024" s="16"/>
      <c r="O5024" s="17"/>
      <c r="P5024" s="18"/>
    </row>
    <row r="5025" spans="4:16" x14ac:dyDescent="0.25">
      <c r="D5025" s="11"/>
      <c r="E5025" s="11"/>
      <c r="F5025" s="12"/>
      <c r="G5025" s="11"/>
      <c r="H5025" s="13"/>
      <c r="I5025" s="14"/>
      <c r="K5025" s="11"/>
      <c r="L5025" s="11"/>
      <c r="M5025" s="15"/>
      <c r="N5025" s="16"/>
      <c r="O5025" s="17"/>
      <c r="P5025" s="18"/>
    </row>
    <row r="5026" spans="4:16" x14ac:dyDescent="0.25">
      <c r="D5026" s="11"/>
      <c r="E5026" s="11"/>
      <c r="F5026" s="12"/>
      <c r="G5026" s="11"/>
      <c r="H5026" s="13"/>
      <c r="I5026" s="14"/>
      <c r="K5026" s="11"/>
      <c r="L5026" s="11"/>
      <c r="M5026" s="15"/>
      <c r="N5026" s="16"/>
      <c r="O5026" s="17"/>
      <c r="P5026" s="18"/>
    </row>
    <row r="5027" spans="4:16" x14ac:dyDescent="0.25">
      <c r="D5027" s="11"/>
      <c r="E5027" s="11"/>
      <c r="F5027" s="12"/>
      <c r="G5027" s="11"/>
      <c r="H5027" s="13"/>
      <c r="I5027" s="14"/>
      <c r="K5027" s="11"/>
      <c r="L5027" s="11"/>
      <c r="M5027" s="15"/>
      <c r="N5027" s="16"/>
      <c r="O5027" s="17"/>
      <c r="P5027" s="18"/>
    </row>
    <row r="5028" spans="4:16" x14ac:dyDescent="0.25">
      <c r="D5028" s="11"/>
      <c r="E5028" s="11"/>
      <c r="F5028" s="12"/>
      <c r="G5028" s="11"/>
      <c r="H5028" s="13"/>
      <c r="I5028" s="14"/>
      <c r="K5028" s="11"/>
      <c r="L5028" s="11"/>
      <c r="M5028" s="15"/>
      <c r="N5028" s="16"/>
      <c r="O5028" s="17"/>
      <c r="P5028" s="18"/>
    </row>
    <row r="5029" spans="4:16" x14ac:dyDescent="0.25">
      <c r="D5029" s="11"/>
      <c r="E5029" s="11"/>
      <c r="F5029" s="12"/>
      <c r="G5029" s="11"/>
      <c r="H5029" s="13"/>
      <c r="I5029" s="14"/>
      <c r="K5029" s="11"/>
      <c r="L5029" s="11"/>
      <c r="M5029" s="15"/>
      <c r="N5029" s="16"/>
      <c r="O5029" s="17"/>
      <c r="P5029" s="18"/>
    </row>
    <row r="5030" spans="4:16" x14ac:dyDescent="0.25">
      <c r="D5030" s="11"/>
      <c r="E5030" s="11"/>
      <c r="F5030" s="12"/>
      <c r="G5030" s="11"/>
      <c r="H5030" s="13"/>
      <c r="I5030" s="14"/>
      <c r="K5030" s="11"/>
      <c r="L5030" s="11"/>
      <c r="M5030" s="15"/>
      <c r="N5030" s="16"/>
      <c r="O5030" s="17"/>
      <c r="P5030" s="18"/>
    </row>
    <row r="5031" spans="4:16" x14ac:dyDescent="0.25">
      <c r="D5031" s="11"/>
      <c r="E5031" s="11"/>
      <c r="F5031" s="12"/>
      <c r="G5031" s="11"/>
      <c r="H5031" s="13"/>
      <c r="I5031" s="14"/>
      <c r="K5031" s="11"/>
      <c r="L5031" s="11"/>
      <c r="M5031" s="15"/>
      <c r="N5031" s="16"/>
      <c r="O5031" s="17"/>
      <c r="P5031" s="18"/>
    </row>
    <row r="5032" spans="4:16" x14ac:dyDescent="0.25">
      <c r="D5032" s="11"/>
      <c r="E5032" s="11"/>
      <c r="F5032" s="12"/>
      <c r="G5032" s="11"/>
      <c r="H5032" s="13"/>
      <c r="I5032" s="14"/>
      <c r="K5032" s="11"/>
      <c r="L5032" s="11"/>
      <c r="M5032" s="15"/>
      <c r="N5032" s="16"/>
      <c r="O5032" s="17"/>
      <c r="P5032" s="18"/>
    </row>
    <row r="5033" spans="4:16" x14ac:dyDescent="0.25">
      <c r="D5033" s="11"/>
      <c r="E5033" s="11"/>
      <c r="F5033" s="12"/>
      <c r="G5033" s="11"/>
      <c r="H5033" s="13"/>
      <c r="I5033" s="14"/>
      <c r="K5033" s="11"/>
      <c r="L5033" s="11"/>
      <c r="M5033" s="15"/>
      <c r="N5033" s="16"/>
      <c r="O5033" s="17"/>
      <c r="P5033" s="18"/>
    </row>
    <row r="5034" spans="4:16" x14ac:dyDescent="0.25">
      <c r="D5034" s="11"/>
      <c r="E5034" s="11"/>
      <c r="F5034" s="12"/>
      <c r="G5034" s="11"/>
      <c r="H5034" s="13"/>
      <c r="I5034" s="14"/>
      <c r="K5034" s="11"/>
      <c r="L5034" s="11"/>
      <c r="M5034" s="15"/>
      <c r="N5034" s="16"/>
      <c r="O5034" s="17"/>
      <c r="P5034" s="18"/>
    </row>
    <row r="5035" spans="4:16" x14ac:dyDescent="0.25">
      <c r="D5035" s="11"/>
      <c r="E5035" s="11"/>
      <c r="F5035" s="12"/>
      <c r="G5035" s="11"/>
      <c r="H5035" s="13"/>
      <c r="I5035" s="14"/>
      <c r="K5035" s="11"/>
      <c r="L5035" s="11"/>
      <c r="M5035" s="15"/>
      <c r="N5035" s="16"/>
      <c r="O5035" s="17"/>
      <c r="P5035" s="18"/>
    </row>
    <row r="5036" spans="4:16" x14ac:dyDescent="0.25">
      <c r="D5036" s="11"/>
      <c r="E5036" s="11"/>
      <c r="F5036" s="12"/>
      <c r="G5036" s="11"/>
      <c r="H5036" s="13"/>
      <c r="I5036" s="14"/>
      <c r="K5036" s="11"/>
      <c r="L5036" s="11"/>
      <c r="M5036" s="15"/>
      <c r="N5036" s="16"/>
      <c r="O5036" s="17"/>
      <c r="P5036" s="18"/>
    </row>
    <row r="5037" spans="4:16" x14ac:dyDescent="0.25">
      <c r="D5037" s="11"/>
      <c r="E5037" s="11"/>
      <c r="F5037" s="12"/>
      <c r="G5037" s="11"/>
      <c r="H5037" s="13"/>
      <c r="I5037" s="14"/>
      <c r="K5037" s="11"/>
      <c r="L5037" s="11"/>
      <c r="M5037" s="15"/>
      <c r="N5037" s="16"/>
      <c r="O5037" s="17"/>
      <c r="P5037" s="18"/>
    </row>
    <row r="5038" spans="4:16" x14ac:dyDescent="0.25">
      <c r="D5038" s="11"/>
      <c r="E5038" s="11"/>
      <c r="F5038" s="12"/>
      <c r="G5038" s="11"/>
      <c r="H5038" s="13"/>
      <c r="I5038" s="14"/>
      <c r="K5038" s="11"/>
      <c r="L5038" s="11"/>
      <c r="M5038" s="15"/>
      <c r="N5038" s="16"/>
      <c r="O5038" s="17"/>
      <c r="P5038" s="18"/>
    </row>
    <row r="5039" spans="4:16" x14ac:dyDescent="0.25">
      <c r="D5039" s="11"/>
      <c r="E5039" s="11"/>
      <c r="F5039" s="12"/>
      <c r="G5039" s="11"/>
      <c r="H5039" s="13"/>
      <c r="I5039" s="14"/>
      <c r="K5039" s="11"/>
      <c r="L5039" s="11"/>
      <c r="M5039" s="15"/>
      <c r="N5039" s="16"/>
      <c r="O5039" s="17"/>
      <c r="P5039" s="18"/>
    </row>
    <row r="5040" spans="4:16" x14ac:dyDescent="0.25">
      <c r="D5040" s="11"/>
      <c r="E5040" s="11"/>
      <c r="F5040" s="12"/>
      <c r="G5040" s="11"/>
      <c r="H5040" s="13"/>
      <c r="I5040" s="14"/>
      <c r="K5040" s="11"/>
      <c r="L5040" s="11"/>
      <c r="M5040" s="15"/>
      <c r="N5040" s="16"/>
      <c r="O5040" s="17"/>
      <c r="P5040" s="18"/>
    </row>
    <row r="5041" spans="4:16" x14ac:dyDescent="0.25">
      <c r="D5041" s="11"/>
      <c r="E5041" s="11"/>
      <c r="F5041" s="12"/>
      <c r="G5041" s="11"/>
      <c r="H5041" s="13"/>
      <c r="I5041" s="14"/>
      <c r="K5041" s="11"/>
      <c r="L5041" s="11"/>
      <c r="M5041" s="15"/>
      <c r="N5041" s="16"/>
      <c r="O5041" s="17"/>
      <c r="P5041" s="18"/>
    </row>
    <row r="5042" spans="4:16" x14ac:dyDescent="0.25">
      <c r="D5042" s="11"/>
      <c r="E5042" s="11"/>
      <c r="F5042" s="12"/>
      <c r="G5042" s="11"/>
      <c r="H5042" s="13"/>
      <c r="I5042" s="14"/>
      <c r="K5042" s="11"/>
      <c r="L5042" s="11"/>
      <c r="M5042" s="15"/>
      <c r="N5042" s="16"/>
      <c r="O5042" s="17"/>
      <c r="P5042" s="18"/>
    </row>
    <row r="5043" spans="4:16" x14ac:dyDescent="0.25">
      <c r="D5043" s="11"/>
      <c r="E5043" s="11"/>
      <c r="F5043" s="12"/>
      <c r="G5043" s="11"/>
      <c r="H5043" s="13"/>
      <c r="I5043" s="14"/>
      <c r="K5043" s="11"/>
      <c r="L5043" s="11"/>
      <c r="M5043" s="15"/>
      <c r="N5043" s="16"/>
      <c r="O5043" s="17"/>
      <c r="P5043" s="18"/>
    </row>
    <row r="5044" spans="4:16" x14ac:dyDescent="0.25">
      <c r="D5044" s="11"/>
      <c r="E5044" s="11"/>
      <c r="F5044" s="12"/>
      <c r="G5044" s="11"/>
      <c r="H5044" s="13"/>
      <c r="I5044" s="14"/>
      <c r="K5044" s="11"/>
      <c r="L5044" s="11"/>
      <c r="M5044" s="15"/>
      <c r="N5044" s="16"/>
      <c r="O5044" s="17"/>
      <c r="P5044" s="18"/>
    </row>
    <row r="5045" spans="4:16" x14ac:dyDescent="0.25">
      <c r="D5045" s="11"/>
      <c r="E5045" s="11"/>
      <c r="F5045" s="12"/>
      <c r="G5045" s="11"/>
      <c r="H5045" s="13"/>
      <c r="I5045" s="14"/>
      <c r="K5045" s="11"/>
      <c r="L5045" s="11"/>
      <c r="M5045" s="15"/>
      <c r="N5045" s="16"/>
      <c r="O5045" s="17"/>
      <c r="P5045" s="18"/>
    </row>
    <row r="5046" spans="4:16" x14ac:dyDescent="0.25">
      <c r="D5046" s="11"/>
      <c r="E5046" s="11"/>
      <c r="F5046" s="12"/>
      <c r="G5046" s="11"/>
      <c r="H5046" s="13"/>
      <c r="I5046" s="14"/>
      <c r="K5046" s="11"/>
      <c r="L5046" s="11"/>
      <c r="M5046" s="15"/>
      <c r="N5046" s="16"/>
      <c r="O5046" s="17"/>
      <c r="P5046" s="18"/>
    </row>
    <row r="5047" spans="4:16" x14ac:dyDescent="0.25">
      <c r="D5047" s="11"/>
      <c r="E5047" s="11"/>
      <c r="F5047" s="12"/>
      <c r="G5047" s="11"/>
      <c r="H5047" s="13"/>
      <c r="I5047" s="14"/>
      <c r="K5047" s="11"/>
      <c r="L5047" s="11"/>
      <c r="M5047" s="15"/>
      <c r="N5047" s="16"/>
      <c r="O5047" s="17"/>
      <c r="P5047" s="18"/>
    </row>
    <row r="5048" spans="4:16" x14ac:dyDescent="0.25">
      <c r="D5048" s="11"/>
      <c r="E5048" s="11"/>
      <c r="F5048" s="12"/>
      <c r="G5048" s="11"/>
      <c r="H5048" s="13"/>
      <c r="I5048" s="14"/>
      <c r="K5048" s="11"/>
      <c r="L5048" s="11"/>
      <c r="M5048" s="15"/>
      <c r="N5048" s="16"/>
      <c r="O5048" s="17"/>
      <c r="P5048" s="18"/>
    </row>
    <row r="5049" spans="4:16" x14ac:dyDescent="0.25">
      <c r="D5049" s="11"/>
      <c r="E5049" s="11"/>
      <c r="F5049" s="12"/>
      <c r="G5049" s="11"/>
      <c r="H5049" s="13"/>
      <c r="I5049" s="14"/>
      <c r="K5049" s="11"/>
      <c r="L5049" s="11"/>
      <c r="M5049" s="15"/>
      <c r="N5049" s="16"/>
      <c r="O5049" s="17"/>
      <c r="P5049" s="18"/>
    </row>
    <row r="5050" spans="4:16" x14ac:dyDescent="0.25">
      <c r="D5050" s="11"/>
      <c r="E5050" s="11"/>
      <c r="F5050" s="12"/>
      <c r="G5050" s="11"/>
      <c r="H5050" s="13"/>
      <c r="I5050" s="14"/>
      <c r="K5050" s="11"/>
      <c r="L5050" s="11"/>
      <c r="M5050" s="15"/>
      <c r="N5050" s="16"/>
      <c r="O5050" s="17"/>
      <c r="P5050" s="18"/>
    </row>
    <row r="5051" spans="4:16" x14ac:dyDescent="0.25">
      <c r="D5051" s="11"/>
      <c r="E5051" s="11"/>
      <c r="F5051" s="12"/>
      <c r="G5051" s="11"/>
      <c r="H5051" s="13"/>
      <c r="I5051" s="14"/>
      <c r="K5051" s="11"/>
      <c r="L5051" s="11"/>
      <c r="M5051" s="15"/>
      <c r="N5051" s="16"/>
      <c r="O5051" s="17"/>
      <c r="P5051" s="18"/>
    </row>
    <row r="5052" spans="4:16" x14ac:dyDescent="0.25">
      <c r="D5052" s="11"/>
      <c r="E5052" s="11"/>
      <c r="F5052" s="12"/>
      <c r="G5052" s="11"/>
      <c r="H5052" s="13"/>
      <c r="I5052" s="14"/>
      <c r="K5052" s="11"/>
      <c r="L5052" s="11"/>
      <c r="M5052" s="15"/>
      <c r="N5052" s="16"/>
      <c r="O5052" s="17"/>
      <c r="P5052" s="18"/>
    </row>
    <row r="5053" spans="4:16" x14ac:dyDescent="0.25">
      <c r="D5053" s="11"/>
      <c r="E5053" s="11"/>
      <c r="F5053" s="12"/>
      <c r="G5053" s="11"/>
      <c r="H5053" s="13"/>
      <c r="I5053" s="14"/>
      <c r="K5053" s="11"/>
      <c r="L5053" s="11"/>
      <c r="M5053" s="15"/>
      <c r="N5053" s="16"/>
      <c r="O5053" s="17"/>
      <c r="P5053" s="18"/>
    </row>
    <row r="5054" spans="4:16" x14ac:dyDescent="0.25">
      <c r="D5054" s="11"/>
      <c r="E5054" s="11"/>
      <c r="F5054" s="12"/>
      <c r="G5054" s="11"/>
      <c r="H5054" s="13"/>
      <c r="I5054" s="14"/>
      <c r="K5054" s="11"/>
      <c r="L5054" s="11"/>
      <c r="M5054" s="15"/>
      <c r="N5054" s="16"/>
      <c r="O5054" s="17"/>
      <c r="P5054" s="18"/>
    </row>
    <row r="5055" spans="4:16" x14ac:dyDescent="0.25">
      <c r="D5055" s="11"/>
      <c r="E5055" s="11"/>
      <c r="F5055" s="12"/>
      <c r="G5055" s="11"/>
      <c r="H5055" s="13"/>
      <c r="I5055" s="14"/>
      <c r="K5055" s="11"/>
      <c r="L5055" s="11"/>
      <c r="M5055" s="15"/>
      <c r="N5055" s="16"/>
      <c r="O5055" s="17"/>
      <c r="P5055" s="18"/>
    </row>
    <row r="5056" spans="4:16" x14ac:dyDescent="0.25">
      <c r="D5056" s="11"/>
      <c r="E5056" s="11"/>
      <c r="F5056" s="12"/>
      <c r="G5056" s="11"/>
      <c r="H5056" s="13"/>
      <c r="I5056" s="14"/>
      <c r="K5056" s="11"/>
      <c r="L5056" s="11"/>
      <c r="M5056" s="15"/>
      <c r="N5056" s="16"/>
      <c r="O5056" s="17"/>
      <c r="P5056" s="18"/>
    </row>
    <row r="5057" spans="4:16" x14ac:dyDescent="0.25">
      <c r="D5057" s="11"/>
      <c r="E5057" s="11"/>
      <c r="F5057" s="12"/>
      <c r="G5057" s="11"/>
      <c r="H5057" s="13"/>
      <c r="I5057" s="14"/>
      <c r="K5057" s="11"/>
      <c r="L5057" s="11"/>
      <c r="M5057" s="15"/>
      <c r="N5057" s="16"/>
      <c r="O5057" s="17"/>
      <c r="P5057" s="18"/>
    </row>
    <row r="5058" spans="4:16" x14ac:dyDescent="0.25">
      <c r="D5058" s="11"/>
      <c r="E5058" s="11"/>
      <c r="F5058" s="12"/>
      <c r="G5058" s="11"/>
      <c r="H5058" s="13"/>
      <c r="I5058" s="14"/>
      <c r="K5058" s="11"/>
      <c r="L5058" s="11"/>
      <c r="M5058" s="15"/>
      <c r="N5058" s="16"/>
      <c r="O5058" s="17"/>
      <c r="P5058" s="18"/>
    </row>
    <row r="5059" spans="4:16" x14ac:dyDescent="0.25">
      <c r="D5059" s="11"/>
      <c r="E5059" s="11"/>
      <c r="F5059" s="12"/>
      <c r="G5059" s="11"/>
      <c r="H5059" s="13"/>
      <c r="I5059" s="14"/>
      <c r="K5059" s="11"/>
      <c r="L5059" s="11"/>
      <c r="M5059" s="15"/>
      <c r="N5059" s="16"/>
      <c r="O5059" s="17"/>
      <c r="P5059" s="18"/>
    </row>
    <row r="5060" spans="4:16" x14ac:dyDescent="0.25">
      <c r="D5060" s="11"/>
      <c r="E5060" s="11"/>
      <c r="F5060" s="12"/>
      <c r="G5060" s="11"/>
      <c r="H5060" s="13"/>
      <c r="I5060" s="14"/>
      <c r="K5060" s="11"/>
      <c r="L5060" s="11"/>
      <c r="M5060" s="15"/>
      <c r="N5060" s="16"/>
      <c r="O5060" s="17"/>
      <c r="P5060" s="18"/>
    </row>
    <row r="5061" spans="4:16" x14ac:dyDescent="0.25">
      <c r="D5061" s="11"/>
      <c r="E5061" s="11"/>
      <c r="F5061" s="12"/>
      <c r="G5061" s="11"/>
      <c r="H5061" s="13"/>
      <c r="I5061" s="14"/>
      <c r="K5061" s="11"/>
      <c r="L5061" s="11"/>
      <c r="M5061" s="15"/>
      <c r="N5061" s="16"/>
      <c r="O5061" s="17"/>
      <c r="P5061" s="18"/>
    </row>
    <row r="5062" spans="4:16" x14ac:dyDescent="0.25">
      <c r="D5062" s="11"/>
      <c r="E5062" s="11"/>
      <c r="F5062" s="12"/>
      <c r="G5062" s="11"/>
      <c r="H5062" s="13"/>
      <c r="I5062" s="14"/>
      <c r="K5062" s="11"/>
      <c r="L5062" s="11"/>
      <c r="M5062" s="15"/>
      <c r="N5062" s="16"/>
      <c r="O5062" s="17"/>
      <c r="P5062" s="18"/>
    </row>
    <row r="5063" spans="4:16" x14ac:dyDescent="0.25">
      <c r="D5063" s="11"/>
      <c r="E5063" s="11"/>
      <c r="F5063" s="12"/>
      <c r="G5063" s="11"/>
      <c r="H5063" s="13"/>
      <c r="I5063" s="14"/>
      <c r="K5063" s="11"/>
      <c r="L5063" s="11"/>
      <c r="M5063" s="15"/>
      <c r="N5063" s="16"/>
      <c r="O5063" s="17"/>
      <c r="P5063" s="18"/>
    </row>
    <row r="5064" spans="4:16" x14ac:dyDescent="0.25">
      <c r="D5064" s="11"/>
      <c r="E5064" s="11"/>
      <c r="F5064" s="12"/>
      <c r="G5064" s="11"/>
      <c r="H5064" s="13"/>
      <c r="I5064" s="14"/>
      <c r="K5064" s="11"/>
      <c r="L5064" s="11"/>
      <c r="M5064" s="15"/>
      <c r="N5064" s="16"/>
      <c r="O5064" s="17"/>
      <c r="P5064" s="18"/>
    </row>
    <row r="5065" spans="4:16" x14ac:dyDescent="0.25">
      <c r="D5065" s="11"/>
      <c r="E5065" s="11"/>
      <c r="F5065" s="12"/>
      <c r="G5065" s="11"/>
      <c r="H5065" s="13"/>
      <c r="I5065" s="14"/>
      <c r="K5065" s="11"/>
      <c r="L5065" s="11"/>
      <c r="M5065" s="15"/>
      <c r="N5065" s="16"/>
      <c r="O5065" s="17"/>
      <c r="P5065" s="18"/>
    </row>
    <row r="5066" spans="4:16" x14ac:dyDescent="0.25">
      <c r="D5066" s="11"/>
      <c r="E5066" s="11"/>
      <c r="F5066" s="12"/>
      <c r="G5066" s="11"/>
      <c r="H5066" s="13"/>
      <c r="I5066" s="14"/>
      <c r="K5066" s="11"/>
      <c r="L5066" s="11"/>
      <c r="M5066" s="15"/>
      <c r="N5066" s="16"/>
      <c r="O5066" s="17"/>
      <c r="P5066" s="18"/>
    </row>
    <row r="5067" spans="4:16" x14ac:dyDescent="0.25">
      <c r="D5067" s="11"/>
      <c r="E5067" s="11"/>
      <c r="F5067" s="12"/>
      <c r="G5067" s="11"/>
      <c r="H5067" s="13"/>
      <c r="I5067" s="14"/>
      <c r="K5067" s="11"/>
      <c r="L5067" s="11"/>
      <c r="M5067" s="15"/>
      <c r="N5067" s="16"/>
      <c r="O5067" s="17"/>
      <c r="P5067" s="18"/>
    </row>
    <row r="5068" spans="4:16" x14ac:dyDescent="0.25">
      <c r="D5068" s="11"/>
      <c r="E5068" s="11"/>
      <c r="F5068" s="12"/>
      <c r="G5068" s="11"/>
      <c r="H5068" s="13"/>
      <c r="I5068" s="14"/>
      <c r="K5068" s="11"/>
      <c r="L5068" s="11"/>
      <c r="M5068" s="15"/>
      <c r="N5068" s="16"/>
      <c r="O5068" s="17"/>
      <c r="P5068" s="18"/>
    </row>
    <row r="5069" spans="4:16" x14ac:dyDescent="0.25">
      <c r="D5069" s="11"/>
      <c r="E5069" s="11"/>
      <c r="F5069" s="12"/>
      <c r="G5069" s="11"/>
      <c r="H5069" s="13"/>
      <c r="I5069" s="14"/>
      <c r="K5069" s="11"/>
      <c r="L5069" s="11"/>
      <c r="M5069" s="15"/>
      <c r="N5069" s="16"/>
      <c r="O5069" s="17"/>
      <c r="P5069" s="18"/>
    </row>
    <row r="5070" spans="4:16" x14ac:dyDescent="0.25">
      <c r="D5070" s="11"/>
      <c r="E5070" s="11"/>
      <c r="F5070" s="12"/>
      <c r="G5070" s="11"/>
      <c r="H5070" s="13"/>
      <c r="I5070" s="14"/>
      <c r="K5070" s="11"/>
      <c r="L5070" s="11"/>
      <c r="M5070" s="15"/>
      <c r="N5070" s="16"/>
      <c r="O5070" s="17"/>
      <c r="P5070" s="18"/>
    </row>
    <row r="5071" spans="4:16" x14ac:dyDescent="0.25">
      <c r="D5071" s="11"/>
      <c r="E5071" s="11"/>
      <c r="F5071" s="12"/>
      <c r="G5071" s="11"/>
      <c r="H5071" s="13"/>
      <c r="I5071" s="14"/>
      <c r="K5071" s="11"/>
      <c r="L5071" s="11"/>
      <c r="M5071" s="15"/>
      <c r="N5071" s="16"/>
      <c r="O5071" s="17"/>
      <c r="P5071" s="18"/>
    </row>
    <row r="5072" spans="4:16" x14ac:dyDescent="0.25">
      <c r="D5072" s="11"/>
      <c r="E5072" s="11"/>
      <c r="F5072" s="12"/>
      <c r="G5072" s="11"/>
      <c r="H5072" s="13"/>
      <c r="I5072" s="14"/>
      <c r="K5072" s="11"/>
      <c r="L5072" s="11"/>
      <c r="M5072" s="15"/>
      <c r="N5072" s="16"/>
      <c r="O5072" s="17"/>
      <c r="P5072" s="18"/>
    </row>
    <row r="5073" spans="4:16" x14ac:dyDescent="0.25">
      <c r="D5073" s="11"/>
      <c r="E5073" s="11"/>
      <c r="F5073" s="12"/>
      <c r="G5073" s="11"/>
      <c r="H5073" s="13"/>
      <c r="I5073" s="14"/>
      <c r="K5073" s="11"/>
      <c r="L5073" s="11"/>
      <c r="M5073" s="15"/>
      <c r="N5073" s="16"/>
      <c r="O5073" s="17"/>
      <c r="P5073" s="18"/>
    </row>
    <row r="5074" spans="4:16" x14ac:dyDescent="0.25">
      <c r="D5074" s="11"/>
      <c r="E5074" s="11"/>
      <c r="F5074" s="12"/>
      <c r="G5074" s="11"/>
      <c r="H5074" s="13"/>
      <c r="I5074" s="14"/>
      <c r="K5074" s="11"/>
      <c r="L5074" s="11"/>
      <c r="M5074" s="15"/>
      <c r="N5074" s="16"/>
      <c r="O5074" s="17"/>
      <c r="P5074" s="18"/>
    </row>
    <row r="5075" spans="4:16" x14ac:dyDescent="0.25">
      <c r="D5075" s="11"/>
      <c r="E5075" s="11"/>
      <c r="F5075" s="12"/>
      <c r="G5075" s="11"/>
      <c r="H5075" s="13"/>
      <c r="I5075" s="14"/>
      <c r="K5075" s="11"/>
      <c r="L5075" s="11"/>
      <c r="M5075" s="15"/>
      <c r="N5075" s="16"/>
      <c r="O5075" s="17"/>
      <c r="P5075" s="18"/>
    </row>
    <row r="5076" spans="4:16" x14ac:dyDescent="0.25">
      <c r="D5076" s="11"/>
      <c r="E5076" s="11"/>
      <c r="F5076" s="12"/>
      <c r="G5076" s="11"/>
      <c r="H5076" s="13"/>
      <c r="I5076" s="14"/>
      <c r="K5076" s="11"/>
      <c r="L5076" s="11"/>
      <c r="M5076" s="15"/>
      <c r="N5076" s="16"/>
      <c r="O5076" s="17"/>
      <c r="P5076" s="18"/>
    </row>
    <row r="5077" spans="4:16" x14ac:dyDescent="0.25">
      <c r="D5077" s="11"/>
      <c r="E5077" s="11"/>
      <c r="F5077" s="12"/>
      <c r="G5077" s="11"/>
      <c r="H5077" s="13"/>
      <c r="I5077" s="14"/>
      <c r="K5077" s="11"/>
      <c r="L5077" s="11"/>
      <c r="M5077" s="15"/>
      <c r="N5077" s="16"/>
      <c r="O5077" s="17"/>
      <c r="P5077" s="18"/>
    </row>
    <row r="5078" spans="4:16" x14ac:dyDescent="0.25">
      <c r="D5078" s="11"/>
      <c r="E5078" s="11"/>
      <c r="F5078" s="12"/>
      <c r="G5078" s="11"/>
      <c r="H5078" s="13"/>
      <c r="I5078" s="14"/>
      <c r="K5078" s="11"/>
      <c r="L5078" s="11"/>
      <c r="M5078" s="15"/>
      <c r="N5078" s="16"/>
      <c r="O5078" s="17"/>
      <c r="P5078" s="18"/>
    </row>
    <row r="5079" spans="4:16" x14ac:dyDescent="0.25">
      <c r="D5079" s="11"/>
      <c r="E5079" s="11"/>
      <c r="F5079" s="12"/>
      <c r="G5079" s="11"/>
      <c r="H5079" s="13"/>
      <c r="I5079" s="14"/>
      <c r="K5079" s="11"/>
      <c r="L5079" s="11"/>
      <c r="M5079" s="15"/>
      <c r="N5079" s="16"/>
      <c r="O5079" s="17"/>
      <c r="P5079" s="18"/>
    </row>
    <row r="5080" spans="4:16" x14ac:dyDescent="0.25">
      <c r="D5080" s="11"/>
      <c r="E5080" s="11"/>
      <c r="F5080" s="12"/>
      <c r="G5080" s="11"/>
      <c r="H5080" s="13"/>
      <c r="I5080" s="14"/>
      <c r="K5080" s="11"/>
      <c r="L5080" s="11"/>
      <c r="M5080" s="15"/>
      <c r="N5080" s="16"/>
      <c r="O5080" s="17"/>
      <c r="P5080" s="18"/>
    </row>
    <row r="5081" spans="4:16" x14ac:dyDescent="0.25">
      <c r="D5081" s="11"/>
      <c r="E5081" s="11"/>
      <c r="F5081" s="12"/>
      <c r="G5081" s="11"/>
      <c r="H5081" s="13"/>
      <c r="I5081" s="14"/>
      <c r="K5081" s="11"/>
      <c r="L5081" s="11"/>
      <c r="M5081" s="15"/>
      <c r="N5081" s="16"/>
      <c r="O5081" s="17"/>
      <c r="P5081" s="18"/>
    </row>
    <row r="5082" spans="4:16" x14ac:dyDescent="0.25">
      <c r="D5082" s="11"/>
      <c r="E5082" s="11"/>
      <c r="F5082" s="12"/>
      <c r="G5082" s="11"/>
      <c r="H5082" s="13"/>
      <c r="I5082" s="14"/>
      <c r="K5082" s="11"/>
      <c r="L5082" s="11"/>
      <c r="M5082" s="15"/>
      <c r="N5082" s="16"/>
      <c r="O5082" s="17"/>
      <c r="P5082" s="18"/>
    </row>
    <row r="5083" spans="4:16" x14ac:dyDescent="0.25">
      <c r="D5083" s="11"/>
      <c r="E5083" s="11"/>
      <c r="F5083" s="12"/>
      <c r="G5083" s="11"/>
      <c r="H5083" s="13"/>
      <c r="I5083" s="14"/>
      <c r="K5083" s="11"/>
      <c r="L5083" s="11"/>
      <c r="M5083" s="15"/>
      <c r="N5083" s="16"/>
      <c r="O5083" s="17"/>
      <c r="P5083" s="18"/>
    </row>
    <row r="5084" spans="4:16" x14ac:dyDescent="0.25">
      <c r="D5084" s="11"/>
      <c r="E5084" s="11"/>
      <c r="F5084" s="12"/>
      <c r="G5084" s="11"/>
      <c r="H5084" s="13"/>
      <c r="I5084" s="14"/>
      <c r="K5084" s="11"/>
      <c r="L5084" s="11"/>
      <c r="M5084" s="15"/>
      <c r="N5084" s="16"/>
      <c r="O5084" s="17"/>
      <c r="P5084" s="18"/>
    </row>
    <row r="5085" spans="4:16" x14ac:dyDescent="0.25">
      <c r="D5085" s="11"/>
      <c r="E5085" s="11"/>
      <c r="F5085" s="12"/>
      <c r="G5085" s="11"/>
      <c r="H5085" s="13"/>
      <c r="I5085" s="14"/>
      <c r="K5085" s="11"/>
      <c r="L5085" s="11"/>
      <c r="M5085" s="15"/>
      <c r="N5085" s="16"/>
      <c r="O5085" s="17"/>
      <c r="P5085" s="18"/>
    </row>
    <row r="5086" spans="4:16" x14ac:dyDescent="0.25">
      <c r="D5086" s="11"/>
      <c r="E5086" s="11"/>
      <c r="F5086" s="12"/>
      <c r="G5086" s="11"/>
      <c r="H5086" s="13"/>
      <c r="I5086" s="14"/>
      <c r="K5086" s="11"/>
      <c r="L5086" s="11"/>
      <c r="M5086" s="15"/>
      <c r="N5086" s="16"/>
      <c r="O5086" s="17"/>
      <c r="P5086" s="18"/>
    </row>
    <row r="5087" spans="4:16" x14ac:dyDescent="0.25">
      <c r="D5087" s="11"/>
      <c r="E5087" s="11"/>
      <c r="F5087" s="12"/>
      <c r="G5087" s="11"/>
      <c r="H5087" s="13"/>
      <c r="I5087" s="14"/>
      <c r="K5087" s="11"/>
      <c r="L5087" s="11"/>
      <c r="M5087" s="15"/>
      <c r="N5087" s="16"/>
      <c r="O5087" s="17"/>
      <c r="P5087" s="18"/>
    </row>
    <row r="5088" spans="4:16" x14ac:dyDescent="0.25">
      <c r="D5088" s="11"/>
      <c r="E5088" s="11"/>
      <c r="F5088" s="12"/>
      <c r="G5088" s="11"/>
      <c r="H5088" s="13"/>
      <c r="I5088" s="14"/>
      <c r="K5088" s="11"/>
      <c r="L5088" s="11"/>
      <c r="M5088" s="15"/>
      <c r="N5088" s="16"/>
      <c r="O5088" s="17"/>
      <c r="P5088" s="18"/>
    </row>
    <row r="5089" spans="4:16" x14ac:dyDescent="0.25">
      <c r="D5089" s="11"/>
      <c r="E5089" s="11"/>
      <c r="F5089" s="12"/>
      <c r="G5089" s="11"/>
      <c r="H5089" s="13"/>
      <c r="I5089" s="14"/>
      <c r="K5089" s="11"/>
      <c r="L5089" s="11"/>
      <c r="M5089" s="15"/>
      <c r="N5089" s="16"/>
      <c r="O5089" s="17"/>
      <c r="P5089" s="18"/>
    </row>
    <row r="5090" spans="4:16" x14ac:dyDescent="0.25">
      <c r="D5090" s="11"/>
      <c r="E5090" s="11"/>
      <c r="F5090" s="12"/>
      <c r="G5090" s="11"/>
      <c r="H5090" s="13"/>
      <c r="I5090" s="14"/>
      <c r="K5090" s="11"/>
      <c r="L5090" s="11"/>
      <c r="M5090" s="15"/>
      <c r="N5090" s="16"/>
      <c r="O5090" s="17"/>
      <c r="P5090" s="18"/>
    </row>
    <row r="5091" spans="4:16" x14ac:dyDescent="0.25">
      <c r="D5091" s="11"/>
      <c r="E5091" s="11"/>
      <c r="F5091" s="12"/>
      <c r="G5091" s="11"/>
      <c r="H5091" s="13"/>
      <c r="I5091" s="14"/>
      <c r="K5091" s="11"/>
      <c r="L5091" s="11"/>
      <c r="M5091" s="15"/>
      <c r="N5091" s="16"/>
      <c r="O5091" s="17"/>
      <c r="P5091" s="18"/>
    </row>
    <row r="5092" spans="4:16" x14ac:dyDescent="0.25">
      <c r="D5092" s="11"/>
      <c r="E5092" s="11"/>
      <c r="F5092" s="12"/>
      <c r="G5092" s="11"/>
      <c r="H5092" s="13"/>
      <c r="I5092" s="14"/>
      <c r="K5092" s="11"/>
      <c r="L5092" s="11"/>
      <c r="M5092" s="15"/>
      <c r="N5092" s="16"/>
      <c r="O5092" s="17"/>
      <c r="P5092" s="18"/>
    </row>
    <row r="5093" spans="4:16" x14ac:dyDescent="0.25">
      <c r="D5093" s="11"/>
      <c r="E5093" s="11"/>
      <c r="F5093" s="12"/>
      <c r="G5093" s="11"/>
      <c r="H5093" s="13"/>
      <c r="I5093" s="14"/>
      <c r="K5093" s="11"/>
      <c r="L5093" s="11"/>
      <c r="M5093" s="15"/>
      <c r="N5093" s="16"/>
      <c r="O5093" s="17"/>
      <c r="P5093" s="18"/>
    </row>
    <row r="5094" spans="4:16" x14ac:dyDescent="0.25">
      <c r="D5094" s="11"/>
      <c r="E5094" s="11"/>
      <c r="F5094" s="12"/>
      <c r="G5094" s="11"/>
      <c r="H5094" s="13"/>
      <c r="I5094" s="14"/>
      <c r="K5094" s="11"/>
      <c r="L5094" s="11"/>
      <c r="M5094" s="15"/>
      <c r="N5094" s="16"/>
      <c r="O5094" s="17"/>
      <c r="P5094" s="18"/>
    </row>
    <row r="5095" spans="4:16" x14ac:dyDescent="0.25">
      <c r="D5095" s="11"/>
      <c r="E5095" s="11"/>
      <c r="F5095" s="12"/>
      <c r="G5095" s="11"/>
      <c r="H5095" s="13"/>
      <c r="I5095" s="14"/>
      <c r="K5095" s="11"/>
      <c r="L5095" s="11"/>
      <c r="M5095" s="15"/>
      <c r="N5095" s="16"/>
      <c r="O5095" s="17"/>
      <c r="P5095" s="18"/>
    </row>
    <row r="5096" spans="4:16" x14ac:dyDescent="0.25">
      <c r="D5096" s="11"/>
      <c r="E5096" s="11"/>
      <c r="F5096" s="12"/>
      <c r="G5096" s="11"/>
      <c r="H5096" s="13"/>
      <c r="I5096" s="14"/>
      <c r="K5096" s="11"/>
      <c r="L5096" s="11"/>
      <c r="M5096" s="15"/>
      <c r="N5096" s="16"/>
      <c r="O5096" s="17"/>
      <c r="P5096" s="18"/>
    </row>
    <row r="5097" spans="4:16" x14ac:dyDescent="0.25">
      <c r="D5097" s="11"/>
      <c r="E5097" s="11"/>
      <c r="F5097" s="12"/>
      <c r="G5097" s="11"/>
      <c r="H5097" s="13"/>
      <c r="I5097" s="14"/>
      <c r="K5097" s="11"/>
      <c r="L5097" s="11"/>
      <c r="M5097" s="15"/>
      <c r="N5097" s="16"/>
      <c r="O5097" s="17"/>
      <c r="P5097" s="18"/>
    </row>
    <row r="5098" spans="4:16" x14ac:dyDescent="0.25">
      <c r="D5098" s="11"/>
      <c r="E5098" s="11"/>
      <c r="F5098" s="12"/>
      <c r="G5098" s="11"/>
      <c r="H5098" s="13"/>
      <c r="I5098" s="14"/>
      <c r="K5098" s="11"/>
      <c r="L5098" s="11"/>
      <c r="M5098" s="15"/>
      <c r="N5098" s="16"/>
      <c r="O5098" s="17"/>
      <c r="P5098" s="18"/>
    </row>
    <row r="5099" spans="4:16" x14ac:dyDescent="0.25">
      <c r="D5099" s="11"/>
      <c r="E5099" s="11"/>
      <c r="F5099" s="12"/>
      <c r="G5099" s="11"/>
      <c r="H5099" s="13"/>
      <c r="I5099" s="14"/>
      <c r="K5099" s="11"/>
      <c r="L5099" s="11"/>
      <c r="M5099" s="15"/>
      <c r="N5099" s="16"/>
      <c r="O5099" s="17"/>
      <c r="P5099" s="18"/>
    </row>
    <row r="5100" spans="4:16" x14ac:dyDescent="0.25">
      <c r="D5100" s="11"/>
      <c r="E5100" s="11"/>
      <c r="F5100" s="12"/>
      <c r="G5100" s="11"/>
      <c r="H5100" s="13"/>
      <c r="I5100" s="14"/>
      <c r="K5100" s="11"/>
      <c r="L5100" s="11"/>
      <c r="M5100" s="15"/>
      <c r="N5100" s="16"/>
      <c r="O5100" s="17"/>
      <c r="P5100" s="18"/>
    </row>
    <row r="5101" spans="4:16" x14ac:dyDescent="0.25">
      <c r="D5101" s="11"/>
      <c r="E5101" s="11"/>
      <c r="F5101" s="12"/>
      <c r="G5101" s="11"/>
      <c r="H5101" s="13"/>
      <c r="I5101" s="14"/>
      <c r="K5101" s="11"/>
      <c r="L5101" s="11"/>
      <c r="M5101" s="15"/>
      <c r="N5101" s="16"/>
      <c r="O5101" s="17"/>
      <c r="P5101" s="18"/>
    </row>
  </sheetData>
  <sortState xmlns:xlrd2="http://schemas.microsoft.com/office/spreadsheetml/2017/richdata2" ref="A2:A5101">
    <sortCondition ref="A2:A5101"/>
  </sortState>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AEF2B-0D39-4BE6-BA69-B934DC6299C4}">
  <sheetPr codeName="Sheet3">
    <tabColor theme="0" tint="-0.499984740745262"/>
  </sheetPr>
  <dimension ref="B1:CA32"/>
  <sheetViews>
    <sheetView showGridLines="0" workbookViewId="0">
      <selection activeCell="B10" sqref="B10"/>
    </sheetView>
  </sheetViews>
  <sheetFormatPr defaultRowHeight="15" x14ac:dyDescent="0.25"/>
  <cols>
    <col min="2" max="2" width="12.5703125" bestFit="1" customWidth="1"/>
    <col min="3" max="3" width="18.7109375" style="8" customWidth="1"/>
    <col min="5" max="5" width="13.140625" bestFit="1" customWidth="1"/>
    <col min="6" max="6" width="12.5703125" bestFit="1" customWidth="1"/>
    <col min="8" max="8" width="12.5703125" bestFit="1" customWidth="1"/>
    <col min="9" max="9" width="11.28515625" bestFit="1" customWidth="1"/>
    <col min="10" max="10" width="20" bestFit="1" customWidth="1"/>
    <col min="11" max="11" width="20" style="8" bestFit="1" customWidth="1"/>
    <col min="12" max="12" width="20" bestFit="1" customWidth="1"/>
    <col min="13" max="13" width="16.140625" bestFit="1" customWidth="1"/>
    <col min="14" max="14" width="23.85546875" bestFit="1" customWidth="1"/>
    <col min="17" max="17" width="26.42578125" bestFit="1" customWidth="1"/>
    <col min="18" max="18" width="16.28515625" bestFit="1" customWidth="1"/>
    <col min="19" max="21" width="10.5703125" bestFit="1" customWidth="1"/>
    <col min="22" max="22" width="9" bestFit="1" customWidth="1"/>
    <col min="23" max="29" width="10.5703125" bestFit="1" customWidth="1"/>
    <col min="30" max="30" width="11.5703125" bestFit="1" customWidth="1"/>
    <col min="31" max="32" width="10.5703125" bestFit="1" customWidth="1"/>
    <col min="33" max="33" width="10.5703125" style="8" bestFit="1" customWidth="1"/>
    <col min="34" max="34" width="11.5703125" bestFit="1" customWidth="1"/>
    <col min="35" max="35" width="12.28515625" bestFit="1" customWidth="1"/>
    <col min="36" max="36" width="26.85546875" bestFit="1" customWidth="1"/>
    <col min="37" max="37" width="19.28515625" bestFit="1" customWidth="1"/>
    <col min="38" max="38" width="23.85546875" bestFit="1" customWidth="1"/>
    <col min="39" max="39" width="15.140625" bestFit="1" customWidth="1"/>
    <col min="40" max="40" width="22.85546875" bestFit="1" customWidth="1"/>
    <col min="41" max="41" width="19.140625" bestFit="1" customWidth="1"/>
    <col min="42" max="43" width="12.140625" bestFit="1" customWidth="1"/>
    <col min="44" max="44" width="12.140625" style="8" bestFit="1" customWidth="1"/>
    <col min="45" max="45" width="12.140625" bestFit="1" customWidth="1"/>
    <col min="46" max="46" width="20" bestFit="1" customWidth="1"/>
    <col min="47" max="47" width="23.85546875" bestFit="1" customWidth="1"/>
    <col min="48" max="48" width="16.28515625" style="8" bestFit="1" customWidth="1"/>
    <col min="49" max="49" width="16.28515625" bestFit="1" customWidth="1"/>
    <col min="50" max="50" width="10.140625" bestFit="1" customWidth="1"/>
    <col min="51" max="51" width="10.5703125" bestFit="1" customWidth="1"/>
    <col min="52" max="52" width="20.42578125" bestFit="1" customWidth="1"/>
    <col min="53" max="53" width="12.85546875" bestFit="1" customWidth="1"/>
    <col min="54" max="54" width="17.5703125" bestFit="1" customWidth="1"/>
    <col min="55" max="55" width="9" bestFit="1" customWidth="1"/>
    <col min="56" max="56" width="16.42578125" bestFit="1" customWidth="1"/>
    <col min="57" max="57" width="12.7109375" bestFit="1" customWidth="1"/>
    <col min="58" max="58" width="12.140625" style="8" bestFit="1" customWidth="1"/>
    <col min="59" max="59" width="12.140625" bestFit="1" customWidth="1"/>
    <col min="60" max="60" width="12.28515625" bestFit="1" customWidth="1"/>
    <col min="61" max="61" width="26.85546875" bestFit="1" customWidth="1"/>
    <col min="62" max="62" width="19.28515625" bestFit="1" customWidth="1"/>
    <col min="63" max="63" width="23.85546875" bestFit="1" customWidth="1"/>
    <col min="64" max="64" width="15.140625" bestFit="1" customWidth="1"/>
    <col min="65" max="65" width="22.85546875" bestFit="1" customWidth="1"/>
    <col min="66" max="66" width="19.140625" bestFit="1" customWidth="1"/>
    <col min="67" max="68" width="14.28515625" bestFit="1" customWidth="1"/>
    <col min="69" max="69" width="17" bestFit="1" customWidth="1"/>
    <col min="71" max="71" width="9.140625" style="8"/>
    <col min="74" max="74" width="16.140625" bestFit="1" customWidth="1"/>
    <col min="75" max="75" width="23.85546875" bestFit="1" customWidth="1"/>
    <col min="78" max="79" width="22.85546875" bestFit="1" customWidth="1"/>
  </cols>
  <sheetData>
    <row r="1" spans="2:75" x14ac:dyDescent="0.25">
      <c r="U1" s="5"/>
    </row>
    <row r="2" spans="2:75" ht="19.5" x14ac:dyDescent="0.3">
      <c r="E2" s="4" t="s">
        <v>51</v>
      </c>
      <c r="F2" t="s">
        <v>50</v>
      </c>
      <c r="I2" s="4" t="s">
        <v>54</v>
      </c>
      <c r="J2" t="s">
        <v>47</v>
      </c>
      <c r="L2" s="4" t="s">
        <v>54</v>
      </c>
      <c r="M2" t="s">
        <v>53</v>
      </c>
      <c r="N2" t="s">
        <v>48</v>
      </c>
      <c r="AX2" s="32" t="s">
        <v>67</v>
      </c>
      <c r="AY2" s="31"/>
    </row>
    <row r="3" spans="2:75" x14ac:dyDescent="0.25">
      <c r="B3" s="19" t="s">
        <v>47</v>
      </c>
      <c r="E3" s="5" t="s">
        <v>14</v>
      </c>
      <c r="F3" s="2">
        <v>60766616.399999999</v>
      </c>
      <c r="I3" s="5" t="s">
        <v>14</v>
      </c>
      <c r="J3" s="2">
        <v>202555388</v>
      </c>
      <c r="L3" s="5" t="s">
        <v>14</v>
      </c>
      <c r="M3" s="2">
        <v>206510000</v>
      </c>
      <c r="N3" s="2">
        <v>3954612</v>
      </c>
      <c r="Q3" s="4" t="s">
        <v>54</v>
      </c>
      <c r="R3" t="s">
        <v>47</v>
      </c>
      <c r="S3" t="s">
        <v>48</v>
      </c>
      <c r="U3" s="4" t="s">
        <v>51</v>
      </c>
      <c r="V3" t="s">
        <v>48</v>
      </c>
      <c r="AG3"/>
    </row>
    <row r="4" spans="2:75" x14ac:dyDescent="0.25">
      <c r="B4" s="2">
        <v>2125812144</v>
      </c>
      <c r="E4" s="5" t="s">
        <v>15</v>
      </c>
      <c r="F4" s="2">
        <v>64749621.899999999</v>
      </c>
      <c r="I4" s="5" t="s">
        <v>15</v>
      </c>
      <c r="J4" s="2">
        <v>215832073</v>
      </c>
      <c r="L4" s="5" t="s">
        <v>15</v>
      </c>
      <c r="M4" s="2">
        <v>222890000</v>
      </c>
      <c r="N4" s="2">
        <v>7057927</v>
      </c>
      <c r="Q4" s="5" t="s">
        <v>14</v>
      </c>
      <c r="R4" s="2">
        <v>202555388</v>
      </c>
      <c r="S4" s="2">
        <v>3954612</v>
      </c>
      <c r="U4" s="5" t="s">
        <v>14</v>
      </c>
      <c r="V4" s="2">
        <v>3954612</v>
      </c>
      <c r="AG4"/>
      <c r="AI4" t="s">
        <v>57</v>
      </c>
      <c r="AJ4" t="s">
        <v>58</v>
      </c>
      <c r="AK4" t="s">
        <v>59</v>
      </c>
      <c r="AL4" t="s">
        <v>60</v>
      </c>
      <c r="AM4" t="s">
        <v>56</v>
      </c>
      <c r="AN4" t="s">
        <v>61</v>
      </c>
      <c r="AO4" t="s">
        <v>62</v>
      </c>
      <c r="AT4" t="s">
        <v>47</v>
      </c>
      <c r="AU4" t="s">
        <v>48</v>
      </c>
      <c r="AX4" s="4" t="s">
        <v>54</v>
      </c>
      <c r="AY4" t="s">
        <v>81</v>
      </c>
      <c r="AZ4" t="s">
        <v>78</v>
      </c>
      <c r="BA4" t="s">
        <v>68</v>
      </c>
      <c r="BB4" t="s">
        <v>79</v>
      </c>
      <c r="BC4" t="s">
        <v>69</v>
      </c>
      <c r="BD4" t="s">
        <v>70</v>
      </c>
      <c r="BE4" t="s">
        <v>80</v>
      </c>
      <c r="BH4" t="s">
        <v>57</v>
      </c>
      <c r="BI4" t="s">
        <v>58</v>
      </c>
      <c r="BJ4" t="s">
        <v>59</v>
      </c>
      <c r="BK4" t="s">
        <v>60</v>
      </c>
      <c r="BL4" t="s">
        <v>56</v>
      </c>
      <c r="BM4" t="s">
        <v>61</v>
      </c>
      <c r="BN4" t="s">
        <v>62</v>
      </c>
    </row>
    <row r="5" spans="2:75" x14ac:dyDescent="0.25">
      <c r="E5" s="5" t="s">
        <v>16</v>
      </c>
      <c r="F5" s="2">
        <v>65659578.899999999</v>
      </c>
      <c r="I5" s="5" t="s">
        <v>16</v>
      </c>
      <c r="J5" s="2">
        <v>218865263</v>
      </c>
      <c r="L5" s="5" t="s">
        <v>16</v>
      </c>
      <c r="M5" s="2">
        <v>225570000</v>
      </c>
      <c r="N5" s="2">
        <v>6704737</v>
      </c>
      <c r="Q5" s="5" t="s">
        <v>15</v>
      </c>
      <c r="R5" s="2">
        <v>215832073</v>
      </c>
      <c r="S5" s="2">
        <v>7057927</v>
      </c>
      <c r="U5" s="5" t="s">
        <v>15</v>
      </c>
      <c r="V5" s="2">
        <v>7057927</v>
      </c>
      <c r="AG5"/>
      <c r="AI5" s="2">
        <v>12738000</v>
      </c>
      <c r="AJ5" s="2">
        <v>8531940</v>
      </c>
      <c r="AK5" s="2">
        <v>4265970</v>
      </c>
      <c r="AL5" s="2">
        <v>3065970</v>
      </c>
      <c r="AM5" s="2">
        <v>4731800</v>
      </c>
      <c r="AN5" s="2">
        <v>9082194</v>
      </c>
      <c r="AO5" s="2">
        <v>19731982</v>
      </c>
      <c r="AP5" s="2">
        <f>SUM(AI5:AO5)</f>
        <v>62147856</v>
      </c>
      <c r="AT5" s="2">
        <v>2125812144</v>
      </c>
      <c r="AU5" s="2">
        <v>62147856</v>
      </c>
      <c r="AX5" s="5" t="s">
        <v>14</v>
      </c>
      <c r="AY5" s="2">
        <v>654000</v>
      </c>
      <c r="AZ5" s="2">
        <v>303495</v>
      </c>
      <c r="BA5" s="2">
        <v>151747.5</v>
      </c>
      <c r="BB5" s="2">
        <v>51747.5</v>
      </c>
      <c r="BC5" s="2">
        <v>533100</v>
      </c>
      <c r="BD5" s="2">
        <v>466302.00000000006</v>
      </c>
      <c r="BE5" s="2">
        <v>1794220</v>
      </c>
      <c r="BH5" s="2">
        <v>12738000</v>
      </c>
      <c r="BI5" s="2">
        <v>8531940</v>
      </c>
      <c r="BJ5" s="2">
        <v>4265970</v>
      </c>
      <c r="BK5" s="2">
        <v>3065970</v>
      </c>
      <c r="BL5" s="2">
        <v>4731800</v>
      </c>
      <c r="BM5" s="2">
        <v>9082194</v>
      </c>
      <c r="BN5" s="2">
        <v>19731982</v>
      </c>
      <c r="BO5" s="2">
        <f>SUM(BH5:BN5)</f>
        <v>62147856</v>
      </c>
      <c r="BV5" t="s">
        <v>53</v>
      </c>
      <c r="BW5" t="s">
        <v>48</v>
      </c>
    </row>
    <row r="6" spans="2:75" x14ac:dyDescent="0.25">
      <c r="E6" s="5" t="s">
        <v>17</v>
      </c>
      <c r="F6" s="2">
        <v>67043938.5</v>
      </c>
      <c r="I6" s="5" t="s">
        <v>17</v>
      </c>
      <c r="J6" s="2">
        <v>223479795</v>
      </c>
      <c r="L6" s="5" t="s">
        <v>17</v>
      </c>
      <c r="M6" s="2">
        <v>228010000</v>
      </c>
      <c r="N6" s="2">
        <v>4530205</v>
      </c>
      <c r="Q6" s="5" t="s">
        <v>16</v>
      </c>
      <c r="R6" s="2">
        <v>218865263</v>
      </c>
      <c r="S6" s="2">
        <v>6704737</v>
      </c>
      <c r="U6" s="5" t="s">
        <v>16</v>
      </c>
      <c r="V6" s="2">
        <v>6704737</v>
      </c>
      <c r="AX6" s="5" t="s">
        <v>15</v>
      </c>
      <c r="AY6" s="2">
        <v>1429000</v>
      </c>
      <c r="AZ6" s="2">
        <v>1078495</v>
      </c>
      <c r="BA6" s="2">
        <v>539247.5</v>
      </c>
      <c r="BB6" s="2">
        <v>439247.5</v>
      </c>
      <c r="BC6" s="2">
        <v>118500</v>
      </c>
      <c r="BD6" s="2">
        <v>1018877</v>
      </c>
      <c r="BE6" s="2">
        <v>2434560</v>
      </c>
      <c r="BV6" s="2">
        <v>2187960000</v>
      </c>
      <c r="BW6" s="2">
        <v>62147856</v>
      </c>
    </row>
    <row r="7" spans="2:75" x14ac:dyDescent="0.25">
      <c r="B7" s="19" t="s">
        <v>49</v>
      </c>
      <c r="E7" s="5" t="s">
        <v>18</v>
      </c>
      <c r="F7" s="2">
        <v>76917293.700000003</v>
      </c>
      <c r="I7" s="5" t="s">
        <v>18</v>
      </c>
      <c r="J7" s="2">
        <v>256390979</v>
      </c>
      <c r="L7" s="5" t="s">
        <v>18</v>
      </c>
      <c r="M7" s="2">
        <v>258760000</v>
      </c>
      <c r="N7" s="2">
        <v>2369021</v>
      </c>
      <c r="Q7" s="5" t="s">
        <v>17</v>
      </c>
      <c r="R7" s="2">
        <v>223479795</v>
      </c>
      <c r="S7" s="2">
        <v>4530205</v>
      </c>
      <c r="U7" s="5" t="s">
        <v>17</v>
      </c>
      <c r="V7" s="2">
        <v>4530205</v>
      </c>
      <c r="AT7" s="10" t="s">
        <v>65</v>
      </c>
      <c r="AU7" s="10" t="s">
        <v>66</v>
      </c>
      <c r="AX7" s="5" t="s">
        <v>16</v>
      </c>
      <c r="AY7" s="2">
        <v>1209000</v>
      </c>
      <c r="AZ7" s="2">
        <v>858495</v>
      </c>
      <c r="BA7" s="2">
        <v>429247.5</v>
      </c>
      <c r="BB7" s="2">
        <v>329247.5</v>
      </c>
      <c r="BC7" s="2">
        <v>579000</v>
      </c>
      <c r="BD7" s="2">
        <v>862017</v>
      </c>
      <c r="BE7" s="2">
        <v>2437730</v>
      </c>
    </row>
    <row r="8" spans="2:75" x14ac:dyDescent="0.25">
      <c r="B8" s="7">
        <v>0.82110548739484635</v>
      </c>
      <c r="E8" s="5" t="s">
        <v>19</v>
      </c>
      <c r="F8" s="2">
        <v>83794522.799999997</v>
      </c>
      <c r="I8" s="5" t="s">
        <v>19</v>
      </c>
      <c r="J8" s="2">
        <v>279315076</v>
      </c>
      <c r="L8" s="5" t="s">
        <v>19</v>
      </c>
      <c r="M8" s="2">
        <v>284360000</v>
      </c>
      <c r="N8" s="2">
        <v>5044924</v>
      </c>
      <c r="Q8" s="5" t="s">
        <v>18</v>
      </c>
      <c r="R8" s="2">
        <v>256390979</v>
      </c>
      <c r="S8" s="2">
        <v>2369021</v>
      </c>
      <c r="U8" s="5" t="s">
        <v>18</v>
      </c>
      <c r="V8" s="2">
        <v>2369021</v>
      </c>
      <c r="AI8" s="9" t="s">
        <v>64</v>
      </c>
      <c r="AT8" s="1">
        <f>GETPIVOTDATA("Sum of NET REVENUE",$AT$4)/12</f>
        <v>177151012</v>
      </c>
      <c r="AU8" s="1">
        <f>GETPIVOTDATA("Sum of TOTAL 
EXPENSES",$AT$4)/12</f>
        <v>5178988</v>
      </c>
      <c r="AX8" s="5" t="s">
        <v>17</v>
      </c>
      <c r="AY8" s="2">
        <v>781000</v>
      </c>
      <c r="AZ8" s="2">
        <v>430495</v>
      </c>
      <c r="BA8" s="2">
        <v>215247.5</v>
      </c>
      <c r="BB8" s="2">
        <v>115247.5</v>
      </c>
      <c r="BC8" s="2">
        <v>565500</v>
      </c>
      <c r="BD8" s="2">
        <v>556853</v>
      </c>
      <c r="BE8" s="2">
        <v>1865862</v>
      </c>
      <c r="BH8" s="9" t="s">
        <v>64</v>
      </c>
      <c r="BL8" s="9" t="s">
        <v>64</v>
      </c>
      <c r="BM8" s="35" t="s">
        <v>71</v>
      </c>
      <c r="BN8" s="35" t="s">
        <v>72</v>
      </c>
      <c r="BO8" s="35" t="s">
        <v>73</v>
      </c>
      <c r="BP8" s="35" t="s">
        <v>74</v>
      </c>
      <c r="BQ8" s="35" t="s">
        <v>75</v>
      </c>
      <c r="BV8" s="37" t="s">
        <v>76</v>
      </c>
      <c r="BW8" s="37"/>
    </row>
    <row r="9" spans="2:75" x14ac:dyDescent="0.25">
      <c r="E9" s="5" t="s">
        <v>20</v>
      </c>
      <c r="F9" s="2">
        <v>76026803.699999988</v>
      </c>
      <c r="I9" s="5" t="s">
        <v>20</v>
      </c>
      <c r="J9" s="2">
        <v>253422678.99999997</v>
      </c>
      <c r="L9" s="5" t="s">
        <v>20</v>
      </c>
      <c r="M9" s="2">
        <v>258079999.99999997</v>
      </c>
      <c r="N9" s="2">
        <v>4657321</v>
      </c>
      <c r="Q9" s="5" t="s">
        <v>19</v>
      </c>
      <c r="R9" s="2">
        <v>279315076</v>
      </c>
      <c r="S9" s="2">
        <v>5044924</v>
      </c>
      <c r="U9" s="5" t="s">
        <v>19</v>
      </c>
      <c r="V9" s="2">
        <v>5044924</v>
      </c>
      <c r="AI9" t="s">
        <v>4</v>
      </c>
      <c r="AJ9" s="1">
        <f>GETPIVOTDATA("Sum of OPEX",$AI$4)</f>
        <v>12738000</v>
      </c>
      <c r="AK9" s="3">
        <f>AJ9/$AP$5</f>
        <v>0.20496282285264997</v>
      </c>
      <c r="AX9" s="5" t="s">
        <v>18</v>
      </c>
      <c r="AY9" s="2">
        <v>747000</v>
      </c>
      <c r="AZ9" s="2">
        <v>396495</v>
      </c>
      <c r="BA9" s="2">
        <v>198247.5</v>
      </c>
      <c r="BB9" s="2">
        <v>98247.5</v>
      </c>
      <c r="BC9" s="2">
        <v>28700</v>
      </c>
      <c r="BD9" s="2">
        <v>532611</v>
      </c>
      <c r="BE9" s="2">
        <v>367720</v>
      </c>
      <c r="BH9" t="s">
        <v>4</v>
      </c>
      <c r="BI9" s="1">
        <f>GETPIVOTDATA("Sum of OPEX",$AI$4)</f>
        <v>12738000</v>
      </c>
      <c r="BJ9" s="3">
        <f>BI9/$AP$5</f>
        <v>0.20496282285264997</v>
      </c>
      <c r="BL9" t="s">
        <v>4</v>
      </c>
      <c r="BM9" s="34">
        <v>1</v>
      </c>
      <c r="BN9" s="33">
        <v>3</v>
      </c>
      <c r="BO9" s="1">
        <f>IFERROR(VLOOKUP(BL9,$BH$9:$BJ$15,2,0),1)</f>
        <v>12738000</v>
      </c>
      <c r="BP9" s="1" t="str">
        <f>IFERROR(IF(BO9=MAX($BO$9:$BO$15),BO9,""),"")</f>
        <v/>
      </c>
      <c r="BQ9">
        <f>IFERROR(IF(BO9&lt;&gt;MAX($BO$9:$BO$15),BO9,""),"")</f>
        <v>12738000</v>
      </c>
      <c r="BV9" t="s">
        <v>64</v>
      </c>
      <c r="BW9" s="3">
        <f>GETPIVOTDATA("Sum of TOTAL 
EXPENSES",$BV$5)/GETPIVOTDATA("Sum of INCOMES",$BV$5)</f>
        <v>2.8404475401744091E-2</v>
      </c>
    </row>
    <row r="10" spans="2:75" x14ac:dyDescent="0.25">
      <c r="B10" s="19" t="s">
        <v>50</v>
      </c>
      <c r="E10" s="5" t="s">
        <v>21</v>
      </c>
      <c r="F10" s="2">
        <v>68077379.099999994</v>
      </c>
      <c r="I10" s="5" t="s">
        <v>21</v>
      </c>
      <c r="J10" s="2">
        <v>226924597</v>
      </c>
      <c r="L10" s="5" t="s">
        <v>21</v>
      </c>
      <c r="M10" s="2">
        <v>231990000</v>
      </c>
      <c r="N10" s="2">
        <v>5065403</v>
      </c>
      <c r="Q10" s="5" t="s">
        <v>20</v>
      </c>
      <c r="R10" s="2">
        <v>253422678.99999997</v>
      </c>
      <c r="S10" s="2">
        <v>4657321</v>
      </c>
      <c r="U10" s="5" t="s">
        <v>20</v>
      </c>
      <c r="V10" s="2">
        <v>4657321</v>
      </c>
      <c r="AI10" t="s">
        <v>13</v>
      </c>
      <c r="AJ10" s="1">
        <f>GETPIVOTDATA("Sum of SARARIES &amp;
 WAGES",$AI$4)</f>
        <v>8531940</v>
      </c>
      <c r="AK10" s="3">
        <f t="shared" ref="AK10:AK15" si="0">AJ10/$AP$5</f>
        <v>0.13728454284891178</v>
      </c>
      <c r="AX10" s="5" t="s">
        <v>19</v>
      </c>
      <c r="AY10" s="2">
        <v>1310000</v>
      </c>
      <c r="AZ10" s="2">
        <v>959495</v>
      </c>
      <c r="BA10" s="2">
        <v>479747.5</v>
      </c>
      <c r="BB10" s="2">
        <v>379747.5</v>
      </c>
      <c r="BC10" s="2">
        <v>470900</v>
      </c>
      <c r="BD10" s="2">
        <v>934029.99999999988</v>
      </c>
      <c r="BE10" s="2">
        <v>511004</v>
      </c>
      <c r="BH10" t="s">
        <v>13</v>
      </c>
      <c r="BI10" s="1">
        <f>GETPIVOTDATA("Sum of SARARIES &amp;
 WAGES",$AI$4)</f>
        <v>8531940</v>
      </c>
      <c r="BJ10" s="3">
        <f t="shared" ref="BJ10:BJ15" si="1">BI10/$AP$5</f>
        <v>0.13728454284891178</v>
      </c>
      <c r="BL10" t="s">
        <v>13</v>
      </c>
      <c r="BM10" s="34">
        <v>7</v>
      </c>
      <c r="BN10" s="33">
        <v>2</v>
      </c>
      <c r="BO10" s="1">
        <f t="shared" ref="BO10:BO15" si="2">IFERROR(VLOOKUP(BL10,$BH$9:$BJ$15,2,0),1)</f>
        <v>8531940</v>
      </c>
      <c r="BP10" s="1" t="str">
        <f t="shared" ref="BP10:BP15" si="3">IFERROR(IF(BO10=MAX($BO$9:$BO$15),BO10,""),"")</f>
        <v/>
      </c>
      <c r="BQ10">
        <f t="shared" ref="BQ10:BQ15" si="4">IFERROR(IF(BO10&lt;&gt;MAX($BO$9:$BO$15),BO10,""),"")</f>
        <v>8531940</v>
      </c>
      <c r="BV10" t="s">
        <v>77</v>
      </c>
      <c r="BW10" s="7">
        <f>1-BW9</f>
        <v>0.97159552459825593</v>
      </c>
    </row>
    <row r="11" spans="2:75" x14ac:dyDescent="0.25">
      <c r="B11" s="2">
        <v>637743643.19999993</v>
      </c>
      <c r="E11" s="5" t="s">
        <v>22</v>
      </c>
      <c r="F11" s="2">
        <v>72073662</v>
      </c>
      <c r="I11" s="5" t="s">
        <v>22</v>
      </c>
      <c r="J11" s="2">
        <v>240245540</v>
      </c>
      <c r="L11" s="5" t="s">
        <v>22</v>
      </c>
      <c r="M11" s="2">
        <v>246490000</v>
      </c>
      <c r="N11" s="2">
        <v>6244460</v>
      </c>
      <c r="Q11" s="5" t="s">
        <v>21</v>
      </c>
      <c r="R11" s="2">
        <v>226924597</v>
      </c>
      <c r="S11" s="2">
        <v>5065403</v>
      </c>
      <c r="U11" s="5" t="s">
        <v>21</v>
      </c>
      <c r="V11" s="2">
        <v>5065403</v>
      </c>
      <c r="AI11" t="s">
        <v>8</v>
      </c>
      <c r="AJ11" s="1">
        <f>GETPIVOTDATA("Sum of FINACE COST",$AI$4)</f>
        <v>4265970</v>
      </c>
      <c r="AK11" s="3">
        <f t="shared" si="0"/>
        <v>6.8642271424455892E-2</v>
      </c>
      <c r="AX11" s="5" t="s">
        <v>20</v>
      </c>
      <c r="AY11" s="2">
        <v>745000</v>
      </c>
      <c r="AZ11" s="2">
        <v>394495</v>
      </c>
      <c r="BA11" s="2">
        <v>197247.5</v>
      </c>
      <c r="BB11" s="2">
        <v>97247.5</v>
      </c>
      <c r="BC11" s="2">
        <v>461100</v>
      </c>
      <c r="BD11" s="2">
        <v>531185</v>
      </c>
      <c r="BE11" s="2">
        <v>2231046</v>
      </c>
      <c r="BH11" t="s">
        <v>8</v>
      </c>
      <c r="BI11" s="1">
        <f>GETPIVOTDATA("Sum of FINACE COST",$AI$4)</f>
        <v>4265970</v>
      </c>
      <c r="BJ11" s="3">
        <f t="shared" si="1"/>
        <v>6.8642271424455892E-2</v>
      </c>
      <c r="BL11" t="s">
        <v>8</v>
      </c>
      <c r="BM11" s="34">
        <v>4</v>
      </c>
      <c r="BN11" s="33">
        <v>1</v>
      </c>
      <c r="BO11" s="1">
        <f t="shared" si="2"/>
        <v>4265970</v>
      </c>
      <c r="BP11" s="1" t="str">
        <f t="shared" si="3"/>
        <v/>
      </c>
      <c r="BQ11">
        <f t="shared" si="4"/>
        <v>4265970</v>
      </c>
    </row>
    <row r="12" spans="2:75" x14ac:dyDescent="0.25">
      <c r="E12" s="5" t="s">
        <v>23</v>
      </c>
      <c r="F12" s="2">
        <v>709640.7</v>
      </c>
      <c r="I12" s="5" t="s">
        <v>23</v>
      </c>
      <c r="J12" s="2">
        <v>2365469</v>
      </c>
      <c r="L12" s="5" t="s">
        <v>23</v>
      </c>
      <c r="M12" s="2">
        <v>8070000</v>
      </c>
      <c r="N12" s="2">
        <v>5704531</v>
      </c>
      <c r="Q12" s="5" t="s">
        <v>22</v>
      </c>
      <c r="R12" s="2">
        <v>240245540</v>
      </c>
      <c r="S12" s="2">
        <v>6244460</v>
      </c>
      <c r="U12" s="5" t="s">
        <v>22</v>
      </c>
      <c r="V12" s="2">
        <v>6244460</v>
      </c>
      <c r="AI12" t="s">
        <v>12</v>
      </c>
      <c r="AJ12" s="1">
        <f>GETPIVOTDATA("Sum of OFFICE 
SUPPLIES",$AI$4)</f>
        <v>3065970</v>
      </c>
      <c r="AK12" s="3">
        <f t="shared" si="0"/>
        <v>4.933347982269895E-2</v>
      </c>
      <c r="AX12" s="5" t="s">
        <v>21</v>
      </c>
      <c r="AY12" s="2">
        <v>1243000</v>
      </c>
      <c r="AZ12" s="2">
        <v>892495</v>
      </c>
      <c r="BA12" s="2">
        <v>446247.5</v>
      </c>
      <c r="BB12" s="2">
        <v>346247.5</v>
      </c>
      <c r="BC12" s="2">
        <v>534100</v>
      </c>
      <c r="BD12" s="2">
        <v>886259</v>
      </c>
      <c r="BE12" s="2">
        <v>717054</v>
      </c>
      <c r="BH12" t="s">
        <v>12</v>
      </c>
      <c r="BI12" s="1">
        <f>GETPIVOTDATA("Sum of OFFICE 
SUPPLIES",$AI$4)</f>
        <v>3065970</v>
      </c>
      <c r="BJ12" s="3">
        <f t="shared" si="1"/>
        <v>4.933347982269895E-2</v>
      </c>
      <c r="BL12" t="s">
        <v>12</v>
      </c>
      <c r="BM12" s="34">
        <v>1</v>
      </c>
      <c r="BN12" s="33">
        <v>7</v>
      </c>
      <c r="BO12" s="1">
        <f t="shared" si="2"/>
        <v>3065970</v>
      </c>
      <c r="BP12" s="1" t="str">
        <f t="shared" si="3"/>
        <v/>
      </c>
      <c r="BQ12">
        <f t="shared" si="4"/>
        <v>3065970</v>
      </c>
    </row>
    <row r="13" spans="2:75" x14ac:dyDescent="0.25">
      <c r="E13" s="5" t="s">
        <v>24</v>
      </c>
      <c r="F13" s="2">
        <v>1064187.8999999999</v>
      </c>
      <c r="I13" s="5" t="s">
        <v>24</v>
      </c>
      <c r="J13" s="2">
        <v>3547293</v>
      </c>
      <c r="L13" s="5" t="s">
        <v>24</v>
      </c>
      <c r="M13" s="2">
        <v>8070000</v>
      </c>
      <c r="N13" s="2">
        <v>4522707</v>
      </c>
      <c r="Q13" s="5" t="s">
        <v>23</v>
      </c>
      <c r="R13" s="2">
        <v>2365469</v>
      </c>
      <c r="S13" s="2">
        <v>5704531</v>
      </c>
      <c r="U13" s="5" t="s">
        <v>23</v>
      </c>
      <c r="V13" s="2">
        <v>5704531</v>
      </c>
      <c r="AI13" t="s">
        <v>5</v>
      </c>
      <c r="AJ13" s="1">
        <f>GETPIVOTDATA("Sum of UTILITES",$AI$4)</f>
        <v>4731800</v>
      </c>
      <c r="AK13" s="3">
        <f t="shared" si="0"/>
        <v>7.6137783417661267E-2</v>
      </c>
      <c r="AX13" s="5" t="s">
        <v>22</v>
      </c>
      <c r="AY13" s="2">
        <v>1126000</v>
      </c>
      <c r="AZ13" s="2">
        <v>775495</v>
      </c>
      <c r="BA13" s="2">
        <v>387747.5</v>
      </c>
      <c r="BB13" s="2">
        <v>287747.5</v>
      </c>
      <c r="BC13" s="2">
        <v>551800</v>
      </c>
      <c r="BD13" s="2">
        <v>802838</v>
      </c>
      <c r="BE13" s="2">
        <v>2312832</v>
      </c>
      <c r="BH13" t="s">
        <v>5</v>
      </c>
      <c r="BI13" s="1">
        <f>GETPIVOTDATA("Sum of UTILITES",$AI$4)</f>
        <v>4731800</v>
      </c>
      <c r="BJ13" s="3">
        <f t="shared" si="1"/>
        <v>7.6137783417661267E-2</v>
      </c>
      <c r="BL13" t="s">
        <v>5</v>
      </c>
      <c r="BM13" s="34">
        <v>6</v>
      </c>
      <c r="BN13" s="33">
        <v>6</v>
      </c>
      <c r="BO13" s="1">
        <f t="shared" si="2"/>
        <v>4731800</v>
      </c>
      <c r="BP13" s="1" t="str">
        <f t="shared" si="3"/>
        <v/>
      </c>
      <c r="BQ13">
        <f t="shared" si="4"/>
        <v>4731800</v>
      </c>
    </row>
    <row r="14" spans="2:75" x14ac:dyDescent="0.25">
      <c r="E14" s="5" t="s">
        <v>25</v>
      </c>
      <c r="F14" s="2">
        <v>860397.6</v>
      </c>
      <c r="I14" s="5" t="s">
        <v>25</v>
      </c>
      <c r="J14" s="2">
        <v>2867992</v>
      </c>
      <c r="L14" s="5" t="s">
        <v>25</v>
      </c>
      <c r="M14" s="2">
        <v>9160000</v>
      </c>
      <c r="N14" s="2">
        <v>6292008</v>
      </c>
      <c r="Q14" s="5" t="s">
        <v>24</v>
      </c>
      <c r="R14" s="2">
        <v>3547293</v>
      </c>
      <c r="S14" s="2">
        <v>4522707</v>
      </c>
      <c r="U14" s="5" t="s">
        <v>24</v>
      </c>
      <c r="V14" s="2">
        <v>4522707</v>
      </c>
      <c r="AI14" t="s">
        <v>6</v>
      </c>
      <c r="AJ14" s="1">
        <f>GETPIVOTDATA("Sum of ADVERTISMENTS",$AI$4)</f>
        <v>9082194</v>
      </c>
      <c r="AK14" s="3">
        <f t="shared" si="0"/>
        <v>0.14613849269393944</v>
      </c>
      <c r="AX14" s="5" t="s">
        <v>23</v>
      </c>
      <c r="AY14" s="2">
        <v>1003000</v>
      </c>
      <c r="AZ14" s="2">
        <v>652495</v>
      </c>
      <c r="BA14" s="2">
        <v>326247.5</v>
      </c>
      <c r="BB14" s="2">
        <v>226247.5</v>
      </c>
      <c r="BC14" s="2">
        <v>370300</v>
      </c>
      <c r="BD14" s="2">
        <v>715139</v>
      </c>
      <c r="BE14" s="2">
        <v>2411102</v>
      </c>
      <c r="BH14" t="s">
        <v>6</v>
      </c>
      <c r="BI14" s="1">
        <f>GETPIVOTDATA("Sum of ADVERTISMENTS",$AI$4)</f>
        <v>9082194</v>
      </c>
      <c r="BJ14" s="3">
        <f t="shared" si="1"/>
        <v>0.14613849269393944</v>
      </c>
      <c r="BL14" t="s">
        <v>6</v>
      </c>
      <c r="BM14" s="34">
        <v>5</v>
      </c>
      <c r="BN14" s="33">
        <v>9</v>
      </c>
      <c r="BO14" s="1">
        <f t="shared" si="2"/>
        <v>9082194</v>
      </c>
      <c r="BP14" s="1" t="str">
        <f t="shared" si="3"/>
        <v/>
      </c>
      <c r="BQ14">
        <f t="shared" si="4"/>
        <v>9082194</v>
      </c>
    </row>
    <row r="15" spans="2:75" x14ac:dyDescent="0.25">
      <c r="E15" s="5" t="s">
        <v>52</v>
      </c>
      <c r="F15" s="2">
        <v>637743643.20000005</v>
      </c>
      <c r="I15" s="5" t="s">
        <v>52</v>
      </c>
      <c r="J15" s="2">
        <v>2125812144</v>
      </c>
      <c r="L15" s="5" t="s">
        <v>52</v>
      </c>
      <c r="M15" s="2">
        <v>2187960000</v>
      </c>
      <c r="N15" s="2">
        <v>62147856</v>
      </c>
      <c r="Q15" s="5" t="s">
        <v>25</v>
      </c>
      <c r="R15" s="2">
        <v>2867992</v>
      </c>
      <c r="S15" s="2">
        <v>6292008</v>
      </c>
      <c r="U15" s="5" t="s">
        <v>25</v>
      </c>
      <c r="V15" s="2">
        <v>6292008</v>
      </c>
      <c r="AI15" t="s">
        <v>7</v>
      </c>
      <c r="AJ15" s="1">
        <f>GETPIVOTDATA("Sum of STATIONARY",$AI$4)</f>
        <v>19731982</v>
      </c>
      <c r="AK15" s="3">
        <f t="shared" si="0"/>
        <v>0.31750060693968268</v>
      </c>
      <c r="AX15" s="5" t="s">
        <v>24</v>
      </c>
      <c r="AY15" s="2">
        <v>967000</v>
      </c>
      <c r="AZ15" s="2">
        <v>616495</v>
      </c>
      <c r="BA15" s="2">
        <v>308247.5</v>
      </c>
      <c r="BB15" s="2">
        <v>208247.5</v>
      </c>
      <c r="BC15" s="2">
        <v>421500</v>
      </c>
      <c r="BD15" s="2">
        <v>689471</v>
      </c>
      <c r="BE15" s="2">
        <v>1311746</v>
      </c>
      <c r="BH15" t="s">
        <v>7</v>
      </c>
      <c r="BI15" s="1">
        <f>GETPIVOTDATA("Sum of STATIONARY",$AI$4)</f>
        <v>19731982</v>
      </c>
      <c r="BJ15" s="3">
        <f t="shared" si="1"/>
        <v>0.31750060693968268</v>
      </c>
      <c r="BL15" t="s">
        <v>7</v>
      </c>
      <c r="BM15" s="34">
        <v>2</v>
      </c>
      <c r="BN15" s="33">
        <v>10</v>
      </c>
      <c r="BO15" s="1">
        <f t="shared" si="2"/>
        <v>19731982</v>
      </c>
      <c r="BP15" s="1">
        <f t="shared" si="3"/>
        <v>19731982</v>
      </c>
      <c r="BQ15" t="str">
        <f t="shared" si="4"/>
        <v/>
      </c>
    </row>
    <row r="16" spans="2:75" x14ac:dyDescent="0.25">
      <c r="U16" s="5" t="s">
        <v>52</v>
      </c>
      <c r="V16" s="2">
        <v>62147856</v>
      </c>
      <c r="AX16" s="5" t="s">
        <v>25</v>
      </c>
      <c r="AY16" s="2">
        <v>1524000</v>
      </c>
      <c r="AZ16" s="2">
        <v>1173495</v>
      </c>
      <c r="BA16" s="2">
        <v>586747.5</v>
      </c>
      <c r="BB16" s="2">
        <v>486747.5</v>
      </c>
      <c r="BC16" s="2">
        <v>97300</v>
      </c>
      <c r="BD16" s="2">
        <v>1086612</v>
      </c>
      <c r="BE16" s="2">
        <v>1337106</v>
      </c>
    </row>
    <row r="17" spans="8:79" x14ac:dyDescent="0.25">
      <c r="L17" t="s">
        <v>47</v>
      </c>
      <c r="N17" t="s">
        <v>48</v>
      </c>
      <c r="R17" s="4" t="s">
        <v>55</v>
      </c>
    </row>
    <row r="18" spans="8:79" x14ac:dyDescent="0.25">
      <c r="H18" s="2"/>
      <c r="L18" s="2">
        <v>2125812144</v>
      </c>
      <c r="N18" s="2">
        <v>62147856</v>
      </c>
      <c r="Q18" s="4" t="s">
        <v>63</v>
      </c>
      <c r="R18" t="s">
        <v>14</v>
      </c>
      <c r="S18" t="s">
        <v>15</v>
      </c>
      <c r="T18" t="s">
        <v>16</v>
      </c>
      <c r="U18" t="s">
        <v>17</v>
      </c>
      <c r="V18" t="s">
        <v>18</v>
      </c>
      <c r="W18" t="s">
        <v>19</v>
      </c>
      <c r="X18" t="s">
        <v>20</v>
      </c>
      <c r="Y18" t="s">
        <v>21</v>
      </c>
      <c r="Z18" t="s">
        <v>22</v>
      </c>
      <c r="AA18" t="s">
        <v>23</v>
      </c>
      <c r="AB18" t="s">
        <v>24</v>
      </c>
      <c r="AC18" t="s">
        <v>25</v>
      </c>
      <c r="AD18" t="s">
        <v>52</v>
      </c>
    </row>
    <row r="19" spans="8:79" x14ac:dyDescent="0.25">
      <c r="H19" s="2"/>
      <c r="Q19" s="5" t="s">
        <v>57</v>
      </c>
      <c r="R19" s="2">
        <v>654000</v>
      </c>
      <c r="S19" s="2">
        <v>1429000</v>
      </c>
      <c r="T19" s="2">
        <v>1209000</v>
      </c>
      <c r="U19" s="2">
        <v>781000</v>
      </c>
      <c r="V19" s="2">
        <v>747000</v>
      </c>
      <c r="W19" s="2">
        <v>1310000</v>
      </c>
      <c r="X19" s="2">
        <v>745000</v>
      </c>
      <c r="Y19" s="2">
        <v>1243000</v>
      </c>
      <c r="Z19" s="2">
        <v>1126000</v>
      </c>
      <c r="AA19" s="2">
        <v>1003000</v>
      </c>
      <c r="AB19" s="2">
        <v>967000</v>
      </c>
      <c r="AC19" s="2">
        <v>1524000</v>
      </c>
      <c r="AD19" s="2">
        <v>12738000</v>
      </c>
    </row>
    <row r="20" spans="8:79" x14ac:dyDescent="0.25">
      <c r="H20" s="2"/>
      <c r="Q20" s="5" t="s">
        <v>58</v>
      </c>
      <c r="R20" s="2">
        <v>303495</v>
      </c>
      <c r="S20" s="2">
        <v>1078495</v>
      </c>
      <c r="T20" s="2">
        <v>858495</v>
      </c>
      <c r="U20" s="2">
        <v>430495</v>
      </c>
      <c r="V20" s="2">
        <v>396495</v>
      </c>
      <c r="W20" s="2">
        <v>959495</v>
      </c>
      <c r="X20" s="2">
        <v>394495</v>
      </c>
      <c r="Y20" s="2">
        <v>892495</v>
      </c>
      <c r="Z20" s="2">
        <v>775495</v>
      </c>
      <c r="AA20" s="2">
        <v>652495</v>
      </c>
      <c r="AB20" s="2">
        <v>616495</v>
      </c>
      <c r="AC20" s="2">
        <v>1173495</v>
      </c>
      <c r="AD20" s="2">
        <v>8531940</v>
      </c>
    </row>
    <row r="21" spans="8:79" x14ac:dyDescent="0.25">
      <c r="H21" s="2"/>
      <c r="Q21" s="5" t="s">
        <v>56</v>
      </c>
      <c r="R21" s="2">
        <v>533100</v>
      </c>
      <c r="S21" s="2">
        <v>118500</v>
      </c>
      <c r="T21" s="2">
        <v>579000</v>
      </c>
      <c r="U21" s="2">
        <v>565500</v>
      </c>
      <c r="V21" s="2">
        <v>28700</v>
      </c>
      <c r="W21" s="2">
        <v>470900</v>
      </c>
      <c r="X21" s="2">
        <v>461100</v>
      </c>
      <c r="Y21" s="2">
        <v>534100</v>
      </c>
      <c r="Z21" s="2">
        <v>551800</v>
      </c>
      <c r="AA21" s="2">
        <v>370300</v>
      </c>
      <c r="AB21" s="2">
        <v>421500</v>
      </c>
      <c r="AC21" s="2">
        <v>97300</v>
      </c>
      <c r="AD21" s="2">
        <v>4731800</v>
      </c>
    </row>
    <row r="22" spans="8:79" x14ac:dyDescent="0.25">
      <c r="H22" s="2"/>
      <c r="Q22" s="5" t="s">
        <v>59</v>
      </c>
      <c r="R22" s="2">
        <v>151747.5</v>
      </c>
      <c r="S22" s="2">
        <v>539247.5</v>
      </c>
      <c r="T22" s="2">
        <v>429247.5</v>
      </c>
      <c r="U22" s="2">
        <v>215247.5</v>
      </c>
      <c r="V22" s="2">
        <v>198247.5</v>
      </c>
      <c r="W22" s="2">
        <v>479747.5</v>
      </c>
      <c r="X22" s="2">
        <v>197247.5</v>
      </c>
      <c r="Y22" s="2">
        <v>446247.5</v>
      </c>
      <c r="Z22" s="2">
        <v>387747.5</v>
      </c>
      <c r="AA22" s="2">
        <v>326247.5</v>
      </c>
      <c r="AB22" s="2">
        <v>308247.5</v>
      </c>
      <c r="AC22" s="2">
        <v>586747.5</v>
      </c>
      <c r="AD22" s="2">
        <v>4265970</v>
      </c>
    </row>
    <row r="23" spans="8:79" x14ac:dyDescent="0.25">
      <c r="H23" s="2"/>
      <c r="Q23" s="5" t="s">
        <v>60</v>
      </c>
      <c r="R23" s="2">
        <v>51747.5</v>
      </c>
      <c r="S23" s="2">
        <v>439247.5</v>
      </c>
      <c r="T23" s="2">
        <v>329247.5</v>
      </c>
      <c r="U23" s="2">
        <v>115247.5</v>
      </c>
      <c r="V23" s="2">
        <v>98247.5</v>
      </c>
      <c r="W23" s="2">
        <v>379747.5</v>
      </c>
      <c r="X23" s="2">
        <v>97247.5</v>
      </c>
      <c r="Y23" s="2">
        <v>346247.5</v>
      </c>
      <c r="Z23" s="2">
        <v>287747.5</v>
      </c>
      <c r="AA23" s="2">
        <v>226247.5</v>
      </c>
      <c r="AB23" s="2">
        <v>208247.5</v>
      </c>
      <c r="AC23" s="2">
        <v>486747.5</v>
      </c>
      <c r="AD23" s="2">
        <v>3065970</v>
      </c>
      <c r="BZ23" s="36"/>
      <c r="CA23" s="36"/>
    </row>
    <row r="24" spans="8:79" x14ac:dyDescent="0.25">
      <c r="H24" s="2"/>
      <c r="Q24" s="5" t="s">
        <v>61</v>
      </c>
      <c r="R24" s="2">
        <v>466302.00000000006</v>
      </c>
      <c r="S24" s="2">
        <v>1018877</v>
      </c>
      <c r="T24" s="2">
        <v>862017</v>
      </c>
      <c r="U24" s="2">
        <v>556853</v>
      </c>
      <c r="V24" s="2">
        <v>532611</v>
      </c>
      <c r="W24" s="2">
        <v>934029.99999999988</v>
      </c>
      <c r="X24" s="2">
        <v>531185</v>
      </c>
      <c r="Y24" s="2">
        <v>886259</v>
      </c>
      <c r="Z24" s="2">
        <v>802838</v>
      </c>
      <c r="AA24" s="2">
        <v>715139</v>
      </c>
      <c r="AB24" s="2">
        <v>689471</v>
      </c>
      <c r="AC24" s="2">
        <v>1086612</v>
      </c>
      <c r="AD24" s="2">
        <v>9082194</v>
      </c>
      <c r="BZ24" s="36"/>
      <c r="CA24" s="36"/>
    </row>
    <row r="25" spans="8:79" x14ac:dyDescent="0.25">
      <c r="H25" s="2"/>
      <c r="Q25" s="5" t="s">
        <v>62</v>
      </c>
      <c r="R25" s="2">
        <v>1794220</v>
      </c>
      <c r="S25" s="2">
        <v>2434560</v>
      </c>
      <c r="T25" s="2">
        <v>2437730</v>
      </c>
      <c r="U25" s="2">
        <v>1865862</v>
      </c>
      <c r="V25" s="2">
        <v>367720</v>
      </c>
      <c r="W25" s="2">
        <v>511004</v>
      </c>
      <c r="X25" s="2">
        <v>2231046</v>
      </c>
      <c r="Y25" s="2">
        <v>717054</v>
      </c>
      <c r="Z25" s="2">
        <v>2312832</v>
      </c>
      <c r="AA25" s="2">
        <v>2411102</v>
      </c>
      <c r="AB25" s="2">
        <v>1311746</v>
      </c>
      <c r="AC25" s="2">
        <v>1337106</v>
      </c>
      <c r="AD25" s="2">
        <v>19731982</v>
      </c>
      <c r="BZ25" s="36"/>
      <c r="CA25" s="36"/>
    </row>
    <row r="26" spans="8:79" x14ac:dyDescent="0.25">
      <c r="H26" s="2"/>
      <c r="BZ26" s="36"/>
      <c r="CA26" s="36"/>
    </row>
    <row r="27" spans="8:79" x14ac:dyDescent="0.25">
      <c r="H27" s="2"/>
      <c r="BZ27" s="36"/>
      <c r="CA27" s="36"/>
    </row>
    <row r="28" spans="8:79" x14ac:dyDescent="0.25">
      <c r="H28" s="2"/>
      <c r="BZ28" s="36"/>
      <c r="CA28" s="36"/>
    </row>
    <row r="29" spans="8:79" x14ac:dyDescent="0.25">
      <c r="H29" s="2"/>
      <c r="BZ29" s="36"/>
      <c r="CA29" s="36"/>
    </row>
    <row r="30" spans="8:79" x14ac:dyDescent="0.25">
      <c r="BZ30" s="36"/>
      <c r="CA30" s="36"/>
    </row>
    <row r="31" spans="8:79" x14ac:dyDescent="0.25">
      <c r="BZ31" s="36"/>
      <c r="CA31" s="36"/>
    </row>
    <row r="32" spans="8:79" x14ac:dyDescent="0.25">
      <c r="BZ32" s="36"/>
      <c r="CA32" s="36"/>
    </row>
  </sheetData>
  <mergeCells count="1">
    <mergeCell ref="BV8:BW8"/>
  </mergeCells>
  <phoneticPr fontId="3" type="noConversion"/>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A3FE7-0C20-4C4E-9D25-CA8782006E45}">
  <sheetPr codeName="Sheet4">
    <tabColor theme="8" tint="-0.499984740745262"/>
  </sheetPr>
  <dimension ref="A1"/>
  <sheetViews>
    <sheetView showGridLines="0" showRowColHeaders="0" zoomScale="112" zoomScaleNormal="112" workbookViewId="0">
      <selection activeCell="F11" sqref="F11"/>
    </sheetView>
  </sheetViews>
  <sheetFormatPr defaultRowHeight="15" x14ac:dyDescent="0.25"/>
  <cols>
    <col min="1" max="16384" width="9.140625" style="29"/>
  </cols>
  <sheetData>
    <row r="1" spans="1:1" x14ac:dyDescent="0.25">
      <c r="A1" s="30"/>
    </row>
  </sheetData>
  <sheetProtection algorithmName="SHA-512" hashValue="xmMrd/SyOWa4GzcTzmaJesxh3IQZxAe03Jo5SAKB9J6z/4Z6PYAUbUSEK7KpRgl7OaeDyLFvhMXk/Le1bxTa7A==" saltValue="emOKzs0zbncF8IdhQ5mjhg=="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0B7CD-68D2-4E9D-A8BC-8B17E1161C4E}">
  <sheetPr>
    <tabColor theme="8" tint="-0.499984740745262"/>
  </sheetPr>
  <dimension ref="A1"/>
  <sheetViews>
    <sheetView showGridLines="0" showRowColHeaders="0" workbookViewId="0">
      <selection activeCell="H11" sqref="H11"/>
    </sheetView>
  </sheetViews>
  <sheetFormatPr defaultRowHeight="15" x14ac:dyDescent="0.25"/>
  <cols>
    <col min="1" max="16384" width="9.140625" style="29"/>
  </cols>
  <sheetData>
    <row r="1" spans="1:1" x14ac:dyDescent="0.25">
      <c r="A1" s="30"/>
    </row>
  </sheetData>
  <sheetProtection algorithmName="SHA-512" hashValue="3AoP61nZ0v/UO9GKu/dFK67i4W7sMe9Lf5WLiOu8T5J3o6g2UnArpeBl12RB9DsVtxYyZ325nXD/IGL1515A4g==" saltValue="65xiep24ePZGYPtp/9ZPoA=="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6611B-CAFB-47A4-8194-6652BE1696B1}">
  <sheetPr codeName="Sheet2"/>
  <dimension ref="A1:A26"/>
  <sheetViews>
    <sheetView showGridLines="0" workbookViewId="0">
      <selection activeCell="D10" sqref="D10"/>
    </sheetView>
  </sheetViews>
  <sheetFormatPr defaultRowHeight="15" x14ac:dyDescent="0.25"/>
  <cols>
    <col min="1" max="1" width="37" customWidth="1"/>
  </cols>
  <sheetData>
    <row r="1" spans="1:1" x14ac:dyDescent="0.25">
      <c r="A1" t="s">
        <v>27</v>
      </c>
    </row>
    <row r="2" spans="1:1" x14ac:dyDescent="0.25">
      <c r="A2" t="s">
        <v>28</v>
      </c>
    </row>
    <row r="3" spans="1:1" x14ac:dyDescent="0.25">
      <c r="A3" t="s">
        <v>29</v>
      </c>
    </row>
    <row r="5" spans="1:1" x14ac:dyDescent="0.25">
      <c r="A5" t="s">
        <v>30</v>
      </c>
    </row>
    <row r="6" spans="1:1" x14ac:dyDescent="0.25">
      <c r="A6" t="s">
        <v>31</v>
      </c>
    </row>
    <row r="7" spans="1:1" x14ac:dyDescent="0.25">
      <c r="A7" t="s">
        <v>32</v>
      </c>
    </row>
    <row r="8" spans="1:1" x14ac:dyDescent="0.25">
      <c r="A8" t="s">
        <v>33</v>
      </c>
    </row>
    <row r="10" spans="1:1" x14ac:dyDescent="0.25">
      <c r="A10" t="s">
        <v>34</v>
      </c>
    </row>
    <row r="11" spans="1:1" x14ac:dyDescent="0.25">
      <c r="A11" t="s">
        <v>35</v>
      </c>
    </row>
    <row r="12" spans="1:1" x14ac:dyDescent="0.25">
      <c r="A12" t="s">
        <v>36</v>
      </c>
    </row>
    <row r="14" spans="1:1" x14ac:dyDescent="0.25">
      <c r="A14" t="s">
        <v>37</v>
      </c>
    </row>
    <row r="15" spans="1:1" x14ac:dyDescent="0.25">
      <c r="A15" t="s">
        <v>38</v>
      </c>
    </row>
    <row r="16" spans="1:1" x14ac:dyDescent="0.25">
      <c r="A16" t="s">
        <v>39</v>
      </c>
    </row>
    <row r="17" spans="1:1" x14ac:dyDescent="0.25">
      <c r="A17" t="s">
        <v>40</v>
      </c>
    </row>
    <row r="18" spans="1:1" x14ac:dyDescent="0.25">
      <c r="A18" t="s">
        <v>41</v>
      </c>
    </row>
    <row r="19" spans="1:1" x14ac:dyDescent="0.25">
      <c r="A19" t="s">
        <v>42</v>
      </c>
    </row>
    <row r="21" spans="1:1" x14ac:dyDescent="0.25">
      <c r="A21" t="s">
        <v>43</v>
      </c>
    </row>
    <row r="22" spans="1:1" x14ac:dyDescent="0.25">
      <c r="A22" t="s">
        <v>44</v>
      </c>
    </row>
    <row r="25" spans="1:1" x14ac:dyDescent="0.25">
      <c r="A25" t="s">
        <v>45</v>
      </c>
    </row>
    <row r="26" spans="1:1" x14ac:dyDescent="0.25">
      <c r="A26"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vt:lpstr>
      <vt:lpstr>Pivot Tables</vt:lpstr>
      <vt:lpstr>Income Analysis</vt:lpstr>
      <vt:lpstr>Expenses Indepth Analysis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2023-06-07T07:22:11Z</dcterms:created>
  <dcterms:modified xsi:type="dcterms:W3CDTF">2023-08-03T18:43:02Z</dcterms:modified>
</cp:coreProperties>
</file>